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4" i="1"/>
  <c r="B64"/>
  <c r="O64" l="1"/>
  <c r="S64" l="1"/>
  <c r="Q64"/>
  <c r="P64"/>
  <c r="L64"/>
  <c r="I64"/>
  <c r="G64"/>
  <c r="F64"/>
  <c r="E64"/>
  <c r="AD64" l="1"/>
  <c r="AD38"/>
  <c r="S38"/>
  <c r="Q38"/>
  <c r="P38"/>
  <c r="O38"/>
  <c r="L38"/>
  <c r="I38"/>
  <c r="H38"/>
  <c r="G38"/>
  <c r="F38"/>
  <c r="E38"/>
  <c r="B38"/>
  <c r="AD31"/>
  <c r="S31"/>
  <c r="Q31"/>
  <c r="P31"/>
  <c r="O31"/>
  <c r="L31"/>
  <c r="I31"/>
  <c r="H31"/>
  <c r="G31"/>
  <c r="F31"/>
  <c r="E31"/>
  <c r="B31"/>
  <c r="AD22"/>
  <c r="S22"/>
  <c r="Q22"/>
  <c r="P22"/>
  <c r="O22"/>
  <c r="L22"/>
  <c r="I22"/>
  <c r="H22"/>
  <c r="G22"/>
  <c r="F22"/>
  <c r="E22"/>
  <c r="B22"/>
  <c r="AD5"/>
  <c r="S5"/>
  <c r="Q5"/>
  <c r="P5"/>
  <c r="O5"/>
  <c r="L5"/>
  <c r="I5"/>
  <c r="H5"/>
  <c r="G5"/>
  <c r="F5"/>
  <c r="E5"/>
  <c r="B5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3"/>
  <c r="S23"/>
  <c r="Q23"/>
  <c r="P23"/>
  <c r="O23"/>
  <c r="L23"/>
  <c r="I23"/>
  <c r="H23"/>
  <c r="G23"/>
  <c r="F23"/>
  <c r="E23"/>
  <c r="B23"/>
  <c r="AD25"/>
  <c r="S25"/>
  <c r="Q25"/>
  <c r="P25"/>
  <c r="O25"/>
  <c r="L25"/>
  <c r="I25"/>
  <c r="H25"/>
  <c r="G25"/>
  <c r="F25"/>
  <c r="E25"/>
  <c r="B25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41"/>
  <c r="S41"/>
  <c r="Q41"/>
  <c r="P41"/>
  <c r="O41"/>
  <c r="L41"/>
  <c r="I41"/>
  <c r="H41"/>
  <c r="G41"/>
  <c r="F41"/>
  <c r="E41"/>
  <c r="B41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11"/>
  <c r="S11"/>
  <c r="Q11"/>
  <c r="P11"/>
  <c r="O11"/>
  <c r="L11"/>
  <c r="I11"/>
  <c r="H11"/>
  <c r="G11"/>
  <c r="F11"/>
  <c r="E11"/>
  <c r="B11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47"/>
  <c r="S47"/>
  <c r="Q47"/>
  <c r="P47"/>
  <c r="O47"/>
  <c r="L47"/>
  <c r="I47"/>
  <c r="H47"/>
  <c r="G47"/>
  <c r="F47"/>
  <c r="E47"/>
  <c r="B47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35"/>
  <c r="S35"/>
  <c r="Q35"/>
  <c r="P35"/>
  <c r="O35"/>
  <c r="L35"/>
  <c r="I35"/>
  <c r="H35"/>
  <c r="G35"/>
  <c r="F35"/>
  <c r="E35"/>
  <c r="B35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15"/>
  <c r="S15"/>
  <c r="Q15"/>
  <c r="P15"/>
  <c r="O15"/>
  <c r="L15"/>
  <c r="I15"/>
  <c r="H15"/>
  <c r="G15"/>
  <c r="F15"/>
  <c r="E15"/>
  <c r="B15"/>
  <c r="AD251"/>
  <c r="S251"/>
  <c r="Q251"/>
  <c r="P251"/>
  <c r="O251"/>
  <c r="L251"/>
  <c r="I251"/>
  <c r="H251"/>
  <c r="G251"/>
  <c r="F251"/>
  <c r="E251"/>
  <c r="B251"/>
  <c r="AD18"/>
  <c r="S18"/>
  <c r="Q18"/>
  <c r="P18"/>
  <c r="O18"/>
  <c r="L18"/>
  <c r="I18"/>
  <c r="H18"/>
  <c r="G18"/>
  <c r="F18"/>
  <c r="E18"/>
  <c r="B18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52"/>
  <c r="S52"/>
  <c r="Q52"/>
  <c r="P52"/>
  <c r="O52"/>
  <c r="L52"/>
  <c r="I52"/>
  <c r="H52"/>
  <c r="G52"/>
  <c r="F52"/>
  <c r="E52"/>
  <c r="B52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9"/>
  <c r="S9"/>
  <c r="Q9"/>
  <c r="P9"/>
  <c r="O9"/>
  <c r="L9"/>
  <c r="I9"/>
  <c r="H9"/>
  <c r="G9"/>
  <c r="F9"/>
  <c r="E9"/>
  <c r="B9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48"/>
  <c r="S48"/>
  <c r="Q48"/>
  <c r="P48"/>
  <c r="O48"/>
  <c r="L48"/>
  <c r="I48"/>
  <c r="H48"/>
  <c r="G48"/>
  <c r="F48"/>
  <c r="E48"/>
  <c r="B48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34"/>
  <c r="S34"/>
  <c r="Q34"/>
  <c r="P34"/>
  <c r="O34"/>
  <c r="L34"/>
  <c r="I34"/>
  <c r="H34"/>
  <c r="G34"/>
  <c r="F34"/>
  <c r="E34"/>
  <c r="B34"/>
  <c r="AD44"/>
  <c r="S44"/>
  <c r="Q44"/>
  <c r="P44"/>
  <c r="O44"/>
  <c r="L44"/>
  <c r="I44"/>
  <c r="H44"/>
  <c r="G44"/>
  <c r="F44"/>
  <c r="E44"/>
  <c r="B44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43"/>
  <c r="S43"/>
  <c r="Q43"/>
  <c r="P43"/>
  <c r="O43"/>
  <c r="L43"/>
  <c r="I43"/>
  <c r="H43"/>
  <c r="G43"/>
  <c r="F43"/>
  <c r="E43"/>
  <c r="B43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39"/>
  <c r="S39"/>
  <c r="Q39"/>
  <c r="P39"/>
  <c r="O39"/>
  <c r="L39"/>
  <c r="I39"/>
  <c r="H39"/>
  <c r="G39"/>
  <c r="F39"/>
  <c r="E39"/>
  <c r="B39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57"/>
  <c r="S57"/>
  <c r="Q57"/>
  <c r="P57"/>
  <c r="O57"/>
  <c r="L57"/>
  <c r="I57"/>
  <c r="H57"/>
  <c r="G57"/>
  <c r="F57"/>
  <c r="E57"/>
  <c r="B57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51"/>
  <c r="S51"/>
  <c r="Q51"/>
  <c r="P51"/>
  <c r="O51"/>
  <c r="L51"/>
  <c r="I51"/>
  <c r="H51"/>
  <c r="G51"/>
  <c r="F51"/>
  <c r="E51"/>
  <c r="B51"/>
  <c r="AD46"/>
  <c r="S46"/>
  <c r="Q46"/>
  <c r="P46"/>
  <c r="O46"/>
  <c r="L46"/>
  <c r="I46"/>
  <c r="H46"/>
  <c r="G46"/>
  <c r="F46"/>
  <c r="E46"/>
  <c r="B46"/>
  <c r="AD24"/>
  <c r="S24"/>
  <c r="Q24"/>
  <c r="P24"/>
  <c r="O24"/>
  <c r="L24"/>
  <c r="I24"/>
  <c r="H24"/>
  <c r="G24"/>
  <c r="F24"/>
  <c r="E24"/>
  <c r="B24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21"/>
  <c r="S21"/>
  <c r="Q21"/>
  <c r="P21"/>
  <c r="O21"/>
  <c r="L21"/>
  <c r="I21"/>
  <c r="H21"/>
  <c r="G21"/>
  <c r="F21"/>
  <c r="E21"/>
  <c r="B21"/>
  <c r="AD10"/>
  <c r="S10"/>
  <c r="Q10"/>
  <c r="P10"/>
  <c r="O10"/>
  <c r="L10"/>
  <c r="I10"/>
  <c r="H10"/>
  <c r="G10"/>
  <c r="F10"/>
  <c r="E10"/>
  <c r="B10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33"/>
  <c r="S33"/>
  <c r="Q33"/>
  <c r="P33"/>
  <c r="O33"/>
  <c r="L33"/>
  <c r="I33"/>
  <c r="H33"/>
  <c r="G33"/>
  <c r="F33"/>
  <c r="E33"/>
  <c r="B33"/>
  <c r="AD62"/>
  <c r="S62"/>
  <c r="Q62"/>
  <c r="P62"/>
  <c r="O62"/>
  <c r="L62"/>
  <c r="I62"/>
  <c r="H62"/>
  <c r="G62"/>
  <c r="F62"/>
  <c r="E62"/>
  <c r="B62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3"/>
  <c r="S13"/>
  <c r="Q13"/>
  <c r="P13"/>
  <c r="O13"/>
  <c r="L13"/>
  <c r="I13"/>
  <c r="H13"/>
  <c r="G13"/>
  <c r="F13"/>
  <c r="E13"/>
  <c r="B1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6"/>
  <c r="S6"/>
  <c r="Q6"/>
  <c r="P6"/>
  <c r="O6"/>
  <c r="L6"/>
  <c r="I6"/>
  <c r="H6"/>
  <c r="G6"/>
  <c r="F6"/>
  <c r="E6"/>
  <c r="B6"/>
  <c r="AD153"/>
  <c r="S153"/>
  <c r="Q153"/>
  <c r="P153"/>
  <c r="O153"/>
  <c r="L153"/>
  <c r="I153"/>
  <c r="H153"/>
  <c r="G153"/>
  <c r="F153"/>
  <c r="E153"/>
  <c r="B153"/>
  <c r="AD12"/>
  <c r="S12"/>
  <c r="Q12"/>
  <c r="P12"/>
  <c r="O12"/>
  <c r="L12"/>
  <c r="I12"/>
  <c r="H12"/>
  <c r="G12"/>
  <c r="F12"/>
  <c r="E12"/>
  <c r="B12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7"/>
  <c r="S7"/>
  <c r="Q7"/>
  <c r="P7"/>
  <c r="O7"/>
  <c r="L7"/>
  <c r="I7"/>
  <c r="H7"/>
  <c r="G7"/>
  <c r="F7"/>
  <c r="E7"/>
  <c r="B7"/>
  <c r="AD150"/>
  <c r="S150"/>
  <c r="Q150"/>
  <c r="P150"/>
  <c r="O150"/>
  <c r="L150"/>
  <c r="I150"/>
  <c r="H150"/>
  <c r="G150"/>
  <c r="F150"/>
  <c r="E150"/>
  <c r="B150"/>
  <c r="AD28"/>
  <c r="S28"/>
  <c r="Q28"/>
  <c r="P28"/>
  <c r="O28"/>
  <c r="L28"/>
  <c r="I28"/>
  <c r="H28"/>
  <c r="G28"/>
  <c r="F28"/>
  <c r="E28"/>
  <c r="B28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37"/>
  <c r="S37"/>
  <c r="Q37"/>
  <c r="P37"/>
  <c r="O37"/>
  <c r="L37"/>
  <c r="I37"/>
  <c r="H37"/>
  <c r="G37"/>
  <c r="F37"/>
  <c r="E37"/>
  <c r="B37"/>
  <c r="AD19"/>
  <c r="S19"/>
  <c r="Q19"/>
  <c r="P19"/>
  <c r="O19"/>
  <c r="L19"/>
  <c r="I19"/>
  <c r="H19"/>
  <c r="G19"/>
  <c r="F19"/>
  <c r="E19"/>
  <c r="B19"/>
  <c r="AD145"/>
  <c r="S145"/>
  <c r="Q145"/>
  <c r="P145"/>
  <c r="O145"/>
  <c r="L145"/>
  <c r="I145"/>
  <c r="H145"/>
  <c r="G145"/>
  <c r="F145"/>
  <c r="E145"/>
  <c r="B145"/>
  <c r="AD14"/>
  <c r="S14"/>
  <c r="Q14"/>
  <c r="P14"/>
  <c r="O14"/>
  <c r="L14"/>
  <c r="I14"/>
  <c r="H14"/>
  <c r="G14"/>
  <c r="F14"/>
  <c r="E14"/>
  <c r="B14"/>
  <c r="AD144"/>
  <c r="S144"/>
  <c r="Q144"/>
  <c r="P144"/>
  <c r="O144"/>
  <c r="L144"/>
  <c r="I144"/>
  <c r="H144"/>
  <c r="G144"/>
  <c r="F144"/>
  <c r="E144"/>
  <c r="B144"/>
  <c r="AD53"/>
  <c r="S53"/>
  <c r="Q53"/>
  <c r="P53"/>
  <c r="O53"/>
  <c r="L53"/>
  <c r="I53"/>
  <c r="H53"/>
  <c r="G53"/>
  <c r="F53"/>
  <c r="E53"/>
  <c r="B53"/>
  <c r="AD49"/>
  <c r="S49"/>
  <c r="Q49"/>
  <c r="P49"/>
  <c r="O49"/>
  <c r="L49"/>
  <c r="I49"/>
  <c r="H49"/>
  <c r="G49"/>
  <c r="F49"/>
  <c r="E49"/>
  <c r="B49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20"/>
  <c r="S20"/>
  <c r="Q20"/>
  <c r="P20"/>
  <c r="O20"/>
  <c r="L20"/>
  <c r="I20"/>
  <c r="H20"/>
  <c r="G20"/>
  <c r="F20"/>
  <c r="E20"/>
  <c r="B20"/>
  <c r="AD26"/>
  <c r="S26"/>
  <c r="Q26"/>
  <c r="P26"/>
  <c r="O26"/>
  <c r="L26"/>
  <c r="I26"/>
  <c r="H26"/>
  <c r="G26"/>
  <c r="F26"/>
  <c r="E26"/>
  <c r="B26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50"/>
  <c r="S50"/>
  <c r="Q50"/>
  <c r="P50"/>
  <c r="O50"/>
  <c r="L50"/>
  <c r="I50"/>
  <c r="H50"/>
  <c r="G50"/>
  <c r="F50"/>
  <c r="E50"/>
  <c r="B50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4"/>
  <c r="S4"/>
  <c r="Q4"/>
  <c r="P4"/>
  <c r="O4"/>
  <c r="L4"/>
  <c r="I4"/>
  <c r="H4"/>
  <c r="G4"/>
  <c r="F4"/>
  <c r="E4"/>
  <c r="B4"/>
  <c r="AD16"/>
  <c r="S16"/>
  <c r="Q16"/>
  <c r="P16"/>
  <c r="O16"/>
  <c r="L16"/>
  <c r="I16"/>
  <c r="H16"/>
  <c r="G16"/>
  <c r="F16"/>
  <c r="E16"/>
  <c r="B16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32"/>
  <c r="S32"/>
  <c r="Q32"/>
  <c r="P32"/>
  <c r="O32"/>
  <c r="L32"/>
  <c r="I32"/>
  <c r="H32"/>
  <c r="G32"/>
  <c r="F32"/>
  <c r="E32"/>
  <c r="B32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30"/>
  <c r="S30"/>
  <c r="Q30"/>
  <c r="P30"/>
  <c r="O30"/>
  <c r="L30"/>
  <c r="I30"/>
  <c r="H30"/>
  <c r="G30"/>
  <c r="F30"/>
  <c r="E30"/>
  <c r="B30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17"/>
  <c r="S17"/>
  <c r="Q17"/>
  <c r="P17"/>
  <c r="O17"/>
  <c r="L17"/>
  <c r="I17"/>
  <c r="H17"/>
  <c r="G17"/>
  <c r="F17"/>
  <c r="E17"/>
  <c r="B17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40"/>
  <c r="S40"/>
  <c r="Q40"/>
  <c r="P40"/>
  <c r="O40"/>
  <c r="L40"/>
  <c r="I40"/>
  <c r="H40"/>
  <c r="G40"/>
  <c r="F40"/>
  <c r="E40"/>
  <c r="B40"/>
  <c r="AD55"/>
  <c r="S55"/>
  <c r="Q55"/>
  <c r="P55"/>
  <c r="O55"/>
  <c r="L55"/>
  <c r="I55"/>
  <c r="H55"/>
  <c r="G55"/>
  <c r="F55"/>
  <c r="E55"/>
  <c r="B55"/>
  <c r="AD92"/>
  <c r="S92"/>
  <c r="Q92"/>
  <c r="P92"/>
  <c r="O92"/>
  <c r="L92"/>
  <c r="I92"/>
  <c r="H92"/>
  <c r="G92"/>
  <c r="F92"/>
  <c r="E92"/>
  <c r="B92"/>
  <c r="AD54"/>
  <c r="S54"/>
  <c r="Q54"/>
  <c r="P54"/>
  <c r="O54"/>
  <c r="L54"/>
  <c r="I54"/>
  <c r="H54"/>
  <c r="G54"/>
  <c r="F54"/>
  <c r="E54"/>
  <c r="B54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63"/>
  <c r="S63"/>
  <c r="Q63"/>
  <c r="P63"/>
  <c r="O63"/>
  <c r="L63"/>
  <c r="I63"/>
  <c r="H63"/>
  <c r="G63"/>
  <c r="F63"/>
  <c r="E63"/>
  <c r="B63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61"/>
  <c r="S61"/>
  <c r="Q61"/>
  <c r="P61"/>
  <c r="O61"/>
  <c r="L61"/>
  <c r="I61"/>
  <c r="H61"/>
  <c r="G61"/>
  <c r="F61"/>
  <c r="E61"/>
  <c r="B61"/>
  <c r="AD27"/>
  <c r="S27"/>
  <c r="Q27"/>
  <c r="P27"/>
  <c r="O27"/>
  <c r="L27"/>
  <c r="I27"/>
  <c r="H27"/>
  <c r="G27"/>
  <c r="F27"/>
  <c r="E27"/>
  <c r="B27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29"/>
  <c r="S29"/>
  <c r="Q29"/>
  <c r="P29"/>
  <c r="O29"/>
  <c r="L29"/>
  <c r="I29"/>
  <c r="H29"/>
  <c r="G29"/>
  <c r="F29"/>
  <c r="E29"/>
  <c r="B29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8"/>
  <c r="S8"/>
  <c r="Q8"/>
  <c r="P8"/>
  <c r="O8"/>
  <c r="L8"/>
  <c r="I8"/>
  <c r="H8"/>
  <c r="G8"/>
  <c r="F8"/>
  <c r="E8"/>
  <c r="B8"/>
  <c r="AD36"/>
  <c r="S36"/>
  <c r="Q36"/>
  <c r="P36"/>
  <c r="O36"/>
  <c r="L36"/>
  <c r="I36"/>
  <c r="H36"/>
  <c r="G36"/>
  <c r="F36"/>
  <c r="E36"/>
  <c r="B36"/>
  <c r="AD60"/>
  <c r="S60"/>
  <c r="Q60"/>
  <c r="P60"/>
  <c r="O60"/>
  <c r="L60"/>
  <c r="I60"/>
  <c r="H60"/>
  <c r="G60"/>
  <c r="F60"/>
  <c r="E60"/>
  <c r="B60"/>
  <c r="AD75"/>
  <c r="S75"/>
  <c r="Q75"/>
  <c r="P75"/>
  <c r="O75"/>
  <c r="L75"/>
  <c r="I75"/>
  <c r="H75"/>
  <c r="G75"/>
  <c r="F75"/>
  <c r="E75"/>
  <c r="B75"/>
  <c r="AD56"/>
  <c r="S56"/>
  <c r="Q56"/>
  <c r="P56"/>
  <c r="O56"/>
  <c r="L56"/>
  <c r="I56"/>
  <c r="H56"/>
  <c r="G56"/>
  <c r="F56"/>
  <c r="E56"/>
  <c r="B56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42"/>
  <c r="S42"/>
  <c r="Q42"/>
  <c r="P42"/>
  <c r="O42"/>
  <c r="L42"/>
  <c r="I42"/>
  <c r="H42"/>
  <c r="G42"/>
  <c r="F42"/>
  <c r="E42"/>
  <c r="B42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45"/>
  <c r="S45"/>
  <c r="Q45"/>
  <c r="P45"/>
  <c r="O45"/>
  <c r="L45"/>
  <c r="I45"/>
  <c r="H45"/>
  <c r="G45"/>
  <c r="F45"/>
  <c r="E45"/>
  <c r="B45"/>
</calcChain>
</file>

<file path=xl/sharedStrings.xml><?xml version="1.0" encoding="utf-8"?>
<sst xmlns="http://schemas.openxmlformats.org/spreadsheetml/2006/main" count="2391" uniqueCount="372">
  <si>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</si>
  <si>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</si>
  <si>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</si>
  <si>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</si>
  <si>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</si>
  <si>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</si>
  <si>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</si>
  <si>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</si>
  <si>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</si>
  <si>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</si>
  <si>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</si>
  <si>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</si>
  <si>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</si>
  <si>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</si>
  <si>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</si>
  <si>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</si>
  <si>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</si>
  <si>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</si>
  <si>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</si>
  <si>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</si>
  <si>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</si>
  <si>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</si>
  <si>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</si>
  <si>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</si>
  <si>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</si>
  <si>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</si>
  <si>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</si>
  <si>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</si>
  <si>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</si>
  <si>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</si>
  <si>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</si>
  <si>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</si>
  <si>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</si>
  <si>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</si>
  <si>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</si>
  <si>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</si>
  <si>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</si>
  <si>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2017/01/23 11:10</t>
  </si>
  <si>
    <t>AITG</t>
  </si>
  <si>
    <t/>
  </si>
  <si>
    <t>04EPOP04-EL3BM627-B02</t>
  </si>
  <si>
    <t>KINGSTON</t>
  </si>
  <si>
    <t>Michelle</t>
  </si>
  <si>
    <t>E</t>
  </si>
  <si>
    <t>10759</t>
  </si>
  <si>
    <t>12-11/BHC-ZL1M2QY/2C</t>
  </si>
  <si>
    <t>EVERLIGHT</t>
  </si>
  <si>
    <t>Joe</t>
  </si>
  <si>
    <t>12-22A/Y2G6C-B30/2C</t>
  </si>
  <si>
    <t>15-21/G6C-FM1N2B/2T</t>
  </si>
  <si>
    <t>15-21UYOC/S530-A3/TR8</t>
  </si>
  <si>
    <t>15-22/S2G6C-A31/2T</t>
  </si>
  <si>
    <t>17-21SYGC/S530-E1/TR8</t>
  </si>
  <si>
    <t>18-225/R6G6C-A01/3T</t>
  </si>
  <si>
    <t>19-217/R6C-P1Q2/3T</t>
  </si>
  <si>
    <t>19-218/T3D-JQ2R2TY/3T(CCM-1)</t>
  </si>
  <si>
    <t>19-237/R6GHBHC-C01/2T</t>
  </si>
  <si>
    <t>19-337C/RSBHGHC-A01/2T(HFX)</t>
  </si>
  <si>
    <t>2SC4116-Y</t>
  </si>
  <si>
    <t>TOSHIBA</t>
  </si>
  <si>
    <t>2SC4738-Y,LF(T</t>
  </si>
  <si>
    <t>2SC5084-O(TE85L,F)</t>
  </si>
  <si>
    <t>2SC6100</t>
  </si>
  <si>
    <t>Paul</t>
  </si>
  <si>
    <t>48-213/RSC-AS2U1B/3C</t>
  </si>
  <si>
    <t>74LCX14FT</t>
  </si>
  <si>
    <t>74LCX244FT</t>
  </si>
  <si>
    <t>ADW1203HTW</t>
  </si>
  <si>
    <t>PANASONIC</t>
  </si>
  <si>
    <t>Vivian</t>
  </si>
  <si>
    <t>ATX209</t>
  </si>
  <si>
    <t>AXA2R73061S05-M</t>
  </si>
  <si>
    <t>AXE510127</t>
  </si>
  <si>
    <t>AXE516127</t>
  </si>
  <si>
    <t>AXE520127</t>
  </si>
  <si>
    <t>AXE544127</t>
  </si>
  <si>
    <t>AXE616124</t>
  </si>
  <si>
    <t>AXE630124</t>
  </si>
  <si>
    <t>AXF361500</t>
  </si>
  <si>
    <t>F</t>
  </si>
  <si>
    <t>AXF382700FE1</t>
  </si>
  <si>
    <t>AXF5A6412</t>
  </si>
  <si>
    <t>AXF6A4012</t>
  </si>
  <si>
    <t>AXG106144</t>
  </si>
  <si>
    <t>AXG110144</t>
  </si>
  <si>
    <t>AXG112144</t>
  </si>
  <si>
    <t>AXG116144</t>
  </si>
  <si>
    <t>AXG120144</t>
  </si>
  <si>
    <t>AXG124144</t>
  </si>
  <si>
    <t>AXG206144</t>
  </si>
  <si>
    <t>AXG240144</t>
  </si>
  <si>
    <t>AXG244144</t>
  </si>
  <si>
    <t>AXK5F24347YG</t>
  </si>
  <si>
    <t>AXK750347G</t>
  </si>
  <si>
    <t>AXK7L20213G</t>
  </si>
  <si>
    <t>AXK7L60213G</t>
  </si>
  <si>
    <t>AXK8L30124BG</t>
  </si>
  <si>
    <t>AXQ1301</t>
  </si>
  <si>
    <t>AXQ1341</t>
  </si>
  <si>
    <t>AXT390124</t>
  </si>
  <si>
    <t>AXT580124</t>
  </si>
  <si>
    <t>AYF331135</t>
  </si>
  <si>
    <t>AYF332135</t>
  </si>
  <si>
    <t>AYF335135</t>
  </si>
  <si>
    <t>AYF530865</t>
  </si>
  <si>
    <t>AYF530865T</t>
  </si>
  <si>
    <t>AYF531065T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</si>
  <si>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</si>
  <si>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</si>
  <si>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</si>
  <si>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</si>
  <si>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</si>
  <si>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</si>
  <si>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</si>
  <si>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CM3653BL3WF</t>
  </si>
  <si>
    <t>CM3653L3WF</t>
  </si>
  <si>
    <t>CR-2032L/BN</t>
  </si>
  <si>
    <t>CR-2032L/DBE</t>
  </si>
  <si>
    <t>CR2032-PM</t>
  </si>
  <si>
    <t>CRS08</t>
  </si>
  <si>
    <t>CSR8675CH-ICXT-R</t>
  </si>
  <si>
    <t>CSR</t>
  </si>
  <si>
    <t>CUS10I30A,RQ(M</t>
  </si>
  <si>
    <t>DF10G7M1N,LF</t>
  </si>
  <si>
    <t>DF2B6.8M1ACT</t>
  </si>
  <si>
    <t>DF2B7SL</t>
  </si>
  <si>
    <t>DF2S5.6ASL,L3F(T</t>
  </si>
  <si>
    <t>DF2S6.2ASL</t>
  </si>
  <si>
    <t>DSF01S30SC</t>
  </si>
  <si>
    <t>EASV2713RGBA1</t>
  </si>
  <si>
    <t>ECHU1C181JX5</t>
  </si>
  <si>
    <t>ECHU1C222JX5</t>
  </si>
  <si>
    <t>EKMB1101112</t>
  </si>
  <si>
    <t>ELCH01-5070E8F4283801-T5</t>
  </si>
  <si>
    <t>ELCH07-NF5565J6J7283910-F1HCCI</t>
  </si>
  <si>
    <t>ELCH08-HB5060J6J8283910-FCS-S1</t>
  </si>
  <si>
    <t>EMMC04G-M627-A01</t>
  </si>
  <si>
    <t>EMMC08G-M325-A52</t>
  </si>
  <si>
    <t>EMMC08G-M325-B52</t>
  </si>
  <si>
    <t>ERBRD2R00X</t>
  </si>
  <si>
    <t>ERJ1GNF4643C</t>
  </si>
  <si>
    <t>ERJ1GNJ515C</t>
  </si>
  <si>
    <t>ERJXGNF2003Y</t>
  </si>
  <si>
    <t>ERJXGNF2403Y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</si>
  <si>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</si>
  <si>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</si>
  <si>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</si>
  <si>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</si>
  <si>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</si>
  <si>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</si>
  <si>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</si>
  <si>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</si>
  <si>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</si>
  <si>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</si>
  <si>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</si>
  <si>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EXC28CE900U</t>
  </si>
  <si>
    <t>EXCX4CT900X</t>
  </si>
  <si>
    <t>EZJPZV080GA</t>
  </si>
  <si>
    <t>EZJPZV270RA</t>
  </si>
  <si>
    <t>HIR25-21C/L423/2T(FTK)</t>
  </si>
  <si>
    <t>IR12-206C/L268/TR8</t>
  </si>
  <si>
    <t>IR26-61C/L261/TR8</t>
  </si>
  <si>
    <t>IRM-3638TS13-P</t>
  </si>
  <si>
    <t>KE44B-25AN/2GB</t>
  </si>
  <si>
    <t>MP20073DH-LF-Z</t>
  </si>
  <si>
    <t>MPS</t>
  </si>
  <si>
    <t>MP2234GJ-Z</t>
  </si>
  <si>
    <t>MP9186GQ-Z</t>
  </si>
  <si>
    <t>MP95074GG-Z</t>
  </si>
  <si>
    <t>MX25L12835FMI-10G</t>
  </si>
  <si>
    <t>MXIC</t>
  </si>
  <si>
    <t>MX25L25645GM2I-10G.T</t>
  </si>
  <si>
    <t>MX25L3206EM2I-12G</t>
  </si>
  <si>
    <t>MX25L4006EM2I-12G</t>
  </si>
  <si>
    <t>MX25U1635FZNI-10G.T</t>
  </si>
  <si>
    <t>MX25U1635FZNI-10GE</t>
  </si>
  <si>
    <t>MX25U6435FBBI-10G.T</t>
  </si>
  <si>
    <t>MX30LF1G18AC-TI</t>
  </si>
  <si>
    <t>NB650AGL-Z</t>
  </si>
  <si>
    <t>PD12-206B/L512/TR8</t>
  </si>
  <si>
    <t>RCLAMP0504S.TCT</t>
  </si>
  <si>
    <t>SEMTECH</t>
  </si>
  <si>
    <t>RCLAMP0524P.TCT</t>
  </si>
  <si>
    <t>RCLAMP0524PATCT</t>
  </si>
  <si>
    <t>RCLAMP3304N.TCT</t>
  </si>
  <si>
    <t>RCLAMP3331ZATFT</t>
  </si>
  <si>
    <t>RCLAMP5011ZATFT</t>
  </si>
  <si>
    <t>RT4723WSC</t>
  </si>
  <si>
    <t>RICHTEK</t>
  </si>
  <si>
    <t>RT4730WSC</t>
  </si>
  <si>
    <t>RT5508WSC</t>
  </si>
  <si>
    <t>RT9078-18GQZ</t>
  </si>
  <si>
    <t>RT9166-18PVL</t>
  </si>
  <si>
    <t>NA</t>
  </si>
  <si>
    <t>RT9466GQW</t>
  </si>
  <si>
    <t>RT9536GQW</t>
  </si>
  <si>
    <t>RTC5601</t>
  </si>
  <si>
    <t>RICHWAVE</t>
  </si>
  <si>
    <t>RTC5633</t>
  </si>
  <si>
    <t>RTC5637</t>
  </si>
  <si>
    <t>RTC5638H</t>
  </si>
  <si>
    <t>RTC6603</t>
  </si>
  <si>
    <t>RTC6609H</t>
  </si>
  <si>
    <t>RTC6609SP</t>
  </si>
  <si>
    <t>RTC6659E</t>
  </si>
  <si>
    <t>RTC6691</t>
  </si>
  <si>
    <t>RTC7620</t>
  </si>
  <si>
    <t>RTC7625H</t>
  </si>
  <si>
    <t>RTC8612FS</t>
  </si>
  <si>
    <t>RTC8612H</t>
  </si>
  <si>
    <t>SE2431L-R</t>
  </si>
  <si>
    <t>SKYWORKS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</si>
  <si>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</si>
  <si>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</si>
  <si>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</si>
  <si>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</si>
  <si>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</si>
  <si>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</si>
  <si>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</si>
  <si>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</si>
  <si>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</si>
  <si>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</si>
  <si>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</si>
  <si>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</si>
  <si>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</si>
  <si>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</si>
  <si>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SKY13317-373LF</t>
  </si>
  <si>
    <t>SKY13351-378LF</t>
  </si>
  <si>
    <t>SKY13414-485LF</t>
  </si>
  <si>
    <t>SKY13488-21</t>
  </si>
  <si>
    <t>SKY13498-21</t>
  </si>
  <si>
    <t>SKY13561-670LF</t>
  </si>
  <si>
    <t>SKY13562-670LF</t>
  </si>
  <si>
    <t>SKY13563-670LF</t>
  </si>
  <si>
    <t>SKY19245-686LF</t>
  </si>
  <si>
    <t>SKY77633-11</t>
  </si>
  <si>
    <t>SKY77641-21</t>
  </si>
  <si>
    <t>SKY77643-11</t>
  </si>
  <si>
    <t>SKY77648-11</t>
  </si>
  <si>
    <t>SKY77651-11</t>
  </si>
  <si>
    <t>SKY77652-11</t>
  </si>
  <si>
    <t>SKY77772-51</t>
  </si>
  <si>
    <t>SKY77781-11</t>
  </si>
  <si>
    <t>SKY77910-21</t>
  </si>
  <si>
    <t>SKY77916-31</t>
  </si>
  <si>
    <t>SKY77928-11</t>
  </si>
  <si>
    <t>SKY81290-11-563LF</t>
  </si>
  <si>
    <t>SKY85312-11</t>
  </si>
  <si>
    <t>SKY85712-21</t>
  </si>
  <si>
    <t>SKY85720-11</t>
  </si>
  <si>
    <t>SKY87006-11-001</t>
  </si>
  <si>
    <t>SKY90006-374LF</t>
  </si>
  <si>
    <t>SMD0603P050TF</t>
  </si>
  <si>
    <t>PTTC</t>
  </si>
  <si>
    <t>SMD0805P020TF</t>
  </si>
  <si>
    <t>SMD0805P075SLR</t>
  </si>
  <si>
    <t>SMD1206P035TF/16</t>
  </si>
  <si>
    <t>SMD1206P050TF/15</t>
  </si>
  <si>
    <t>SMD1206P110TFT</t>
  </si>
  <si>
    <t>SMD1206P150SLR</t>
  </si>
  <si>
    <t>SMD1206P150TFT</t>
  </si>
  <si>
    <t>SMD1206P200SLR</t>
  </si>
  <si>
    <t>SMD1812P050TF</t>
  </si>
  <si>
    <t>SMD1812P075TF</t>
  </si>
  <si>
    <t>SMD1812P110TF</t>
  </si>
  <si>
    <t>SMD1812P150TF/24</t>
  </si>
  <si>
    <t>SMD1812P160TF/8</t>
  </si>
  <si>
    <t>SMD1812P260TFT</t>
  </si>
  <si>
    <t>SMD2920P260TF/24</t>
  </si>
  <si>
    <t>SMD2920P300TF/15</t>
  </si>
  <si>
    <t>SPR-P110</t>
  </si>
  <si>
    <t>SPR-P150</t>
  </si>
  <si>
    <t>SSM3J325F</t>
  </si>
  <si>
    <t>SSM3J36FS</t>
  </si>
  <si>
    <t>SSM3K123TU</t>
  </si>
  <si>
    <t>SSM3K15ACT</t>
  </si>
  <si>
    <t>SSM3K15AMFV</t>
  </si>
  <si>
    <t>SSM3K16CT-APPLE</t>
  </si>
  <si>
    <t>SSM3K16FV(TPL3,Z)</t>
  </si>
  <si>
    <t>SSM3K310T</t>
  </si>
  <si>
    <t>SSM3K35MFV</t>
  </si>
  <si>
    <t>SSM3K36FS</t>
  </si>
  <si>
    <t>SSM3K36MFV(TPL3)</t>
  </si>
  <si>
    <t>SSM6J414TU</t>
  </si>
  <si>
    <t>SSM6K210FE</t>
  </si>
  <si>
    <t>SSM6N48FU</t>
  </si>
  <si>
    <t>SX9306IULTRT</t>
  </si>
  <si>
    <t>SX9310ICSTRT</t>
  </si>
  <si>
    <t>SX9500IULTRT</t>
  </si>
  <si>
    <t>T2N7002AK</t>
  </si>
  <si>
    <t>TA76431F</t>
  </si>
  <si>
    <t>TA76432F</t>
  </si>
  <si>
    <t>TAR5S40</t>
  </si>
  <si>
    <t>TB2929AHQ(O)</t>
  </si>
  <si>
    <t>TC358743XBG(NOK)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</si>
  <si>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</si>
  <si>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</si>
  <si>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</si>
  <si>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</si>
  <si>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</si>
  <si>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</si>
  <si>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</si>
  <si>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</si>
  <si>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TC62D517XBG</t>
  </si>
  <si>
    <t>TC74LCX74FT(EK2,M)</t>
  </si>
  <si>
    <t>TC75W58FU</t>
  </si>
  <si>
    <t>TC7MBL3245CFT(EL)</t>
  </si>
  <si>
    <t>TC7MBL3257CFT(EL)</t>
  </si>
  <si>
    <t>TC7SB66CFU</t>
  </si>
  <si>
    <t>TC7SET00FU</t>
  </si>
  <si>
    <t>TC7SET125FU</t>
  </si>
  <si>
    <t>TC7SET34FU</t>
  </si>
  <si>
    <t>TC7SG17FE</t>
  </si>
  <si>
    <t>TC7SH00FU</t>
  </si>
  <si>
    <t>TC7SH08FU</t>
  </si>
  <si>
    <t>TC7SH09FU</t>
  </si>
  <si>
    <t>TC7SH125FU</t>
  </si>
  <si>
    <t>TC7SH126FU</t>
  </si>
  <si>
    <t>TC7SH14FU</t>
  </si>
  <si>
    <t>TC7SH32FU</t>
  </si>
  <si>
    <t>TC7SZ05FU</t>
  </si>
  <si>
    <t>TC7SZ07FU</t>
  </si>
  <si>
    <t>TC7SZ08AFS</t>
  </si>
  <si>
    <t>TC7SZ08FU</t>
  </si>
  <si>
    <t>TC7SZ14FU</t>
  </si>
  <si>
    <t>TC7SZ32FE</t>
  </si>
  <si>
    <t>TC7SZ32FU</t>
  </si>
  <si>
    <t>TC7SZ34FU</t>
  </si>
  <si>
    <t>TC7USB42MU,LF(S</t>
  </si>
  <si>
    <t>TC7W66FU,LF(T</t>
  </si>
  <si>
    <t>TC90430XBG</t>
  </si>
  <si>
    <t>TCK107G</t>
  </si>
  <si>
    <t>TCK108AG</t>
  </si>
  <si>
    <t>TCR5AM11,LF(S</t>
  </si>
  <si>
    <t>TCR5SB33B,LVP1F</t>
  </si>
  <si>
    <t>TCS10DLU</t>
  </si>
  <si>
    <t>TCS20DLR</t>
  </si>
  <si>
    <t>TCS40DLR</t>
  </si>
  <si>
    <t>TCS40DPR</t>
  </si>
  <si>
    <t>THGBMBG5D1KBAILH2H</t>
  </si>
  <si>
    <t>THGBMDG5D1LBAIL</t>
  </si>
  <si>
    <t>THGBMHG6C1LBAILH2H</t>
  </si>
  <si>
    <t>THGBMHG7C1LBAIL</t>
  </si>
  <si>
    <t>THGBMHG8C2LBAIL</t>
  </si>
  <si>
    <t>THGBMHG9C4LBAIR</t>
  </si>
  <si>
    <t>TPCA8057-H</t>
  </si>
  <si>
    <t>TPCA8059-H</t>
  </si>
  <si>
    <t>TPCA8065-H</t>
  </si>
  <si>
    <t>TPCC8064-H,L1Q(CM</t>
  </si>
  <si>
    <t>TPCC8103</t>
  </si>
  <si>
    <t>TPCC8104</t>
  </si>
  <si>
    <t>TPCC8138</t>
  </si>
  <si>
    <t>TPCF8002</t>
  </si>
  <si>
    <t>TPN11003NL</t>
  </si>
  <si>
    <t>TS51223-M000WCSR</t>
  </si>
  <si>
    <t>TS61005-QFNR</t>
  </si>
  <si>
    <t>TS80006-QFNR</t>
  </si>
  <si>
    <t>UCLAMP1211Z.TNT</t>
  </si>
  <si>
    <t>UCLAMP3321ZATFT</t>
  </si>
  <si>
    <t>UDQFLSR01DCM</t>
  </si>
  <si>
    <t>ZTM6232DLN</t>
  </si>
  <si>
    <t>ZILLTEK</t>
  </si>
  <si>
    <t>ZTM6232SLN</t>
  </si>
  <si>
    <t>ZTP1117S12</t>
  </si>
  <si>
    <t>ZTP1117S18</t>
  </si>
  <si>
    <t>ZTP1117S25</t>
  </si>
  <si>
    <t>ZTP1117S33</t>
  </si>
  <si>
    <t>ZTP1117SA</t>
  </si>
  <si>
    <t>ZTS6011BV</t>
  </si>
  <si>
    <t>ZTS6031AC</t>
  </si>
  <si>
    <t>ZTS6051MG</t>
  </si>
  <si>
    <t>ZTS6051MH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</si>
</sst>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12" totalsRowShown="0" dataDxfId="36" headerRowBorderDxfId="37" tableBorderDxfId="35" totalsRowBorderDxfId="34">
  <autoFilter ref="B3:AI312">
    <filterColumn colId="22">
      <filters>
        <filter val="1,000"/>
        <filter val="1,118,200"/>
        <filter val="1,140,000"/>
        <filter val="1,146,000"/>
        <filter val="1,169"/>
        <filter val="1,204"/>
        <filter val="1,344,000"/>
        <filter val="1,360,000"/>
        <filter val="1,386,000"/>
        <filter val="1,438"/>
        <filter val="1,450"/>
        <filter val="1,500"/>
        <filter val="1,500,000"/>
        <filter val="1,585,000"/>
        <filter val="1,596"/>
        <filter val="1,641,000"/>
        <filter val="1,757,500"/>
        <filter val="1,872,000"/>
        <filter val="1,965,000"/>
        <filter val="1,975"/>
        <filter val="10,000"/>
        <filter val="10,020"/>
        <filter val="100"/>
        <filter val="100,000"/>
        <filter val="100,150"/>
        <filter val="104,600"/>
        <filter val="105,000"/>
        <filter val="110"/>
        <filter val="117,000"/>
        <filter val="12,000"/>
        <filter val="12,980"/>
        <filter val="123,000"/>
        <filter val="130,000"/>
        <filter val="138,000"/>
        <filter val="14,000"/>
        <filter val="140"/>
        <filter val="141,000"/>
        <filter val="15,000"/>
        <filter val="150"/>
        <filter val="151,700"/>
        <filter val="16,000"/>
        <filter val="168,000"/>
        <filter val="170"/>
        <filter val="171,000"/>
        <filter val="176"/>
        <filter val="176,600"/>
        <filter val="18,000"/>
        <filter val="18,040"/>
        <filter val="180"/>
        <filter val="180,000"/>
        <filter val="186,000"/>
        <filter val="2,000"/>
        <filter val="2,260"/>
        <filter val="2,400"/>
        <filter val="2,454,000"/>
        <filter val="2,500"/>
        <filter val="2,740"/>
        <filter val="2,883,000"/>
        <filter val="2,964,000"/>
        <filter val="20"/>
        <filter val="20,000"/>
        <filter val="20,467"/>
        <filter val="200"/>
        <filter val="200,640"/>
        <filter val="201,600"/>
        <filter val="21,000"/>
        <filter val="210,000"/>
        <filter val="22,500"/>
        <filter val="231,000"/>
        <filter val="24,000"/>
        <filter val="25,000"/>
        <filter val="255,000"/>
        <filter val="27,000"/>
        <filter val="28,000"/>
        <filter val="29,976"/>
        <filter val="298"/>
        <filter val="3,000"/>
        <filter val="3,040"/>
        <filter val="3,085,000"/>
        <filter val="3,220,000"/>
        <filter val="3,336"/>
        <filter val="3,657,000"/>
        <filter val="3,800"/>
        <filter val="30,000"/>
        <filter val="300,000"/>
        <filter val="304,000"/>
        <filter val="32,500"/>
        <filter val="327,000"/>
        <filter val="33,000"/>
        <filter val="34,000"/>
        <filter val="350"/>
        <filter val="352,000"/>
        <filter val="355,000"/>
        <filter val="357,000"/>
        <filter val="362,000"/>
        <filter val="368,000"/>
        <filter val="380,000"/>
        <filter val="39,000"/>
        <filter val="391"/>
        <filter val="396,000"/>
        <filter val="398,639"/>
        <filter val="4"/>
        <filter val="4,000"/>
        <filter val="4,200,000"/>
        <filter val="4,228"/>
        <filter val="4,320,000"/>
        <filter val="4,490"/>
        <filter val="4,612"/>
        <filter val="4,671,000"/>
        <filter val="4,694,000"/>
        <filter val="40"/>
        <filter val="40,000"/>
        <filter val="400,000"/>
        <filter val="410"/>
        <filter val="42,000"/>
        <filter val="429,000"/>
        <filter val="44,036"/>
        <filter val="45,000"/>
        <filter val="46,000"/>
        <filter val="48,000"/>
        <filter val="5,000"/>
        <filter val="5,022,000"/>
        <filter val="5,036,425"/>
        <filter val="50"/>
        <filter val="50,000"/>
        <filter val="51,000"/>
        <filter val="55"/>
        <filter val="55,000"/>
        <filter val="576,000"/>
        <filter val="580,350"/>
        <filter val="59,000"/>
        <filter val="6,000"/>
        <filter val="60,000"/>
        <filter val="600,000"/>
        <filter val="626"/>
        <filter val="63,000"/>
        <filter val="630,000"/>
        <filter val="65,000"/>
        <filter val="68,000"/>
        <filter val="7,640"/>
        <filter val="72,000"/>
        <filter val="72,100"/>
        <filter val="725"/>
        <filter val="75"/>
        <filter val="750,000"/>
        <filter val="760,500"/>
        <filter val="778,500"/>
        <filter val="780,000"/>
        <filter val="8,000"/>
        <filter val="8,015"/>
        <filter val="8,456"/>
        <filter val="80,000"/>
        <filter val="81"/>
        <filter val="81,000"/>
        <filter val="820"/>
        <filter val="828,000"/>
        <filter val="838,000"/>
        <filter val="84,000"/>
        <filter val="875,000"/>
        <filter val="9,000"/>
        <filter val="9,057,000"/>
        <filter val="93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12"/>
  <sheetViews>
    <sheetView tabSelected="1" zoomScale="70" zoomScaleNormal="70" workbookViewId="0">
      <pane xSplit="4" ySplit="3" topLeftCell="AI4" activePane="bottomRight" state="frozen"/>
      <selection pane="topRight" activeCell="D1" sqref="D1"/>
      <selection pane="bottomLeft" activeCell="A4" sqref="A4"/>
      <selection pane="bottomRight" activeCell="AJ1" sqref="AJ1:AS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33.179687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3" width="9" style="2"/>
    <col min="54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4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6069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134</v>
      </c>
      <c r="D4" s="15" t="s">
        <v>46</v>
      </c>
      <c r="E4" s="16">
        <f t="shared" ref="E4:E67" si="1">IF(AA4=0,"前八週無拉料",ROUND(M4/AA4,1))</f>
        <v>12.4</v>
      </c>
      <c r="F4" s="17" t="str">
        <f t="shared" ref="F4:F67" si="2">IF(OR(AB4=0,LEN(AB4)=0),"--",ROUND(M4/AB4,1))</f>
        <v>--</v>
      </c>
      <c r="G4" s="17">
        <f t="shared" ref="G4:G67" si="3">IF(AA4=0,"--",ROUND(J4/AA4,1))</f>
        <v>9</v>
      </c>
      <c r="H4" s="17" t="str">
        <f t="shared" ref="H4:H67" si="4">IF(OR(AB4=0,LEN(AB4)=0),"--",ROUND(J4/AB4,1))</f>
        <v>--</v>
      </c>
      <c r="I4" s="18" t="str">
        <f>IFERROR(VLOOKUP(C4,#REF!,8,FALSE),"")</f>
        <v/>
      </c>
      <c r="J4" s="19">
        <v>790000</v>
      </c>
      <c r="K4" s="19">
        <v>790000</v>
      </c>
      <c r="L4" s="18" t="str">
        <f>IFERROR(VLOOKUP(C4,#REF!,11,FALSE),"")</f>
        <v/>
      </c>
      <c r="M4" s="19">
        <v>1082000</v>
      </c>
      <c r="N4" s="20" t="s">
        <v>47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1082000</v>
      </c>
      <c r="U4" s="19">
        <v>0</v>
      </c>
      <c r="V4" s="19">
        <v>0</v>
      </c>
      <c r="W4" s="19">
        <v>0</v>
      </c>
      <c r="X4" s="23">
        <v>1872000</v>
      </c>
      <c r="Y4" s="17">
        <v>21.4</v>
      </c>
      <c r="Z4" s="24" t="s">
        <v>39</v>
      </c>
      <c r="AA4" s="23">
        <v>87500</v>
      </c>
      <c r="AB4" s="19" t="s">
        <v>39</v>
      </c>
      <c r="AC4" s="25" t="s">
        <v>43</v>
      </c>
      <c r="AD4" s="26" t="str">
        <f t="shared" ref="AD4:AD67" si="5">IF($AC4="E","E",IF($AC4="F","F",IF($AC4&lt;0.5,50,IF($AC4&lt;2,100,150))))</f>
        <v>E</v>
      </c>
      <c r="AE4" s="19" t="s">
        <v>39</v>
      </c>
      <c r="AF4" s="19" t="s">
        <v>39</v>
      </c>
      <c r="AG4" s="19" t="s">
        <v>39</v>
      </c>
      <c r="AH4" s="19" t="s">
        <v>39</v>
      </c>
      <c r="AI4" s="15" t="s">
        <v>44</v>
      </c>
    </row>
    <row r="5" spans="1:35" ht="16.5" customHeight="1">
      <c r="A5">
        <v>8867</v>
      </c>
      <c r="B5" s="13" t="str">
        <f t="shared" si="0"/>
        <v>OverStock</v>
      </c>
      <c r="C5" s="14" t="s">
        <v>368</v>
      </c>
      <c r="D5" s="15" t="s">
        <v>361</v>
      </c>
      <c r="E5" s="16">
        <f t="shared" si="1"/>
        <v>13.2</v>
      </c>
      <c r="F5" s="17" t="str">
        <f t="shared" si="2"/>
        <v>--</v>
      </c>
      <c r="G5" s="17">
        <f t="shared" si="3"/>
        <v>11.7</v>
      </c>
      <c r="H5" s="17" t="str">
        <f t="shared" si="4"/>
        <v>--</v>
      </c>
      <c r="I5" s="18" t="str">
        <f>IFERROR(VLOOKUP(C5,#REF!,8,FALSE),"")</f>
        <v/>
      </c>
      <c r="J5" s="19">
        <v>525200</v>
      </c>
      <c r="K5" s="19">
        <v>525200</v>
      </c>
      <c r="L5" s="18" t="str">
        <f>IFERROR(VLOOKUP(C5,#REF!,11,FALSE),"")</f>
        <v/>
      </c>
      <c r="M5" s="19">
        <v>593000</v>
      </c>
      <c r="N5" s="20" t="s">
        <v>69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593000</v>
      </c>
      <c r="U5" s="19">
        <v>0</v>
      </c>
      <c r="V5" s="19">
        <v>0</v>
      </c>
      <c r="W5" s="19">
        <v>0</v>
      </c>
      <c r="X5" s="23">
        <v>1118200</v>
      </c>
      <c r="Y5" s="17">
        <v>24.9</v>
      </c>
      <c r="Z5" s="24" t="s">
        <v>39</v>
      </c>
      <c r="AA5" s="23">
        <v>44850</v>
      </c>
      <c r="AB5" s="19" t="s">
        <v>39</v>
      </c>
      <c r="AC5" s="25" t="s">
        <v>43</v>
      </c>
      <c r="AD5" s="26" t="str">
        <f t="shared" si="5"/>
        <v>E</v>
      </c>
      <c r="AE5" s="19" t="s">
        <v>39</v>
      </c>
      <c r="AF5" s="19" t="s">
        <v>39</v>
      </c>
      <c r="AG5" s="19" t="s">
        <v>39</v>
      </c>
      <c r="AH5" s="19" t="s">
        <v>39</v>
      </c>
      <c r="AI5" s="15" t="s">
        <v>44</v>
      </c>
    </row>
    <row r="6" spans="1:35" ht="16.5" customHeight="1">
      <c r="A6">
        <v>6148</v>
      </c>
      <c r="B6" s="13" t="str">
        <f t="shared" si="0"/>
        <v>ZeroZero</v>
      </c>
      <c r="C6" s="14" t="s">
        <v>176</v>
      </c>
      <c r="D6" s="15" t="s">
        <v>170</v>
      </c>
      <c r="E6" s="16" t="str">
        <f t="shared" si="1"/>
        <v>前八週無拉料</v>
      </c>
      <c r="F6" s="17" t="str">
        <f t="shared" si="2"/>
        <v>--</v>
      </c>
      <c r="G6" s="17" t="str">
        <f t="shared" si="3"/>
        <v>--</v>
      </c>
      <c r="H6" s="17" t="str">
        <f t="shared" si="4"/>
        <v>--</v>
      </c>
      <c r="I6" s="18" t="str">
        <f>IFERROR(VLOOKUP(C6,#REF!,8,FALSE),"")</f>
        <v/>
      </c>
      <c r="J6" s="19">
        <v>0</v>
      </c>
      <c r="K6" s="19">
        <v>0</v>
      </c>
      <c r="L6" s="18" t="str">
        <f>IFERROR(VLOOKUP(C6,#REF!,11,FALSE),"")</f>
        <v/>
      </c>
      <c r="M6" s="19">
        <v>42000</v>
      </c>
      <c r="N6" s="20" t="s">
        <v>69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42000</v>
      </c>
      <c r="U6" s="19">
        <v>0</v>
      </c>
      <c r="V6" s="19">
        <v>0</v>
      </c>
      <c r="W6" s="19">
        <v>0</v>
      </c>
      <c r="X6" s="23">
        <v>42000</v>
      </c>
      <c r="Y6" s="17" t="s">
        <v>39</v>
      </c>
      <c r="Z6" s="24" t="s">
        <v>39</v>
      </c>
      <c r="AA6" s="23">
        <v>0</v>
      </c>
      <c r="AB6" s="19" t="s">
        <v>39</v>
      </c>
      <c r="AC6" s="25" t="s">
        <v>43</v>
      </c>
      <c r="AD6" s="26" t="str">
        <f t="shared" si="5"/>
        <v>E</v>
      </c>
      <c r="AE6" s="19" t="s">
        <v>39</v>
      </c>
      <c r="AF6" s="19" t="s">
        <v>39</v>
      </c>
      <c r="AG6" s="19" t="s">
        <v>39</v>
      </c>
      <c r="AH6" s="19" t="s">
        <v>39</v>
      </c>
      <c r="AI6" s="15" t="s">
        <v>44</v>
      </c>
    </row>
    <row r="7" spans="1:35" ht="16.5" customHeight="1">
      <c r="A7">
        <v>2996</v>
      </c>
      <c r="B7" s="13" t="str">
        <f t="shared" si="0"/>
        <v>OverStock</v>
      </c>
      <c r="C7" s="14" t="s">
        <v>171</v>
      </c>
      <c r="D7" s="15" t="s">
        <v>170</v>
      </c>
      <c r="E7" s="16">
        <f t="shared" si="1"/>
        <v>36</v>
      </c>
      <c r="F7" s="17">
        <f t="shared" si="2"/>
        <v>10.6</v>
      </c>
      <c r="G7" s="17">
        <f t="shared" si="3"/>
        <v>64</v>
      </c>
      <c r="H7" s="17">
        <f t="shared" si="4"/>
        <v>18.899999999999999</v>
      </c>
      <c r="I7" s="18" t="str">
        <f>IFERROR(VLOOKUP(C7,#REF!,8,FALSE),"")</f>
        <v/>
      </c>
      <c r="J7" s="19">
        <v>32000</v>
      </c>
      <c r="K7" s="19">
        <v>32000</v>
      </c>
      <c r="L7" s="18" t="str">
        <f>IFERROR(VLOOKUP(C7,#REF!,11,FALSE),"")</f>
        <v/>
      </c>
      <c r="M7" s="19">
        <v>18000</v>
      </c>
      <c r="N7" s="20" t="s">
        <v>69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18000</v>
      </c>
      <c r="U7" s="19">
        <v>0</v>
      </c>
      <c r="V7" s="19">
        <v>0</v>
      </c>
      <c r="W7" s="19">
        <v>0</v>
      </c>
      <c r="X7" s="23">
        <v>50000</v>
      </c>
      <c r="Y7" s="17">
        <v>144</v>
      </c>
      <c r="Z7" s="24">
        <v>42.5</v>
      </c>
      <c r="AA7" s="23">
        <v>500</v>
      </c>
      <c r="AB7" s="19">
        <v>1696</v>
      </c>
      <c r="AC7" s="25">
        <v>3.4</v>
      </c>
      <c r="AD7" s="26">
        <f t="shared" si="5"/>
        <v>150</v>
      </c>
      <c r="AE7" s="19">
        <v>675</v>
      </c>
      <c r="AF7" s="19">
        <v>10185</v>
      </c>
      <c r="AG7" s="19">
        <v>4400</v>
      </c>
      <c r="AH7" s="19">
        <v>2600</v>
      </c>
      <c r="AI7" s="15" t="s">
        <v>44</v>
      </c>
    </row>
    <row r="8" spans="1:35" ht="16.5" customHeight="1">
      <c r="A8">
        <v>2997</v>
      </c>
      <c r="B8" s="13" t="str">
        <f t="shared" si="0"/>
        <v>OverStock</v>
      </c>
      <c r="C8" s="14" t="s">
        <v>65</v>
      </c>
      <c r="D8" s="15" t="s">
        <v>59</v>
      </c>
      <c r="E8" s="16">
        <f t="shared" si="1"/>
        <v>13.2</v>
      </c>
      <c r="F8" s="17" t="str">
        <f t="shared" si="2"/>
        <v>--</v>
      </c>
      <c r="G8" s="17">
        <f t="shared" si="3"/>
        <v>11.4</v>
      </c>
      <c r="H8" s="17" t="str">
        <f t="shared" si="4"/>
        <v>--</v>
      </c>
      <c r="I8" s="18" t="str">
        <f>IFERROR(VLOOKUP(C8,#REF!,8,FALSE),"")</f>
        <v/>
      </c>
      <c r="J8" s="19">
        <v>405000</v>
      </c>
      <c r="K8" s="19">
        <v>150000</v>
      </c>
      <c r="L8" s="18" t="str">
        <f>IFERROR(VLOOKUP(C8,#REF!,11,FALSE),"")</f>
        <v/>
      </c>
      <c r="M8" s="19">
        <v>470000</v>
      </c>
      <c r="N8" s="20" t="s">
        <v>63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160000</v>
      </c>
      <c r="U8" s="19">
        <v>0</v>
      </c>
      <c r="V8" s="19">
        <v>310000</v>
      </c>
      <c r="W8" s="19">
        <v>0</v>
      </c>
      <c r="X8" s="23">
        <v>875000</v>
      </c>
      <c r="Y8" s="17">
        <v>24.6</v>
      </c>
      <c r="Z8" s="24" t="s">
        <v>39</v>
      </c>
      <c r="AA8" s="23">
        <v>35625</v>
      </c>
      <c r="AB8" s="19" t="s">
        <v>39</v>
      </c>
      <c r="AC8" s="25" t="s">
        <v>43</v>
      </c>
      <c r="AD8" s="26" t="str">
        <f t="shared" si="5"/>
        <v>E</v>
      </c>
      <c r="AE8" s="19" t="s">
        <v>39</v>
      </c>
      <c r="AF8" s="19" t="s">
        <v>39</v>
      </c>
      <c r="AG8" s="19" t="s">
        <v>39</v>
      </c>
      <c r="AH8" s="19" t="s">
        <v>39</v>
      </c>
      <c r="AI8" s="15" t="s">
        <v>44</v>
      </c>
    </row>
    <row r="9" spans="1:35" ht="16.5" customHeight="1">
      <c r="A9">
        <v>3959</v>
      </c>
      <c r="B9" s="13" t="str">
        <f t="shared" si="0"/>
        <v>OverStock</v>
      </c>
      <c r="C9" s="14" t="s">
        <v>287</v>
      </c>
      <c r="D9" s="15" t="s">
        <v>181</v>
      </c>
      <c r="E9" s="16">
        <f t="shared" si="1"/>
        <v>60</v>
      </c>
      <c r="F9" s="17">
        <f t="shared" si="2"/>
        <v>18</v>
      </c>
      <c r="G9" s="17">
        <f t="shared" si="3"/>
        <v>37.5</v>
      </c>
      <c r="H9" s="17">
        <f t="shared" si="4"/>
        <v>11.3</v>
      </c>
      <c r="I9" s="18" t="str">
        <f>IFERROR(VLOOKUP(C9,#REF!,8,FALSE),"")</f>
        <v/>
      </c>
      <c r="J9" s="19">
        <v>15000</v>
      </c>
      <c r="K9" s="19">
        <v>9000</v>
      </c>
      <c r="L9" s="18" t="str">
        <f>IFERROR(VLOOKUP(C9,#REF!,11,FALSE),"")</f>
        <v/>
      </c>
      <c r="M9" s="19">
        <v>24000</v>
      </c>
      <c r="N9" s="20" t="s">
        <v>69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18000</v>
      </c>
      <c r="U9" s="19">
        <v>0</v>
      </c>
      <c r="V9" s="19">
        <v>6000</v>
      </c>
      <c r="W9" s="19">
        <v>0</v>
      </c>
      <c r="X9" s="23">
        <v>39000</v>
      </c>
      <c r="Y9" s="17">
        <v>97.5</v>
      </c>
      <c r="Z9" s="24">
        <v>29.3</v>
      </c>
      <c r="AA9" s="23">
        <v>400</v>
      </c>
      <c r="AB9" s="19">
        <v>1332</v>
      </c>
      <c r="AC9" s="25">
        <v>3.3</v>
      </c>
      <c r="AD9" s="26">
        <f t="shared" si="5"/>
        <v>150</v>
      </c>
      <c r="AE9" s="19">
        <v>0</v>
      </c>
      <c r="AF9" s="19">
        <v>0</v>
      </c>
      <c r="AG9" s="19">
        <v>12000</v>
      </c>
      <c r="AH9" s="19">
        <v>12000</v>
      </c>
      <c r="AI9" s="15" t="s">
        <v>44</v>
      </c>
    </row>
    <row r="10" spans="1:35" ht="16.5" customHeight="1">
      <c r="A10">
        <v>1921</v>
      </c>
      <c r="B10" s="13" t="str">
        <f t="shared" si="0"/>
        <v>ZeroZero</v>
      </c>
      <c r="C10" s="14" t="s">
        <v>208</v>
      </c>
      <c r="D10" s="15" t="s">
        <v>197</v>
      </c>
      <c r="E10" s="16" t="str">
        <f t="shared" si="1"/>
        <v>前八週無拉料</v>
      </c>
      <c r="F10" s="17" t="str">
        <f t="shared" si="2"/>
        <v>--</v>
      </c>
      <c r="G10" s="17" t="str">
        <f t="shared" si="3"/>
        <v>--</v>
      </c>
      <c r="H10" s="17" t="str">
        <f t="shared" si="4"/>
        <v>--</v>
      </c>
      <c r="I10" s="18" t="str">
        <f>IFERROR(VLOOKUP(C10,#REF!,8,FALSE),"")</f>
        <v/>
      </c>
      <c r="J10" s="19">
        <v>0</v>
      </c>
      <c r="K10" s="19">
        <v>0</v>
      </c>
      <c r="L10" s="18" t="str">
        <f>IFERROR(VLOOKUP(C10,#REF!,11,FALSE),"")</f>
        <v/>
      </c>
      <c r="M10" s="19">
        <v>151700</v>
      </c>
      <c r="N10" s="20" t="s">
        <v>47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151700</v>
      </c>
      <c r="U10" s="19">
        <v>0</v>
      </c>
      <c r="V10" s="19">
        <v>0</v>
      </c>
      <c r="W10" s="19">
        <v>0</v>
      </c>
      <c r="X10" s="23">
        <v>151700</v>
      </c>
      <c r="Y10" s="17" t="s">
        <v>39</v>
      </c>
      <c r="Z10" s="24" t="s">
        <v>39</v>
      </c>
      <c r="AA10" s="23">
        <v>0</v>
      </c>
      <c r="AB10" s="19" t="s">
        <v>39</v>
      </c>
      <c r="AC10" s="25" t="s">
        <v>43</v>
      </c>
      <c r="AD10" s="26" t="str">
        <f t="shared" si="5"/>
        <v>E</v>
      </c>
      <c r="AE10" s="19" t="s">
        <v>39</v>
      </c>
      <c r="AF10" s="19" t="s">
        <v>39</v>
      </c>
      <c r="AG10" s="19" t="s">
        <v>39</v>
      </c>
      <c r="AH10" s="19" t="s">
        <v>39</v>
      </c>
      <c r="AI10" s="15" t="s">
        <v>44</v>
      </c>
    </row>
    <row r="11" spans="1:35" ht="16.5" customHeight="1">
      <c r="A11">
        <v>1922</v>
      </c>
      <c r="B11" s="13" t="str">
        <f t="shared" si="0"/>
        <v>OverStock</v>
      </c>
      <c r="C11" s="14" t="s">
        <v>320</v>
      </c>
      <c r="D11" s="15" t="s">
        <v>59</v>
      </c>
      <c r="E11" s="16">
        <f t="shared" si="1"/>
        <v>1128</v>
      </c>
      <c r="F11" s="17">
        <f t="shared" si="2"/>
        <v>2540.5</v>
      </c>
      <c r="G11" s="17">
        <f t="shared" si="3"/>
        <v>400</v>
      </c>
      <c r="H11" s="17">
        <f t="shared" si="4"/>
        <v>900.9</v>
      </c>
      <c r="I11" s="18" t="str">
        <f>IFERROR(VLOOKUP(C11,#REF!,8,FALSE),"")</f>
        <v/>
      </c>
      <c r="J11" s="19">
        <v>300000</v>
      </c>
      <c r="K11" s="19">
        <v>300000</v>
      </c>
      <c r="L11" s="18" t="str">
        <f>IFERROR(VLOOKUP(C11,#REF!,11,FALSE),"")</f>
        <v/>
      </c>
      <c r="M11" s="19">
        <v>846000</v>
      </c>
      <c r="N11" s="20" t="s">
        <v>63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843000</v>
      </c>
      <c r="U11" s="19">
        <v>0</v>
      </c>
      <c r="V11" s="19">
        <v>3000</v>
      </c>
      <c r="W11" s="19">
        <v>0</v>
      </c>
      <c r="X11" s="23">
        <v>1146000</v>
      </c>
      <c r="Y11" s="17">
        <v>1528</v>
      </c>
      <c r="Z11" s="24">
        <v>3441.4</v>
      </c>
      <c r="AA11" s="23">
        <v>750</v>
      </c>
      <c r="AB11" s="19">
        <v>333</v>
      </c>
      <c r="AC11" s="25">
        <v>0.4</v>
      </c>
      <c r="AD11" s="26">
        <f t="shared" si="5"/>
        <v>50</v>
      </c>
      <c r="AE11" s="19">
        <v>3000</v>
      </c>
      <c r="AF11" s="19">
        <v>0</v>
      </c>
      <c r="AG11" s="19">
        <v>0</v>
      </c>
      <c r="AH11" s="19">
        <v>0</v>
      </c>
      <c r="AI11" s="15" t="s">
        <v>44</v>
      </c>
    </row>
    <row r="12" spans="1:35" ht="16.5" customHeight="1">
      <c r="A12">
        <v>1923</v>
      </c>
      <c r="B12" s="13" t="str">
        <f t="shared" si="0"/>
        <v>FCST</v>
      </c>
      <c r="C12" s="14" t="s">
        <v>174</v>
      </c>
      <c r="D12" s="15" t="s">
        <v>170</v>
      </c>
      <c r="E12" s="16" t="str">
        <f t="shared" si="1"/>
        <v>前八週無拉料</v>
      </c>
      <c r="F12" s="17">
        <f t="shared" si="2"/>
        <v>30</v>
      </c>
      <c r="G12" s="17" t="str">
        <f t="shared" si="3"/>
        <v>--</v>
      </c>
      <c r="H12" s="17">
        <f t="shared" si="4"/>
        <v>21</v>
      </c>
      <c r="I12" s="18" t="str">
        <f>IFERROR(VLOOKUP(C12,#REF!,8,FALSE),"")</f>
        <v/>
      </c>
      <c r="J12" s="19">
        <v>28000</v>
      </c>
      <c r="K12" s="19">
        <v>28000</v>
      </c>
      <c r="L12" s="18" t="str">
        <f>IFERROR(VLOOKUP(C12,#REF!,11,FALSE),"")</f>
        <v/>
      </c>
      <c r="M12" s="19">
        <v>40000</v>
      </c>
      <c r="N12" s="20" t="s">
        <v>69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40000</v>
      </c>
      <c r="U12" s="19">
        <v>0</v>
      </c>
      <c r="V12" s="19">
        <v>0</v>
      </c>
      <c r="W12" s="19">
        <v>0</v>
      </c>
      <c r="X12" s="23">
        <v>68000</v>
      </c>
      <c r="Y12" s="17" t="s">
        <v>39</v>
      </c>
      <c r="Z12" s="24">
        <v>51.1</v>
      </c>
      <c r="AA12" s="23">
        <v>0</v>
      </c>
      <c r="AB12" s="19">
        <v>1332</v>
      </c>
      <c r="AC12" s="25" t="s">
        <v>79</v>
      </c>
      <c r="AD12" s="26" t="str">
        <f t="shared" si="5"/>
        <v>F</v>
      </c>
      <c r="AE12" s="19">
        <v>0</v>
      </c>
      <c r="AF12" s="19">
        <v>0</v>
      </c>
      <c r="AG12" s="19">
        <v>24000</v>
      </c>
      <c r="AH12" s="19">
        <v>12000</v>
      </c>
      <c r="AI12" s="15" t="s">
        <v>44</v>
      </c>
    </row>
    <row r="13" spans="1:35" ht="16.5" customHeight="1">
      <c r="A13">
        <v>8868</v>
      </c>
      <c r="B13" s="13" t="str">
        <f t="shared" si="0"/>
        <v>OverStock</v>
      </c>
      <c r="C13" s="14" t="s">
        <v>187</v>
      </c>
      <c r="D13" s="15" t="s">
        <v>188</v>
      </c>
      <c r="E13" s="16">
        <f t="shared" si="1"/>
        <v>32</v>
      </c>
      <c r="F13" s="17">
        <f t="shared" si="2"/>
        <v>8.9</v>
      </c>
      <c r="G13" s="17">
        <f t="shared" si="3"/>
        <v>88</v>
      </c>
      <c r="H13" s="17">
        <f t="shared" si="4"/>
        <v>24.4</v>
      </c>
      <c r="I13" s="18" t="str">
        <f>IFERROR(VLOOKUP(C13,#REF!,8,FALSE),"")</f>
        <v/>
      </c>
      <c r="J13" s="19">
        <v>33000</v>
      </c>
      <c r="K13" s="19">
        <v>33000</v>
      </c>
      <c r="L13" s="18" t="str">
        <f>IFERROR(VLOOKUP(C13,#REF!,11,FALSE),"")</f>
        <v/>
      </c>
      <c r="M13" s="19">
        <v>12000</v>
      </c>
      <c r="N13" s="20" t="s">
        <v>42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12000</v>
      </c>
      <c r="U13" s="19">
        <v>0</v>
      </c>
      <c r="V13" s="19">
        <v>0</v>
      </c>
      <c r="W13" s="19">
        <v>0</v>
      </c>
      <c r="X13" s="23">
        <v>45000</v>
      </c>
      <c r="Y13" s="17">
        <v>184</v>
      </c>
      <c r="Z13" s="24">
        <v>50.9</v>
      </c>
      <c r="AA13" s="23">
        <v>375</v>
      </c>
      <c r="AB13" s="19">
        <v>1355</v>
      </c>
      <c r="AC13" s="25">
        <v>3.6</v>
      </c>
      <c r="AD13" s="26">
        <f t="shared" si="5"/>
        <v>150</v>
      </c>
      <c r="AE13" s="19">
        <v>0</v>
      </c>
      <c r="AF13" s="19">
        <v>0</v>
      </c>
      <c r="AG13" s="19">
        <v>12193</v>
      </c>
      <c r="AH13" s="19">
        <v>5000</v>
      </c>
      <c r="AI13" s="15" t="s">
        <v>44</v>
      </c>
    </row>
    <row r="14" spans="1:35" ht="16.5" customHeight="1">
      <c r="A14">
        <v>1924</v>
      </c>
      <c r="B14" s="13" t="str">
        <f t="shared" si="0"/>
        <v>ZeroZero</v>
      </c>
      <c r="C14" s="14" t="s">
        <v>159</v>
      </c>
      <c r="D14" s="15" t="s">
        <v>46</v>
      </c>
      <c r="E14" s="16" t="str">
        <f t="shared" si="1"/>
        <v>前八週無拉料</v>
      </c>
      <c r="F14" s="17" t="str">
        <f t="shared" si="2"/>
        <v>--</v>
      </c>
      <c r="G14" s="17" t="str">
        <f t="shared" si="3"/>
        <v>--</v>
      </c>
      <c r="H14" s="17" t="str">
        <f t="shared" si="4"/>
        <v>--</v>
      </c>
      <c r="I14" s="18" t="str">
        <f>IFERROR(VLOOKUP(C14,#REF!,8,FALSE),"")</f>
        <v/>
      </c>
      <c r="J14" s="19">
        <v>0</v>
      </c>
      <c r="K14" s="19">
        <v>0</v>
      </c>
      <c r="L14" s="18" t="str">
        <f>IFERROR(VLOOKUP(C14,#REF!,11,FALSE),"")</f>
        <v/>
      </c>
      <c r="M14" s="19">
        <v>130000</v>
      </c>
      <c r="N14" s="20" t="s">
        <v>47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130000</v>
      </c>
      <c r="U14" s="19">
        <v>0</v>
      </c>
      <c r="V14" s="19">
        <v>0</v>
      </c>
      <c r="W14" s="19">
        <v>0</v>
      </c>
      <c r="X14" s="23">
        <v>130000</v>
      </c>
      <c r="Y14" s="17" t="s">
        <v>39</v>
      </c>
      <c r="Z14" s="24" t="s">
        <v>39</v>
      </c>
      <c r="AA14" s="23">
        <v>0</v>
      </c>
      <c r="AB14" s="19" t="s">
        <v>39</v>
      </c>
      <c r="AC14" s="25" t="s">
        <v>43</v>
      </c>
      <c r="AD14" s="26" t="str">
        <f t="shared" si="5"/>
        <v>E</v>
      </c>
      <c r="AE14" s="19" t="s">
        <v>39</v>
      </c>
      <c r="AF14" s="19" t="s">
        <v>39</v>
      </c>
      <c r="AG14" s="19" t="s">
        <v>39</v>
      </c>
      <c r="AH14" s="19" t="s">
        <v>39</v>
      </c>
      <c r="AI14" s="15" t="s">
        <v>44</v>
      </c>
    </row>
    <row r="15" spans="1:35" ht="16.5" customHeight="1">
      <c r="A15">
        <v>6146</v>
      </c>
      <c r="B15" s="13" t="str">
        <f t="shared" si="0"/>
        <v>ZeroZero</v>
      </c>
      <c r="C15" s="14" t="s">
        <v>299</v>
      </c>
      <c r="D15" s="15" t="s">
        <v>59</v>
      </c>
      <c r="E15" s="16" t="str">
        <f t="shared" si="1"/>
        <v>前八週無拉料</v>
      </c>
      <c r="F15" s="17" t="str">
        <f t="shared" si="2"/>
        <v>--</v>
      </c>
      <c r="G15" s="17" t="str">
        <f t="shared" si="3"/>
        <v>--</v>
      </c>
      <c r="H15" s="17" t="str">
        <f t="shared" si="4"/>
        <v>--</v>
      </c>
      <c r="I15" s="18" t="str">
        <f>IFERROR(VLOOKUP(C15,#REF!,8,FALSE),"")</f>
        <v/>
      </c>
      <c r="J15" s="19">
        <v>0</v>
      </c>
      <c r="K15" s="19">
        <v>0</v>
      </c>
      <c r="L15" s="18" t="str">
        <f>IFERROR(VLOOKUP(C15,#REF!,11,FALSE),"")</f>
        <v/>
      </c>
      <c r="M15" s="19">
        <v>2260</v>
      </c>
      <c r="N15" s="20" t="s">
        <v>47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2260</v>
      </c>
      <c r="U15" s="19">
        <v>0</v>
      </c>
      <c r="V15" s="19">
        <v>0</v>
      </c>
      <c r="W15" s="19">
        <v>0</v>
      </c>
      <c r="X15" s="23">
        <v>2260</v>
      </c>
      <c r="Y15" s="17" t="s">
        <v>39</v>
      </c>
      <c r="Z15" s="24" t="s">
        <v>39</v>
      </c>
      <c r="AA15" s="23">
        <v>0</v>
      </c>
      <c r="AB15" s="19" t="s">
        <v>39</v>
      </c>
      <c r="AC15" s="25" t="s">
        <v>43</v>
      </c>
      <c r="AD15" s="26" t="str">
        <f t="shared" si="5"/>
        <v>E</v>
      </c>
      <c r="AE15" s="19" t="s">
        <v>39</v>
      </c>
      <c r="AF15" s="19" t="s">
        <v>39</v>
      </c>
      <c r="AG15" s="19" t="s">
        <v>39</v>
      </c>
      <c r="AH15" s="19" t="s">
        <v>39</v>
      </c>
      <c r="AI15" s="15" t="s">
        <v>44</v>
      </c>
    </row>
    <row r="16" spans="1:35" ht="16.5" customHeight="1">
      <c r="A16">
        <v>4396</v>
      </c>
      <c r="B16" s="13" t="str">
        <f t="shared" si="0"/>
        <v>ZeroZero</v>
      </c>
      <c r="C16" s="14" t="s">
        <v>133</v>
      </c>
      <c r="D16" s="15" t="s">
        <v>46</v>
      </c>
      <c r="E16" s="16" t="str">
        <f t="shared" si="1"/>
        <v>前八週無拉料</v>
      </c>
      <c r="F16" s="17" t="str">
        <f t="shared" si="2"/>
        <v>--</v>
      </c>
      <c r="G16" s="17" t="str">
        <f t="shared" si="3"/>
        <v>--</v>
      </c>
      <c r="H16" s="17" t="str">
        <f t="shared" si="4"/>
        <v>--</v>
      </c>
      <c r="I16" s="18" t="str">
        <f>IFERROR(VLOOKUP(C16,#REF!,8,FALSE),"")</f>
        <v/>
      </c>
      <c r="J16" s="19">
        <v>0</v>
      </c>
      <c r="K16" s="19">
        <v>0</v>
      </c>
      <c r="L16" s="18" t="str">
        <f>IFERROR(VLOOKUP(C16,#REF!,11,FALSE),"")</f>
        <v/>
      </c>
      <c r="M16" s="19">
        <v>51000</v>
      </c>
      <c r="N16" s="20" t="s">
        <v>47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51000</v>
      </c>
      <c r="U16" s="19">
        <v>0</v>
      </c>
      <c r="V16" s="19">
        <v>0</v>
      </c>
      <c r="W16" s="19">
        <v>0</v>
      </c>
      <c r="X16" s="23">
        <v>51000</v>
      </c>
      <c r="Y16" s="17" t="s">
        <v>39</v>
      </c>
      <c r="Z16" s="24" t="s">
        <v>39</v>
      </c>
      <c r="AA16" s="23">
        <v>0</v>
      </c>
      <c r="AB16" s="19" t="s">
        <v>39</v>
      </c>
      <c r="AC16" s="25" t="s">
        <v>43</v>
      </c>
      <c r="AD16" s="26" t="str">
        <f t="shared" si="5"/>
        <v>E</v>
      </c>
      <c r="AE16" s="19" t="s">
        <v>39</v>
      </c>
      <c r="AF16" s="19" t="s">
        <v>39</v>
      </c>
      <c r="AG16" s="19" t="s">
        <v>39</v>
      </c>
      <c r="AH16" s="19" t="s">
        <v>39</v>
      </c>
      <c r="AI16" s="15" t="s">
        <v>44</v>
      </c>
    </row>
    <row r="17" spans="1:35" ht="16.5" customHeight="1">
      <c r="A17">
        <v>3034</v>
      </c>
      <c r="B17" s="13" t="str">
        <f t="shared" si="0"/>
        <v>ZeroZero</v>
      </c>
      <c r="C17" s="14" t="s">
        <v>98</v>
      </c>
      <c r="D17" s="15" t="s">
        <v>68</v>
      </c>
      <c r="E17" s="16" t="str">
        <f t="shared" si="1"/>
        <v>前八週無拉料</v>
      </c>
      <c r="F17" s="17" t="str">
        <f t="shared" si="2"/>
        <v>--</v>
      </c>
      <c r="G17" s="17" t="str">
        <f t="shared" si="3"/>
        <v>--</v>
      </c>
      <c r="H17" s="17" t="str">
        <f t="shared" si="4"/>
        <v>--</v>
      </c>
      <c r="I17" s="18" t="str">
        <f>IFERROR(VLOOKUP(C17,#REF!,8,FALSE),"")</f>
        <v/>
      </c>
      <c r="J17" s="19">
        <v>0</v>
      </c>
      <c r="K17" s="19">
        <v>0</v>
      </c>
      <c r="L17" s="18" t="str">
        <f>IFERROR(VLOOKUP(C17,#REF!,11,FALSE),"")</f>
        <v/>
      </c>
      <c r="M17" s="19">
        <v>60000</v>
      </c>
      <c r="N17" s="20" t="s">
        <v>42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60000</v>
      </c>
      <c r="U17" s="19">
        <v>0</v>
      </c>
      <c r="V17" s="19">
        <v>0</v>
      </c>
      <c r="W17" s="19">
        <v>0</v>
      </c>
      <c r="X17" s="23">
        <v>60000</v>
      </c>
      <c r="Y17" s="17" t="s">
        <v>39</v>
      </c>
      <c r="Z17" s="24" t="s">
        <v>39</v>
      </c>
      <c r="AA17" s="23">
        <v>0</v>
      </c>
      <c r="AB17" s="19" t="s">
        <v>39</v>
      </c>
      <c r="AC17" s="25" t="s">
        <v>43</v>
      </c>
      <c r="AD17" s="26" t="str">
        <f t="shared" si="5"/>
        <v>E</v>
      </c>
      <c r="AE17" s="19" t="s">
        <v>39</v>
      </c>
      <c r="AF17" s="19" t="s">
        <v>39</v>
      </c>
      <c r="AG17" s="19" t="s">
        <v>39</v>
      </c>
      <c r="AH17" s="19" t="s">
        <v>39</v>
      </c>
      <c r="AI17" s="15" t="s">
        <v>44</v>
      </c>
    </row>
    <row r="18" spans="1:35" ht="16.5" customHeight="1">
      <c r="A18">
        <v>1997</v>
      </c>
      <c r="B18" s="13" t="str">
        <f t="shared" si="0"/>
        <v>ZeroZero</v>
      </c>
      <c r="C18" s="14" t="s">
        <v>297</v>
      </c>
      <c r="D18" s="15" t="s">
        <v>59</v>
      </c>
      <c r="E18" s="16" t="str">
        <f t="shared" si="1"/>
        <v>前八週無拉料</v>
      </c>
      <c r="F18" s="17" t="str">
        <f t="shared" si="2"/>
        <v>--</v>
      </c>
      <c r="G18" s="17" t="str">
        <f t="shared" si="3"/>
        <v>--</v>
      </c>
      <c r="H18" s="17" t="str">
        <f t="shared" si="4"/>
        <v>--</v>
      </c>
      <c r="I18" s="18" t="str">
        <f>IFERROR(VLOOKUP(C18,#REF!,8,FALSE),"")</f>
        <v/>
      </c>
      <c r="J18" s="19">
        <v>0</v>
      </c>
      <c r="K18" s="19">
        <v>0</v>
      </c>
      <c r="L18" s="18" t="str">
        <f>IFERROR(VLOOKUP(C18,#REF!,11,FALSE),"")</f>
        <v/>
      </c>
      <c r="M18" s="19">
        <v>2740</v>
      </c>
      <c r="N18" s="20" t="s">
        <v>47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2740</v>
      </c>
      <c r="U18" s="19">
        <v>0</v>
      </c>
      <c r="V18" s="19">
        <v>0</v>
      </c>
      <c r="W18" s="19">
        <v>0</v>
      </c>
      <c r="X18" s="23">
        <v>2740</v>
      </c>
      <c r="Y18" s="17" t="s">
        <v>39</v>
      </c>
      <c r="Z18" s="24" t="s">
        <v>39</v>
      </c>
      <c r="AA18" s="23">
        <v>0</v>
      </c>
      <c r="AB18" s="19" t="s">
        <v>39</v>
      </c>
      <c r="AC18" s="25" t="s">
        <v>43</v>
      </c>
      <c r="AD18" s="26" t="str">
        <f t="shared" si="5"/>
        <v>E</v>
      </c>
      <c r="AE18" s="19" t="s">
        <v>39</v>
      </c>
      <c r="AF18" s="19" t="s">
        <v>39</v>
      </c>
      <c r="AG18" s="19" t="s">
        <v>39</v>
      </c>
      <c r="AH18" s="19" t="s">
        <v>39</v>
      </c>
      <c r="AI18" s="15" t="s">
        <v>44</v>
      </c>
    </row>
    <row r="19" spans="1:35" ht="16.5" customHeight="1">
      <c r="A19">
        <v>4472</v>
      </c>
      <c r="B19" s="13" t="str">
        <f t="shared" si="0"/>
        <v>ZeroZero</v>
      </c>
      <c r="C19" s="14" t="s">
        <v>161</v>
      </c>
      <c r="D19" s="15" t="s">
        <v>46</v>
      </c>
      <c r="E19" s="16" t="str">
        <f t="shared" si="1"/>
        <v>前八週無拉料</v>
      </c>
      <c r="F19" s="17" t="str">
        <f t="shared" si="2"/>
        <v>--</v>
      </c>
      <c r="G19" s="17" t="str">
        <f t="shared" si="3"/>
        <v>--</v>
      </c>
      <c r="H19" s="17" t="str">
        <f t="shared" si="4"/>
        <v>--</v>
      </c>
      <c r="I19" s="18" t="str">
        <f>IFERROR(VLOOKUP(C19,#REF!,8,FALSE),"")</f>
        <v/>
      </c>
      <c r="J19" s="19">
        <v>0</v>
      </c>
      <c r="K19" s="19">
        <v>0</v>
      </c>
      <c r="L19" s="18" t="str">
        <f>IFERROR(VLOOKUP(C19,#REF!,11,FALSE),"")</f>
        <v/>
      </c>
      <c r="M19" s="19">
        <v>48000</v>
      </c>
      <c r="N19" s="20" t="s">
        <v>47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48000</v>
      </c>
      <c r="U19" s="19">
        <v>0</v>
      </c>
      <c r="V19" s="19">
        <v>0</v>
      </c>
      <c r="W19" s="19">
        <v>0</v>
      </c>
      <c r="X19" s="23">
        <v>48000</v>
      </c>
      <c r="Y19" s="17" t="s">
        <v>39</v>
      </c>
      <c r="Z19" s="24" t="s">
        <v>39</v>
      </c>
      <c r="AA19" s="23">
        <v>0</v>
      </c>
      <c r="AB19" s="19" t="s">
        <v>39</v>
      </c>
      <c r="AC19" s="25" t="s">
        <v>43</v>
      </c>
      <c r="AD19" s="26" t="str">
        <f t="shared" si="5"/>
        <v>E</v>
      </c>
      <c r="AE19" s="19" t="s">
        <v>39</v>
      </c>
      <c r="AF19" s="19" t="s">
        <v>39</v>
      </c>
      <c r="AG19" s="19" t="s">
        <v>39</v>
      </c>
      <c r="AH19" s="19" t="s">
        <v>39</v>
      </c>
      <c r="AI19" s="15" t="s">
        <v>44</v>
      </c>
    </row>
    <row r="20" spans="1:35" ht="16.5" customHeight="1">
      <c r="A20">
        <v>1928</v>
      </c>
      <c r="B20" s="13" t="str">
        <f t="shared" si="0"/>
        <v>ZeroZero</v>
      </c>
      <c r="C20" s="14" t="s">
        <v>152</v>
      </c>
      <c r="D20" s="15" t="s">
        <v>68</v>
      </c>
      <c r="E20" s="16" t="str">
        <f t="shared" si="1"/>
        <v>前八週無拉料</v>
      </c>
      <c r="F20" s="17" t="str">
        <f t="shared" si="2"/>
        <v>--</v>
      </c>
      <c r="G20" s="17" t="str">
        <f t="shared" si="3"/>
        <v>--</v>
      </c>
      <c r="H20" s="17" t="str">
        <f t="shared" si="4"/>
        <v>--</v>
      </c>
      <c r="I20" s="18" t="str">
        <f>IFERROR(VLOOKUP(C20,#REF!,8,FALSE),"")</f>
        <v/>
      </c>
      <c r="J20" s="19">
        <v>0</v>
      </c>
      <c r="K20" s="19">
        <v>0</v>
      </c>
      <c r="L20" s="18" t="str">
        <f>IFERROR(VLOOKUP(C20,#REF!,11,FALSE),"")</f>
        <v/>
      </c>
      <c r="M20" s="19">
        <v>80000</v>
      </c>
      <c r="N20" s="20" t="s">
        <v>69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80000</v>
      </c>
      <c r="U20" s="19">
        <v>0</v>
      </c>
      <c r="V20" s="19">
        <v>0</v>
      </c>
      <c r="W20" s="19">
        <v>0</v>
      </c>
      <c r="X20" s="23">
        <v>80000</v>
      </c>
      <c r="Y20" s="17" t="s">
        <v>39</v>
      </c>
      <c r="Z20" s="24" t="s">
        <v>39</v>
      </c>
      <c r="AA20" s="23">
        <v>0</v>
      </c>
      <c r="AB20" s="19">
        <v>0</v>
      </c>
      <c r="AC20" s="25" t="s">
        <v>43</v>
      </c>
      <c r="AD20" s="26" t="str">
        <f t="shared" si="5"/>
        <v>E</v>
      </c>
      <c r="AE20" s="19">
        <v>0</v>
      </c>
      <c r="AF20" s="19">
        <v>0</v>
      </c>
      <c r="AG20" s="19">
        <v>20000</v>
      </c>
      <c r="AH20" s="19">
        <v>0</v>
      </c>
      <c r="AI20" s="15" t="s">
        <v>44</v>
      </c>
    </row>
    <row r="21" spans="1:35" ht="16.5" customHeight="1">
      <c r="A21">
        <v>6171</v>
      </c>
      <c r="B21" s="13" t="str">
        <f t="shared" si="0"/>
        <v>ZeroZero</v>
      </c>
      <c r="C21" s="14" t="s">
        <v>209</v>
      </c>
      <c r="D21" s="15" t="s">
        <v>197</v>
      </c>
      <c r="E21" s="16" t="str">
        <f t="shared" si="1"/>
        <v>前八週無拉料</v>
      </c>
      <c r="F21" s="17" t="str">
        <f t="shared" si="2"/>
        <v>--</v>
      </c>
      <c r="G21" s="17" t="str">
        <f t="shared" si="3"/>
        <v>--</v>
      </c>
      <c r="H21" s="17" t="str">
        <f t="shared" si="4"/>
        <v>--</v>
      </c>
      <c r="I21" s="18" t="str">
        <f>IFERROR(VLOOKUP(C21,#REF!,8,FALSE),"")</f>
        <v/>
      </c>
      <c r="J21" s="19">
        <v>2036</v>
      </c>
      <c r="K21" s="19">
        <v>2036</v>
      </c>
      <c r="L21" s="18" t="str">
        <f>IFERROR(VLOOKUP(C21,#REF!,11,FALSE),"")</f>
        <v/>
      </c>
      <c r="M21" s="19">
        <v>42000</v>
      </c>
      <c r="N21" s="20" t="s">
        <v>69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42000</v>
      </c>
      <c r="U21" s="19">
        <v>0</v>
      </c>
      <c r="V21" s="19">
        <v>0</v>
      </c>
      <c r="W21" s="19">
        <v>0</v>
      </c>
      <c r="X21" s="23">
        <v>44036</v>
      </c>
      <c r="Y21" s="17" t="s">
        <v>39</v>
      </c>
      <c r="Z21" s="24" t="s">
        <v>39</v>
      </c>
      <c r="AA21" s="23">
        <v>0</v>
      </c>
      <c r="AB21" s="19" t="s">
        <v>39</v>
      </c>
      <c r="AC21" s="25" t="s">
        <v>43</v>
      </c>
      <c r="AD21" s="26" t="str">
        <f t="shared" si="5"/>
        <v>E</v>
      </c>
      <c r="AE21" s="19" t="s">
        <v>39</v>
      </c>
      <c r="AF21" s="19" t="s">
        <v>39</v>
      </c>
      <c r="AG21" s="19" t="s">
        <v>39</v>
      </c>
      <c r="AH21" s="19" t="s">
        <v>39</v>
      </c>
      <c r="AI21" s="15" t="s">
        <v>44</v>
      </c>
    </row>
    <row r="22" spans="1:35" ht="16.5" customHeight="1">
      <c r="A22">
        <v>4471</v>
      </c>
      <c r="B22" s="13" t="str">
        <f t="shared" si="0"/>
        <v>ZeroZero</v>
      </c>
      <c r="C22" s="14" t="s">
        <v>369</v>
      </c>
      <c r="D22" s="15" t="s">
        <v>361</v>
      </c>
      <c r="E22" s="16" t="str">
        <f t="shared" si="1"/>
        <v>前八週無拉料</v>
      </c>
      <c r="F22" s="17" t="str">
        <f t="shared" si="2"/>
        <v>--</v>
      </c>
      <c r="G22" s="17" t="str">
        <f t="shared" si="3"/>
        <v>--</v>
      </c>
      <c r="H22" s="17" t="str">
        <f t="shared" si="4"/>
        <v>--</v>
      </c>
      <c r="I22" s="18" t="str">
        <f>IFERROR(VLOOKUP(C22,#REF!,8,FALSE),"")</f>
        <v/>
      </c>
      <c r="J22" s="19">
        <v>0</v>
      </c>
      <c r="K22" s="19">
        <v>0</v>
      </c>
      <c r="L22" s="18" t="str">
        <f>IFERROR(VLOOKUP(C22,#REF!,11,FALSE),"")</f>
        <v/>
      </c>
      <c r="M22" s="19">
        <v>4612</v>
      </c>
      <c r="N22" s="20" t="s">
        <v>69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4612</v>
      </c>
      <c r="U22" s="19">
        <v>0</v>
      </c>
      <c r="V22" s="19">
        <v>0</v>
      </c>
      <c r="W22" s="19">
        <v>0</v>
      </c>
      <c r="X22" s="23">
        <v>4612</v>
      </c>
      <c r="Y22" s="17" t="s">
        <v>39</v>
      </c>
      <c r="Z22" s="24" t="s">
        <v>39</v>
      </c>
      <c r="AA22" s="23">
        <v>0</v>
      </c>
      <c r="AB22" s="19" t="s">
        <v>39</v>
      </c>
      <c r="AC22" s="25" t="s">
        <v>43</v>
      </c>
      <c r="AD22" s="26" t="str">
        <f t="shared" si="5"/>
        <v>E</v>
      </c>
      <c r="AE22" s="19" t="s">
        <v>39</v>
      </c>
      <c r="AF22" s="19" t="s">
        <v>39</v>
      </c>
      <c r="AG22" s="19" t="s">
        <v>39</v>
      </c>
      <c r="AH22" s="19" t="s">
        <v>39</v>
      </c>
      <c r="AI22" s="15" t="s">
        <v>44</v>
      </c>
    </row>
    <row r="23" spans="1:35" ht="16.5" customHeight="1">
      <c r="A23">
        <v>9195</v>
      </c>
      <c r="B23" s="13" t="str">
        <f t="shared" si="0"/>
        <v>ZeroZero</v>
      </c>
      <c r="C23" s="14" t="s">
        <v>339</v>
      </c>
      <c r="D23" s="15" t="s">
        <v>59</v>
      </c>
      <c r="E23" s="16" t="str">
        <f t="shared" si="1"/>
        <v>前八週無拉料</v>
      </c>
      <c r="F23" s="17" t="str">
        <f t="shared" si="2"/>
        <v>--</v>
      </c>
      <c r="G23" s="17" t="str">
        <f t="shared" si="3"/>
        <v>--</v>
      </c>
      <c r="H23" s="17" t="str">
        <f t="shared" si="4"/>
        <v>--</v>
      </c>
      <c r="I23" s="18" t="str">
        <f>IFERROR(VLOOKUP(C23,#REF!,8,FALSE),"")</f>
        <v/>
      </c>
      <c r="J23" s="19">
        <v>0</v>
      </c>
      <c r="K23" s="19">
        <v>0</v>
      </c>
      <c r="L23" s="18" t="str">
        <f>IFERROR(VLOOKUP(C23,#REF!,11,FALSE),"")</f>
        <v/>
      </c>
      <c r="M23" s="19">
        <v>626</v>
      </c>
      <c r="N23" s="20" t="s">
        <v>47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626</v>
      </c>
      <c r="U23" s="19">
        <v>0</v>
      </c>
      <c r="V23" s="19">
        <v>0</v>
      </c>
      <c r="W23" s="19">
        <v>0</v>
      </c>
      <c r="X23" s="23">
        <v>626</v>
      </c>
      <c r="Y23" s="17" t="s">
        <v>39</v>
      </c>
      <c r="Z23" s="24" t="s">
        <v>39</v>
      </c>
      <c r="AA23" s="23">
        <v>0</v>
      </c>
      <c r="AB23" s="19" t="s">
        <v>39</v>
      </c>
      <c r="AC23" s="25" t="s">
        <v>43</v>
      </c>
      <c r="AD23" s="26" t="str">
        <f t="shared" si="5"/>
        <v>E</v>
      </c>
      <c r="AE23" s="19" t="s">
        <v>39</v>
      </c>
      <c r="AF23" s="19" t="s">
        <v>39</v>
      </c>
      <c r="AG23" s="19" t="s">
        <v>39</v>
      </c>
      <c r="AH23" s="19" t="s">
        <v>39</v>
      </c>
      <c r="AI23" s="15" t="s">
        <v>44</v>
      </c>
    </row>
    <row r="24" spans="1:35" ht="16.5" customHeight="1">
      <c r="A24">
        <v>6102</v>
      </c>
      <c r="B24" s="13" t="str">
        <f t="shared" si="0"/>
        <v>ZeroZero</v>
      </c>
      <c r="C24" s="14" t="s">
        <v>252</v>
      </c>
      <c r="D24" s="15" t="s">
        <v>253</v>
      </c>
      <c r="E24" s="16" t="str">
        <f t="shared" si="1"/>
        <v>前八週無拉料</v>
      </c>
      <c r="F24" s="17" t="str">
        <f t="shared" si="2"/>
        <v>--</v>
      </c>
      <c r="G24" s="17" t="str">
        <f t="shared" si="3"/>
        <v>--</v>
      </c>
      <c r="H24" s="17" t="str">
        <f t="shared" si="4"/>
        <v>--</v>
      </c>
      <c r="I24" s="18" t="str">
        <f>IFERROR(VLOOKUP(C24,#REF!,8,FALSE),"")</f>
        <v/>
      </c>
      <c r="J24" s="19">
        <v>0</v>
      </c>
      <c r="K24" s="19">
        <v>0</v>
      </c>
      <c r="L24" s="18" t="str">
        <f>IFERROR(VLOOKUP(C24,#REF!,11,FALSE),"")</f>
        <v/>
      </c>
      <c r="M24" s="19">
        <v>28000</v>
      </c>
      <c r="N24" s="20" t="s">
        <v>69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28000</v>
      </c>
      <c r="U24" s="19">
        <v>0</v>
      </c>
      <c r="V24" s="19">
        <v>0</v>
      </c>
      <c r="W24" s="19">
        <v>0</v>
      </c>
      <c r="X24" s="23">
        <v>28000</v>
      </c>
      <c r="Y24" s="17" t="s">
        <v>39</v>
      </c>
      <c r="Z24" s="24" t="s">
        <v>39</v>
      </c>
      <c r="AA24" s="23">
        <v>0</v>
      </c>
      <c r="AB24" s="19" t="s">
        <v>39</v>
      </c>
      <c r="AC24" s="25" t="s">
        <v>43</v>
      </c>
      <c r="AD24" s="26" t="str">
        <f t="shared" si="5"/>
        <v>E</v>
      </c>
      <c r="AE24" s="19" t="s">
        <v>39</v>
      </c>
      <c r="AF24" s="19" t="s">
        <v>39</v>
      </c>
      <c r="AG24" s="19" t="s">
        <v>39</v>
      </c>
      <c r="AH24" s="19" t="s">
        <v>39</v>
      </c>
      <c r="AI24" s="15" t="s">
        <v>44</v>
      </c>
    </row>
    <row r="25" spans="1:35" ht="16.5" customHeight="1">
      <c r="A25">
        <v>6116</v>
      </c>
      <c r="B25" s="13" t="str">
        <f t="shared" si="0"/>
        <v>OverStock</v>
      </c>
      <c r="C25" s="14" t="s">
        <v>338</v>
      </c>
      <c r="D25" s="15" t="s">
        <v>59</v>
      </c>
      <c r="E25" s="16">
        <f t="shared" si="1"/>
        <v>174.8</v>
      </c>
      <c r="F25" s="17" t="str">
        <f t="shared" si="2"/>
        <v>--</v>
      </c>
      <c r="G25" s="17">
        <f t="shared" si="3"/>
        <v>7767</v>
      </c>
      <c r="H25" s="17" t="str">
        <f t="shared" si="4"/>
        <v>--</v>
      </c>
      <c r="I25" s="18" t="str">
        <f>IFERROR(VLOOKUP(C25,#REF!,8,FALSE),"")</f>
        <v/>
      </c>
      <c r="J25" s="19">
        <v>2400000</v>
      </c>
      <c r="K25" s="19">
        <v>2010000</v>
      </c>
      <c r="L25" s="18" t="str">
        <f>IFERROR(VLOOKUP(C25,#REF!,11,FALSE),"")</f>
        <v/>
      </c>
      <c r="M25" s="19">
        <v>54000</v>
      </c>
      <c r="N25" s="20" t="s">
        <v>63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54000</v>
      </c>
      <c r="U25" s="19">
        <v>0</v>
      </c>
      <c r="V25" s="19">
        <v>0</v>
      </c>
      <c r="W25" s="19">
        <v>0</v>
      </c>
      <c r="X25" s="23">
        <v>2454000</v>
      </c>
      <c r="Y25" s="17">
        <v>7941.7</v>
      </c>
      <c r="Z25" s="24" t="s">
        <v>39</v>
      </c>
      <c r="AA25" s="23">
        <v>309</v>
      </c>
      <c r="AB25" s="19" t="s">
        <v>39</v>
      </c>
      <c r="AC25" s="25" t="s">
        <v>43</v>
      </c>
      <c r="AD25" s="26" t="str">
        <f t="shared" si="5"/>
        <v>E</v>
      </c>
      <c r="AE25" s="19" t="s">
        <v>39</v>
      </c>
      <c r="AF25" s="19" t="s">
        <v>39</v>
      </c>
      <c r="AG25" s="19" t="s">
        <v>39</v>
      </c>
      <c r="AH25" s="19" t="s">
        <v>39</v>
      </c>
      <c r="AI25" s="15" t="s">
        <v>44</v>
      </c>
    </row>
    <row r="26" spans="1:35" ht="16.5" customHeight="1">
      <c r="A26">
        <v>6080</v>
      </c>
      <c r="B26" s="13" t="str">
        <f t="shared" si="0"/>
        <v>ZeroZero</v>
      </c>
      <c r="C26" s="14" t="s">
        <v>151</v>
      </c>
      <c r="D26" s="15" t="s">
        <v>68</v>
      </c>
      <c r="E26" s="16" t="str">
        <f t="shared" si="1"/>
        <v>前八週無拉料</v>
      </c>
      <c r="F26" s="17" t="str">
        <f t="shared" si="2"/>
        <v>--</v>
      </c>
      <c r="G26" s="17" t="str">
        <f t="shared" si="3"/>
        <v>--</v>
      </c>
      <c r="H26" s="17" t="str">
        <f t="shared" si="4"/>
        <v>--</v>
      </c>
      <c r="I26" s="18" t="str">
        <f>IFERROR(VLOOKUP(C26,#REF!,8,FALSE),"")</f>
        <v/>
      </c>
      <c r="J26" s="19">
        <v>0</v>
      </c>
      <c r="K26" s="19">
        <v>0</v>
      </c>
      <c r="L26" s="18" t="str">
        <f>IFERROR(VLOOKUP(C26,#REF!,11,FALSE),"")</f>
        <v/>
      </c>
      <c r="M26" s="19">
        <v>25000</v>
      </c>
      <c r="N26" s="20" t="s">
        <v>69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25000</v>
      </c>
      <c r="U26" s="19">
        <v>0</v>
      </c>
      <c r="V26" s="19">
        <v>0</v>
      </c>
      <c r="W26" s="19">
        <v>0</v>
      </c>
      <c r="X26" s="23">
        <v>25000</v>
      </c>
      <c r="Y26" s="17" t="s">
        <v>39</v>
      </c>
      <c r="Z26" s="24" t="s">
        <v>39</v>
      </c>
      <c r="AA26" s="23">
        <v>0</v>
      </c>
      <c r="AB26" s="19" t="s">
        <v>39</v>
      </c>
      <c r="AC26" s="25" t="s">
        <v>43</v>
      </c>
      <c r="AD26" s="26" t="str">
        <f t="shared" si="5"/>
        <v>E</v>
      </c>
      <c r="AE26" s="19" t="s">
        <v>39</v>
      </c>
      <c r="AF26" s="19" t="s">
        <v>39</v>
      </c>
      <c r="AG26" s="19" t="s">
        <v>39</v>
      </c>
      <c r="AH26" s="19" t="s">
        <v>39</v>
      </c>
      <c r="AI26" s="15" t="s">
        <v>44</v>
      </c>
    </row>
    <row r="27" spans="1:35" ht="16.5" customHeight="1">
      <c r="A27">
        <v>9264</v>
      </c>
      <c r="B27" s="13" t="str">
        <f t="shared" si="0"/>
        <v>ZeroZero</v>
      </c>
      <c r="C27" s="14" t="s">
        <v>75</v>
      </c>
      <c r="D27" s="15" t="s">
        <v>68</v>
      </c>
      <c r="E27" s="16" t="str">
        <f t="shared" si="1"/>
        <v>前八週無拉料</v>
      </c>
      <c r="F27" s="17" t="str">
        <f t="shared" si="2"/>
        <v>--</v>
      </c>
      <c r="G27" s="17" t="str">
        <f t="shared" si="3"/>
        <v>--</v>
      </c>
      <c r="H27" s="17" t="str">
        <f t="shared" si="4"/>
        <v>--</v>
      </c>
      <c r="I27" s="18" t="str">
        <f>IFERROR(VLOOKUP(C27,#REF!,8,FALSE),"")</f>
        <v/>
      </c>
      <c r="J27" s="19">
        <v>0</v>
      </c>
      <c r="K27" s="19">
        <v>0</v>
      </c>
      <c r="L27" s="18" t="str">
        <f>IFERROR(VLOOKUP(C27,#REF!,11,FALSE),"")</f>
        <v/>
      </c>
      <c r="M27" s="19">
        <v>5000</v>
      </c>
      <c r="N27" s="20" t="s">
        <v>42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5000</v>
      </c>
      <c r="U27" s="19">
        <v>0</v>
      </c>
      <c r="V27" s="19">
        <v>0</v>
      </c>
      <c r="W27" s="19">
        <v>0</v>
      </c>
      <c r="X27" s="23">
        <v>5000</v>
      </c>
      <c r="Y27" s="17" t="s">
        <v>39</v>
      </c>
      <c r="Z27" s="24" t="s">
        <v>39</v>
      </c>
      <c r="AA27" s="23">
        <v>0</v>
      </c>
      <c r="AB27" s="19" t="s">
        <v>39</v>
      </c>
      <c r="AC27" s="25" t="s">
        <v>43</v>
      </c>
      <c r="AD27" s="26" t="str">
        <f t="shared" si="5"/>
        <v>E</v>
      </c>
      <c r="AE27" s="19" t="s">
        <v>39</v>
      </c>
      <c r="AF27" s="19" t="s">
        <v>39</v>
      </c>
      <c r="AG27" s="19" t="s">
        <v>39</v>
      </c>
      <c r="AH27" s="19" t="s">
        <v>39</v>
      </c>
      <c r="AI27" s="15" t="s">
        <v>44</v>
      </c>
    </row>
    <row r="28" spans="1:35" ht="16.5" customHeight="1">
      <c r="A28">
        <v>6083</v>
      </c>
      <c r="B28" s="13" t="str">
        <f t="shared" si="0"/>
        <v>ZeroZero</v>
      </c>
      <c r="C28" s="14" t="s">
        <v>168</v>
      </c>
      <c r="D28" s="15" t="s">
        <v>165</v>
      </c>
      <c r="E28" s="16" t="str">
        <f t="shared" si="1"/>
        <v>前八週無拉料</v>
      </c>
      <c r="F28" s="17" t="str">
        <f t="shared" si="2"/>
        <v>--</v>
      </c>
      <c r="G28" s="17" t="str">
        <f t="shared" si="3"/>
        <v>--</v>
      </c>
      <c r="H28" s="17" t="str">
        <f t="shared" si="4"/>
        <v>--</v>
      </c>
      <c r="I28" s="18" t="str">
        <f>IFERROR(VLOOKUP(C28,#REF!,8,FALSE),"")</f>
        <v/>
      </c>
      <c r="J28" s="19">
        <v>0</v>
      </c>
      <c r="K28" s="19">
        <v>0</v>
      </c>
      <c r="L28" s="18" t="str">
        <f>IFERROR(VLOOKUP(C28,#REF!,11,FALSE),"")</f>
        <v/>
      </c>
      <c r="M28" s="19">
        <v>5000</v>
      </c>
      <c r="N28" s="20" t="s">
        <v>69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5000</v>
      </c>
      <c r="U28" s="19">
        <v>0</v>
      </c>
      <c r="V28" s="19">
        <v>0</v>
      </c>
      <c r="W28" s="19">
        <v>0</v>
      </c>
      <c r="X28" s="23">
        <v>5000</v>
      </c>
      <c r="Y28" s="17" t="s">
        <v>39</v>
      </c>
      <c r="Z28" s="24" t="s">
        <v>39</v>
      </c>
      <c r="AA28" s="23">
        <v>0</v>
      </c>
      <c r="AB28" s="19" t="s">
        <v>39</v>
      </c>
      <c r="AC28" s="25" t="s">
        <v>43</v>
      </c>
      <c r="AD28" s="26" t="str">
        <f t="shared" si="5"/>
        <v>E</v>
      </c>
      <c r="AE28" s="19" t="s">
        <v>39</v>
      </c>
      <c r="AF28" s="19" t="s">
        <v>39</v>
      </c>
      <c r="AG28" s="19" t="s">
        <v>39</v>
      </c>
      <c r="AH28" s="19" t="s">
        <v>39</v>
      </c>
      <c r="AI28" s="15" t="s">
        <v>44</v>
      </c>
    </row>
    <row r="29" spans="1:35" ht="16.5" customHeight="1">
      <c r="A29">
        <v>6112</v>
      </c>
      <c r="B29" s="13" t="str">
        <f t="shared" si="0"/>
        <v>ZeroZero</v>
      </c>
      <c r="C29" s="14" t="s">
        <v>72</v>
      </c>
      <c r="D29" s="15" t="s">
        <v>68</v>
      </c>
      <c r="E29" s="16" t="str">
        <f t="shared" si="1"/>
        <v>前八週無拉料</v>
      </c>
      <c r="F29" s="17" t="str">
        <f t="shared" si="2"/>
        <v>--</v>
      </c>
      <c r="G29" s="17" t="str">
        <f t="shared" si="3"/>
        <v>--</v>
      </c>
      <c r="H29" s="17" t="str">
        <f t="shared" si="4"/>
        <v>--</v>
      </c>
      <c r="I29" s="18" t="str">
        <f>IFERROR(VLOOKUP(C29,#REF!,8,FALSE),"")</f>
        <v/>
      </c>
      <c r="J29" s="19">
        <v>0</v>
      </c>
      <c r="K29" s="19">
        <v>0</v>
      </c>
      <c r="L29" s="18" t="str">
        <f>IFERROR(VLOOKUP(C29,#REF!,11,FALSE),"")</f>
        <v/>
      </c>
      <c r="M29" s="19">
        <v>10020</v>
      </c>
      <c r="N29" s="20" t="s">
        <v>69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10020</v>
      </c>
      <c r="U29" s="19">
        <v>0</v>
      </c>
      <c r="V29" s="19">
        <v>0</v>
      </c>
      <c r="W29" s="19">
        <v>0</v>
      </c>
      <c r="X29" s="23">
        <v>10020</v>
      </c>
      <c r="Y29" s="17" t="s">
        <v>39</v>
      </c>
      <c r="Z29" s="24" t="s">
        <v>39</v>
      </c>
      <c r="AA29" s="23">
        <v>0</v>
      </c>
      <c r="AB29" s="19" t="s">
        <v>39</v>
      </c>
      <c r="AC29" s="25" t="s">
        <v>43</v>
      </c>
      <c r="AD29" s="26" t="str">
        <f t="shared" si="5"/>
        <v>E</v>
      </c>
      <c r="AE29" s="19" t="s">
        <v>39</v>
      </c>
      <c r="AF29" s="19" t="s">
        <v>39</v>
      </c>
      <c r="AG29" s="19" t="s">
        <v>39</v>
      </c>
      <c r="AH29" s="19" t="s">
        <v>39</v>
      </c>
      <c r="AI29" s="15" t="s">
        <v>44</v>
      </c>
    </row>
    <row r="30" spans="1:35" ht="16.5" customHeight="1">
      <c r="A30">
        <v>6123</v>
      </c>
      <c r="B30" s="13" t="str">
        <f t="shared" si="0"/>
        <v>ZeroZero</v>
      </c>
      <c r="C30" s="14" t="s">
        <v>103</v>
      </c>
      <c r="D30" s="15" t="s">
        <v>68</v>
      </c>
      <c r="E30" s="16" t="str">
        <f t="shared" si="1"/>
        <v>前八週無拉料</v>
      </c>
      <c r="F30" s="17" t="str">
        <f t="shared" si="2"/>
        <v>--</v>
      </c>
      <c r="G30" s="17" t="str">
        <f t="shared" si="3"/>
        <v>--</v>
      </c>
      <c r="H30" s="17" t="str">
        <f t="shared" si="4"/>
        <v>--</v>
      </c>
      <c r="I30" s="18" t="str">
        <f>IFERROR(VLOOKUP(C30,#REF!,8,FALSE),"")</f>
        <v/>
      </c>
      <c r="J30" s="19">
        <v>0</v>
      </c>
      <c r="K30" s="19">
        <v>0</v>
      </c>
      <c r="L30" s="18" t="str">
        <f>IFERROR(VLOOKUP(C30,#REF!,11,FALSE),"")</f>
        <v/>
      </c>
      <c r="M30" s="19">
        <v>5000</v>
      </c>
      <c r="N30" s="20" t="s">
        <v>69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5000</v>
      </c>
      <c r="U30" s="19">
        <v>0</v>
      </c>
      <c r="V30" s="19">
        <v>0</v>
      </c>
      <c r="W30" s="19">
        <v>0</v>
      </c>
      <c r="X30" s="23">
        <v>5000</v>
      </c>
      <c r="Y30" s="17" t="s">
        <v>39</v>
      </c>
      <c r="Z30" s="24" t="s">
        <v>39</v>
      </c>
      <c r="AA30" s="23">
        <v>0</v>
      </c>
      <c r="AB30" s="19" t="s">
        <v>39</v>
      </c>
      <c r="AC30" s="25" t="s">
        <v>43</v>
      </c>
      <c r="AD30" s="26" t="str">
        <f t="shared" si="5"/>
        <v>E</v>
      </c>
      <c r="AE30" s="19" t="s">
        <v>39</v>
      </c>
      <c r="AF30" s="19" t="s">
        <v>39</v>
      </c>
      <c r="AG30" s="19" t="s">
        <v>39</v>
      </c>
      <c r="AH30" s="19" t="s">
        <v>39</v>
      </c>
      <c r="AI30" s="15" t="s">
        <v>44</v>
      </c>
    </row>
    <row r="31" spans="1:35" ht="16.5" customHeight="1">
      <c r="A31">
        <v>8969</v>
      </c>
      <c r="B31" s="13" t="str">
        <f t="shared" si="0"/>
        <v>ZeroZero</v>
      </c>
      <c r="C31" s="14" t="s">
        <v>370</v>
      </c>
      <c r="D31" s="15" t="s">
        <v>361</v>
      </c>
      <c r="E31" s="16" t="str">
        <f t="shared" si="1"/>
        <v>前八週無拉料</v>
      </c>
      <c r="F31" s="17" t="str">
        <f t="shared" si="2"/>
        <v>--</v>
      </c>
      <c r="G31" s="17" t="str">
        <f t="shared" si="3"/>
        <v>--</v>
      </c>
      <c r="H31" s="17" t="str">
        <f t="shared" si="4"/>
        <v>--</v>
      </c>
      <c r="I31" s="18" t="str">
        <f>IFERROR(VLOOKUP(C31,#REF!,8,FALSE),"")</f>
        <v/>
      </c>
      <c r="J31" s="19">
        <v>0</v>
      </c>
      <c r="K31" s="19">
        <v>0</v>
      </c>
      <c r="L31" s="18" t="str">
        <f>IFERROR(VLOOKUP(C31,#REF!,11,FALSE),"")</f>
        <v/>
      </c>
      <c r="M31" s="19">
        <v>3336</v>
      </c>
      <c r="N31" s="20" t="s">
        <v>69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3336</v>
      </c>
      <c r="U31" s="19">
        <v>0</v>
      </c>
      <c r="V31" s="19">
        <v>0</v>
      </c>
      <c r="W31" s="19">
        <v>0</v>
      </c>
      <c r="X31" s="23">
        <v>3336</v>
      </c>
      <c r="Y31" s="17" t="s">
        <v>39</v>
      </c>
      <c r="Z31" s="24" t="s">
        <v>39</v>
      </c>
      <c r="AA31" s="23">
        <v>0</v>
      </c>
      <c r="AB31" s="19" t="s">
        <v>39</v>
      </c>
      <c r="AC31" s="25" t="s">
        <v>43</v>
      </c>
      <c r="AD31" s="26" t="str">
        <f t="shared" si="5"/>
        <v>E</v>
      </c>
      <c r="AE31" s="19" t="s">
        <v>39</v>
      </c>
      <c r="AF31" s="19" t="s">
        <v>39</v>
      </c>
      <c r="AG31" s="19" t="s">
        <v>39</v>
      </c>
      <c r="AH31" s="19" t="s">
        <v>39</v>
      </c>
      <c r="AI31" s="15" t="s">
        <v>44</v>
      </c>
    </row>
    <row r="32" spans="1:35" ht="16.5" customHeight="1">
      <c r="A32">
        <v>9266</v>
      </c>
      <c r="B32" s="13" t="str">
        <f t="shared" si="0"/>
        <v>ZeroZero</v>
      </c>
      <c r="C32" s="14" t="s">
        <v>112</v>
      </c>
      <c r="D32" s="15" t="s">
        <v>110</v>
      </c>
      <c r="E32" s="16" t="str">
        <f t="shared" si="1"/>
        <v>前八週無拉料</v>
      </c>
      <c r="F32" s="17" t="str">
        <f t="shared" si="2"/>
        <v>--</v>
      </c>
      <c r="G32" s="17" t="str">
        <f t="shared" si="3"/>
        <v>--</v>
      </c>
      <c r="H32" s="17" t="str">
        <f t="shared" si="4"/>
        <v>--</v>
      </c>
      <c r="I32" s="18" t="str">
        <f>IFERROR(VLOOKUP(C32,#REF!,8,FALSE),"")</f>
        <v/>
      </c>
      <c r="J32" s="19">
        <v>0</v>
      </c>
      <c r="K32" s="19">
        <v>0</v>
      </c>
      <c r="L32" s="18" t="str">
        <f>IFERROR(VLOOKUP(C32,#REF!,11,FALSE),"")</f>
        <v/>
      </c>
      <c r="M32" s="19">
        <v>2500</v>
      </c>
      <c r="N32" s="20" t="s">
        <v>69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2500</v>
      </c>
      <c r="U32" s="19">
        <v>0</v>
      </c>
      <c r="V32" s="19">
        <v>0</v>
      </c>
      <c r="W32" s="19">
        <v>0</v>
      </c>
      <c r="X32" s="23">
        <v>2500</v>
      </c>
      <c r="Y32" s="17" t="s">
        <v>39</v>
      </c>
      <c r="Z32" s="24" t="s">
        <v>39</v>
      </c>
      <c r="AA32" s="23">
        <v>0</v>
      </c>
      <c r="AB32" s="19" t="s">
        <v>39</v>
      </c>
      <c r="AC32" s="25" t="s">
        <v>43</v>
      </c>
      <c r="AD32" s="26" t="str">
        <f t="shared" si="5"/>
        <v>E</v>
      </c>
      <c r="AE32" s="19" t="s">
        <v>39</v>
      </c>
      <c r="AF32" s="19" t="s">
        <v>39</v>
      </c>
      <c r="AG32" s="19" t="s">
        <v>39</v>
      </c>
      <c r="AH32" s="19" t="s">
        <v>39</v>
      </c>
      <c r="AI32" s="15" t="s">
        <v>44</v>
      </c>
    </row>
    <row r="33" spans="1:35" ht="16.5" customHeight="1">
      <c r="A33">
        <v>6113</v>
      </c>
      <c r="B33" s="13" t="str">
        <f t="shared" si="0"/>
        <v>ZeroZero</v>
      </c>
      <c r="C33" s="14" t="s">
        <v>196</v>
      </c>
      <c r="D33" s="15" t="s">
        <v>197</v>
      </c>
      <c r="E33" s="16" t="str">
        <f t="shared" si="1"/>
        <v>前八週無拉料</v>
      </c>
      <c r="F33" s="17" t="str">
        <f t="shared" si="2"/>
        <v>--</v>
      </c>
      <c r="G33" s="17" t="str">
        <f t="shared" si="3"/>
        <v>--</v>
      </c>
      <c r="H33" s="17" t="str">
        <f t="shared" si="4"/>
        <v>--</v>
      </c>
      <c r="I33" s="18" t="str">
        <f>IFERROR(VLOOKUP(C33,#REF!,8,FALSE),"")</f>
        <v/>
      </c>
      <c r="J33" s="19">
        <v>0</v>
      </c>
      <c r="K33" s="19">
        <v>0</v>
      </c>
      <c r="L33" s="18" t="str">
        <f>IFERROR(VLOOKUP(C33,#REF!,11,FALSE),"")</f>
        <v/>
      </c>
      <c r="M33" s="19">
        <v>3000</v>
      </c>
      <c r="N33" s="20" t="s">
        <v>69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3000</v>
      </c>
      <c r="U33" s="19">
        <v>0</v>
      </c>
      <c r="V33" s="19">
        <v>0</v>
      </c>
      <c r="W33" s="19">
        <v>0</v>
      </c>
      <c r="X33" s="23">
        <v>3000</v>
      </c>
      <c r="Y33" s="17" t="s">
        <v>39</v>
      </c>
      <c r="Z33" s="24" t="s">
        <v>39</v>
      </c>
      <c r="AA33" s="23">
        <v>0</v>
      </c>
      <c r="AB33" s="19" t="s">
        <v>39</v>
      </c>
      <c r="AC33" s="25" t="s">
        <v>43</v>
      </c>
      <c r="AD33" s="26" t="str">
        <f t="shared" si="5"/>
        <v>E</v>
      </c>
      <c r="AE33" s="19" t="s">
        <v>39</v>
      </c>
      <c r="AF33" s="19" t="s">
        <v>39</v>
      </c>
      <c r="AG33" s="19" t="s">
        <v>39</v>
      </c>
      <c r="AH33" s="19" t="s">
        <v>39</v>
      </c>
      <c r="AI33" s="15" t="s">
        <v>44</v>
      </c>
    </row>
    <row r="34" spans="1:35" ht="16.5" customHeight="1">
      <c r="A34">
        <v>9122</v>
      </c>
      <c r="B34" s="13" t="str">
        <f t="shared" si="0"/>
        <v>OverStock</v>
      </c>
      <c r="C34" s="14" t="s">
        <v>272</v>
      </c>
      <c r="D34" s="15" t="s">
        <v>59</v>
      </c>
      <c r="E34" s="16">
        <f t="shared" si="1"/>
        <v>32</v>
      </c>
      <c r="F34" s="17">
        <f t="shared" si="2"/>
        <v>9</v>
      </c>
      <c r="G34" s="17">
        <f t="shared" si="3"/>
        <v>40</v>
      </c>
      <c r="H34" s="17">
        <f t="shared" si="4"/>
        <v>11.2</v>
      </c>
      <c r="I34" s="18" t="str">
        <f>IFERROR(VLOOKUP(C34,#REF!,8,FALSE),"")</f>
        <v/>
      </c>
      <c r="J34" s="19">
        <v>15000</v>
      </c>
      <c r="K34" s="19">
        <v>15000</v>
      </c>
      <c r="L34" s="18" t="str">
        <f>IFERROR(VLOOKUP(C34,#REF!,11,FALSE),"")</f>
        <v/>
      </c>
      <c r="M34" s="19">
        <v>12000</v>
      </c>
      <c r="N34" s="20" t="s">
        <v>63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12000</v>
      </c>
      <c r="U34" s="19">
        <v>0</v>
      </c>
      <c r="V34" s="19">
        <v>0</v>
      </c>
      <c r="W34" s="19">
        <v>0</v>
      </c>
      <c r="X34" s="23">
        <v>27000</v>
      </c>
      <c r="Y34" s="17">
        <v>72</v>
      </c>
      <c r="Z34" s="24">
        <v>20.2</v>
      </c>
      <c r="AA34" s="23">
        <v>375</v>
      </c>
      <c r="AB34" s="19">
        <v>1335</v>
      </c>
      <c r="AC34" s="25">
        <v>3.6</v>
      </c>
      <c r="AD34" s="26">
        <f t="shared" si="5"/>
        <v>150</v>
      </c>
      <c r="AE34" s="19">
        <v>654</v>
      </c>
      <c r="AF34" s="19">
        <v>11360</v>
      </c>
      <c r="AG34" s="19">
        <v>0</v>
      </c>
      <c r="AH34" s="19">
        <v>5200</v>
      </c>
      <c r="AI34" s="15" t="s">
        <v>44</v>
      </c>
    </row>
    <row r="35" spans="1:35" ht="16.5" customHeight="1">
      <c r="A35">
        <v>8970</v>
      </c>
      <c r="B35" s="13" t="str">
        <f t="shared" si="0"/>
        <v>ZeroZero</v>
      </c>
      <c r="C35" s="14" t="s">
        <v>302</v>
      </c>
      <c r="D35" s="15" t="s">
        <v>59</v>
      </c>
      <c r="E35" s="16" t="str">
        <f t="shared" si="1"/>
        <v>前八週無拉料</v>
      </c>
      <c r="F35" s="17" t="str">
        <f t="shared" si="2"/>
        <v>--</v>
      </c>
      <c r="G35" s="17" t="str">
        <f t="shared" si="3"/>
        <v>--</v>
      </c>
      <c r="H35" s="17" t="str">
        <f t="shared" si="4"/>
        <v>--</v>
      </c>
      <c r="I35" s="18" t="str">
        <f>IFERROR(VLOOKUP(C35,#REF!,8,FALSE),"")</f>
        <v/>
      </c>
      <c r="J35" s="19">
        <v>0</v>
      </c>
      <c r="K35" s="19">
        <v>0</v>
      </c>
      <c r="L35" s="18" t="str">
        <f>IFERROR(VLOOKUP(C35,#REF!,11,FALSE),"")</f>
        <v/>
      </c>
      <c r="M35" s="19">
        <v>200</v>
      </c>
      <c r="N35" s="20" t="s">
        <v>47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200</v>
      </c>
      <c r="U35" s="19">
        <v>0</v>
      </c>
      <c r="V35" s="19">
        <v>0</v>
      </c>
      <c r="W35" s="19">
        <v>0</v>
      </c>
      <c r="X35" s="23">
        <v>200</v>
      </c>
      <c r="Y35" s="17" t="s">
        <v>39</v>
      </c>
      <c r="Z35" s="24" t="s">
        <v>39</v>
      </c>
      <c r="AA35" s="23">
        <v>0</v>
      </c>
      <c r="AB35" s="19" t="s">
        <v>39</v>
      </c>
      <c r="AC35" s="25" t="s">
        <v>43</v>
      </c>
      <c r="AD35" s="26" t="str">
        <f t="shared" si="5"/>
        <v>E</v>
      </c>
      <c r="AE35" s="19" t="s">
        <v>39</v>
      </c>
      <c r="AF35" s="19" t="s">
        <v>39</v>
      </c>
      <c r="AG35" s="19" t="s">
        <v>39</v>
      </c>
      <c r="AH35" s="19" t="s">
        <v>39</v>
      </c>
      <c r="AI35" s="15" t="s">
        <v>44</v>
      </c>
    </row>
    <row r="36" spans="1:35" ht="16.5" customHeight="1">
      <c r="A36">
        <v>8837</v>
      </c>
      <c r="B36" s="13" t="str">
        <f t="shared" si="0"/>
        <v>ZeroZero</v>
      </c>
      <c r="C36" s="14" t="s">
        <v>64</v>
      </c>
      <c r="D36" s="15" t="s">
        <v>46</v>
      </c>
      <c r="E36" s="16" t="str">
        <f t="shared" si="1"/>
        <v>前八週無拉料</v>
      </c>
      <c r="F36" s="17" t="str">
        <f t="shared" si="2"/>
        <v>--</v>
      </c>
      <c r="G36" s="17" t="str">
        <f t="shared" si="3"/>
        <v>--</v>
      </c>
      <c r="H36" s="17" t="str">
        <f t="shared" si="4"/>
        <v>--</v>
      </c>
      <c r="I36" s="18" t="str">
        <f>IFERROR(VLOOKUP(C36,#REF!,8,FALSE),"")</f>
        <v/>
      </c>
      <c r="J36" s="19">
        <v>0</v>
      </c>
      <c r="K36" s="19">
        <v>0</v>
      </c>
      <c r="L36" s="18" t="str">
        <f>IFERROR(VLOOKUP(C36,#REF!,11,FALSE),"")</f>
        <v/>
      </c>
      <c r="M36" s="19">
        <v>12000</v>
      </c>
      <c r="N36" s="20" t="s">
        <v>47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12000</v>
      </c>
      <c r="U36" s="19">
        <v>0</v>
      </c>
      <c r="V36" s="19">
        <v>0</v>
      </c>
      <c r="W36" s="19">
        <v>0</v>
      </c>
      <c r="X36" s="23">
        <v>12000</v>
      </c>
      <c r="Y36" s="17" t="s">
        <v>39</v>
      </c>
      <c r="Z36" s="24" t="s">
        <v>39</v>
      </c>
      <c r="AA36" s="23">
        <v>0</v>
      </c>
      <c r="AB36" s="19" t="s">
        <v>39</v>
      </c>
      <c r="AC36" s="25" t="s">
        <v>43</v>
      </c>
      <c r="AD36" s="26" t="str">
        <f t="shared" si="5"/>
        <v>E</v>
      </c>
      <c r="AE36" s="19" t="s">
        <v>39</v>
      </c>
      <c r="AF36" s="19" t="s">
        <v>39</v>
      </c>
      <c r="AG36" s="19" t="s">
        <v>39</v>
      </c>
      <c r="AH36" s="19" t="s">
        <v>39</v>
      </c>
      <c r="AI36" s="15" t="s">
        <v>44</v>
      </c>
    </row>
    <row r="37" spans="1:35" ht="16.5" customHeight="1">
      <c r="A37">
        <v>6088</v>
      </c>
      <c r="B37" s="13" t="str">
        <f t="shared" si="0"/>
        <v>ZeroZero</v>
      </c>
      <c r="C37" s="14" t="s">
        <v>162</v>
      </c>
      <c r="D37" s="15" t="s">
        <v>46</v>
      </c>
      <c r="E37" s="16" t="str">
        <f t="shared" si="1"/>
        <v>前八週無拉料</v>
      </c>
      <c r="F37" s="17" t="str">
        <f t="shared" si="2"/>
        <v>--</v>
      </c>
      <c r="G37" s="17" t="str">
        <f t="shared" si="3"/>
        <v>--</v>
      </c>
      <c r="H37" s="17" t="str">
        <f t="shared" si="4"/>
        <v>--</v>
      </c>
      <c r="I37" s="18" t="str">
        <f>IFERROR(VLOOKUP(C37,#REF!,8,FALSE),"")</f>
        <v/>
      </c>
      <c r="J37" s="19">
        <v>0</v>
      </c>
      <c r="K37" s="19">
        <v>0</v>
      </c>
      <c r="L37" s="18" t="str">
        <f>IFERROR(VLOOKUP(C37,#REF!,11,FALSE),"")</f>
        <v/>
      </c>
      <c r="M37" s="19">
        <v>4000</v>
      </c>
      <c r="N37" s="20" t="s">
        <v>47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4000</v>
      </c>
      <c r="U37" s="19">
        <v>0</v>
      </c>
      <c r="V37" s="19">
        <v>0</v>
      </c>
      <c r="W37" s="19">
        <v>0</v>
      </c>
      <c r="X37" s="23">
        <v>4000</v>
      </c>
      <c r="Y37" s="17" t="s">
        <v>39</v>
      </c>
      <c r="Z37" s="24" t="s">
        <v>39</v>
      </c>
      <c r="AA37" s="23">
        <v>0</v>
      </c>
      <c r="AB37" s="19" t="s">
        <v>39</v>
      </c>
      <c r="AC37" s="25" t="s">
        <v>43</v>
      </c>
      <c r="AD37" s="26" t="str">
        <f t="shared" si="5"/>
        <v>E</v>
      </c>
      <c r="AE37" s="19" t="s">
        <v>39</v>
      </c>
      <c r="AF37" s="19" t="s">
        <v>39</v>
      </c>
      <c r="AG37" s="19" t="s">
        <v>39</v>
      </c>
      <c r="AH37" s="19" t="s">
        <v>39</v>
      </c>
      <c r="AI37" s="15" t="s">
        <v>44</v>
      </c>
    </row>
    <row r="38" spans="1:35" ht="16.5" customHeight="1">
      <c r="A38">
        <v>6106</v>
      </c>
      <c r="B38" s="13" t="str">
        <f t="shared" si="0"/>
        <v>ZeroZero</v>
      </c>
      <c r="C38" s="14" t="s">
        <v>371</v>
      </c>
      <c r="D38" s="15" t="s">
        <v>361</v>
      </c>
      <c r="E38" s="16" t="str">
        <f t="shared" si="1"/>
        <v>前八週無拉料</v>
      </c>
      <c r="F38" s="17" t="str">
        <f t="shared" si="2"/>
        <v>--</v>
      </c>
      <c r="G38" s="17" t="str">
        <f t="shared" si="3"/>
        <v>--</v>
      </c>
      <c r="H38" s="17" t="str">
        <f t="shared" si="4"/>
        <v>--</v>
      </c>
      <c r="I38" s="18" t="str">
        <f>IFERROR(VLOOKUP(C38,#REF!,8,FALSE),"")</f>
        <v/>
      </c>
      <c r="J38" s="19">
        <v>0</v>
      </c>
      <c r="K38" s="19">
        <v>0</v>
      </c>
      <c r="L38" s="18" t="str">
        <f>IFERROR(VLOOKUP(C38,#REF!,11,FALSE),"")</f>
        <v/>
      </c>
      <c r="M38" s="19">
        <v>1596</v>
      </c>
      <c r="N38" s="20" t="s">
        <v>69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1596</v>
      </c>
      <c r="U38" s="19">
        <v>0</v>
      </c>
      <c r="V38" s="19">
        <v>0</v>
      </c>
      <c r="W38" s="19">
        <v>0</v>
      </c>
      <c r="X38" s="23">
        <v>1596</v>
      </c>
      <c r="Y38" s="17" t="s">
        <v>39</v>
      </c>
      <c r="Z38" s="24" t="s">
        <v>39</v>
      </c>
      <c r="AA38" s="23">
        <v>0</v>
      </c>
      <c r="AB38" s="19" t="s">
        <v>39</v>
      </c>
      <c r="AC38" s="25" t="s">
        <v>43</v>
      </c>
      <c r="AD38" s="26" t="str">
        <f t="shared" si="5"/>
        <v>E</v>
      </c>
      <c r="AE38" s="19" t="s">
        <v>39</v>
      </c>
      <c r="AF38" s="19" t="s">
        <v>39</v>
      </c>
      <c r="AG38" s="19" t="s">
        <v>39</v>
      </c>
      <c r="AH38" s="19" t="s">
        <v>39</v>
      </c>
      <c r="AI38" s="15" t="s">
        <v>44</v>
      </c>
    </row>
    <row r="39" spans="1:35" ht="16.5" customHeight="1">
      <c r="A39">
        <v>6093</v>
      </c>
      <c r="B39" s="13" t="str">
        <f t="shared" si="0"/>
        <v>ZeroZero</v>
      </c>
      <c r="C39" s="14" t="s">
        <v>261</v>
      </c>
      <c r="D39" s="15" t="s">
        <v>253</v>
      </c>
      <c r="E39" s="16" t="str">
        <f t="shared" si="1"/>
        <v>前八週無拉料</v>
      </c>
      <c r="F39" s="17" t="str">
        <f t="shared" si="2"/>
        <v>--</v>
      </c>
      <c r="G39" s="17" t="str">
        <f t="shared" si="3"/>
        <v>--</v>
      </c>
      <c r="H39" s="17" t="str">
        <f t="shared" si="4"/>
        <v>--</v>
      </c>
      <c r="I39" s="18" t="str">
        <f>IFERROR(VLOOKUP(C39,#REF!,8,FALSE),"")</f>
        <v/>
      </c>
      <c r="J39" s="19">
        <v>0</v>
      </c>
      <c r="K39" s="19">
        <v>0</v>
      </c>
      <c r="L39" s="18" t="str">
        <f>IFERROR(VLOOKUP(C39,#REF!,11,FALSE),"")</f>
        <v/>
      </c>
      <c r="M39" s="19">
        <v>8000</v>
      </c>
      <c r="N39" s="20" t="s">
        <v>69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4000</v>
      </c>
      <c r="U39" s="19">
        <v>0</v>
      </c>
      <c r="V39" s="19">
        <v>4000</v>
      </c>
      <c r="W39" s="19">
        <v>0</v>
      </c>
      <c r="X39" s="23">
        <v>8000</v>
      </c>
      <c r="Y39" s="17" t="s">
        <v>39</v>
      </c>
      <c r="Z39" s="24" t="s">
        <v>39</v>
      </c>
      <c r="AA39" s="23">
        <v>0</v>
      </c>
      <c r="AB39" s="19" t="s">
        <v>39</v>
      </c>
      <c r="AC39" s="25" t="s">
        <v>43</v>
      </c>
      <c r="AD39" s="26" t="str">
        <f t="shared" si="5"/>
        <v>E</v>
      </c>
      <c r="AE39" s="19" t="s">
        <v>39</v>
      </c>
      <c r="AF39" s="19" t="s">
        <v>39</v>
      </c>
      <c r="AG39" s="19" t="s">
        <v>39</v>
      </c>
      <c r="AH39" s="19" t="s">
        <v>39</v>
      </c>
      <c r="AI39" s="15" t="s">
        <v>44</v>
      </c>
    </row>
    <row r="40" spans="1:35" ht="16.5" customHeight="1">
      <c r="A40">
        <v>6096</v>
      </c>
      <c r="B40" s="13" t="str">
        <f t="shared" si="0"/>
        <v>ZeroZero</v>
      </c>
      <c r="C40" s="14" t="s">
        <v>92</v>
      </c>
      <c r="D40" s="15" t="s">
        <v>68</v>
      </c>
      <c r="E40" s="16" t="str">
        <f t="shared" si="1"/>
        <v>前八週無拉料</v>
      </c>
      <c r="F40" s="17" t="str">
        <f t="shared" si="2"/>
        <v>--</v>
      </c>
      <c r="G40" s="17" t="str">
        <f t="shared" si="3"/>
        <v>--</v>
      </c>
      <c r="H40" s="17" t="str">
        <f t="shared" si="4"/>
        <v>--</v>
      </c>
      <c r="I40" s="18" t="str">
        <f>IFERROR(VLOOKUP(C40,#REF!,8,FALSE),"")</f>
        <v/>
      </c>
      <c r="J40" s="19">
        <v>0</v>
      </c>
      <c r="K40" s="19">
        <v>0</v>
      </c>
      <c r="L40" s="18" t="str">
        <f>IFERROR(VLOOKUP(C40,#REF!,11,FALSE),"")</f>
        <v/>
      </c>
      <c r="M40" s="19">
        <v>2000</v>
      </c>
      <c r="N40" s="20" t="s">
        <v>42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2000</v>
      </c>
      <c r="U40" s="19">
        <v>0</v>
      </c>
      <c r="V40" s="19">
        <v>0</v>
      </c>
      <c r="W40" s="19">
        <v>0</v>
      </c>
      <c r="X40" s="23">
        <v>2000</v>
      </c>
      <c r="Y40" s="17" t="s">
        <v>39</v>
      </c>
      <c r="Z40" s="24" t="s">
        <v>39</v>
      </c>
      <c r="AA40" s="23">
        <v>0</v>
      </c>
      <c r="AB40" s="19" t="s">
        <v>39</v>
      </c>
      <c r="AC40" s="25" t="s">
        <v>43</v>
      </c>
      <c r="AD40" s="26" t="str">
        <f t="shared" si="5"/>
        <v>E</v>
      </c>
      <c r="AE40" s="19" t="s">
        <v>39</v>
      </c>
      <c r="AF40" s="19" t="s">
        <v>39</v>
      </c>
      <c r="AG40" s="19" t="s">
        <v>39</v>
      </c>
      <c r="AH40" s="19" t="s">
        <v>39</v>
      </c>
      <c r="AI40" s="15" t="s">
        <v>44</v>
      </c>
    </row>
    <row r="41" spans="1:35" ht="16.5" customHeight="1">
      <c r="A41">
        <v>6087</v>
      </c>
      <c r="B41" s="13" t="str">
        <f t="shared" si="0"/>
        <v>ZeroZero</v>
      </c>
      <c r="C41" s="14" t="s">
        <v>333</v>
      </c>
      <c r="D41" s="15" t="s">
        <v>59</v>
      </c>
      <c r="E41" s="16" t="str">
        <f t="shared" si="1"/>
        <v>前八週無拉料</v>
      </c>
      <c r="F41" s="17" t="str">
        <f t="shared" si="2"/>
        <v>--</v>
      </c>
      <c r="G41" s="17" t="str">
        <f t="shared" si="3"/>
        <v>--</v>
      </c>
      <c r="H41" s="17" t="str">
        <f t="shared" si="4"/>
        <v>--</v>
      </c>
      <c r="I41" s="18" t="str">
        <f>IFERROR(VLOOKUP(C41,#REF!,8,FALSE),"")</f>
        <v/>
      </c>
      <c r="J41" s="19">
        <v>0</v>
      </c>
      <c r="K41" s="19">
        <v>0</v>
      </c>
      <c r="L41" s="18" t="str">
        <f>IFERROR(VLOOKUP(C41,#REF!,11,FALSE),"")</f>
        <v/>
      </c>
      <c r="M41" s="19">
        <v>5000</v>
      </c>
      <c r="N41" s="20" t="s">
        <v>47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5000</v>
      </c>
      <c r="U41" s="19">
        <v>0</v>
      </c>
      <c r="V41" s="19">
        <v>0</v>
      </c>
      <c r="W41" s="19">
        <v>0</v>
      </c>
      <c r="X41" s="23">
        <v>5000</v>
      </c>
      <c r="Y41" s="17" t="s">
        <v>39</v>
      </c>
      <c r="Z41" s="24" t="s">
        <v>39</v>
      </c>
      <c r="AA41" s="23">
        <v>0</v>
      </c>
      <c r="AB41" s="19" t="s">
        <v>39</v>
      </c>
      <c r="AC41" s="25" t="s">
        <v>43</v>
      </c>
      <c r="AD41" s="26" t="str">
        <f t="shared" si="5"/>
        <v>E</v>
      </c>
      <c r="AE41" s="19" t="s">
        <v>39</v>
      </c>
      <c r="AF41" s="19" t="s">
        <v>39</v>
      </c>
      <c r="AG41" s="19" t="s">
        <v>39</v>
      </c>
      <c r="AH41" s="19" t="s">
        <v>39</v>
      </c>
      <c r="AI41" s="15" t="s">
        <v>44</v>
      </c>
    </row>
    <row r="42" spans="1:35" ht="16.5" customHeight="1">
      <c r="A42">
        <v>8835</v>
      </c>
      <c r="B42" s="13" t="str">
        <f t="shared" si="0"/>
        <v>ZeroZero</v>
      </c>
      <c r="C42" s="14" t="s">
        <v>54</v>
      </c>
      <c r="D42" s="15" t="s">
        <v>46</v>
      </c>
      <c r="E42" s="16" t="str">
        <f t="shared" si="1"/>
        <v>前八週無拉料</v>
      </c>
      <c r="F42" s="17" t="str">
        <f t="shared" si="2"/>
        <v>--</v>
      </c>
      <c r="G42" s="17" t="str">
        <f t="shared" si="3"/>
        <v>--</v>
      </c>
      <c r="H42" s="17" t="str">
        <f t="shared" si="4"/>
        <v>--</v>
      </c>
      <c r="I42" s="18" t="str">
        <f>IFERROR(VLOOKUP(C42,#REF!,8,FALSE),"")</f>
        <v/>
      </c>
      <c r="J42" s="19">
        <v>0</v>
      </c>
      <c r="K42" s="19">
        <v>0</v>
      </c>
      <c r="L42" s="18" t="str">
        <f>IFERROR(VLOOKUP(C42,#REF!,11,FALSE),"")</f>
        <v/>
      </c>
      <c r="M42" s="19">
        <v>18000</v>
      </c>
      <c r="N42" s="20" t="s">
        <v>47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18000</v>
      </c>
      <c r="U42" s="19">
        <v>0</v>
      </c>
      <c r="V42" s="19">
        <v>0</v>
      </c>
      <c r="W42" s="19">
        <v>0</v>
      </c>
      <c r="X42" s="23">
        <v>18000</v>
      </c>
      <c r="Y42" s="17" t="s">
        <v>39</v>
      </c>
      <c r="Z42" s="24" t="s">
        <v>39</v>
      </c>
      <c r="AA42" s="23">
        <v>0</v>
      </c>
      <c r="AB42" s="19" t="s">
        <v>39</v>
      </c>
      <c r="AC42" s="25" t="s">
        <v>43</v>
      </c>
      <c r="AD42" s="26" t="str">
        <f t="shared" si="5"/>
        <v>E</v>
      </c>
      <c r="AE42" s="19" t="s">
        <v>39</v>
      </c>
      <c r="AF42" s="19" t="s">
        <v>39</v>
      </c>
      <c r="AG42" s="19" t="s">
        <v>39</v>
      </c>
      <c r="AH42" s="19" t="s">
        <v>39</v>
      </c>
      <c r="AI42" s="15" t="s">
        <v>44</v>
      </c>
    </row>
    <row r="43" spans="1:35" ht="16.5" customHeight="1">
      <c r="A43">
        <v>9296</v>
      </c>
      <c r="B43" s="13" t="str">
        <f t="shared" si="0"/>
        <v>ZeroZero</v>
      </c>
      <c r="C43" s="14" t="s">
        <v>268</v>
      </c>
      <c r="D43" s="15" t="s">
        <v>253</v>
      </c>
      <c r="E43" s="16" t="str">
        <f t="shared" si="1"/>
        <v>前八週無拉料</v>
      </c>
      <c r="F43" s="17" t="str">
        <f t="shared" si="2"/>
        <v>--</v>
      </c>
      <c r="G43" s="17" t="str">
        <f t="shared" si="3"/>
        <v>--</v>
      </c>
      <c r="H43" s="17" t="str">
        <f t="shared" si="4"/>
        <v>--</v>
      </c>
      <c r="I43" s="18" t="str">
        <f>IFERROR(VLOOKUP(C43,#REF!,8,FALSE),"")</f>
        <v/>
      </c>
      <c r="J43" s="19">
        <v>0</v>
      </c>
      <c r="K43" s="19">
        <v>0</v>
      </c>
      <c r="L43" s="18" t="str">
        <f>IFERROR(VLOOKUP(C43,#REF!,11,FALSE),"")</f>
        <v/>
      </c>
      <c r="M43" s="19">
        <v>1500</v>
      </c>
      <c r="N43" s="20" t="s">
        <v>69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1500</v>
      </c>
      <c r="U43" s="19">
        <v>0</v>
      </c>
      <c r="V43" s="19">
        <v>0</v>
      </c>
      <c r="W43" s="19">
        <v>0</v>
      </c>
      <c r="X43" s="23">
        <v>1500</v>
      </c>
      <c r="Y43" s="17" t="s">
        <v>39</v>
      </c>
      <c r="Z43" s="24" t="s">
        <v>39</v>
      </c>
      <c r="AA43" s="23">
        <v>0</v>
      </c>
      <c r="AB43" s="19" t="s">
        <v>39</v>
      </c>
      <c r="AC43" s="25" t="s">
        <v>43</v>
      </c>
      <c r="AD43" s="26" t="str">
        <f t="shared" si="5"/>
        <v>E</v>
      </c>
      <c r="AE43" s="19" t="s">
        <v>39</v>
      </c>
      <c r="AF43" s="19" t="s">
        <v>39</v>
      </c>
      <c r="AG43" s="19" t="s">
        <v>39</v>
      </c>
      <c r="AH43" s="19" t="s">
        <v>39</v>
      </c>
      <c r="AI43" s="15" t="s">
        <v>44</v>
      </c>
    </row>
    <row r="44" spans="1:35" ht="16.5" customHeight="1">
      <c r="A44">
        <v>8836</v>
      </c>
      <c r="B44" s="13" t="str">
        <f t="shared" si="0"/>
        <v>ZeroZero</v>
      </c>
      <c r="C44" s="14" t="s">
        <v>271</v>
      </c>
      <c r="D44" s="15" t="s">
        <v>253</v>
      </c>
      <c r="E44" s="16" t="str">
        <f t="shared" si="1"/>
        <v>前八週無拉料</v>
      </c>
      <c r="F44" s="17" t="str">
        <f t="shared" si="2"/>
        <v>--</v>
      </c>
      <c r="G44" s="17" t="str">
        <f t="shared" si="3"/>
        <v>--</v>
      </c>
      <c r="H44" s="17" t="str">
        <f t="shared" si="4"/>
        <v>--</v>
      </c>
      <c r="I44" s="18" t="str">
        <f>IFERROR(VLOOKUP(C44,#REF!,8,FALSE),"")</f>
        <v/>
      </c>
      <c r="J44" s="19">
        <v>0</v>
      </c>
      <c r="K44" s="19">
        <v>0</v>
      </c>
      <c r="L44" s="18" t="str">
        <f>IFERROR(VLOOKUP(C44,#REF!,11,FALSE),"")</f>
        <v/>
      </c>
      <c r="M44" s="19">
        <v>20000</v>
      </c>
      <c r="N44" s="20" t="s">
        <v>69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20000</v>
      </c>
      <c r="U44" s="19">
        <v>0</v>
      </c>
      <c r="V44" s="19">
        <v>0</v>
      </c>
      <c r="W44" s="19">
        <v>0</v>
      </c>
      <c r="X44" s="23">
        <v>20000</v>
      </c>
      <c r="Y44" s="17" t="s">
        <v>39</v>
      </c>
      <c r="Z44" s="24" t="s">
        <v>39</v>
      </c>
      <c r="AA44" s="23">
        <v>0</v>
      </c>
      <c r="AB44" s="19" t="s">
        <v>39</v>
      </c>
      <c r="AC44" s="25" t="s">
        <v>43</v>
      </c>
      <c r="AD44" s="26" t="str">
        <f t="shared" si="5"/>
        <v>E</v>
      </c>
      <c r="AE44" s="19" t="s">
        <v>39</v>
      </c>
      <c r="AF44" s="19" t="s">
        <v>39</v>
      </c>
      <c r="AG44" s="19" t="s">
        <v>39</v>
      </c>
      <c r="AH44" s="19" t="s">
        <v>39</v>
      </c>
      <c r="AI44" s="15" t="s">
        <v>44</v>
      </c>
    </row>
    <row r="45" spans="1:35" ht="16.5" customHeight="1">
      <c r="A45">
        <v>6121</v>
      </c>
      <c r="B45" s="13" t="str">
        <f t="shared" si="0"/>
        <v>ZeroZero</v>
      </c>
      <c r="C45" s="14" t="s">
        <v>45</v>
      </c>
      <c r="D45" s="15" t="s">
        <v>46</v>
      </c>
      <c r="E45" s="16" t="str">
        <f t="shared" si="1"/>
        <v>前八週無拉料</v>
      </c>
      <c r="F45" s="17" t="str">
        <f t="shared" si="2"/>
        <v>--</v>
      </c>
      <c r="G45" s="17" t="str">
        <f t="shared" si="3"/>
        <v>--</v>
      </c>
      <c r="H45" s="17" t="str">
        <f t="shared" si="4"/>
        <v>--</v>
      </c>
      <c r="I45" s="18" t="str">
        <f>IFERROR(VLOOKUP(C45,#REF!,8,FALSE),"")</f>
        <v/>
      </c>
      <c r="J45" s="19">
        <v>0</v>
      </c>
      <c r="K45" s="19">
        <v>0</v>
      </c>
      <c r="L45" s="18" t="str">
        <f>IFERROR(VLOOKUP(C45,#REF!,11,FALSE),"")</f>
        <v/>
      </c>
      <c r="M45" s="19">
        <v>8000</v>
      </c>
      <c r="N45" s="20" t="s">
        <v>47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8000</v>
      </c>
      <c r="U45" s="19">
        <v>0</v>
      </c>
      <c r="V45" s="19">
        <v>0</v>
      </c>
      <c r="W45" s="19">
        <v>0</v>
      </c>
      <c r="X45" s="23">
        <v>8000</v>
      </c>
      <c r="Y45" s="17" t="s">
        <v>39</v>
      </c>
      <c r="Z45" s="24" t="s">
        <v>39</v>
      </c>
      <c r="AA45" s="23">
        <v>0</v>
      </c>
      <c r="AB45" s="19" t="s">
        <v>39</v>
      </c>
      <c r="AC45" s="25" t="s">
        <v>43</v>
      </c>
      <c r="AD45" s="26" t="str">
        <f t="shared" si="5"/>
        <v>E</v>
      </c>
      <c r="AE45" s="19" t="s">
        <v>39</v>
      </c>
      <c r="AF45" s="19" t="s">
        <v>39</v>
      </c>
      <c r="AG45" s="19" t="s">
        <v>39</v>
      </c>
      <c r="AH45" s="19" t="s">
        <v>39</v>
      </c>
      <c r="AI45" s="15" t="s">
        <v>44</v>
      </c>
    </row>
    <row r="46" spans="1:35" ht="16.5" customHeight="1">
      <c r="A46">
        <v>9101</v>
      </c>
      <c r="B46" s="13" t="str">
        <f t="shared" si="0"/>
        <v>ZeroZero</v>
      </c>
      <c r="C46" s="14" t="s">
        <v>254</v>
      </c>
      <c r="D46" s="15" t="s">
        <v>253</v>
      </c>
      <c r="E46" s="16" t="str">
        <f t="shared" si="1"/>
        <v>前八週無拉料</v>
      </c>
      <c r="F46" s="17" t="str">
        <f t="shared" si="2"/>
        <v>--</v>
      </c>
      <c r="G46" s="17" t="str">
        <f t="shared" si="3"/>
        <v>--</v>
      </c>
      <c r="H46" s="17" t="str">
        <f t="shared" si="4"/>
        <v>--</v>
      </c>
      <c r="I46" s="18" t="str">
        <f>IFERROR(VLOOKUP(C46,#REF!,8,FALSE),"")</f>
        <v/>
      </c>
      <c r="J46" s="19">
        <v>0</v>
      </c>
      <c r="K46" s="19">
        <v>0</v>
      </c>
      <c r="L46" s="18" t="str">
        <f>IFERROR(VLOOKUP(C46,#REF!,11,FALSE),"")</f>
        <v/>
      </c>
      <c r="M46" s="19">
        <v>4000</v>
      </c>
      <c r="N46" s="20" t="s">
        <v>69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4000</v>
      </c>
      <c r="U46" s="19">
        <v>0</v>
      </c>
      <c r="V46" s="19">
        <v>0</v>
      </c>
      <c r="W46" s="19">
        <v>0</v>
      </c>
      <c r="X46" s="23">
        <v>4000</v>
      </c>
      <c r="Y46" s="17" t="s">
        <v>39</v>
      </c>
      <c r="Z46" s="24" t="s">
        <v>39</v>
      </c>
      <c r="AA46" s="23">
        <v>0</v>
      </c>
      <c r="AB46" s="19" t="s">
        <v>39</v>
      </c>
      <c r="AC46" s="25" t="s">
        <v>43</v>
      </c>
      <c r="AD46" s="26" t="str">
        <f t="shared" si="5"/>
        <v>E</v>
      </c>
      <c r="AE46" s="19" t="s">
        <v>39</v>
      </c>
      <c r="AF46" s="19" t="s">
        <v>39</v>
      </c>
      <c r="AG46" s="19" t="s">
        <v>39</v>
      </c>
      <c r="AH46" s="19" t="s">
        <v>39</v>
      </c>
      <c r="AI46" s="15" t="s">
        <v>44</v>
      </c>
    </row>
    <row r="47" spans="1:35" ht="16.5" customHeight="1">
      <c r="A47">
        <v>9129</v>
      </c>
      <c r="B47" s="13" t="str">
        <f t="shared" si="0"/>
        <v>ZeroZero</v>
      </c>
      <c r="C47" s="14" t="s">
        <v>317</v>
      </c>
      <c r="D47" s="15" t="s">
        <v>59</v>
      </c>
      <c r="E47" s="16" t="str">
        <f t="shared" si="1"/>
        <v>前八週無拉料</v>
      </c>
      <c r="F47" s="17" t="str">
        <f t="shared" si="2"/>
        <v>--</v>
      </c>
      <c r="G47" s="17" t="str">
        <f t="shared" si="3"/>
        <v>--</v>
      </c>
      <c r="H47" s="17" t="str">
        <f t="shared" si="4"/>
        <v>--</v>
      </c>
      <c r="I47" s="18" t="str">
        <f>IFERROR(VLOOKUP(C47,#REF!,8,FALSE),"")</f>
        <v/>
      </c>
      <c r="J47" s="19">
        <v>3000</v>
      </c>
      <c r="K47" s="19">
        <v>3000</v>
      </c>
      <c r="L47" s="18" t="str">
        <f>IFERROR(VLOOKUP(C47,#REF!,11,FALSE),"")</f>
        <v/>
      </c>
      <c r="M47" s="19">
        <v>9000</v>
      </c>
      <c r="N47" s="20" t="s">
        <v>63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9000</v>
      </c>
      <c r="U47" s="19">
        <v>0</v>
      </c>
      <c r="V47" s="19">
        <v>0</v>
      </c>
      <c r="W47" s="19">
        <v>0</v>
      </c>
      <c r="X47" s="23">
        <v>12000</v>
      </c>
      <c r="Y47" s="17" t="s">
        <v>39</v>
      </c>
      <c r="Z47" s="24" t="s">
        <v>39</v>
      </c>
      <c r="AA47" s="23">
        <v>0</v>
      </c>
      <c r="AB47" s="19" t="s">
        <v>39</v>
      </c>
      <c r="AC47" s="25" t="s">
        <v>43</v>
      </c>
      <c r="AD47" s="26" t="str">
        <f t="shared" si="5"/>
        <v>E</v>
      </c>
      <c r="AE47" s="19" t="s">
        <v>39</v>
      </c>
      <c r="AF47" s="19" t="s">
        <v>39</v>
      </c>
      <c r="AG47" s="19" t="s">
        <v>39</v>
      </c>
      <c r="AH47" s="19" t="s">
        <v>39</v>
      </c>
      <c r="AI47" s="15" t="s">
        <v>44</v>
      </c>
    </row>
    <row r="48" spans="1:35" ht="16.5" customHeight="1">
      <c r="A48">
        <v>6104</v>
      </c>
      <c r="B48" s="13" t="str">
        <f t="shared" si="0"/>
        <v>ZeroZero</v>
      </c>
      <c r="C48" s="14" t="s">
        <v>282</v>
      </c>
      <c r="D48" s="15" t="s">
        <v>59</v>
      </c>
      <c r="E48" s="16" t="str">
        <f t="shared" si="1"/>
        <v>前八週無拉料</v>
      </c>
      <c r="F48" s="17" t="str">
        <f t="shared" si="2"/>
        <v>--</v>
      </c>
      <c r="G48" s="17" t="str">
        <f t="shared" si="3"/>
        <v>--</v>
      </c>
      <c r="H48" s="17" t="str">
        <f t="shared" si="4"/>
        <v>--</v>
      </c>
      <c r="I48" s="18" t="str">
        <f>IFERROR(VLOOKUP(C48,#REF!,8,FALSE),"")</f>
        <v/>
      </c>
      <c r="J48" s="19">
        <v>0</v>
      </c>
      <c r="K48" s="19">
        <v>0</v>
      </c>
      <c r="L48" s="18" t="str">
        <f>IFERROR(VLOOKUP(C48,#REF!,11,FALSE),"")</f>
        <v/>
      </c>
      <c r="M48" s="19">
        <v>8000</v>
      </c>
      <c r="N48" s="20" t="s">
        <v>47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8000</v>
      </c>
      <c r="U48" s="19">
        <v>0</v>
      </c>
      <c r="V48" s="19">
        <v>0</v>
      </c>
      <c r="W48" s="19">
        <v>0</v>
      </c>
      <c r="X48" s="23">
        <v>8000</v>
      </c>
      <c r="Y48" s="17" t="s">
        <v>39</v>
      </c>
      <c r="Z48" s="24" t="s">
        <v>39</v>
      </c>
      <c r="AA48" s="23">
        <v>0</v>
      </c>
      <c r="AB48" s="19" t="s">
        <v>39</v>
      </c>
      <c r="AC48" s="25" t="s">
        <v>43</v>
      </c>
      <c r="AD48" s="26" t="str">
        <f t="shared" si="5"/>
        <v>E</v>
      </c>
      <c r="AE48" s="19" t="s">
        <v>39</v>
      </c>
      <c r="AF48" s="19" t="s">
        <v>39</v>
      </c>
      <c r="AG48" s="19" t="s">
        <v>39</v>
      </c>
      <c r="AH48" s="19" t="s">
        <v>39</v>
      </c>
      <c r="AI48" s="15" t="s">
        <v>44</v>
      </c>
    </row>
    <row r="49" spans="1:35" ht="16.5" customHeight="1">
      <c r="A49">
        <v>9131</v>
      </c>
      <c r="B49" s="13" t="str">
        <f t="shared" si="0"/>
        <v>ZeroZero</v>
      </c>
      <c r="C49" s="14" t="s">
        <v>156</v>
      </c>
      <c r="D49" s="15" t="s">
        <v>68</v>
      </c>
      <c r="E49" s="16" t="str">
        <f t="shared" si="1"/>
        <v>前八週無拉料</v>
      </c>
      <c r="F49" s="17" t="str">
        <f t="shared" si="2"/>
        <v>--</v>
      </c>
      <c r="G49" s="17" t="str">
        <f t="shared" si="3"/>
        <v>--</v>
      </c>
      <c r="H49" s="17" t="str">
        <f t="shared" si="4"/>
        <v>--</v>
      </c>
      <c r="I49" s="18" t="str">
        <f>IFERROR(VLOOKUP(C49,#REF!,8,FALSE),"")</f>
        <v/>
      </c>
      <c r="J49" s="19">
        <v>0</v>
      </c>
      <c r="K49" s="19">
        <v>0</v>
      </c>
      <c r="L49" s="18" t="str">
        <f>IFERROR(VLOOKUP(C49,#REF!,11,FALSE),"")</f>
        <v/>
      </c>
      <c r="M49" s="19">
        <v>10000</v>
      </c>
      <c r="N49" s="20" t="s">
        <v>42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10000</v>
      </c>
      <c r="U49" s="19">
        <v>0</v>
      </c>
      <c r="V49" s="19">
        <v>0</v>
      </c>
      <c r="W49" s="19">
        <v>0</v>
      </c>
      <c r="X49" s="23">
        <v>10000</v>
      </c>
      <c r="Y49" s="17" t="s">
        <v>39</v>
      </c>
      <c r="Z49" s="24" t="s">
        <v>39</v>
      </c>
      <c r="AA49" s="23">
        <v>0</v>
      </c>
      <c r="AB49" s="19" t="s">
        <v>39</v>
      </c>
      <c r="AC49" s="25" t="s">
        <v>43</v>
      </c>
      <c r="AD49" s="26" t="str">
        <f t="shared" si="5"/>
        <v>E</v>
      </c>
      <c r="AE49" s="19" t="s">
        <v>39</v>
      </c>
      <c r="AF49" s="19" t="s">
        <v>39</v>
      </c>
      <c r="AG49" s="19" t="s">
        <v>39</v>
      </c>
      <c r="AH49" s="19" t="s">
        <v>39</v>
      </c>
      <c r="AI49" s="15" t="s">
        <v>44</v>
      </c>
    </row>
    <row r="50" spans="1:35" ht="16.5" customHeight="1">
      <c r="A50">
        <v>6124</v>
      </c>
      <c r="B50" s="13" t="str">
        <f t="shared" si="0"/>
        <v>ZeroZero</v>
      </c>
      <c r="C50" s="14" t="s">
        <v>142</v>
      </c>
      <c r="D50" s="15" t="s">
        <v>68</v>
      </c>
      <c r="E50" s="16" t="str">
        <f t="shared" si="1"/>
        <v>前八週無拉料</v>
      </c>
      <c r="F50" s="17" t="str">
        <f t="shared" si="2"/>
        <v>--</v>
      </c>
      <c r="G50" s="17" t="str">
        <f t="shared" si="3"/>
        <v>--</v>
      </c>
      <c r="H50" s="17" t="str">
        <f t="shared" si="4"/>
        <v>--</v>
      </c>
      <c r="I50" s="18" t="str">
        <f>IFERROR(VLOOKUP(C50,#REF!,8,FALSE),"")</f>
        <v/>
      </c>
      <c r="J50" s="19">
        <v>0</v>
      </c>
      <c r="K50" s="19">
        <v>0</v>
      </c>
      <c r="L50" s="18" t="str">
        <f>IFERROR(VLOOKUP(C50,#REF!,11,FALSE),"")</f>
        <v/>
      </c>
      <c r="M50" s="19">
        <v>18000</v>
      </c>
      <c r="N50" s="20" t="s">
        <v>42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18000</v>
      </c>
      <c r="U50" s="19">
        <v>0</v>
      </c>
      <c r="V50" s="19">
        <v>0</v>
      </c>
      <c r="W50" s="19">
        <v>0</v>
      </c>
      <c r="X50" s="23">
        <v>18000</v>
      </c>
      <c r="Y50" s="17" t="s">
        <v>39</v>
      </c>
      <c r="Z50" s="24" t="s">
        <v>39</v>
      </c>
      <c r="AA50" s="23">
        <v>0</v>
      </c>
      <c r="AB50" s="19" t="s">
        <v>39</v>
      </c>
      <c r="AC50" s="25" t="s">
        <v>43</v>
      </c>
      <c r="AD50" s="26" t="str">
        <f t="shared" si="5"/>
        <v>E</v>
      </c>
      <c r="AE50" s="19" t="s">
        <v>39</v>
      </c>
      <c r="AF50" s="19" t="s">
        <v>39</v>
      </c>
      <c r="AG50" s="19" t="s">
        <v>39</v>
      </c>
      <c r="AH50" s="19" t="s">
        <v>39</v>
      </c>
      <c r="AI50" s="15" t="s">
        <v>44</v>
      </c>
    </row>
    <row r="51" spans="1:35" ht="16.5" customHeight="1">
      <c r="A51">
        <v>6105</v>
      </c>
      <c r="B51" s="13" t="str">
        <f t="shared" si="0"/>
        <v>ZeroZero</v>
      </c>
      <c r="C51" s="14" t="s">
        <v>255</v>
      </c>
      <c r="D51" s="15" t="s">
        <v>253</v>
      </c>
      <c r="E51" s="16" t="str">
        <f t="shared" si="1"/>
        <v>前八週無拉料</v>
      </c>
      <c r="F51" s="17" t="str">
        <f t="shared" si="2"/>
        <v>--</v>
      </c>
      <c r="G51" s="17" t="str">
        <f t="shared" si="3"/>
        <v>--</v>
      </c>
      <c r="H51" s="17" t="str">
        <f t="shared" si="4"/>
        <v>--</v>
      </c>
      <c r="I51" s="18" t="str">
        <f>IFERROR(VLOOKUP(C51,#REF!,8,FALSE),"")</f>
        <v/>
      </c>
      <c r="J51" s="19">
        <v>0</v>
      </c>
      <c r="K51" s="19">
        <v>0</v>
      </c>
      <c r="L51" s="18" t="str">
        <f>IFERROR(VLOOKUP(C51,#REF!,11,FALSE),"")</f>
        <v/>
      </c>
      <c r="M51" s="19">
        <v>8000</v>
      </c>
      <c r="N51" s="20" t="s">
        <v>69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0</v>
      </c>
      <c r="U51" s="19">
        <v>0</v>
      </c>
      <c r="V51" s="19">
        <v>8000</v>
      </c>
      <c r="W51" s="19">
        <v>0</v>
      </c>
      <c r="X51" s="23">
        <v>8000</v>
      </c>
      <c r="Y51" s="17" t="s">
        <v>39</v>
      </c>
      <c r="Z51" s="24" t="s">
        <v>39</v>
      </c>
      <c r="AA51" s="23">
        <v>0</v>
      </c>
      <c r="AB51" s="19" t="s">
        <v>39</v>
      </c>
      <c r="AC51" s="25" t="s">
        <v>43</v>
      </c>
      <c r="AD51" s="26" t="str">
        <f t="shared" si="5"/>
        <v>E</v>
      </c>
      <c r="AE51" s="19" t="s">
        <v>39</v>
      </c>
      <c r="AF51" s="19" t="s">
        <v>39</v>
      </c>
      <c r="AG51" s="19" t="s">
        <v>39</v>
      </c>
      <c r="AH51" s="19" t="s">
        <v>39</v>
      </c>
      <c r="AI51" s="15" t="s">
        <v>44</v>
      </c>
    </row>
    <row r="52" spans="1:35" ht="16.5" customHeight="1">
      <c r="A52">
        <v>6074</v>
      </c>
      <c r="B52" s="13" t="str">
        <f t="shared" si="0"/>
        <v>ZeroZero</v>
      </c>
      <c r="C52" s="14" t="s">
        <v>294</v>
      </c>
      <c r="D52" s="15" t="s">
        <v>59</v>
      </c>
      <c r="E52" s="16" t="str">
        <f t="shared" si="1"/>
        <v>前八週無拉料</v>
      </c>
      <c r="F52" s="17" t="str">
        <f t="shared" si="2"/>
        <v>--</v>
      </c>
      <c r="G52" s="17" t="str">
        <f t="shared" si="3"/>
        <v>--</v>
      </c>
      <c r="H52" s="17" t="str">
        <f t="shared" si="4"/>
        <v>--</v>
      </c>
      <c r="I52" s="18" t="str">
        <f>IFERROR(VLOOKUP(C52,#REF!,8,FALSE),"")</f>
        <v/>
      </c>
      <c r="J52" s="19">
        <v>0</v>
      </c>
      <c r="K52" s="19">
        <v>0</v>
      </c>
      <c r="L52" s="18" t="str">
        <f>IFERROR(VLOOKUP(C52,#REF!,11,FALSE),"")</f>
        <v/>
      </c>
      <c r="M52" s="19">
        <v>40</v>
      </c>
      <c r="N52" s="20" t="s">
        <v>63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40</v>
      </c>
      <c r="U52" s="19">
        <v>0</v>
      </c>
      <c r="V52" s="19">
        <v>0</v>
      </c>
      <c r="W52" s="19">
        <v>0</v>
      </c>
      <c r="X52" s="23">
        <v>40</v>
      </c>
      <c r="Y52" s="17" t="s">
        <v>39</v>
      </c>
      <c r="Z52" s="24" t="s">
        <v>39</v>
      </c>
      <c r="AA52" s="23">
        <v>0</v>
      </c>
      <c r="AB52" s="19" t="s">
        <v>39</v>
      </c>
      <c r="AC52" s="25" t="s">
        <v>43</v>
      </c>
      <c r="AD52" s="26" t="str">
        <f t="shared" si="5"/>
        <v>E</v>
      </c>
      <c r="AE52" s="19" t="s">
        <v>39</v>
      </c>
      <c r="AF52" s="19" t="s">
        <v>39</v>
      </c>
      <c r="AG52" s="19" t="s">
        <v>39</v>
      </c>
      <c r="AH52" s="19" t="s">
        <v>39</v>
      </c>
      <c r="AI52" s="15" t="s">
        <v>44</v>
      </c>
    </row>
    <row r="53" spans="1:35" ht="16.5" customHeight="1">
      <c r="A53">
        <v>6085</v>
      </c>
      <c r="B53" s="13" t="str">
        <f t="shared" si="0"/>
        <v>ZeroZero</v>
      </c>
      <c r="C53" s="14" t="s">
        <v>157</v>
      </c>
      <c r="D53" s="15" t="s">
        <v>68</v>
      </c>
      <c r="E53" s="16" t="str">
        <f t="shared" si="1"/>
        <v>前八週無拉料</v>
      </c>
      <c r="F53" s="17" t="str">
        <f t="shared" si="2"/>
        <v>--</v>
      </c>
      <c r="G53" s="17" t="str">
        <f t="shared" si="3"/>
        <v>--</v>
      </c>
      <c r="H53" s="17" t="str">
        <f t="shared" si="4"/>
        <v>--</v>
      </c>
      <c r="I53" s="18" t="str">
        <f>IFERROR(VLOOKUP(C53,#REF!,8,FALSE),"")</f>
        <v/>
      </c>
      <c r="J53" s="19">
        <v>0</v>
      </c>
      <c r="K53" s="19">
        <v>0</v>
      </c>
      <c r="L53" s="18" t="str">
        <f>IFERROR(VLOOKUP(C53,#REF!,11,FALSE),"")</f>
        <v/>
      </c>
      <c r="M53" s="19">
        <v>15000</v>
      </c>
      <c r="N53" s="20" t="s">
        <v>42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15000</v>
      </c>
      <c r="U53" s="19">
        <v>0</v>
      </c>
      <c r="V53" s="19">
        <v>0</v>
      </c>
      <c r="W53" s="19">
        <v>0</v>
      </c>
      <c r="X53" s="23">
        <v>15000</v>
      </c>
      <c r="Y53" s="17" t="s">
        <v>39</v>
      </c>
      <c r="Z53" s="24" t="s">
        <v>39</v>
      </c>
      <c r="AA53" s="23">
        <v>0</v>
      </c>
      <c r="AB53" s="19" t="s">
        <v>39</v>
      </c>
      <c r="AC53" s="25" t="s">
        <v>43</v>
      </c>
      <c r="AD53" s="26" t="str">
        <f t="shared" si="5"/>
        <v>E</v>
      </c>
      <c r="AE53" s="19" t="s">
        <v>39</v>
      </c>
      <c r="AF53" s="19" t="s">
        <v>39</v>
      </c>
      <c r="AG53" s="19" t="s">
        <v>39</v>
      </c>
      <c r="AH53" s="19" t="s">
        <v>39</v>
      </c>
      <c r="AI53" s="15" t="s">
        <v>44</v>
      </c>
    </row>
    <row r="54" spans="1:35" ht="16.5" customHeight="1">
      <c r="A54">
        <v>6115</v>
      </c>
      <c r="B54" s="13" t="str">
        <f t="shared" si="0"/>
        <v>ZeroZero</v>
      </c>
      <c r="C54" s="14" t="s">
        <v>89</v>
      </c>
      <c r="D54" s="15" t="s">
        <v>68</v>
      </c>
      <c r="E54" s="16" t="str">
        <f t="shared" si="1"/>
        <v>前八週無拉料</v>
      </c>
      <c r="F54" s="17" t="str">
        <f t="shared" si="2"/>
        <v>--</v>
      </c>
      <c r="G54" s="17" t="str">
        <f t="shared" si="3"/>
        <v>--</v>
      </c>
      <c r="H54" s="17" t="str">
        <f t="shared" si="4"/>
        <v>--</v>
      </c>
      <c r="I54" s="18" t="str">
        <f>IFERROR(VLOOKUP(C54,#REF!,8,FALSE),"")</f>
        <v/>
      </c>
      <c r="J54" s="19">
        <v>0</v>
      </c>
      <c r="K54" s="19">
        <v>0</v>
      </c>
      <c r="L54" s="18" t="str">
        <f>IFERROR(VLOOKUP(C54,#REF!,11,FALSE),"")</f>
        <v/>
      </c>
      <c r="M54" s="19">
        <v>350</v>
      </c>
      <c r="N54" s="20" t="s">
        <v>42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350</v>
      </c>
      <c r="U54" s="19">
        <v>0</v>
      </c>
      <c r="V54" s="19">
        <v>0</v>
      </c>
      <c r="W54" s="19">
        <v>0</v>
      </c>
      <c r="X54" s="23">
        <v>350</v>
      </c>
      <c r="Y54" s="17" t="s">
        <v>39</v>
      </c>
      <c r="Z54" s="24" t="s">
        <v>39</v>
      </c>
      <c r="AA54" s="23">
        <v>0</v>
      </c>
      <c r="AB54" s="19" t="s">
        <v>39</v>
      </c>
      <c r="AC54" s="25" t="s">
        <v>43</v>
      </c>
      <c r="AD54" s="26" t="str">
        <f t="shared" si="5"/>
        <v>E</v>
      </c>
      <c r="AE54" s="19" t="s">
        <v>39</v>
      </c>
      <c r="AF54" s="19" t="s">
        <v>39</v>
      </c>
      <c r="AG54" s="19" t="s">
        <v>39</v>
      </c>
      <c r="AH54" s="19" t="s">
        <v>39</v>
      </c>
      <c r="AI54" s="15" t="s">
        <v>44</v>
      </c>
    </row>
    <row r="55" spans="1:35" ht="16.5" customHeight="1">
      <c r="A55">
        <v>6122</v>
      </c>
      <c r="B55" s="13" t="str">
        <f t="shared" si="0"/>
        <v>ZeroZero</v>
      </c>
      <c r="C55" s="14" t="s">
        <v>91</v>
      </c>
      <c r="D55" s="15" t="s">
        <v>68</v>
      </c>
      <c r="E55" s="16" t="str">
        <f t="shared" si="1"/>
        <v>前八週無拉料</v>
      </c>
      <c r="F55" s="17" t="str">
        <f t="shared" si="2"/>
        <v>--</v>
      </c>
      <c r="G55" s="17" t="str">
        <f t="shared" si="3"/>
        <v>--</v>
      </c>
      <c r="H55" s="17" t="str">
        <f t="shared" si="4"/>
        <v>--</v>
      </c>
      <c r="I55" s="18" t="str">
        <f>IFERROR(VLOOKUP(C55,#REF!,8,FALSE),"")</f>
        <v/>
      </c>
      <c r="J55" s="19">
        <v>0</v>
      </c>
      <c r="K55" s="19">
        <v>0</v>
      </c>
      <c r="L55" s="18" t="str">
        <f>IFERROR(VLOOKUP(C55,#REF!,11,FALSE),"")</f>
        <v/>
      </c>
      <c r="M55" s="19">
        <v>140</v>
      </c>
      <c r="N55" s="20" t="s">
        <v>42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140</v>
      </c>
      <c r="U55" s="19">
        <v>0</v>
      </c>
      <c r="V55" s="19">
        <v>0</v>
      </c>
      <c r="W55" s="19">
        <v>0</v>
      </c>
      <c r="X55" s="23">
        <v>140</v>
      </c>
      <c r="Y55" s="17" t="s">
        <v>39</v>
      </c>
      <c r="Z55" s="24" t="s">
        <v>39</v>
      </c>
      <c r="AA55" s="23">
        <v>0</v>
      </c>
      <c r="AB55" s="19" t="s">
        <v>39</v>
      </c>
      <c r="AC55" s="25" t="s">
        <v>43</v>
      </c>
      <c r="AD55" s="26" t="str">
        <f t="shared" si="5"/>
        <v>E</v>
      </c>
      <c r="AE55" s="19" t="s">
        <v>39</v>
      </c>
      <c r="AF55" s="19" t="s">
        <v>39</v>
      </c>
      <c r="AG55" s="19" t="s">
        <v>39</v>
      </c>
      <c r="AH55" s="19" t="s">
        <v>39</v>
      </c>
      <c r="AI55" s="15" t="s">
        <v>44</v>
      </c>
    </row>
    <row r="56" spans="1:35" ht="16.5" customHeight="1">
      <c r="A56">
        <v>6082</v>
      </c>
      <c r="B56" s="13" t="str">
        <f t="shared" si="0"/>
        <v>ZeroZero</v>
      </c>
      <c r="C56" s="14" t="s">
        <v>60</v>
      </c>
      <c r="D56" s="15" t="s">
        <v>59</v>
      </c>
      <c r="E56" s="16" t="str">
        <f t="shared" si="1"/>
        <v>前八週無拉料</v>
      </c>
      <c r="F56" s="17" t="str">
        <f t="shared" si="2"/>
        <v>--</v>
      </c>
      <c r="G56" s="17" t="str">
        <f t="shared" si="3"/>
        <v>--</v>
      </c>
      <c r="H56" s="17" t="str">
        <f t="shared" si="4"/>
        <v>--</v>
      </c>
      <c r="I56" s="18" t="str">
        <f>IFERROR(VLOOKUP(C56,#REF!,8,FALSE),"")</f>
        <v/>
      </c>
      <c r="J56" s="19">
        <v>0</v>
      </c>
      <c r="K56" s="19">
        <v>0</v>
      </c>
      <c r="L56" s="18" t="str">
        <f>IFERROR(VLOOKUP(C56,#REF!,11,FALSE),"")</f>
        <v/>
      </c>
      <c r="M56" s="19">
        <v>6000</v>
      </c>
      <c r="N56" s="20" t="s">
        <v>47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6000</v>
      </c>
      <c r="U56" s="19">
        <v>0</v>
      </c>
      <c r="V56" s="19">
        <v>0</v>
      </c>
      <c r="W56" s="19">
        <v>0</v>
      </c>
      <c r="X56" s="23">
        <v>6000</v>
      </c>
      <c r="Y56" s="17" t="s">
        <v>39</v>
      </c>
      <c r="Z56" s="24" t="s">
        <v>39</v>
      </c>
      <c r="AA56" s="23">
        <v>0</v>
      </c>
      <c r="AB56" s="19" t="s">
        <v>39</v>
      </c>
      <c r="AC56" s="25" t="s">
        <v>43</v>
      </c>
      <c r="AD56" s="26" t="str">
        <f t="shared" si="5"/>
        <v>E</v>
      </c>
      <c r="AE56" s="19" t="s">
        <v>39</v>
      </c>
      <c r="AF56" s="19" t="s">
        <v>39</v>
      </c>
      <c r="AG56" s="19" t="s">
        <v>39</v>
      </c>
      <c r="AH56" s="19" t="s">
        <v>39</v>
      </c>
      <c r="AI56" s="15" t="s">
        <v>44</v>
      </c>
    </row>
    <row r="57" spans="1:35" ht="16.5" customHeight="1">
      <c r="A57">
        <v>9254</v>
      </c>
      <c r="B57" s="13" t="str">
        <f t="shared" si="0"/>
        <v>ZeroZero</v>
      </c>
      <c r="C57" s="14" t="s">
        <v>258</v>
      </c>
      <c r="D57" s="15" t="s">
        <v>253</v>
      </c>
      <c r="E57" s="16" t="str">
        <f t="shared" si="1"/>
        <v>前八週無拉料</v>
      </c>
      <c r="F57" s="17" t="str">
        <f t="shared" si="2"/>
        <v>--</v>
      </c>
      <c r="G57" s="17" t="str">
        <f t="shared" si="3"/>
        <v>--</v>
      </c>
      <c r="H57" s="17" t="str">
        <f t="shared" si="4"/>
        <v>--</v>
      </c>
      <c r="I57" s="18" t="str">
        <f>IFERROR(VLOOKUP(C57,#REF!,8,FALSE),"")</f>
        <v/>
      </c>
      <c r="J57" s="19">
        <v>0</v>
      </c>
      <c r="K57" s="19">
        <v>0</v>
      </c>
      <c r="L57" s="18" t="str">
        <f>IFERROR(VLOOKUP(C57,#REF!,11,FALSE),"")</f>
        <v/>
      </c>
      <c r="M57" s="19">
        <v>4490</v>
      </c>
      <c r="N57" s="20" t="s">
        <v>69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4406</v>
      </c>
      <c r="U57" s="19">
        <v>0</v>
      </c>
      <c r="V57" s="19">
        <v>84</v>
      </c>
      <c r="W57" s="19">
        <v>0</v>
      </c>
      <c r="X57" s="23">
        <v>4490</v>
      </c>
      <c r="Y57" s="17" t="s">
        <v>39</v>
      </c>
      <c r="Z57" s="24" t="s">
        <v>39</v>
      </c>
      <c r="AA57" s="23">
        <v>0</v>
      </c>
      <c r="AB57" s="19" t="s">
        <v>39</v>
      </c>
      <c r="AC57" s="25" t="s">
        <v>43</v>
      </c>
      <c r="AD57" s="26" t="str">
        <f t="shared" si="5"/>
        <v>E</v>
      </c>
      <c r="AE57" s="19" t="s">
        <v>39</v>
      </c>
      <c r="AF57" s="19" t="s">
        <v>39</v>
      </c>
      <c r="AG57" s="19" t="s">
        <v>39</v>
      </c>
      <c r="AH57" s="19" t="s">
        <v>39</v>
      </c>
      <c r="AI57" s="15" t="s">
        <v>44</v>
      </c>
    </row>
    <row r="58" spans="1:35" ht="16.5" customHeight="1">
      <c r="A58">
        <v>9128</v>
      </c>
      <c r="B58" s="13" t="str">
        <f t="shared" si="0"/>
        <v>ZeroZero</v>
      </c>
      <c r="C58" s="14" t="s">
        <v>140</v>
      </c>
      <c r="D58" s="15" t="s">
        <v>68</v>
      </c>
      <c r="E58" s="16" t="str">
        <f t="shared" si="1"/>
        <v>前八週無拉料</v>
      </c>
      <c r="F58" s="17" t="str">
        <f t="shared" si="2"/>
        <v>--</v>
      </c>
      <c r="G58" s="17" t="str">
        <f t="shared" si="3"/>
        <v>--</v>
      </c>
      <c r="H58" s="17" t="str">
        <f t="shared" si="4"/>
        <v>--</v>
      </c>
      <c r="I58" s="18" t="str">
        <f>IFERROR(VLOOKUP(C58,#REF!,8,FALSE),"")</f>
        <v/>
      </c>
      <c r="J58" s="19">
        <v>0</v>
      </c>
      <c r="K58" s="19">
        <v>0</v>
      </c>
      <c r="L58" s="18" t="str">
        <f>IFERROR(VLOOKUP(C58,#REF!,11,FALSE),"")</f>
        <v/>
      </c>
      <c r="M58" s="19">
        <v>15000</v>
      </c>
      <c r="N58" s="20" t="s">
        <v>42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15000</v>
      </c>
      <c r="U58" s="19">
        <v>0</v>
      </c>
      <c r="V58" s="19">
        <v>0</v>
      </c>
      <c r="W58" s="19">
        <v>0</v>
      </c>
      <c r="X58" s="23">
        <v>15000</v>
      </c>
      <c r="Y58" s="17" t="s">
        <v>39</v>
      </c>
      <c r="Z58" s="24" t="s">
        <v>39</v>
      </c>
      <c r="AA58" s="23">
        <v>0</v>
      </c>
      <c r="AB58" s="19" t="s">
        <v>39</v>
      </c>
      <c r="AC58" s="25" t="s">
        <v>43</v>
      </c>
      <c r="AD58" s="26" t="str">
        <f t="shared" si="5"/>
        <v>E</v>
      </c>
      <c r="AE58" s="19" t="s">
        <v>39</v>
      </c>
      <c r="AF58" s="19" t="s">
        <v>39</v>
      </c>
      <c r="AG58" s="19" t="s">
        <v>39</v>
      </c>
      <c r="AH58" s="19" t="s">
        <v>39</v>
      </c>
      <c r="AI58" s="15" t="s">
        <v>44</v>
      </c>
    </row>
    <row r="59" spans="1:35" ht="16.5" customHeight="1">
      <c r="A59">
        <v>8865</v>
      </c>
      <c r="B59" s="13" t="str">
        <f t="shared" si="0"/>
        <v>ZeroZero</v>
      </c>
      <c r="C59" s="14" t="s">
        <v>141</v>
      </c>
      <c r="D59" s="15" t="s">
        <v>68</v>
      </c>
      <c r="E59" s="16" t="str">
        <f t="shared" si="1"/>
        <v>前八週無拉料</v>
      </c>
      <c r="F59" s="17" t="str">
        <f t="shared" si="2"/>
        <v>--</v>
      </c>
      <c r="G59" s="17" t="str">
        <f t="shared" si="3"/>
        <v>--</v>
      </c>
      <c r="H59" s="17" t="str">
        <f t="shared" si="4"/>
        <v>--</v>
      </c>
      <c r="I59" s="18" t="str">
        <f>IFERROR(VLOOKUP(C59,#REF!,8,FALSE),"")</f>
        <v/>
      </c>
      <c r="J59" s="19">
        <v>0</v>
      </c>
      <c r="K59" s="19">
        <v>0</v>
      </c>
      <c r="L59" s="18" t="str">
        <f>IFERROR(VLOOKUP(C59,#REF!,11,FALSE),"")</f>
        <v/>
      </c>
      <c r="M59" s="19">
        <v>14000</v>
      </c>
      <c r="N59" s="20" t="s">
        <v>42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14000</v>
      </c>
      <c r="U59" s="19">
        <v>0</v>
      </c>
      <c r="V59" s="19">
        <v>0</v>
      </c>
      <c r="W59" s="19">
        <v>0</v>
      </c>
      <c r="X59" s="23">
        <v>14000</v>
      </c>
      <c r="Y59" s="17" t="s">
        <v>39</v>
      </c>
      <c r="Z59" s="24" t="s">
        <v>39</v>
      </c>
      <c r="AA59" s="23">
        <v>0</v>
      </c>
      <c r="AB59" s="19" t="s">
        <v>39</v>
      </c>
      <c r="AC59" s="25" t="s">
        <v>43</v>
      </c>
      <c r="AD59" s="26" t="str">
        <f t="shared" si="5"/>
        <v>E</v>
      </c>
      <c r="AE59" s="19" t="s">
        <v>39</v>
      </c>
      <c r="AF59" s="19" t="s">
        <v>39</v>
      </c>
      <c r="AG59" s="19" t="s">
        <v>39</v>
      </c>
      <c r="AH59" s="19" t="s">
        <v>39</v>
      </c>
      <c r="AI59" s="15" t="s">
        <v>44</v>
      </c>
    </row>
    <row r="60" spans="1:35" ht="16.5" customHeight="1">
      <c r="A60">
        <v>6111</v>
      </c>
      <c r="B60" s="13" t="str">
        <f t="shared" si="0"/>
        <v>ZeroZero</v>
      </c>
      <c r="C60" s="14" t="s">
        <v>62</v>
      </c>
      <c r="D60" s="15" t="s">
        <v>59</v>
      </c>
      <c r="E60" s="16" t="str">
        <f t="shared" si="1"/>
        <v>前八週無拉料</v>
      </c>
      <c r="F60" s="17" t="str">
        <f t="shared" si="2"/>
        <v>--</v>
      </c>
      <c r="G60" s="17" t="str">
        <f t="shared" si="3"/>
        <v>--</v>
      </c>
      <c r="H60" s="17" t="str">
        <f t="shared" si="4"/>
        <v>--</v>
      </c>
      <c r="I60" s="18" t="str">
        <f>IFERROR(VLOOKUP(C60,#REF!,8,FALSE),"")</f>
        <v/>
      </c>
      <c r="J60" s="19">
        <v>0</v>
      </c>
      <c r="K60" s="19">
        <v>0</v>
      </c>
      <c r="L60" s="18" t="str">
        <f>IFERROR(VLOOKUP(C60,#REF!,11,FALSE),"")</f>
        <v/>
      </c>
      <c r="M60" s="19">
        <v>298</v>
      </c>
      <c r="N60" s="20" t="s">
        <v>63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298</v>
      </c>
      <c r="U60" s="19">
        <v>0</v>
      </c>
      <c r="V60" s="19">
        <v>0</v>
      </c>
      <c r="W60" s="19">
        <v>0</v>
      </c>
      <c r="X60" s="23">
        <v>298</v>
      </c>
      <c r="Y60" s="17" t="s">
        <v>39</v>
      </c>
      <c r="Z60" s="24" t="s">
        <v>39</v>
      </c>
      <c r="AA60" s="23">
        <v>0</v>
      </c>
      <c r="AB60" s="19" t="s">
        <v>39</v>
      </c>
      <c r="AC60" s="25" t="s">
        <v>43</v>
      </c>
      <c r="AD60" s="26" t="str">
        <f t="shared" si="5"/>
        <v>E</v>
      </c>
      <c r="AE60" s="19" t="s">
        <v>39</v>
      </c>
      <c r="AF60" s="19" t="s">
        <v>39</v>
      </c>
      <c r="AG60" s="19" t="s">
        <v>39</v>
      </c>
      <c r="AH60" s="19" t="s">
        <v>39</v>
      </c>
      <c r="AI60" s="15" t="s">
        <v>44</v>
      </c>
    </row>
    <row r="61" spans="1:35" ht="16.5" customHeight="1">
      <c r="A61">
        <v>6161</v>
      </c>
      <c r="B61" s="13" t="str">
        <f t="shared" si="0"/>
        <v>ZeroZero</v>
      </c>
      <c r="C61" s="14" t="s">
        <v>76</v>
      </c>
      <c r="D61" s="15" t="s">
        <v>68</v>
      </c>
      <c r="E61" s="16" t="str">
        <f t="shared" si="1"/>
        <v>前八週無拉料</v>
      </c>
      <c r="F61" s="17" t="str">
        <f t="shared" si="2"/>
        <v>--</v>
      </c>
      <c r="G61" s="17" t="str">
        <f t="shared" si="3"/>
        <v>--</v>
      </c>
      <c r="H61" s="17" t="str">
        <f t="shared" si="4"/>
        <v>--</v>
      </c>
      <c r="I61" s="18" t="str">
        <f>IFERROR(VLOOKUP(C61,#REF!,8,FALSE),"")</f>
        <v/>
      </c>
      <c r="J61" s="19">
        <v>0</v>
      </c>
      <c r="K61" s="19">
        <v>0</v>
      </c>
      <c r="L61" s="18" t="str">
        <f>IFERROR(VLOOKUP(C61,#REF!,11,FALSE),"")</f>
        <v/>
      </c>
      <c r="M61" s="19">
        <v>150</v>
      </c>
      <c r="N61" s="20" t="s">
        <v>42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150</v>
      </c>
      <c r="U61" s="19">
        <v>0</v>
      </c>
      <c r="V61" s="19">
        <v>0</v>
      </c>
      <c r="W61" s="19">
        <v>0</v>
      </c>
      <c r="X61" s="23">
        <v>150</v>
      </c>
      <c r="Y61" s="17" t="s">
        <v>39</v>
      </c>
      <c r="Z61" s="24" t="s">
        <v>39</v>
      </c>
      <c r="AA61" s="23">
        <v>0</v>
      </c>
      <c r="AB61" s="19" t="s">
        <v>39</v>
      </c>
      <c r="AC61" s="25" t="s">
        <v>43</v>
      </c>
      <c r="AD61" s="26" t="str">
        <f t="shared" si="5"/>
        <v>E</v>
      </c>
      <c r="AE61" s="19" t="s">
        <v>39</v>
      </c>
      <c r="AF61" s="19" t="s">
        <v>39</v>
      </c>
      <c r="AG61" s="19" t="s">
        <v>39</v>
      </c>
      <c r="AH61" s="19" t="s">
        <v>39</v>
      </c>
      <c r="AI61" s="15" t="s">
        <v>44</v>
      </c>
    </row>
    <row r="62" spans="1:35" ht="16.5" customHeight="1">
      <c r="A62">
        <v>6061</v>
      </c>
      <c r="B62" s="13" t="str">
        <f t="shared" si="0"/>
        <v>ZeroZero</v>
      </c>
      <c r="C62" s="14" t="s">
        <v>195</v>
      </c>
      <c r="D62" s="15" t="s">
        <v>188</v>
      </c>
      <c r="E62" s="16" t="str">
        <f t="shared" si="1"/>
        <v>前八週無拉料</v>
      </c>
      <c r="F62" s="17" t="str">
        <f t="shared" si="2"/>
        <v>--</v>
      </c>
      <c r="G62" s="17" t="str">
        <f t="shared" si="3"/>
        <v>--</v>
      </c>
      <c r="H62" s="17" t="str">
        <f t="shared" si="4"/>
        <v>--</v>
      </c>
      <c r="I62" s="18" t="str">
        <f>IFERROR(VLOOKUP(C62,#REF!,8,FALSE),"")</f>
        <v/>
      </c>
      <c r="J62" s="19">
        <v>0</v>
      </c>
      <c r="K62" s="19">
        <v>0</v>
      </c>
      <c r="L62" s="18" t="str">
        <f>IFERROR(VLOOKUP(C62,#REF!,11,FALSE),"")</f>
        <v/>
      </c>
      <c r="M62" s="19">
        <v>75</v>
      </c>
      <c r="N62" s="20" t="s">
        <v>42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75</v>
      </c>
      <c r="U62" s="19">
        <v>0</v>
      </c>
      <c r="V62" s="19">
        <v>0</v>
      </c>
      <c r="W62" s="19">
        <v>0</v>
      </c>
      <c r="X62" s="23">
        <v>75</v>
      </c>
      <c r="Y62" s="17" t="s">
        <v>39</v>
      </c>
      <c r="Z62" s="24" t="s">
        <v>39</v>
      </c>
      <c r="AA62" s="23">
        <v>0</v>
      </c>
      <c r="AB62" s="19" t="s">
        <v>39</v>
      </c>
      <c r="AC62" s="25" t="s">
        <v>43</v>
      </c>
      <c r="AD62" s="26" t="str">
        <f t="shared" si="5"/>
        <v>E</v>
      </c>
      <c r="AE62" s="19" t="s">
        <v>39</v>
      </c>
      <c r="AF62" s="19" t="s">
        <v>39</v>
      </c>
      <c r="AG62" s="19" t="s">
        <v>39</v>
      </c>
      <c r="AH62" s="19" t="s">
        <v>39</v>
      </c>
      <c r="AI62" s="15" t="s">
        <v>44</v>
      </c>
    </row>
    <row r="63" spans="1:35" ht="16.5" customHeight="1">
      <c r="A63">
        <v>6033</v>
      </c>
      <c r="B63" s="13" t="str">
        <f t="shared" si="0"/>
        <v>ZeroZero</v>
      </c>
      <c r="C63" s="14" t="s">
        <v>83</v>
      </c>
      <c r="D63" s="15" t="s">
        <v>68</v>
      </c>
      <c r="E63" s="16" t="str">
        <f t="shared" si="1"/>
        <v>前八週無拉料</v>
      </c>
      <c r="F63" s="17" t="str">
        <f t="shared" si="2"/>
        <v>--</v>
      </c>
      <c r="G63" s="17" t="str">
        <f t="shared" si="3"/>
        <v>--</v>
      </c>
      <c r="H63" s="17" t="str">
        <f t="shared" si="4"/>
        <v>--</v>
      </c>
      <c r="I63" s="18" t="str">
        <f>IFERROR(VLOOKUP(C63,#REF!,8,FALSE),"")</f>
        <v/>
      </c>
      <c r="J63" s="19">
        <v>0</v>
      </c>
      <c r="K63" s="19">
        <v>0</v>
      </c>
      <c r="L63" s="18" t="str">
        <f>IFERROR(VLOOKUP(C63,#REF!,11,FALSE),"")</f>
        <v/>
      </c>
      <c r="M63" s="19">
        <v>50</v>
      </c>
      <c r="N63" s="20" t="s">
        <v>42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50</v>
      </c>
      <c r="U63" s="19">
        <v>0</v>
      </c>
      <c r="V63" s="19">
        <v>0</v>
      </c>
      <c r="W63" s="19">
        <v>0</v>
      </c>
      <c r="X63" s="23">
        <v>50</v>
      </c>
      <c r="Y63" s="17" t="s">
        <v>39</v>
      </c>
      <c r="Z63" s="24" t="s">
        <v>39</v>
      </c>
      <c r="AA63" s="23">
        <v>0</v>
      </c>
      <c r="AB63" s="19" t="s">
        <v>39</v>
      </c>
      <c r="AC63" s="25" t="s">
        <v>43</v>
      </c>
      <c r="AD63" s="26" t="str">
        <f t="shared" si="5"/>
        <v>E</v>
      </c>
      <c r="AE63" s="19" t="s">
        <v>39</v>
      </c>
      <c r="AF63" s="19" t="s">
        <v>39</v>
      </c>
      <c r="AG63" s="19" t="s">
        <v>39</v>
      </c>
      <c r="AH63" s="19" t="s">
        <v>39</v>
      </c>
      <c r="AI63" s="15" t="s">
        <v>44</v>
      </c>
    </row>
    <row r="64" spans="1:35" ht="16.5" customHeight="1">
      <c r="A64">
        <v>6131</v>
      </c>
      <c r="B64" s="13" t="str">
        <f t="shared" si="0"/>
        <v>Normal</v>
      </c>
      <c r="C64" s="14" t="s">
        <v>40</v>
      </c>
      <c r="D64" s="15" t="s">
        <v>41</v>
      </c>
      <c r="E64" s="16">
        <f t="shared" si="1"/>
        <v>0</v>
      </c>
      <c r="F64" s="17" t="str">
        <f t="shared" si="2"/>
        <v>--</v>
      </c>
      <c r="G64" s="17">
        <f t="shared" si="3"/>
        <v>12.9</v>
      </c>
      <c r="H64" s="17" t="str">
        <f t="shared" si="4"/>
        <v>--</v>
      </c>
      <c r="I64" s="18" t="str">
        <f>IFERROR(VLOOKUP(C64,#REF!,8,FALSE),"")</f>
        <v/>
      </c>
      <c r="J64" s="19">
        <v>12980</v>
      </c>
      <c r="K64" s="19">
        <v>12980</v>
      </c>
      <c r="L64" s="18" t="str">
        <f>IFERROR(VLOOKUP(C64,#REF!,11,FALSE),"")</f>
        <v/>
      </c>
      <c r="M64" s="19">
        <v>0</v>
      </c>
      <c r="N64" s="20" t="s">
        <v>42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0</v>
      </c>
      <c r="U64" s="19">
        <v>0</v>
      </c>
      <c r="V64" s="19">
        <v>0</v>
      </c>
      <c r="W64" s="19">
        <v>0</v>
      </c>
      <c r="X64" s="23">
        <v>12980</v>
      </c>
      <c r="Y64" s="17">
        <v>12.9</v>
      </c>
      <c r="Z64" s="24" t="s">
        <v>39</v>
      </c>
      <c r="AA64" s="23">
        <v>1005</v>
      </c>
      <c r="AB64" s="19" t="s">
        <v>39</v>
      </c>
      <c r="AC64" s="25" t="s">
        <v>43</v>
      </c>
      <c r="AD64" s="26" t="str">
        <f t="shared" si="5"/>
        <v>E</v>
      </c>
      <c r="AE64" s="19" t="s">
        <v>39</v>
      </c>
      <c r="AF64" s="19" t="s">
        <v>39</v>
      </c>
      <c r="AG64" s="19" t="s">
        <v>39</v>
      </c>
      <c r="AH64" s="19" t="s">
        <v>39</v>
      </c>
      <c r="AI64" s="15" t="s">
        <v>44</v>
      </c>
    </row>
    <row r="65" spans="1:35" ht="16.5" customHeight="1">
      <c r="A65">
        <v>6062</v>
      </c>
      <c r="B65" s="13" t="str">
        <f t="shared" si="0"/>
        <v>Normal</v>
      </c>
      <c r="C65" s="14" t="s">
        <v>48</v>
      </c>
      <c r="D65" s="15" t="s">
        <v>46</v>
      </c>
      <c r="E65" s="16">
        <f t="shared" si="1"/>
        <v>4.8</v>
      </c>
      <c r="F65" s="17">
        <f t="shared" si="2"/>
        <v>1.4</v>
      </c>
      <c r="G65" s="17">
        <f t="shared" si="3"/>
        <v>6.3</v>
      </c>
      <c r="H65" s="17">
        <f t="shared" si="4"/>
        <v>1.9</v>
      </c>
      <c r="I65" s="18" t="str">
        <f>IFERROR(VLOOKUP(C65,#REF!,8,FALSE),"")</f>
        <v/>
      </c>
      <c r="J65" s="19">
        <v>200000</v>
      </c>
      <c r="K65" s="19">
        <v>200000</v>
      </c>
      <c r="L65" s="18" t="str">
        <f>IFERROR(VLOOKUP(C65,#REF!,11,FALSE),"")</f>
        <v/>
      </c>
      <c r="M65" s="19">
        <v>152000</v>
      </c>
      <c r="N65" s="20" t="s">
        <v>47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0</v>
      </c>
      <c r="U65" s="19">
        <v>0</v>
      </c>
      <c r="V65" s="19">
        <v>152000</v>
      </c>
      <c r="W65" s="19">
        <v>0</v>
      </c>
      <c r="X65" s="23">
        <v>352000</v>
      </c>
      <c r="Y65" s="17">
        <v>11</v>
      </c>
      <c r="Z65" s="24">
        <v>3.3</v>
      </c>
      <c r="AA65" s="23">
        <v>32000</v>
      </c>
      <c r="AB65" s="19">
        <v>105618</v>
      </c>
      <c r="AC65" s="25">
        <v>3.3</v>
      </c>
      <c r="AD65" s="26">
        <f t="shared" si="5"/>
        <v>150</v>
      </c>
      <c r="AE65" s="19">
        <v>116259</v>
      </c>
      <c r="AF65" s="19">
        <v>556200</v>
      </c>
      <c r="AG65" s="19">
        <v>493200</v>
      </c>
      <c r="AH65" s="19">
        <v>309600</v>
      </c>
      <c r="AI65" s="15" t="s">
        <v>44</v>
      </c>
    </row>
    <row r="66" spans="1:35" ht="16.5" hidden="1" customHeight="1">
      <c r="A66">
        <v>9192</v>
      </c>
      <c r="B66" s="13" t="str">
        <f t="shared" si="0"/>
        <v>None</v>
      </c>
      <c r="C66" s="14" t="s">
        <v>49</v>
      </c>
      <c r="D66" s="15" t="s">
        <v>46</v>
      </c>
      <c r="E66" s="16" t="str">
        <f t="shared" si="1"/>
        <v>前八週無拉料</v>
      </c>
      <c r="F66" s="17" t="str">
        <f t="shared" si="2"/>
        <v>--</v>
      </c>
      <c r="G66" s="17" t="str">
        <f t="shared" si="3"/>
        <v>--</v>
      </c>
      <c r="H66" s="17" t="str">
        <f t="shared" si="4"/>
        <v>--</v>
      </c>
      <c r="I66" s="18" t="str">
        <f>IFERROR(VLOOKUP(C66,#REF!,8,FALSE),"")</f>
        <v/>
      </c>
      <c r="J66" s="19">
        <v>0</v>
      </c>
      <c r="K66" s="19">
        <v>0</v>
      </c>
      <c r="L66" s="18" t="str">
        <f>IFERROR(VLOOKUP(C66,#REF!,11,FALSE),"")</f>
        <v/>
      </c>
      <c r="M66" s="19">
        <v>0</v>
      </c>
      <c r="N66" s="20" t="s">
        <v>47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0</v>
      </c>
      <c r="U66" s="19">
        <v>0</v>
      </c>
      <c r="V66" s="19">
        <v>0</v>
      </c>
      <c r="W66" s="19">
        <v>0</v>
      </c>
      <c r="X66" s="23">
        <v>0</v>
      </c>
      <c r="Y66" s="17" t="s">
        <v>39</v>
      </c>
      <c r="Z66" s="24" t="s">
        <v>39</v>
      </c>
      <c r="AA66" s="23">
        <v>0</v>
      </c>
      <c r="AB66" s="19" t="s">
        <v>39</v>
      </c>
      <c r="AC66" s="25" t="s">
        <v>43</v>
      </c>
      <c r="AD66" s="26" t="str">
        <f t="shared" si="5"/>
        <v>E</v>
      </c>
      <c r="AE66" s="19" t="s">
        <v>39</v>
      </c>
      <c r="AF66" s="19" t="s">
        <v>39</v>
      </c>
      <c r="AG66" s="19" t="s">
        <v>39</v>
      </c>
      <c r="AH66" s="19" t="s">
        <v>39</v>
      </c>
      <c r="AI66" s="15" t="s">
        <v>44</v>
      </c>
    </row>
    <row r="67" spans="1:35" ht="16.5" hidden="1" customHeight="1">
      <c r="A67">
        <v>6063</v>
      </c>
      <c r="B67" s="13" t="str">
        <f t="shared" si="0"/>
        <v>None</v>
      </c>
      <c r="C67" s="14" t="s">
        <v>50</v>
      </c>
      <c r="D67" s="15" t="s">
        <v>46</v>
      </c>
      <c r="E67" s="16" t="str">
        <f t="shared" si="1"/>
        <v>前八週無拉料</v>
      </c>
      <c r="F67" s="17" t="str">
        <f t="shared" si="2"/>
        <v>--</v>
      </c>
      <c r="G67" s="17" t="str">
        <f t="shared" si="3"/>
        <v>--</v>
      </c>
      <c r="H67" s="17" t="str">
        <f t="shared" si="4"/>
        <v>--</v>
      </c>
      <c r="I67" s="18" t="str">
        <f>IFERROR(VLOOKUP(C67,#REF!,8,FALSE),"")</f>
        <v/>
      </c>
      <c r="J67" s="19">
        <v>0</v>
      </c>
      <c r="K67" s="19">
        <v>0</v>
      </c>
      <c r="L67" s="18" t="str">
        <f>IFERROR(VLOOKUP(C67,#REF!,11,FALSE),"")</f>
        <v/>
      </c>
      <c r="M67" s="19">
        <v>0</v>
      </c>
      <c r="N67" s="20" t="s">
        <v>47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0</v>
      </c>
      <c r="U67" s="19">
        <v>0</v>
      </c>
      <c r="V67" s="19">
        <v>0</v>
      </c>
      <c r="W67" s="19">
        <v>0</v>
      </c>
      <c r="X67" s="23">
        <v>0</v>
      </c>
      <c r="Y67" s="17" t="s">
        <v>39</v>
      </c>
      <c r="Z67" s="24" t="s">
        <v>39</v>
      </c>
      <c r="AA67" s="23">
        <v>0</v>
      </c>
      <c r="AB67" s="19" t="s">
        <v>39</v>
      </c>
      <c r="AC67" s="25" t="s">
        <v>43</v>
      </c>
      <c r="AD67" s="26" t="str">
        <f t="shared" si="5"/>
        <v>E</v>
      </c>
      <c r="AE67" s="19" t="s">
        <v>39</v>
      </c>
      <c r="AF67" s="19" t="s">
        <v>39</v>
      </c>
      <c r="AG67" s="19" t="s">
        <v>39</v>
      </c>
      <c r="AH67" s="19" t="s">
        <v>39</v>
      </c>
      <c r="AI67" s="15" t="s">
        <v>44</v>
      </c>
    </row>
    <row r="68" spans="1:35" ht="16.5" hidden="1" customHeight="1">
      <c r="A68">
        <v>9130</v>
      </c>
      <c r="B68" s="13" t="str">
        <f t="shared" ref="B68:B131" si="6">IF(OR(AA68=0,LEN(AA68)=0)*OR(AB68=0,LEN(AB68)=0),IF(X68&gt;0,"ZeroZero","None"),IF(IF(LEN(Y68)=0,0,Y68)&gt;16,"OverStock",IF(AA68=0,"FCST","Normal")))</f>
        <v>None</v>
      </c>
      <c r="C68" s="14" t="s">
        <v>51</v>
      </c>
      <c r="D68" s="15" t="s">
        <v>46</v>
      </c>
      <c r="E68" s="16" t="str">
        <f t="shared" ref="E68:E131" si="7">IF(AA68=0,"前八週無拉料",ROUND(M68/AA68,1))</f>
        <v>前八週無拉料</v>
      </c>
      <c r="F68" s="17" t="str">
        <f t="shared" ref="F68:F131" si="8">IF(OR(AB68=0,LEN(AB68)=0),"--",ROUND(M68/AB68,1))</f>
        <v>--</v>
      </c>
      <c r="G68" s="17" t="str">
        <f t="shared" ref="G68:G131" si="9">IF(AA68=0,"--",ROUND(J68/AA68,1))</f>
        <v>--</v>
      </c>
      <c r="H68" s="17" t="str">
        <f t="shared" ref="H68:H131" si="10">IF(OR(AB68=0,LEN(AB68)=0),"--",ROUND(J68/AB68,1))</f>
        <v>--</v>
      </c>
      <c r="I68" s="18" t="str">
        <f>IFERROR(VLOOKUP(C68,#REF!,8,FALSE),"")</f>
        <v/>
      </c>
      <c r="J68" s="19">
        <v>0</v>
      </c>
      <c r="K68" s="19">
        <v>0</v>
      </c>
      <c r="L68" s="18" t="str">
        <f>IFERROR(VLOOKUP(C68,#REF!,11,FALSE),"")</f>
        <v/>
      </c>
      <c r="M68" s="19">
        <v>0</v>
      </c>
      <c r="N68" s="20" t="s">
        <v>47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0</v>
      </c>
      <c r="U68" s="19">
        <v>0</v>
      </c>
      <c r="V68" s="19">
        <v>0</v>
      </c>
      <c r="W68" s="19">
        <v>0</v>
      </c>
      <c r="X68" s="23">
        <v>0</v>
      </c>
      <c r="Y68" s="17" t="s">
        <v>39</v>
      </c>
      <c r="Z68" s="24" t="s">
        <v>39</v>
      </c>
      <c r="AA68" s="23">
        <v>0</v>
      </c>
      <c r="AB68" s="19" t="s">
        <v>39</v>
      </c>
      <c r="AC68" s="25" t="s">
        <v>43</v>
      </c>
      <c r="AD68" s="26" t="str">
        <f t="shared" ref="AD68:AD131" si="11">IF($AC68="E","E",IF($AC68="F","F",IF($AC68&lt;0.5,50,IF($AC68&lt;2,100,150))))</f>
        <v>E</v>
      </c>
      <c r="AE68" s="19" t="s">
        <v>39</v>
      </c>
      <c r="AF68" s="19" t="s">
        <v>39</v>
      </c>
      <c r="AG68" s="19" t="s">
        <v>39</v>
      </c>
      <c r="AH68" s="19" t="s">
        <v>39</v>
      </c>
      <c r="AI68" s="15" t="s">
        <v>44</v>
      </c>
    </row>
    <row r="69" spans="1:35" ht="16.5" customHeight="1">
      <c r="A69">
        <v>9303</v>
      </c>
      <c r="B69" s="13" t="str">
        <f t="shared" si="6"/>
        <v>Normal</v>
      </c>
      <c r="C69" s="14" t="s">
        <v>52</v>
      </c>
      <c r="D69" s="15" t="s">
        <v>46</v>
      </c>
      <c r="E69" s="16">
        <f t="shared" si="7"/>
        <v>6</v>
      </c>
      <c r="F69" s="17" t="str">
        <f t="shared" si="8"/>
        <v>--</v>
      </c>
      <c r="G69" s="17">
        <f t="shared" si="9"/>
        <v>0</v>
      </c>
      <c r="H69" s="17" t="str">
        <f t="shared" si="10"/>
        <v>--</v>
      </c>
      <c r="I69" s="18" t="str">
        <f>IFERROR(VLOOKUP(C69,#REF!,8,FALSE),"")</f>
        <v/>
      </c>
      <c r="J69" s="19">
        <v>0</v>
      </c>
      <c r="K69" s="19">
        <v>0</v>
      </c>
      <c r="L69" s="18" t="str">
        <f>IFERROR(VLOOKUP(C69,#REF!,11,FALSE),"")</f>
        <v/>
      </c>
      <c r="M69" s="19">
        <v>9000</v>
      </c>
      <c r="N69" s="20" t="s">
        <v>47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9000</v>
      </c>
      <c r="U69" s="19">
        <v>0</v>
      </c>
      <c r="V69" s="19">
        <v>0</v>
      </c>
      <c r="W69" s="19">
        <v>0</v>
      </c>
      <c r="X69" s="23">
        <v>9000</v>
      </c>
      <c r="Y69" s="17">
        <v>6</v>
      </c>
      <c r="Z69" s="24" t="s">
        <v>39</v>
      </c>
      <c r="AA69" s="23">
        <v>1500</v>
      </c>
      <c r="AB69" s="19" t="s">
        <v>39</v>
      </c>
      <c r="AC69" s="25" t="s">
        <v>43</v>
      </c>
      <c r="AD69" s="26" t="str">
        <f t="shared" si="11"/>
        <v>E</v>
      </c>
      <c r="AE69" s="19" t="s">
        <v>39</v>
      </c>
      <c r="AF69" s="19" t="s">
        <v>39</v>
      </c>
      <c r="AG69" s="19" t="s">
        <v>39</v>
      </c>
      <c r="AH69" s="19" t="s">
        <v>39</v>
      </c>
      <c r="AI69" s="15" t="s">
        <v>44</v>
      </c>
    </row>
    <row r="70" spans="1:35" ht="16.5" customHeight="1">
      <c r="A70">
        <v>9265</v>
      </c>
      <c r="B70" s="13" t="str">
        <f t="shared" si="6"/>
        <v>Normal</v>
      </c>
      <c r="C70" s="14" t="s">
        <v>53</v>
      </c>
      <c r="D70" s="15" t="s">
        <v>46</v>
      </c>
      <c r="E70" s="16">
        <f t="shared" si="7"/>
        <v>8</v>
      </c>
      <c r="F70" s="17" t="str">
        <f t="shared" si="8"/>
        <v>--</v>
      </c>
      <c r="G70" s="17">
        <f t="shared" si="9"/>
        <v>0</v>
      </c>
      <c r="H70" s="17" t="str">
        <f t="shared" si="10"/>
        <v>--</v>
      </c>
      <c r="I70" s="18" t="str">
        <f>IFERROR(VLOOKUP(C70,#REF!,8,FALSE),"")</f>
        <v/>
      </c>
      <c r="J70" s="19">
        <v>0</v>
      </c>
      <c r="K70" s="19">
        <v>0</v>
      </c>
      <c r="L70" s="18" t="str">
        <f>IFERROR(VLOOKUP(C70,#REF!,11,FALSE),"")</f>
        <v/>
      </c>
      <c r="M70" s="19">
        <v>3000</v>
      </c>
      <c r="N70" s="20" t="s">
        <v>47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3000</v>
      </c>
      <c r="U70" s="19">
        <v>0</v>
      </c>
      <c r="V70" s="19">
        <v>0</v>
      </c>
      <c r="W70" s="19">
        <v>0</v>
      </c>
      <c r="X70" s="23">
        <v>3000</v>
      </c>
      <c r="Y70" s="17">
        <v>8</v>
      </c>
      <c r="Z70" s="24" t="s">
        <v>39</v>
      </c>
      <c r="AA70" s="23">
        <v>375</v>
      </c>
      <c r="AB70" s="19" t="s">
        <v>39</v>
      </c>
      <c r="AC70" s="25" t="s">
        <v>43</v>
      </c>
      <c r="AD70" s="26" t="str">
        <f t="shared" si="11"/>
        <v>E</v>
      </c>
      <c r="AE70" s="19" t="s">
        <v>39</v>
      </c>
      <c r="AF70" s="19" t="s">
        <v>39</v>
      </c>
      <c r="AG70" s="19" t="s">
        <v>39</v>
      </c>
      <c r="AH70" s="19" t="s">
        <v>39</v>
      </c>
      <c r="AI70" s="15" t="s">
        <v>44</v>
      </c>
    </row>
    <row r="71" spans="1:35" ht="16.5" customHeight="1">
      <c r="A71">
        <v>8511</v>
      </c>
      <c r="B71" s="13" t="str">
        <f t="shared" si="6"/>
        <v>ZeroZero</v>
      </c>
      <c r="C71" s="14" t="s">
        <v>55</v>
      </c>
      <c r="D71" s="15" t="s">
        <v>46</v>
      </c>
      <c r="E71" s="16" t="str">
        <f t="shared" si="7"/>
        <v>前八週無拉料</v>
      </c>
      <c r="F71" s="17" t="str">
        <f t="shared" si="8"/>
        <v>--</v>
      </c>
      <c r="G71" s="17" t="str">
        <f t="shared" si="9"/>
        <v>--</v>
      </c>
      <c r="H71" s="17" t="str">
        <f t="shared" si="10"/>
        <v>--</v>
      </c>
      <c r="I71" s="18" t="str">
        <f>IFERROR(VLOOKUP(C71,#REF!,8,FALSE),"")</f>
        <v/>
      </c>
      <c r="J71" s="19">
        <v>0</v>
      </c>
      <c r="K71" s="19">
        <v>0</v>
      </c>
      <c r="L71" s="18" t="str">
        <f>IFERROR(VLOOKUP(C71,#REF!,11,FALSE),"")</f>
        <v/>
      </c>
      <c r="M71" s="19">
        <v>3000</v>
      </c>
      <c r="N71" s="20" t="s">
        <v>47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3000</v>
      </c>
      <c r="U71" s="19">
        <v>0</v>
      </c>
      <c r="V71" s="19">
        <v>0</v>
      </c>
      <c r="W71" s="19">
        <v>0</v>
      </c>
      <c r="X71" s="23">
        <v>3000</v>
      </c>
      <c r="Y71" s="17" t="s">
        <v>39</v>
      </c>
      <c r="Z71" s="24" t="s">
        <v>39</v>
      </c>
      <c r="AA71" s="23">
        <v>0</v>
      </c>
      <c r="AB71" s="19" t="s">
        <v>39</v>
      </c>
      <c r="AC71" s="25" t="s">
        <v>43</v>
      </c>
      <c r="AD71" s="26" t="str">
        <f t="shared" si="11"/>
        <v>E</v>
      </c>
      <c r="AE71" s="19" t="s">
        <v>39</v>
      </c>
      <c r="AF71" s="19" t="s">
        <v>39</v>
      </c>
      <c r="AG71" s="19" t="s">
        <v>39</v>
      </c>
      <c r="AH71" s="19" t="s">
        <v>39</v>
      </c>
      <c r="AI71" s="15" t="s">
        <v>44</v>
      </c>
    </row>
    <row r="72" spans="1:35" ht="16.5" customHeight="1">
      <c r="A72">
        <v>6071</v>
      </c>
      <c r="B72" s="13" t="str">
        <f t="shared" si="6"/>
        <v>Normal</v>
      </c>
      <c r="C72" s="14" t="s">
        <v>56</v>
      </c>
      <c r="D72" s="15" t="s">
        <v>46</v>
      </c>
      <c r="E72" s="16">
        <f t="shared" si="7"/>
        <v>14.8</v>
      </c>
      <c r="F72" s="17" t="str">
        <f t="shared" si="8"/>
        <v>--</v>
      </c>
      <c r="G72" s="17">
        <f t="shared" si="9"/>
        <v>0</v>
      </c>
      <c r="H72" s="17" t="str">
        <f t="shared" si="10"/>
        <v>--</v>
      </c>
      <c r="I72" s="18" t="str">
        <f>IFERROR(VLOOKUP(C72,#REF!,8,FALSE),"")</f>
        <v/>
      </c>
      <c r="J72" s="19">
        <v>0</v>
      </c>
      <c r="K72" s="19">
        <v>0</v>
      </c>
      <c r="L72" s="18" t="str">
        <f>IFERROR(VLOOKUP(C72,#REF!,11,FALSE),"")</f>
        <v/>
      </c>
      <c r="M72" s="19">
        <v>780000</v>
      </c>
      <c r="N72" s="20" t="s">
        <v>47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780000</v>
      </c>
      <c r="U72" s="19">
        <v>0</v>
      </c>
      <c r="V72" s="19">
        <v>0</v>
      </c>
      <c r="W72" s="19">
        <v>0</v>
      </c>
      <c r="X72" s="23">
        <v>780000</v>
      </c>
      <c r="Y72" s="17">
        <v>14.8</v>
      </c>
      <c r="Z72" s="24" t="s">
        <v>39</v>
      </c>
      <c r="AA72" s="23">
        <v>52750</v>
      </c>
      <c r="AB72" s="19" t="s">
        <v>39</v>
      </c>
      <c r="AC72" s="25" t="s">
        <v>43</v>
      </c>
      <c r="AD72" s="26" t="str">
        <f t="shared" si="11"/>
        <v>E</v>
      </c>
      <c r="AE72" s="19" t="s">
        <v>39</v>
      </c>
      <c r="AF72" s="19" t="s">
        <v>39</v>
      </c>
      <c r="AG72" s="19" t="s">
        <v>39</v>
      </c>
      <c r="AH72" s="19" t="s">
        <v>39</v>
      </c>
      <c r="AI72" s="15" t="s">
        <v>44</v>
      </c>
    </row>
    <row r="73" spans="1:35" ht="16.5" customHeight="1">
      <c r="A73">
        <v>3000</v>
      </c>
      <c r="B73" s="13" t="str">
        <f t="shared" si="6"/>
        <v>Normal</v>
      </c>
      <c r="C73" s="14" t="s">
        <v>57</v>
      </c>
      <c r="D73" s="15" t="s">
        <v>46</v>
      </c>
      <c r="E73" s="16">
        <f t="shared" si="7"/>
        <v>2.4</v>
      </c>
      <c r="F73" s="17">
        <f t="shared" si="8"/>
        <v>0.5</v>
      </c>
      <c r="G73" s="17">
        <f t="shared" si="9"/>
        <v>4.4000000000000004</v>
      </c>
      <c r="H73" s="17">
        <f t="shared" si="10"/>
        <v>0.9</v>
      </c>
      <c r="I73" s="18" t="str">
        <f>IFERROR(VLOOKUP(C73,#REF!,8,FALSE),"")</f>
        <v/>
      </c>
      <c r="J73" s="19">
        <v>22000</v>
      </c>
      <c r="K73" s="19">
        <v>22000</v>
      </c>
      <c r="L73" s="18" t="str">
        <f>IFERROR(VLOOKUP(C73,#REF!,11,FALSE),"")</f>
        <v/>
      </c>
      <c r="M73" s="19">
        <v>12000</v>
      </c>
      <c r="N73" s="20" t="s">
        <v>47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12000</v>
      </c>
      <c r="U73" s="19">
        <v>0</v>
      </c>
      <c r="V73" s="19">
        <v>0</v>
      </c>
      <c r="W73" s="19">
        <v>0</v>
      </c>
      <c r="X73" s="23">
        <v>34000</v>
      </c>
      <c r="Y73" s="17">
        <v>6.8</v>
      </c>
      <c r="Z73" s="24">
        <v>1.3</v>
      </c>
      <c r="AA73" s="23">
        <v>5000</v>
      </c>
      <c r="AB73" s="19">
        <v>25515</v>
      </c>
      <c r="AC73" s="25">
        <v>5.0999999999999996</v>
      </c>
      <c r="AD73" s="26">
        <f t="shared" si="11"/>
        <v>150</v>
      </c>
      <c r="AE73" s="19">
        <v>0</v>
      </c>
      <c r="AF73" s="19">
        <v>0</v>
      </c>
      <c r="AG73" s="19">
        <v>449889</v>
      </c>
      <c r="AH73" s="19">
        <v>132147</v>
      </c>
      <c r="AI73" s="15" t="s">
        <v>44</v>
      </c>
    </row>
    <row r="74" spans="1:35" ht="16.5" customHeight="1">
      <c r="A74">
        <v>6181</v>
      </c>
      <c r="B74" s="13" t="str">
        <f t="shared" si="6"/>
        <v>OverStock</v>
      </c>
      <c r="C74" s="14" t="s">
        <v>58</v>
      </c>
      <c r="D74" s="15" t="s">
        <v>59</v>
      </c>
      <c r="E74" s="16">
        <f t="shared" si="7"/>
        <v>3</v>
      </c>
      <c r="F74" s="17">
        <f t="shared" si="8"/>
        <v>17.100000000000001</v>
      </c>
      <c r="G74" s="17">
        <f t="shared" si="9"/>
        <v>16.5</v>
      </c>
      <c r="H74" s="17">
        <f t="shared" si="10"/>
        <v>93.9</v>
      </c>
      <c r="I74" s="18" t="str">
        <f>IFERROR(VLOOKUP(C74,#REF!,8,FALSE),"")</f>
        <v/>
      </c>
      <c r="J74" s="19">
        <v>99000</v>
      </c>
      <c r="K74" s="19">
        <v>99000</v>
      </c>
      <c r="L74" s="18" t="str">
        <f>IFERROR(VLOOKUP(C74,#REF!,11,FALSE),"")</f>
        <v/>
      </c>
      <c r="M74" s="19">
        <v>18000</v>
      </c>
      <c r="N74" s="20" t="s">
        <v>47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18000</v>
      </c>
      <c r="U74" s="19">
        <v>0</v>
      </c>
      <c r="V74" s="19">
        <v>0</v>
      </c>
      <c r="W74" s="19">
        <v>0</v>
      </c>
      <c r="X74" s="23">
        <v>117000</v>
      </c>
      <c r="Y74" s="17">
        <v>19.5</v>
      </c>
      <c r="Z74" s="24">
        <v>111</v>
      </c>
      <c r="AA74" s="23">
        <v>6000</v>
      </c>
      <c r="AB74" s="19">
        <v>1054</v>
      </c>
      <c r="AC74" s="25">
        <v>0.2</v>
      </c>
      <c r="AD74" s="26">
        <f t="shared" si="11"/>
        <v>50</v>
      </c>
      <c r="AE74" s="19">
        <v>0</v>
      </c>
      <c r="AF74" s="19">
        <v>5920</v>
      </c>
      <c r="AG74" s="19">
        <v>3570</v>
      </c>
      <c r="AH74" s="19">
        <v>7035</v>
      </c>
      <c r="AI74" s="15" t="s">
        <v>44</v>
      </c>
    </row>
    <row r="75" spans="1:35" ht="16.5" customHeight="1">
      <c r="A75">
        <v>6188</v>
      </c>
      <c r="B75" s="13" t="str">
        <f t="shared" si="6"/>
        <v>Normal</v>
      </c>
      <c r="C75" s="14" t="s">
        <v>61</v>
      </c>
      <c r="D75" s="15" t="s">
        <v>59</v>
      </c>
      <c r="E75" s="16">
        <f t="shared" si="7"/>
        <v>0</v>
      </c>
      <c r="F75" s="17">
        <f t="shared" si="8"/>
        <v>0</v>
      </c>
      <c r="G75" s="17">
        <f t="shared" si="9"/>
        <v>5.3</v>
      </c>
      <c r="H75" s="17">
        <f t="shared" si="10"/>
        <v>10.3</v>
      </c>
      <c r="I75" s="18" t="str">
        <f>IFERROR(VLOOKUP(C75,#REF!,8,FALSE),"")</f>
        <v/>
      </c>
      <c r="J75" s="19">
        <v>6000</v>
      </c>
      <c r="K75" s="19">
        <v>6000</v>
      </c>
      <c r="L75" s="18" t="str">
        <f>IFERROR(VLOOKUP(C75,#REF!,11,FALSE),"")</f>
        <v/>
      </c>
      <c r="M75" s="19">
        <v>0</v>
      </c>
      <c r="N75" s="20" t="s">
        <v>47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0</v>
      </c>
      <c r="U75" s="19">
        <v>0</v>
      </c>
      <c r="V75" s="19">
        <v>0</v>
      </c>
      <c r="W75" s="19">
        <v>0</v>
      </c>
      <c r="X75" s="23">
        <v>6000</v>
      </c>
      <c r="Y75" s="17">
        <v>5.3</v>
      </c>
      <c r="Z75" s="24">
        <v>10.3</v>
      </c>
      <c r="AA75" s="23">
        <v>1125</v>
      </c>
      <c r="AB75" s="19">
        <v>585</v>
      </c>
      <c r="AC75" s="25">
        <v>0.5</v>
      </c>
      <c r="AD75" s="26">
        <f t="shared" si="11"/>
        <v>100</v>
      </c>
      <c r="AE75" s="19">
        <v>3078</v>
      </c>
      <c r="AF75" s="19">
        <v>2190</v>
      </c>
      <c r="AG75" s="19">
        <v>3048</v>
      </c>
      <c r="AH75" s="19">
        <v>2034</v>
      </c>
      <c r="AI75" s="15" t="s">
        <v>44</v>
      </c>
    </row>
    <row r="76" spans="1:35" ht="16.5" customHeight="1">
      <c r="A76">
        <v>8752</v>
      </c>
      <c r="B76" s="13" t="str">
        <f t="shared" si="6"/>
        <v>Normal</v>
      </c>
      <c r="C76" s="14" t="s">
        <v>66</v>
      </c>
      <c r="D76" s="15" t="s">
        <v>59</v>
      </c>
      <c r="E76" s="16">
        <f t="shared" si="7"/>
        <v>2.2000000000000002</v>
      </c>
      <c r="F76" s="17">
        <f t="shared" si="8"/>
        <v>2.4</v>
      </c>
      <c r="G76" s="17">
        <f t="shared" si="9"/>
        <v>10.9</v>
      </c>
      <c r="H76" s="17">
        <f t="shared" si="10"/>
        <v>12.1</v>
      </c>
      <c r="I76" s="18" t="str">
        <f>IFERROR(VLOOKUP(C76,#REF!,8,FALSE),"")</f>
        <v/>
      </c>
      <c r="J76" s="19">
        <v>37500</v>
      </c>
      <c r="K76" s="19">
        <v>37500</v>
      </c>
      <c r="L76" s="18" t="str">
        <f>IFERROR(VLOOKUP(C76,#REF!,11,FALSE),"")</f>
        <v/>
      </c>
      <c r="M76" s="19">
        <v>7500</v>
      </c>
      <c r="N76" s="20" t="s">
        <v>47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7500</v>
      </c>
      <c r="U76" s="19">
        <v>0</v>
      </c>
      <c r="V76" s="19">
        <v>0</v>
      </c>
      <c r="W76" s="19">
        <v>0</v>
      </c>
      <c r="X76" s="23">
        <v>45000</v>
      </c>
      <c r="Y76" s="17">
        <v>13.1</v>
      </c>
      <c r="Z76" s="24">
        <v>14.6</v>
      </c>
      <c r="AA76" s="23">
        <v>3438</v>
      </c>
      <c r="AB76" s="19">
        <v>3087</v>
      </c>
      <c r="AC76" s="25">
        <v>0.9</v>
      </c>
      <c r="AD76" s="26">
        <f t="shared" si="11"/>
        <v>100</v>
      </c>
      <c r="AE76" s="19">
        <v>7468</v>
      </c>
      <c r="AF76" s="19">
        <v>10538</v>
      </c>
      <c r="AG76" s="19">
        <v>9774</v>
      </c>
      <c r="AH76" s="19">
        <v>4996</v>
      </c>
      <c r="AI76" s="15" t="s">
        <v>44</v>
      </c>
    </row>
    <row r="77" spans="1:35" ht="16.5" customHeight="1">
      <c r="A77">
        <v>6178</v>
      </c>
      <c r="B77" s="13" t="str">
        <f t="shared" si="6"/>
        <v>ZeroZero</v>
      </c>
      <c r="C77" s="14" t="s">
        <v>67</v>
      </c>
      <c r="D77" s="15" t="s">
        <v>68</v>
      </c>
      <c r="E77" s="16" t="str">
        <f t="shared" si="7"/>
        <v>前八週無拉料</v>
      </c>
      <c r="F77" s="17" t="str">
        <f t="shared" si="8"/>
        <v>--</v>
      </c>
      <c r="G77" s="17" t="str">
        <f t="shared" si="9"/>
        <v>--</v>
      </c>
      <c r="H77" s="17" t="str">
        <f t="shared" si="10"/>
        <v>--</v>
      </c>
      <c r="I77" s="18" t="str">
        <f>IFERROR(VLOOKUP(C77,#REF!,8,FALSE),"")</f>
        <v/>
      </c>
      <c r="J77" s="19">
        <v>100</v>
      </c>
      <c r="K77" s="19">
        <v>100</v>
      </c>
      <c r="L77" s="18" t="str">
        <f>IFERROR(VLOOKUP(C77,#REF!,11,FALSE),"")</f>
        <v/>
      </c>
      <c r="M77" s="19">
        <v>0</v>
      </c>
      <c r="N77" s="20" t="s">
        <v>69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0</v>
      </c>
      <c r="U77" s="19">
        <v>0</v>
      </c>
      <c r="V77" s="19">
        <v>0</v>
      </c>
      <c r="W77" s="19">
        <v>0</v>
      </c>
      <c r="X77" s="23">
        <v>100</v>
      </c>
      <c r="Y77" s="17" t="s">
        <v>39</v>
      </c>
      <c r="Z77" s="24" t="s">
        <v>39</v>
      </c>
      <c r="AA77" s="23">
        <v>0</v>
      </c>
      <c r="AB77" s="19" t="s">
        <v>39</v>
      </c>
      <c r="AC77" s="25" t="s">
        <v>43</v>
      </c>
      <c r="AD77" s="26" t="str">
        <f t="shared" si="11"/>
        <v>E</v>
      </c>
      <c r="AE77" s="19" t="s">
        <v>39</v>
      </c>
      <c r="AF77" s="19" t="s">
        <v>39</v>
      </c>
      <c r="AG77" s="19" t="s">
        <v>39</v>
      </c>
      <c r="AH77" s="19" t="s">
        <v>39</v>
      </c>
      <c r="AI77" s="15" t="s">
        <v>44</v>
      </c>
    </row>
    <row r="78" spans="1:35" ht="16.5" hidden="1" customHeight="1">
      <c r="A78">
        <v>6493</v>
      </c>
      <c r="B78" s="13" t="str">
        <f t="shared" si="6"/>
        <v>None</v>
      </c>
      <c r="C78" s="14" t="s">
        <v>70</v>
      </c>
      <c r="D78" s="15" t="s">
        <v>68</v>
      </c>
      <c r="E78" s="16" t="str">
        <f t="shared" si="7"/>
        <v>前八週無拉料</v>
      </c>
      <c r="F78" s="17" t="str">
        <f t="shared" si="8"/>
        <v>--</v>
      </c>
      <c r="G78" s="17" t="str">
        <f t="shared" si="9"/>
        <v>--</v>
      </c>
      <c r="H78" s="17" t="str">
        <f t="shared" si="10"/>
        <v>--</v>
      </c>
      <c r="I78" s="18" t="str">
        <f>IFERROR(VLOOKUP(C78,#REF!,8,FALSE),"")</f>
        <v/>
      </c>
      <c r="J78" s="19">
        <v>0</v>
      </c>
      <c r="K78" s="19">
        <v>0</v>
      </c>
      <c r="L78" s="18" t="str">
        <f>IFERROR(VLOOKUP(C78,#REF!,11,FALSE),"")</f>
        <v/>
      </c>
      <c r="M78" s="19">
        <v>0</v>
      </c>
      <c r="N78" s="20" t="s">
        <v>69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0</v>
      </c>
      <c r="U78" s="19">
        <v>0</v>
      </c>
      <c r="V78" s="19">
        <v>0</v>
      </c>
      <c r="W78" s="19">
        <v>0</v>
      </c>
      <c r="X78" s="23">
        <v>0</v>
      </c>
      <c r="Y78" s="17" t="s">
        <v>39</v>
      </c>
      <c r="Z78" s="24" t="s">
        <v>39</v>
      </c>
      <c r="AA78" s="23">
        <v>0</v>
      </c>
      <c r="AB78" s="19" t="s">
        <v>39</v>
      </c>
      <c r="AC78" s="25" t="s">
        <v>43</v>
      </c>
      <c r="AD78" s="26" t="str">
        <f t="shared" si="11"/>
        <v>E</v>
      </c>
      <c r="AE78" s="19" t="s">
        <v>39</v>
      </c>
      <c r="AF78" s="19" t="s">
        <v>39</v>
      </c>
      <c r="AG78" s="19" t="s">
        <v>39</v>
      </c>
      <c r="AH78" s="19" t="s">
        <v>39</v>
      </c>
      <c r="AI78" s="15" t="s">
        <v>44</v>
      </c>
    </row>
    <row r="79" spans="1:35" ht="16.5" hidden="1" customHeight="1">
      <c r="A79">
        <v>4414</v>
      </c>
      <c r="B79" s="13" t="str">
        <f t="shared" si="6"/>
        <v>None</v>
      </c>
      <c r="C79" s="14" t="s">
        <v>71</v>
      </c>
      <c r="D79" s="15" t="s">
        <v>68</v>
      </c>
      <c r="E79" s="16" t="str">
        <f t="shared" si="7"/>
        <v>前八週無拉料</v>
      </c>
      <c r="F79" s="17" t="str">
        <f t="shared" si="8"/>
        <v>--</v>
      </c>
      <c r="G79" s="17" t="str">
        <f t="shared" si="9"/>
        <v>--</v>
      </c>
      <c r="H79" s="17" t="str">
        <f t="shared" si="10"/>
        <v>--</v>
      </c>
      <c r="I79" s="18" t="str">
        <f>IFERROR(VLOOKUP(C79,#REF!,8,FALSE),"")</f>
        <v/>
      </c>
      <c r="J79" s="19">
        <v>0</v>
      </c>
      <c r="K79" s="19">
        <v>0</v>
      </c>
      <c r="L79" s="18" t="str">
        <f>IFERROR(VLOOKUP(C79,#REF!,11,FALSE),"")</f>
        <v/>
      </c>
      <c r="M79" s="19">
        <v>0</v>
      </c>
      <c r="N79" s="20" t="s">
        <v>42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0</v>
      </c>
      <c r="U79" s="19">
        <v>0</v>
      </c>
      <c r="V79" s="19">
        <v>0</v>
      </c>
      <c r="W79" s="19">
        <v>0</v>
      </c>
      <c r="X79" s="23">
        <v>0</v>
      </c>
      <c r="Y79" s="17" t="s">
        <v>39</v>
      </c>
      <c r="Z79" s="24" t="s">
        <v>39</v>
      </c>
      <c r="AA79" s="23">
        <v>0</v>
      </c>
      <c r="AB79" s="19" t="s">
        <v>39</v>
      </c>
      <c r="AC79" s="25" t="s">
        <v>43</v>
      </c>
      <c r="AD79" s="26" t="str">
        <f t="shared" si="11"/>
        <v>E</v>
      </c>
      <c r="AE79" s="19" t="s">
        <v>39</v>
      </c>
      <c r="AF79" s="19" t="s">
        <v>39</v>
      </c>
      <c r="AG79" s="19" t="s">
        <v>39</v>
      </c>
      <c r="AH79" s="19" t="s">
        <v>39</v>
      </c>
      <c r="AI79" s="15" t="s">
        <v>44</v>
      </c>
    </row>
    <row r="80" spans="1:35" ht="16.5" hidden="1" customHeight="1">
      <c r="A80">
        <v>8798</v>
      </c>
      <c r="B80" s="13" t="str">
        <f t="shared" si="6"/>
        <v>None</v>
      </c>
      <c r="C80" s="14" t="s">
        <v>73</v>
      </c>
      <c r="D80" s="15" t="s">
        <v>68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0</v>
      </c>
      <c r="K80" s="19">
        <v>0</v>
      </c>
      <c r="L80" s="18" t="str">
        <f>IFERROR(VLOOKUP(C80,#REF!,11,FALSE),"")</f>
        <v/>
      </c>
      <c r="M80" s="19">
        <v>0</v>
      </c>
      <c r="N80" s="20" t="s">
        <v>39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0</v>
      </c>
      <c r="U80" s="19">
        <v>0</v>
      </c>
      <c r="V80" s="19">
        <v>0</v>
      </c>
      <c r="W80" s="19">
        <v>0</v>
      </c>
      <c r="X80" s="23">
        <v>0</v>
      </c>
      <c r="Y80" s="17" t="s">
        <v>39</v>
      </c>
      <c r="Z80" s="24" t="s">
        <v>39</v>
      </c>
      <c r="AA80" s="23">
        <v>0</v>
      </c>
      <c r="AB80" s="19" t="s">
        <v>39</v>
      </c>
      <c r="AC80" s="25" t="s">
        <v>43</v>
      </c>
      <c r="AD80" s="26" t="str">
        <f t="shared" si="11"/>
        <v>E</v>
      </c>
      <c r="AE80" s="19" t="s">
        <v>39</v>
      </c>
      <c r="AF80" s="19" t="s">
        <v>39</v>
      </c>
      <c r="AG80" s="19" t="s">
        <v>39</v>
      </c>
      <c r="AH80" s="19" t="s">
        <v>39</v>
      </c>
      <c r="AI80" s="15" t="s">
        <v>44</v>
      </c>
    </row>
    <row r="81" spans="1:35" ht="16.5" customHeight="1">
      <c r="A81">
        <v>6095</v>
      </c>
      <c r="B81" s="13" t="str">
        <f t="shared" si="6"/>
        <v>Normal</v>
      </c>
      <c r="C81" s="14" t="s">
        <v>74</v>
      </c>
      <c r="D81" s="15" t="s">
        <v>68</v>
      </c>
      <c r="E81" s="16">
        <f t="shared" si="7"/>
        <v>0</v>
      </c>
      <c r="F81" s="17" t="str">
        <f t="shared" si="8"/>
        <v>--</v>
      </c>
      <c r="G81" s="17">
        <f t="shared" si="9"/>
        <v>8</v>
      </c>
      <c r="H81" s="17" t="str">
        <f t="shared" si="10"/>
        <v>--</v>
      </c>
      <c r="I81" s="18" t="str">
        <f>IFERROR(VLOOKUP(C81,#REF!,8,FALSE),"")</f>
        <v/>
      </c>
      <c r="J81" s="19">
        <v>5000</v>
      </c>
      <c r="K81" s="19">
        <v>5000</v>
      </c>
      <c r="L81" s="18" t="str">
        <f>IFERROR(VLOOKUP(C81,#REF!,11,FALSE),"")</f>
        <v/>
      </c>
      <c r="M81" s="19">
        <v>0</v>
      </c>
      <c r="N81" s="20" t="s">
        <v>69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0</v>
      </c>
      <c r="U81" s="19">
        <v>0</v>
      </c>
      <c r="V81" s="19">
        <v>0</v>
      </c>
      <c r="W81" s="19">
        <v>0</v>
      </c>
      <c r="X81" s="23">
        <v>5000</v>
      </c>
      <c r="Y81" s="17">
        <v>8</v>
      </c>
      <c r="Z81" s="24" t="s">
        <v>39</v>
      </c>
      <c r="AA81" s="23">
        <v>625</v>
      </c>
      <c r="AB81" s="19">
        <v>0</v>
      </c>
      <c r="AC81" s="25" t="s">
        <v>43</v>
      </c>
      <c r="AD81" s="26" t="str">
        <f t="shared" si="11"/>
        <v>E</v>
      </c>
      <c r="AE81" s="19">
        <v>0</v>
      </c>
      <c r="AF81" s="19">
        <v>0</v>
      </c>
      <c r="AG81" s="19">
        <v>0</v>
      </c>
      <c r="AH81" s="19">
        <v>3394</v>
      </c>
      <c r="AI81" s="15" t="s">
        <v>44</v>
      </c>
    </row>
    <row r="82" spans="1:35" ht="16.5" hidden="1" customHeight="1">
      <c r="A82">
        <v>6094</v>
      </c>
      <c r="B82" s="13" t="str">
        <f t="shared" si="6"/>
        <v>Normal</v>
      </c>
      <c r="C82" s="14" t="s">
        <v>77</v>
      </c>
      <c r="D82" s="15" t="s">
        <v>68</v>
      </c>
      <c r="E82" s="16">
        <f t="shared" si="7"/>
        <v>0</v>
      </c>
      <c r="F82" s="17" t="str">
        <f t="shared" si="8"/>
        <v>--</v>
      </c>
      <c r="G82" s="17">
        <f t="shared" si="9"/>
        <v>0</v>
      </c>
      <c r="H82" s="17" t="str">
        <f t="shared" si="10"/>
        <v>--</v>
      </c>
      <c r="I82" s="18" t="str">
        <f>IFERROR(VLOOKUP(C82,#REF!,8,FALSE),"")</f>
        <v/>
      </c>
      <c r="J82" s="19">
        <v>0</v>
      </c>
      <c r="K82" s="19">
        <v>0</v>
      </c>
      <c r="L82" s="18" t="str">
        <f>IFERROR(VLOOKUP(C82,#REF!,11,FALSE),"")</f>
        <v/>
      </c>
      <c r="M82" s="19">
        <v>0</v>
      </c>
      <c r="N82" s="20" t="s">
        <v>69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0</v>
      </c>
      <c r="U82" s="19">
        <v>0</v>
      </c>
      <c r="V82" s="19">
        <v>0</v>
      </c>
      <c r="W82" s="19">
        <v>0</v>
      </c>
      <c r="X82" s="23">
        <v>0</v>
      </c>
      <c r="Y82" s="17">
        <v>0</v>
      </c>
      <c r="Z82" s="24" t="s">
        <v>39</v>
      </c>
      <c r="AA82" s="23">
        <v>25</v>
      </c>
      <c r="AB82" s="19" t="s">
        <v>39</v>
      </c>
      <c r="AC82" s="25" t="s">
        <v>43</v>
      </c>
      <c r="AD82" s="26" t="str">
        <f t="shared" si="11"/>
        <v>E</v>
      </c>
      <c r="AE82" s="19" t="s">
        <v>39</v>
      </c>
      <c r="AF82" s="19" t="s">
        <v>39</v>
      </c>
      <c r="AG82" s="19" t="s">
        <v>39</v>
      </c>
      <c r="AH82" s="19" t="s">
        <v>39</v>
      </c>
      <c r="AI82" s="15" t="s">
        <v>44</v>
      </c>
    </row>
    <row r="83" spans="1:35" ht="16.5" hidden="1" customHeight="1">
      <c r="A83">
        <v>9194</v>
      </c>
      <c r="B83" s="13" t="str">
        <f t="shared" si="6"/>
        <v>FCST</v>
      </c>
      <c r="C83" s="14" t="s">
        <v>78</v>
      </c>
      <c r="D83" s="15" t="s">
        <v>68</v>
      </c>
      <c r="E83" s="16" t="str">
        <f t="shared" si="7"/>
        <v>前八週無拉料</v>
      </c>
      <c r="F83" s="17">
        <f t="shared" si="8"/>
        <v>0</v>
      </c>
      <c r="G83" s="17" t="str">
        <f t="shared" si="9"/>
        <v>--</v>
      </c>
      <c r="H83" s="17">
        <f t="shared" si="10"/>
        <v>0</v>
      </c>
      <c r="I83" s="18" t="str">
        <f>IFERROR(VLOOKUP(C83,#REF!,8,FALSE),"")</f>
        <v/>
      </c>
      <c r="J83" s="19">
        <v>0</v>
      </c>
      <c r="K83" s="19">
        <v>0</v>
      </c>
      <c r="L83" s="18" t="str">
        <f>IFERROR(VLOOKUP(C83,#REF!,11,FALSE),"")</f>
        <v/>
      </c>
      <c r="M83" s="19">
        <v>0</v>
      </c>
      <c r="N83" s="20" t="s">
        <v>39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0</v>
      </c>
      <c r="U83" s="19">
        <v>0</v>
      </c>
      <c r="V83" s="19">
        <v>0</v>
      </c>
      <c r="W83" s="19">
        <v>0</v>
      </c>
      <c r="X83" s="23">
        <v>0</v>
      </c>
      <c r="Y83" s="17" t="s">
        <v>39</v>
      </c>
      <c r="Z83" s="24">
        <v>0</v>
      </c>
      <c r="AA83" s="23">
        <v>0</v>
      </c>
      <c r="AB83" s="19">
        <v>183</v>
      </c>
      <c r="AC83" s="25" t="s">
        <v>79</v>
      </c>
      <c r="AD83" s="26" t="str">
        <f t="shared" si="11"/>
        <v>F</v>
      </c>
      <c r="AE83" s="19">
        <v>0</v>
      </c>
      <c r="AF83" s="19">
        <v>0</v>
      </c>
      <c r="AG83" s="19">
        <v>1645</v>
      </c>
      <c r="AH83" s="19">
        <v>0</v>
      </c>
      <c r="AI83" s="15" t="s">
        <v>44</v>
      </c>
    </row>
    <row r="84" spans="1:35" ht="16.5" customHeight="1">
      <c r="A84">
        <v>1930</v>
      </c>
      <c r="B84" s="13" t="str">
        <f t="shared" si="6"/>
        <v>FCST</v>
      </c>
      <c r="C84" s="14" t="s">
        <v>80</v>
      </c>
      <c r="D84" s="15" t="s">
        <v>68</v>
      </c>
      <c r="E84" s="16" t="str">
        <f t="shared" si="7"/>
        <v>前八週無拉料</v>
      </c>
      <c r="F84" s="17">
        <f t="shared" si="8"/>
        <v>0</v>
      </c>
      <c r="G84" s="17" t="str">
        <f t="shared" si="9"/>
        <v>--</v>
      </c>
      <c r="H84" s="17">
        <f t="shared" si="10"/>
        <v>8.1</v>
      </c>
      <c r="I84" s="18" t="str">
        <f>IFERROR(VLOOKUP(C84,#REF!,8,FALSE),"")</f>
        <v/>
      </c>
      <c r="J84" s="19">
        <v>30000</v>
      </c>
      <c r="K84" s="19">
        <v>30000</v>
      </c>
      <c r="L84" s="18" t="str">
        <f>IFERROR(VLOOKUP(C84,#REF!,11,FALSE),"")</f>
        <v/>
      </c>
      <c r="M84" s="19">
        <v>0</v>
      </c>
      <c r="N84" s="20" t="s">
        <v>42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0</v>
      </c>
      <c r="U84" s="19">
        <v>0</v>
      </c>
      <c r="V84" s="19">
        <v>0</v>
      </c>
      <c r="W84" s="19">
        <v>0</v>
      </c>
      <c r="X84" s="23">
        <v>30000</v>
      </c>
      <c r="Y84" s="17" t="s">
        <v>39</v>
      </c>
      <c r="Z84" s="24">
        <v>12.2</v>
      </c>
      <c r="AA84" s="23">
        <v>0</v>
      </c>
      <c r="AB84" s="19">
        <v>3693</v>
      </c>
      <c r="AC84" s="25" t="s">
        <v>79</v>
      </c>
      <c r="AD84" s="26" t="str">
        <f t="shared" si="11"/>
        <v>F</v>
      </c>
      <c r="AE84" s="19">
        <v>0</v>
      </c>
      <c r="AF84" s="19">
        <v>33235</v>
      </c>
      <c r="AG84" s="19">
        <v>0</v>
      </c>
      <c r="AH84" s="19">
        <v>0</v>
      </c>
      <c r="AI84" s="15" t="s">
        <v>44</v>
      </c>
    </row>
    <row r="85" spans="1:35" ht="16.5" customHeight="1">
      <c r="A85">
        <v>1932</v>
      </c>
      <c r="B85" s="13" t="str">
        <f t="shared" si="6"/>
        <v>Normal</v>
      </c>
      <c r="C85" s="14" t="s">
        <v>81</v>
      </c>
      <c r="D85" s="15" t="s">
        <v>68</v>
      </c>
      <c r="E85" s="16">
        <f t="shared" si="7"/>
        <v>1.3</v>
      </c>
      <c r="F85" s="17" t="str">
        <f t="shared" si="8"/>
        <v>--</v>
      </c>
      <c r="G85" s="17">
        <f t="shared" si="9"/>
        <v>0</v>
      </c>
      <c r="H85" s="17" t="str">
        <f t="shared" si="10"/>
        <v>--</v>
      </c>
      <c r="I85" s="18" t="str">
        <f>IFERROR(VLOOKUP(C85,#REF!,8,FALSE),"")</f>
        <v/>
      </c>
      <c r="J85" s="19">
        <v>0</v>
      </c>
      <c r="K85" s="19">
        <v>0</v>
      </c>
      <c r="L85" s="18" t="str">
        <f>IFERROR(VLOOKUP(C85,#REF!,11,FALSE),"")</f>
        <v/>
      </c>
      <c r="M85" s="19">
        <v>55</v>
      </c>
      <c r="N85" s="20" t="s">
        <v>39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55</v>
      </c>
      <c r="U85" s="19">
        <v>0</v>
      </c>
      <c r="V85" s="19">
        <v>0</v>
      </c>
      <c r="W85" s="19">
        <v>0</v>
      </c>
      <c r="X85" s="23">
        <v>55</v>
      </c>
      <c r="Y85" s="17">
        <v>1.3</v>
      </c>
      <c r="Z85" s="24" t="s">
        <v>39</v>
      </c>
      <c r="AA85" s="23">
        <v>43</v>
      </c>
      <c r="AB85" s="19" t="s">
        <v>39</v>
      </c>
      <c r="AC85" s="25" t="s">
        <v>43</v>
      </c>
      <c r="AD85" s="26" t="str">
        <f t="shared" si="11"/>
        <v>E</v>
      </c>
      <c r="AE85" s="19" t="s">
        <v>39</v>
      </c>
      <c r="AF85" s="19" t="s">
        <v>39</v>
      </c>
      <c r="AG85" s="19" t="s">
        <v>39</v>
      </c>
      <c r="AH85" s="19" t="s">
        <v>39</v>
      </c>
      <c r="AI85" s="15" t="s">
        <v>44</v>
      </c>
    </row>
    <row r="86" spans="1:35" ht="16.5" hidden="1" customHeight="1">
      <c r="A86">
        <v>9132</v>
      </c>
      <c r="B86" s="13" t="str">
        <f t="shared" si="6"/>
        <v>Normal</v>
      </c>
      <c r="C86" s="14" t="s">
        <v>82</v>
      </c>
      <c r="D86" s="15" t="s">
        <v>68</v>
      </c>
      <c r="E86" s="16">
        <f t="shared" si="7"/>
        <v>0</v>
      </c>
      <c r="F86" s="17" t="str">
        <f t="shared" si="8"/>
        <v>--</v>
      </c>
      <c r="G86" s="17">
        <f t="shared" si="9"/>
        <v>0</v>
      </c>
      <c r="H86" s="17" t="str">
        <f t="shared" si="10"/>
        <v>--</v>
      </c>
      <c r="I86" s="18" t="str">
        <f>IFERROR(VLOOKUP(C86,#REF!,8,FALSE),"")</f>
        <v/>
      </c>
      <c r="J86" s="19">
        <v>0</v>
      </c>
      <c r="K86" s="19">
        <v>0</v>
      </c>
      <c r="L86" s="18" t="str">
        <f>IFERROR(VLOOKUP(C86,#REF!,11,FALSE),"")</f>
        <v/>
      </c>
      <c r="M86" s="19">
        <v>0</v>
      </c>
      <c r="N86" s="20" t="s">
        <v>69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0</v>
      </c>
      <c r="U86" s="19">
        <v>0</v>
      </c>
      <c r="V86" s="19">
        <v>0</v>
      </c>
      <c r="W86" s="19">
        <v>0</v>
      </c>
      <c r="X86" s="23">
        <v>0</v>
      </c>
      <c r="Y86" s="17">
        <v>0</v>
      </c>
      <c r="Z86" s="24" t="s">
        <v>39</v>
      </c>
      <c r="AA86" s="23">
        <v>25</v>
      </c>
      <c r="AB86" s="19" t="s">
        <v>39</v>
      </c>
      <c r="AC86" s="25" t="s">
        <v>43</v>
      </c>
      <c r="AD86" s="26" t="str">
        <f t="shared" si="11"/>
        <v>E</v>
      </c>
      <c r="AE86" s="19" t="s">
        <v>39</v>
      </c>
      <c r="AF86" s="19" t="s">
        <v>39</v>
      </c>
      <c r="AG86" s="19" t="s">
        <v>39</v>
      </c>
      <c r="AH86" s="19" t="s">
        <v>39</v>
      </c>
      <c r="AI86" s="15" t="s">
        <v>44</v>
      </c>
    </row>
    <row r="87" spans="1:35" ht="16.5" customHeight="1">
      <c r="A87">
        <v>9301</v>
      </c>
      <c r="B87" s="13" t="str">
        <f t="shared" si="6"/>
        <v>Normal</v>
      </c>
      <c r="C87" s="14" t="s">
        <v>84</v>
      </c>
      <c r="D87" s="15" t="s">
        <v>68</v>
      </c>
      <c r="E87" s="16">
        <f t="shared" si="7"/>
        <v>0</v>
      </c>
      <c r="F87" s="17">
        <f t="shared" si="8"/>
        <v>0</v>
      </c>
      <c r="G87" s="17">
        <f t="shared" si="9"/>
        <v>5.0999999999999996</v>
      </c>
      <c r="H87" s="17">
        <f t="shared" si="10"/>
        <v>16.8</v>
      </c>
      <c r="I87" s="18" t="str">
        <f>IFERROR(VLOOKUP(C87,#REF!,8,FALSE),"")</f>
        <v/>
      </c>
      <c r="J87" s="19">
        <v>210000</v>
      </c>
      <c r="K87" s="19">
        <v>210000</v>
      </c>
      <c r="L87" s="18" t="str">
        <f>IFERROR(VLOOKUP(C87,#REF!,11,FALSE),"")</f>
        <v/>
      </c>
      <c r="M87" s="19">
        <v>0</v>
      </c>
      <c r="N87" s="20" t="s">
        <v>42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0</v>
      </c>
      <c r="U87" s="19">
        <v>0</v>
      </c>
      <c r="V87" s="19">
        <v>0</v>
      </c>
      <c r="W87" s="19">
        <v>0</v>
      </c>
      <c r="X87" s="23">
        <v>210000</v>
      </c>
      <c r="Y87" s="17">
        <v>8</v>
      </c>
      <c r="Z87" s="24">
        <v>26.5</v>
      </c>
      <c r="AA87" s="23">
        <v>41250</v>
      </c>
      <c r="AB87" s="19">
        <v>12474</v>
      </c>
      <c r="AC87" s="25">
        <v>0.3</v>
      </c>
      <c r="AD87" s="26">
        <f t="shared" si="11"/>
        <v>50</v>
      </c>
      <c r="AE87" s="19">
        <v>0</v>
      </c>
      <c r="AF87" s="19">
        <v>15093</v>
      </c>
      <c r="AG87" s="19">
        <v>289637</v>
      </c>
      <c r="AH87" s="19">
        <v>387238</v>
      </c>
      <c r="AI87" s="15" t="s">
        <v>44</v>
      </c>
    </row>
    <row r="88" spans="1:35" ht="16.5" customHeight="1">
      <c r="A88">
        <v>6060</v>
      </c>
      <c r="B88" s="13" t="str">
        <f t="shared" si="6"/>
        <v>FCST</v>
      </c>
      <c r="C88" s="14" t="s">
        <v>85</v>
      </c>
      <c r="D88" s="15" t="s">
        <v>68</v>
      </c>
      <c r="E88" s="16" t="str">
        <f t="shared" si="7"/>
        <v>前八週無拉料</v>
      </c>
      <c r="F88" s="17">
        <f t="shared" si="8"/>
        <v>12.8</v>
      </c>
      <c r="G88" s="17" t="str">
        <f t="shared" si="9"/>
        <v>--</v>
      </c>
      <c r="H88" s="17">
        <f t="shared" si="10"/>
        <v>0</v>
      </c>
      <c r="I88" s="18" t="str">
        <f>IFERROR(VLOOKUP(C88,#REF!,8,FALSE),"")</f>
        <v/>
      </c>
      <c r="J88" s="19">
        <v>0</v>
      </c>
      <c r="K88" s="19">
        <v>0</v>
      </c>
      <c r="L88" s="18" t="str">
        <f>IFERROR(VLOOKUP(C88,#REF!,11,FALSE),"")</f>
        <v/>
      </c>
      <c r="M88" s="19">
        <v>15000</v>
      </c>
      <c r="N88" s="20" t="s">
        <v>42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15000</v>
      </c>
      <c r="U88" s="19">
        <v>0</v>
      </c>
      <c r="V88" s="19">
        <v>0</v>
      </c>
      <c r="W88" s="19">
        <v>0</v>
      </c>
      <c r="X88" s="23">
        <v>15000</v>
      </c>
      <c r="Y88" s="17" t="s">
        <v>39</v>
      </c>
      <c r="Z88" s="24">
        <v>12.8</v>
      </c>
      <c r="AA88" s="23">
        <v>0</v>
      </c>
      <c r="AB88" s="19">
        <v>1175</v>
      </c>
      <c r="AC88" s="25" t="s">
        <v>79</v>
      </c>
      <c r="AD88" s="26" t="str">
        <f t="shared" si="11"/>
        <v>F</v>
      </c>
      <c r="AE88" s="19">
        <v>0</v>
      </c>
      <c r="AF88" s="19">
        <v>0</v>
      </c>
      <c r="AG88" s="19">
        <v>10572</v>
      </c>
      <c r="AH88" s="19">
        <v>5000</v>
      </c>
      <c r="AI88" s="15" t="s">
        <v>44</v>
      </c>
    </row>
    <row r="89" spans="1:35" ht="16.5" customHeight="1">
      <c r="A89">
        <v>9300</v>
      </c>
      <c r="B89" s="13" t="str">
        <f t="shared" si="6"/>
        <v>FCST</v>
      </c>
      <c r="C89" s="14" t="s">
        <v>86</v>
      </c>
      <c r="D89" s="15" t="s">
        <v>68</v>
      </c>
      <c r="E89" s="16" t="str">
        <f t="shared" si="7"/>
        <v>前八週無拉料</v>
      </c>
      <c r="F89" s="17">
        <f t="shared" si="8"/>
        <v>52.3</v>
      </c>
      <c r="G89" s="17" t="str">
        <f t="shared" si="9"/>
        <v>--</v>
      </c>
      <c r="H89" s="17">
        <f t="shared" si="10"/>
        <v>0</v>
      </c>
      <c r="I89" s="18" t="str">
        <f>IFERROR(VLOOKUP(C89,#REF!,8,FALSE),"")</f>
        <v/>
      </c>
      <c r="J89" s="19">
        <v>0</v>
      </c>
      <c r="K89" s="19">
        <v>0</v>
      </c>
      <c r="L89" s="18" t="str">
        <f>IFERROR(VLOOKUP(C89,#REF!,11,FALSE),"")</f>
        <v/>
      </c>
      <c r="M89" s="19">
        <v>15000</v>
      </c>
      <c r="N89" s="20" t="s">
        <v>42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15000</v>
      </c>
      <c r="U89" s="19">
        <v>0</v>
      </c>
      <c r="V89" s="19">
        <v>0</v>
      </c>
      <c r="W89" s="19">
        <v>0</v>
      </c>
      <c r="X89" s="23">
        <v>15000</v>
      </c>
      <c r="Y89" s="17" t="s">
        <v>39</v>
      </c>
      <c r="Z89" s="24">
        <v>52.5</v>
      </c>
      <c r="AA89" s="23">
        <v>0</v>
      </c>
      <c r="AB89" s="19">
        <v>287</v>
      </c>
      <c r="AC89" s="25" t="s">
        <v>79</v>
      </c>
      <c r="AD89" s="26" t="str">
        <f t="shared" si="11"/>
        <v>F</v>
      </c>
      <c r="AE89" s="19">
        <v>0</v>
      </c>
      <c r="AF89" s="19">
        <v>0</v>
      </c>
      <c r="AG89" s="19">
        <v>2584</v>
      </c>
      <c r="AH89" s="19">
        <v>0</v>
      </c>
      <c r="AI89" s="15" t="s">
        <v>44</v>
      </c>
    </row>
    <row r="90" spans="1:35" ht="16.5" hidden="1" customHeight="1">
      <c r="A90">
        <v>8458</v>
      </c>
      <c r="B90" s="13" t="str">
        <f t="shared" si="6"/>
        <v>FCST</v>
      </c>
      <c r="C90" s="14" t="s">
        <v>87</v>
      </c>
      <c r="D90" s="15" t="s">
        <v>68</v>
      </c>
      <c r="E90" s="16" t="str">
        <f t="shared" si="7"/>
        <v>前八週無拉料</v>
      </c>
      <c r="F90" s="17">
        <f t="shared" si="8"/>
        <v>0</v>
      </c>
      <c r="G90" s="17" t="str">
        <f t="shared" si="9"/>
        <v>--</v>
      </c>
      <c r="H90" s="17">
        <f t="shared" si="10"/>
        <v>0</v>
      </c>
      <c r="I90" s="18" t="str">
        <f>IFERROR(VLOOKUP(C90,#REF!,8,FALSE),"")</f>
        <v/>
      </c>
      <c r="J90" s="19">
        <v>0</v>
      </c>
      <c r="K90" s="19">
        <v>0</v>
      </c>
      <c r="L90" s="18" t="str">
        <f>IFERROR(VLOOKUP(C90,#REF!,11,FALSE),"")</f>
        <v/>
      </c>
      <c r="M90" s="19">
        <v>0</v>
      </c>
      <c r="N90" s="20" t="s">
        <v>42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0</v>
      </c>
      <c r="U90" s="19">
        <v>0</v>
      </c>
      <c r="V90" s="19">
        <v>0</v>
      </c>
      <c r="W90" s="19">
        <v>0</v>
      </c>
      <c r="X90" s="23">
        <v>0</v>
      </c>
      <c r="Y90" s="17" t="s">
        <v>39</v>
      </c>
      <c r="Z90" s="24">
        <v>0</v>
      </c>
      <c r="AA90" s="23">
        <v>0</v>
      </c>
      <c r="AB90" s="19">
        <v>400</v>
      </c>
      <c r="AC90" s="25" t="s">
        <v>79</v>
      </c>
      <c r="AD90" s="26" t="str">
        <f t="shared" si="11"/>
        <v>F</v>
      </c>
      <c r="AE90" s="19">
        <v>0</v>
      </c>
      <c r="AF90" s="19">
        <v>0</v>
      </c>
      <c r="AG90" s="19">
        <v>3599</v>
      </c>
      <c r="AH90" s="19">
        <v>0</v>
      </c>
      <c r="AI90" s="15" t="s">
        <v>44</v>
      </c>
    </row>
    <row r="91" spans="1:35" ht="16.5" customHeight="1">
      <c r="A91">
        <v>6108</v>
      </c>
      <c r="B91" s="13" t="str">
        <f t="shared" si="6"/>
        <v>Normal</v>
      </c>
      <c r="C91" s="14" t="s">
        <v>88</v>
      </c>
      <c r="D91" s="15" t="s">
        <v>68</v>
      </c>
      <c r="E91" s="16">
        <f t="shared" si="7"/>
        <v>0</v>
      </c>
      <c r="F91" s="17">
        <f t="shared" si="8"/>
        <v>0</v>
      </c>
      <c r="G91" s="17">
        <f t="shared" si="9"/>
        <v>0</v>
      </c>
      <c r="H91" s="17">
        <f t="shared" si="10"/>
        <v>0</v>
      </c>
      <c r="I91" s="18" t="str">
        <f>IFERROR(VLOOKUP(C91,#REF!,8,FALSE),"")</f>
        <v/>
      </c>
      <c r="J91" s="19">
        <v>0</v>
      </c>
      <c r="K91" s="19">
        <v>0</v>
      </c>
      <c r="L91" s="18" t="str">
        <f>IFERROR(VLOOKUP(C91,#REF!,11,FALSE),"")</f>
        <v/>
      </c>
      <c r="M91" s="19">
        <v>50</v>
      </c>
      <c r="N91" s="20" t="s">
        <v>42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50</v>
      </c>
      <c r="U91" s="19">
        <v>0</v>
      </c>
      <c r="V91" s="19">
        <v>0</v>
      </c>
      <c r="W91" s="19">
        <v>0</v>
      </c>
      <c r="X91" s="23">
        <v>50</v>
      </c>
      <c r="Y91" s="17">
        <v>8</v>
      </c>
      <c r="Z91" s="24">
        <v>28.6</v>
      </c>
      <c r="AA91" s="23">
        <v>18750</v>
      </c>
      <c r="AB91" s="19">
        <v>5247</v>
      </c>
      <c r="AC91" s="25">
        <v>0.3</v>
      </c>
      <c r="AD91" s="26">
        <f t="shared" si="11"/>
        <v>50</v>
      </c>
      <c r="AE91" s="19">
        <v>0</v>
      </c>
      <c r="AF91" s="19">
        <v>6248</v>
      </c>
      <c r="AG91" s="19">
        <v>137206</v>
      </c>
      <c r="AH91" s="19">
        <v>188619</v>
      </c>
      <c r="AI91" s="15" t="s">
        <v>44</v>
      </c>
    </row>
    <row r="92" spans="1:35" ht="16.5" customHeight="1">
      <c r="A92">
        <v>6126</v>
      </c>
      <c r="B92" s="13" t="str">
        <f t="shared" si="6"/>
        <v>ZeroZero</v>
      </c>
      <c r="C92" s="14" t="s">
        <v>90</v>
      </c>
      <c r="D92" s="15" t="s">
        <v>68</v>
      </c>
      <c r="E92" s="16" t="str">
        <f t="shared" si="7"/>
        <v>前八週無拉料</v>
      </c>
      <c r="F92" s="17" t="str">
        <f t="shared" si="8"/>
        <v>--</v>
      </c>
      <c r="G92" s="17" t="str">
        <f t="shared" si="9"/>
        <v>--</v>
      </c>
      <c r="H92" s="17" t="str">
        <f t="shared" si="10"/>
        <v>--</v>
      </c>
      <c r="I92" s="18" t="str">
        <f>IFERROR(VLOOKUP(C92,#REF!,8,FALSE),"")</f>
        <v/>
      </c>
      <c r="J92" s="19">
        <v>0</v>
      </c>
      <c r="K92" s="19">
        <v>0</v>
      </c>
      <c r="L92" s="18" t="str">
        <f>IFERROR(VLOOKUP(C92,#REF!,11,FALSE),"")</f>
        <v/>
      </c>
      <c r="M92" s="19">
        <v>200</v>
      </c>
      <c r="N92" s="20" t="s">
        <v>39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200</v>
      </c>
      <c r="U92" s="19">
        <v>0</v>
      </c>
      <c r="V92" s="19">
        <v>0</v>
      </c>
      <c r="W92" s="19">
        <v>0</v>
      </c>
      <c r="X92" s="23">
        <v>200</v>
      </c>
      <c r="Y92" s="17" t="s">
        <v>39</v>
      </c>
      <c r="Z92" s="24" t="s">
        <v>39</v>
      </c>
      <c r="AA92" s="23">
        <v>0</v>
      </c>
      <c r="AB92" s="19" t="s">
        <v>39</v>
      </c>
      <c r="AC92" s="25" t="s">
        <v>43</v>
      </c>
      <c r="AD92" s="26" t="str">
        <f t="shared" si="11"/>
        <v>E</v>
      </c>
      <c r="AE92" s="19" t="s">
        <v>39</v>
      </c>
      <c r="AF92" s="19" t="s">
        <v>39</v>
      </c>
      <c r="AG92" s="19" t="s">
        <v>39</v>
      </c>
      <c r="AH92" s="19" t="s">
        <v>39</v>
      </c>
      <c r="AI92" s="15" t="s">
        <v>44</v>
      </c>
    </row>
    <row r="93" spans="1:35" ht="16.5" hidden="1" customHeight="1">
      <c r="A93">
        <v>6114</v>
      </c>
      <c r="B93" s="13" t="str">
        <f t="shared" si="6"/>
        <v>None</v>
      </c>
      <c r="C93" s="14" t="s">
        <v>93</v>
      </c>
      <c r="D93" s="15" t="s">
        <v>68</v>
      </c>
      <c r="E93" s="16" t="str">
        <f t="shared" si="7"/>
        <v>前八週無拉料</v>
      </c>
      <c r="F93" s="17" t="str">
        <f t="shared" si="8"/>
        <v>--</v>
      </c>
      <c r="G93" s="17" t="str">
        <f t="shared" si="9"/>
        <v>--</v>
      </c>
      <c r="H93" s="17" t="str">
        <f t="shared" si="10"/>
        <v>--</v>
      </c>
      <c r="I93" s="18" t="str">
        <f>IFERROR(VLOOKUP(C93,#REF!,8,FALSE),"")</f>
        <v/>
      </c>
      <c r="J93" s="19">
        <v>0</v>
      </c>
      <c r="K93" s="19">
        <v>0</v>
      </c>
      <c r="L93" s="18" t="str">
        <f>IFERROR(VLOOKUP(C93,#REF!,11,FALSE),"")</f>
        <v/>
      </c>
      <c r="M93" s="19">
        <v>0</v>
      </c>
      <c r="N93" s="20" t="s">
        <v>39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0</v>
      </c>
      <c r="U93" s="19">
        <v>0</v>
      </c>
      <c r="V93" s="19">
        <v>0</v>
      </c>
      <c r="W93" s="19">
        <v>0</v>
      </c>
      <c r="X93" s="23">
        <v>0</v>
      </c>
      <c r="Y93" s="17" t="s">
        <v>39</v>
      </c>
      <c r="Z93" s="24" t="s">
        <v>39</v>
      </c>
      <c r="AA93" s="23">
        <v>0</v>
      </c>
      <c r="AB93" s="19" t="s">
        <v>39</v>
      </c>
      <c r="AC93" s="25" t="s">
        <v>43</v>
      </c>
      <c r="AD93" s="26" t="str">
        <f t="shared" si="11"/>
        <v>E</v>
      </c>
      <c r="AE93" s="19" t="s">
        <v>39</v>
      </c>
      <c r="AF93" s="19" t="s">
        <v>39</v>
      </c>
      <c r="AG93" s="19" t="s">
        <v>39</v>
      </c>
      <c r="AH93" s="19" t="s">
        <v>39</v>
      </c>
      <c r="AI93" s="15" t="s">
        <v>44</v>
      </c>
    </row>
    <row r="94" spans="1:35" ht="16.5" hidden="1" customHeight="1">
      <c r="A94">
        <v>8866</v>
      </c>
      <c r="B94" s="13" t="str">
        <f t="shared" si="6"/>
        <v>None</v>
      </c>
      <c r="C94" s="14" t="s">
        <v>94</v>
      </c>
      <c r="D94" s="15" t="s">
        <v>68</v>
      </c>
      <c r="E94" s="16" t="str">
        <f t="shared" si="7"/>
        <v>前八週無拉料</v>
      </c>
      <c r="F94" s="17" t="str">
        <f t="shared" si="8"/>
        <v>--</v>
      </c>
      <c r="G94" s="17" t="str">
        <f t="shared" si="9"/>
        <v>--</v>
      </c>
      <c r="H94" s="17" t="str">
        <f t="shared" si="10"/>
        <v>--</v>
      </c>
      <c r="I94" s="18" t="str">
        <f>IFERROR(VLOOKUP(C94,#REF!,8,FALSE),"")</f>
        <v/>
      </c>
      <c r="J94" s="19">
        <v>0</v>
      </c>
      <c r="K94" s="19">
        <v>0</v>
      </c>
      <c r="L94" s="18" t="str">
        <f>IFERROR(VLOOKUP(C94,#REF!,11,FALSE),"")</f>
        <v/>
      </c>
      <c r="M94" s="19">
        <v>0</v>
      </c>
      <c r="N94" s="20" t="s">
        <v>39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0</v>
      </c>
      <c r="U94" s="19">
        <v>0</v>
      </c>
      <c r="V94" s="19">
        <v>0</v>
      </c>
      <c r="W94" s="19">
        <v>0</v>
      </c>
      <c r="X94" s="23">
        <v>0</v>
      </c>
      <c r="Y94" s="17" t="s">
        <v>39</v>
      </c>
      <c r="Z94" s="24" t="s">
        <v>39</v>
      </c>
      <c r="AA94" s="23">
        <v>0</v>
      </c>
      <c r="AB94" s="19" t="s">
        <v>39</v>
      </c>
      <c r="AC94" s="25" t="s">
        <v>43</v>
      </c>
      <c r="AD94" s="26" t="str">
        <f t="shared" si="11"/>
        <v>E</v>
      </c>
      <c r="AE94" s="19" t="s">
        <v>39</v>
      </c>
      <c r="AF94" s="19" t="s">
        <v>39</v>
      </c>
      <c r="AG94" s="19" t="s">
        <v>39</v>
      </c>
      <c r="AH94" s="19" t="s">
        <v>39</v>
      </c>
      <c r="AI94" s="15" t="s">
        <v>44</v>
      </c>
    </row>
    <row r="95" spans="1:35" ht="16.5" hidden="1" customHeight="1">
      <c r="A95">
        <v>6078</v>
      </c>
      <c r="B95" s="13" t="str">
        <f t="shared" si="6"/>
        <v>None</v>
      </c>
      <c r="C95" s="14" t="s">
        <v>95</v>
      </c>
      <c r="D95" s="15" t="s">
        <v>68</v>
      </c>
      <c r="E95" s="16" t="str">
        <f t="shared" si="7"/>
        <v>前八週無拉料</v>
      </c>
      <c r="F95" s="17" t="str">
        <f t="shared" si="8"/>
        <v>--</v>
      </c>
      <c r="G95" s="17" t="str">
        <f t="shared" si="9"/>
        <v>--</v>
      </c>
      <c r="H95" s="17" t="str">
        <f t="shared" si="10"/>
        <v>--</v>
      </c>
      <c r="I95" s="18" t="str">
        <f>IFERROR(VLOOKUP(C95,#REF!,8,FALSE),"")</f>
        <v/>
      </c>
      <c r="J95" s="19">
        <v>0</v>
      </c>
      <c r="K95" s="19">
        <v>0</v>
      </c>
      <c r="L95" s="18" t="str">
        <f>IFERROR(VLOOKUP(C95,#REF!,11,FALSE),"")</f>
        <v/>
      </c>
      <c r="M95" s="19">
        <v>0</v>
      </c>
      <c r="N95" s="20" t="s">
        <v>69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0</v>
      </c>
      <c r="U95" s="19">
        <v>0</v>
      </c>
      <c r="V95" s="19">
        <v>0</v>
      </c>
      <c r="W95" s="19">
        <v>0</v>
      </c>
      <c r="X95" s="23">
        <v>0</v>
      </c>
      <c r="Y95" s="17" t="s">
        <v>39</v>
      </c>
      <c r="Z95" s="24" t="s">
        <v>39</v>
      </c>
      <c r="AA95" s="23">
        <v>0</v>
      </c>
      <c r="AB95" s="19" t="s">
        <v>39</v>
      </c>
      <c r="AC95" s="25" t="s">
        <v>43</v>
      </c>
      <c r="AD95" s="26" t="str">
        <f t="shared" si="11"/>
        <v>E</v>
      </c>
      <c r="AE95" s="19" t="s">
        <v>39</v>
      </c>
      <c r="AF95" s="19" t="s">
        <v>39</v>
      </c>
      <c r="AG95" s="19" t="s">
        <v>39</v>
      </c>
      <c r="AH95" s="19" t="s">
        <v>39</v>
      </c>
      <c r="AI95" s="15" t="s">
        <v>44</v>
      </c>
    </row>
    <row r="96" spans="1:35" ht="16.5" hidden="1" customHeight="1">
      <c r="A96">
        <v>6079</v>
      </c>
      <c r="B96" s="13" t="str">
        <f t="shared" si="6"/>
        <v>None</v>
      </c>
      <c r="C96" s="14" t="s">
        <v>96</v>
      </c>
      <c r="D96" s="15" t="s">
        <v>68</v>
      </c>
      <c r="E96" s="16" t="str">
        <f t="shared" si="7"/>
        <v>前八週無拉料</v>
      </c>
      <c r="F96" s="17" t="str">
        <f t="shared" si="8"/>
        <v>--</v>
      </c>
      <c r="G96" s="17" t="str">
        <f t="shared" si="9"/>
        <v>--</v>
      </c>
      <c r="H96" s="17" t="str">
        <f t="shared" si="10"/>
        <v>--</v>
      </c>
      <c r="I96" s="18" t="str">
        <f>IFERROR(VLOOKUP(C96,#REF!,8,FALSE),"")</f>
        <v/>
      </c>
      <c r="J96" s="19">
        <v>0</v>
      </c>
      <c r="K96" s="19">
        <v>0</v>
      </c>
      <c r="L96" s="18" t="str">
        <f>IFERROR(VLOOKUP(C96,#REF!,11,FALSE),"")</f>
        <v/>
      </c>
      <c r="M96" s="19">
        <v>0</v>
      </c>
      <c r="N96" s="20" t="s">
        <v>39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0</v>
      </c>
      <c r="U96" s="19">
        <v>0</v>
      </c>
      <c r="V96" s="19">
        <v>0</v>
      </c>
      <c r="W96" s="19">
        <v>0</v>
      </c>
      <c r="X96" s="23">
        <v>0</v>
      </c>
      <c r="Y96" s="17" t="s">
        <v>39</v>
      </c>
      <c r="Z96" s="24" t="s">
        <v>39</v>
      </c>
      <c r="AA96" s="23">
        <v>0</v>
      </c>
      <c r="AB96" s="19" t="s">
        <v>39</v>
      </c>
      <c r="AC96" s="25" t="s">
        <v>43</v>
      </c>
      <c r="AD96" s="26" t="str">
        <f t="shared" si="11"/>
        <v>E</v>
      </c>
      <c r="AE96" s="19" t="s">
        <v>39</v>
      </c>
      <c r="AF96" s="19" t="s">
        <v>39</v>
      </c>
      <c r="AG96" s="19" t="s">
        <v>39</v>
      </c>
      <c r="AH96" s="19" t="s">
        <v>39</v>
      </c>
      <c r="AI96" s="15" t="s">
        <v>44</v>
      </c>
    </row>
    <row r="97" spans="1:35" ht="16.5" hidden="1" customHeight="1">
      <c r="A97">
        <v>6091</v>
      </c>
      <c r="B97" s="13" t="str">
        <f t="shared" si="6"/>
        <v>None</v>
      </c>
      <c r="C97" s="14" t="s">
        <v>97</v>
      </c>
      <c r="D97" s="15" t="s">
        <v>68</v>
      </c>
      <c r="E97" s="16" t="str">
        <f t="shared" si="7"/>
        <v>前八週無拉料</v>
      </c>
      <c r="F97" s="17" t="str">
        <f t="shared" si="8"/>
        <v>--</v>
      </c>
      <c r="G97" s="17" t="str">
        <f t="shared" si="9"/>
        <v>--</v>
      </c>
      <c r="H97" s="17" t="str">
        <f t="shared" si="10"/>
        <v>--</v>
      </c>
      <c r="I97" s="18" t="str">
        <f>IFERROR(VLOOKUP(C97,#REF!,8,FALSE),"")</f>
        <v/>
      </c>
      <c r="J97" s="19">
        <v>0</v>
      </c>
      <c r="K97" s="19">
        <v>0</v>
      </c>
      <c r="L97" s="18" t="str">
        <f>IFERROR(VLOOKUP(C97,#REF!,11,FALSE),"")</f>
        <v/>
      </c>
      <c r="M97" s="19">
        <v>0</v>
      </c>
      <c r="N97" s="20" t="s">
        <v>42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0</v>
      </c>
      <c r="U97" s="19">
        <v>0</v>
      </c>
      <c r="V97" s="19">
        <v>0</v>
      </c>
      <c r="W97" s="19">
        <v>0</v>
      </c>
      <c r="X97" s="23">
        <v>0</v>
      </c>
      <c r="Y97" s="17" t="s">
        <v>39</v>
      </c>
      <c r="Z97" s="24" t="s">
        <v>39</v>
      </c>
      <c r="AA97" s="23">
        <v>0</v>
      </c>
      <c r="AB97" s="19" t="s">
        <v>39</v>
      </c>
      <c r="AC97" s="25" t="s">
        <v>43</v>
      </c>
      <c r="AD97" s="26" t="str">
        <f t="shared" si="11"/>
        <v>E</v>
      </c>
      <c r="AE97" s="19" t="s">
        <v>39</v>
      </c>
      <c r="AF97" s="19" t="s">
        <v>39</v>
      </c>
      <c r="AG97" s="19" t="s">
        <v>39</v>
      </c>
      <c r="AH97" s="19" t="s">
        <v>39</v>
      </c>
      <c r="AI97" s="15" t="s">
        <v>44</v>
      </c>
    </row>
    <row r="98" spans="1:35" ht="16.5" customHeight="1">
      <c r="A98">
        <v>6075</v>
      </c>
      <c r="B98" s="13" t="str">
        <f t="shared" si="6"/>
        <v>FCST</v>
      </c>
      <c r="C98" s="14" t="s">
        <v>99</v>
      </c>
      <c r="D98" s="15" t="s">
        <v>68</v>
      </c>
      <c r="E98" s="16" t="str">
        <f t="shared" si="7"/>
        <v>前八週無拉料</v>
      </c>
      <c r="F98" s="17">
        <f t="shared" si="8"/>
        <v>0</v>
      </c>
      <c r="G98" s="17" t="str">
        <f t="shared" si="9"/>
        <v>--</v>
      </c>
      <c r="H98" s="17">
        <f t="shared" si="10"/>
        <v>4.5</v>
      </c>
      <c r="I98" s="18" t="str">
        <f>IFERROR(VLOOKUP(C98,#REF!,8,FALSE),"")</f>
        <v/>
      </c>
      <c r="J98" s="19">
        <v>12000</v>
      </c>
      <c r="K98" s="19">
        <v>9000</v>
      </c>
      <c r="L98" s="18" t="str">
        <f>IFERROR(VLOOKUP(C98,#REF!,11,FALSE),"")</f>
        <v/>
      </c>
      <c r="M98" s="19">
        <v>0</v>
      </c>
      <c r="N98" s="20" t="s">
        <v>69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0</v>
      </c>
      <c r="U98" s="19">
        <v>0</v>
      </c>
      <c r="V98" s="19">
        <v>0</v>
      </c>
      <c r="W98" s="19">
        <v>0</v>
      </c>
      <c r="X98" s="23">
        <v>12000</v>
      </c>
      <c r="Y98" s="17" t="s">
        <v>39</v>
      </c>
      <c r="Z98" s="24">
        <v>4.5</v>
      </c>
      <c r="AA98" s="23">
        <v>0</v>
      </c>
      <c r="AB98" s="19">
        <v>2666</v>
      </c>
      <c r="AC98" s="25" t="s">
        <v>79</v>
      </c>
      <c r="AD98" s="26" t="str">
        <f t="shared" si="11"/>
        <v>F</v>
      </c>
      <c r="AE98" s="19">
        <v>6000</v>
      </c>
      <c r="AF98" s="19">
        <v>12000</v>
      </c>
      <c r="AG98" s="19">
        <v>12000</v>
      </c>
      <c r="AH98" s="19">
        <v>6000</v>
      </c>
      <c r="AI98" s="15" t="s">
        <v>44</v>
      </c>
    </row>
    <row r="99" spans="1:35" ht="16.5" customHeight="1">
      <c r="A99">
        <v>6090</v>
      </c>
      <c r="B99" s="13" t="str">
        <f t="shared" si="6"/>
        <v>FCST</v>
      </c>
      <c r="C99" s="14" t="s">
        <v>100</v>
      </c>
      <c r="D99" s="15" t="s">
        <v>68</v>
      </c>
      <c r="E99" s="16" t="str">
        <f t="shared" si="7"/>
        <v>前八週無拉料</v>
      </c>
      <c r="F99" s="17">
        <f t="shared" si="8"/>
        <v>0</v>
      </c>
      <c r="G99" s="17" t="str">
        <f t="shared" si="9"/>
        <v>--</v>
      </c>
      <c r="H99" s="17">
        <f t="shared" si="10"/>
        <v>5.3</v>
      </c>
      <c r="I99" s="18" t="str">
        <f>IFERROR(VLOOKUP(C99,#REF!,8,FALSE),"")</f>
        <v/>
      </c>
      <c r="J99" s="19">
        <v>21000</v>
      </c>
      <c r="K99" s="19">
        <v>21000</v>
      </c>
      <c r="L99" s="18" t="str">
        <f>IFERROR(VLOOKUP(C99,#REF!,11,FALSE),"")</f>
        <v/>
      </c>
      <c r="M99" s="19">
        <v>0</v>
      </c>
      <c r="N99" s="20" t="s">
        <v>69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0</v>
      </c>
      <c r="U99" s="19">
        <v>0</v>
      </c>
      <c r="V99" s="19">
        <v>0</v>
      </c>
      <c r="W99" s="19">
        <v>0</v>
      </c>
      <c r="X99" s="23">
        <v>21000</v>
      </c>
      <c r="Y99" s="17" t="s">
        <v>39</v>
      </c>
      <c r="Z99" s="24">
        <v>5.3</v>
      </c>
      <c r="AA99" s="23">
        <v>0</v>
      </c>
      <c r="AB99" s="19">
        <v>4000</v>
      </c>
      <c r="AC99" s="25" t="s">
        <v>79</v>
      </c>
      <c r="AD99" s="26" t="str">
        <f t="shared" si="11"/>
        <v>F</v>
      </c>
      <c r="AE99" s="19">
        <v>12000</v>
      </c>
      <c r="AF99" s="19">
        <v>24000</v>
      </c>
      <c r="AG99" s="19">
        <v>12000</v>
      </c>
      <c r="AH99" s="19">
        <v>12000</v>
      </c>
      <c r="AI99" s="15" t="s">
        <v>44</v>
      </c>
    </row>
    <row r="100" spans="1:35" ht="16.5" hidden="1" customHeight="1">
      <c r="A100">
        <v>6089</v>
      </c>
      <c r="B100" s="13" t="str">
        <f t="shared" si="6"/>
        <v>None</v>
      </c>
      <c r="C100" s="14" t="s">
        <v>101</v>
      </c>
      <c r="D100" s="15" t="s">
        <v>68</v>
      </c>
      <c r="E100" s="16" t="str">
        <f t="shared" si="7"/>
        <v>前八週無拉料</v>
      </c>
      <c r="F100" s="17" t="str">
        <f t="shared" si="8"/>
        <v>--</v>
      </c>
      <c r="G100" s="17" t="str">
        <f t="shared" si="9"/>
        <v>--</v>
      </c>
      <c r="H100" s="17" t="str">
        <f t="shared" si="10"/>
        <v>--</v>
      </c>
      <c r="I100" s="18" t="str">
        <f>IFERROR(VLOOKUP(C100,#REF!,8,FALSE),"")</f>
        <v/>
      </c>
      <c r="J100" s="19">
        <v>0</v>
      </c>
      <c r="K100" s="19">
        <v>0</v>
      </c>
      <c r="L100" s="18" t="str">
        <f>IFERROR(VLOOKUP(C100,#REF!,11,FALSE),"")</f>
        <v/>
      </c>
      <c r="M100" s="19">
        <v>0</v>
      </c>
      <c r="N100" s="20" t="s">
        <v>42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0</v>
      </c>
      <c r="U100" s="19">
        <v>0</v>
      </c>
      <c r="V100" s="19">
        <v>0</v>
      </c>
      <c r="W100" s="19">
        <v>0</v>
      </c>
      <c r="X100" s="23">
        <v>0</v>
      </c>
      <c r="Y100" s="17" t="s">
        <v>39</v>
      </c>
      <c r="Z100" s="24" t="s">
        <v>39</v>
      </c>
      <c r="AA100" s="23">
        <v>0</v>
      </c>
      <c r="AB100" s="19" t="s">
        <v>39</v>
      </c>
      <c r="AC100" s="25" t="s">
        <v>43</v>
      </c>
      <c r="AD100" s="26" t="str">
        <f t="shared" si="11"/>
        <v>E</v>
      </c>
      <c r="AE100" s="19" t="s">
        <v>39</v>
      </c>
      <c r="AF100" s="19" t="s">
        <v>39</v>
      </c>
      <c r="AG100" s="19" t="s">
        <v>39</v>
      </c>
      <c r="AH100" s="19" t="s">
        <v>39</v>
      </c>
      <c r="AI100" s="15" t="s">
        <v>44</v>
      </c>
    </row>
    <row r="101" spans="1:35" ht="16.5" hidden="1" customHeight="1">
      <c r="A101">
        <v>6076</v>
      </c>
      <c r="B101" s="13" t="str">
        <f t="shared" si="6"/>
        <v>None</v>
      </c>
      <c r="C101" s="14" t="s">
        <v>102</v>
      </c>
      <c r="D101" s="15" t="s">
        <v>68</v>
      </c>
      <c r="E101" s="16" t="str">
        <f t="shared" si="7"/>
        <v>前八週無拉料</v>
      </c>
      <c r="F101" s="17" t="str">
        <f t="shared" si="8"/>
        <v>--</v>
      </c>
      <c r="G101" s="17" t="str">
        <f t="shared" si="9"/>
        <v>--</v>
      </c>
      <c r="H101" s="17" t="str">
        <f t="shared" si="10"/>
        <v>--</v>
      </c>
      <c r="I101" s="18" t="str">
        <f>IFERROR(VLOOKUP(C101,#REF!,8,FALSE),"")</f>
        <v/>
      </c>
      <c r="J101" s="19">
        <v>0</v>
      </c>
      <c r="K101" s="19">
        <v>0</v>
      </c>
      <c r="L101" s="18" t="str">
        <f>IFERROR(VLOOKUP(C101,#REF!,11,FALSE),"")</f>
        <v/>
      </c>
      <c r="M101" s="19">
        <v>0</v>
      </c>
      <c r="N101" s="20" t="s">
        <v>42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0</v>
      </c>
      <c r="U101" s="19">
        <v>0</v>
      </c>
      <c r="V101" s="19">
        <v>0</v>
      </c>
      <c r="W101" s="19">
        <v>0</v>
      </c>
      <c r="X101" s="23">
        <v>0</v>
      </c>
      <c r="Y101" s="17" t="s">
        <v>39</v>
      </c>
      <c r="Z101" s="24" t="s">
        <v>39</v>
      </c>
      <c r="AA101" s="23">
        <v>0</v>
      </c>
      <c r="AB101" s="19" t="s">
        <v>39</v>
      </c>
      <c r="AC101" s="25" t="s">
        <v>43</v>
      </c>
      <c r="AD101" s="26" t="str">
        <f t="shared" si="11"/>
        <v>E</v>
      </c>
      <c r="AE101" s="19" t="s">
        <v>39</v>
      </c>
      <c r="AF101" s="19" t="s">
        <v>39</v>
      </c>
      <c r="AG101" s="19" t="s">
        <v>39</v>
      </c>
      <c r="AH101" s="19" t="s">
        <v>39</v>
      </c>
      <c r="AI101" s="15" t="s">
        <v>44</v>
      </c>
    </row>
    <row r="102" spans="1:35" ht="16.5" hidden="1" customHeight="1">
      <c r="A102">
        <v>6117</v>
      </c>
      <c r="B102" s="13" t="str">
        <f t="shared" si="6"/>
        <v>None</v>
      </c>
      <c r="C102" s="14" t="s">
        <v>104</v>
      </c>
      <c r="D102" s="15" t="s">
        <v>68</v>
      </c>
      <c r="E102" s="16" t="str">
        <f t="shared" si="7"/>
        <v>前八週無拉料</v>
      </c>
      <c r="F102" s="17" t="str">
        <f t="shared" si="8"/>
        <v>--</v>
      </c>
      <c r="G102" s="17" t="str">
        <f t="shared" si="9"/>
        <v>--</v>
      </c>
      <c r="H102" s="17" t="str">
        <f t="shared" si="10"/>
        <v>--</v>
      </c>
      <c r="I102" s="18" t="str">
        <f>IFERROR(VLOOKUP(C102,#REF!,8,FALSE),"")</f>
        <v/>
      </c>
      <c r="J102" s="19">
        <v>0</v>
      </c>
      <c r="K102" s="19">
        <v>0</v>
      </c>
      <c r="L102" s="18" t="str">
        <f>IFERROR(VLOOKUP(C102,#REF!,11,FALSE),"")</f>
        <v/>
      </c>
      <c r="M102" s="19">
        <v>0</v>
      </c>
      <c r="N102" s="20" t="s">
        <v>39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0</v>
      </c>
      <c r="U102" s="19">
        <v>0</v>
      </c>
      <c r="V102" s="19">
        <v>0</v>
      </c>
      <c r="W102" s="19">
        <v>0</v>
      </c>
      <c r="X102" s="23">
        <v>0</v>
      </c>
      <c r="Y102" s="17" t="s">
        <v>39</v>
      </c>
      <c r="Z102" s="24" t="s">
        <v>39</v>
      </c>
      <c r="AA102" s="23">
        <v>0</v>
      </c>
      <c r="AB102" s="19" t="s">
        <v>39</v>
      </c>
      <c r="AC102" s="25" t="s">
        <v>43</v>
      </c>
      <c r="AD102" s="26" t="str">
        <f t="shared" si="11"/>
        <v>E</v>
      </c>
      <c r="AE102" s="19" t="s">
        <v>39</v>
      </c>
      <c r="AF102" s="19" t="s">
        <v>39</v>
      </c>
      <c r="AG102" s="19" t="s">
        <v>39</v>
      </c>
      <c r="AH102" s="19" t="s">
        <v>39</v>
      </c>
      <c r="AI102" s="15" t="s">
        <v>44</v>
      </c>
    </row>
    <row r="103" spans="1:35" ht="16.5" hidden="1" customHeight="1">
      <c r="A103">
        <v>6103</v>
      </c>
      <c r="B103" s="13" t="str">
        <f t="shared" si="6"/>
        <v>None</v>
      </c>
      <c r="C103" s="14" t="s">
        <v>105</v>
      </c>
      <c r="D103" s="15" t="s">
        <v>68</v>
      </c>
      <c r="E103" s="16" t="str">
        <f t="shared" si="7"/>
        <v>前八週無拉料</v>
      </c>
      <c r="F103" s="17" t="str">
        <f t="shared" si="8"/>
        <v>--</v>
      </c>
      <c r="G103" s="17" t="str">
        <f t="shared" si="9"/>
        <v>--</v>
      </c>
      <c r="H103" s="17" t="str">
        <f t="shared" si="10"/>
        <v>--</v>
      </c>
      <c r="I103" s="18" t="str">
        <f>IFERROR(VLOOKUP(C103,#REF!,8,FALSE),"")</f>
        <v/>
      </c>
      <c r="J103" s="19">
        <v>0</v>
      </c>
      <c r="K103" s="19">
        <v>0</v>
      </c>
      <c r="L103" s="18" t="str">
        <f>IFERROR(VLOOKUP(C103,#REF!,11,FALSE),"")</f>
        <v/>
      </c>
      <c r="M103" s="19">
        <v>0</v>
      </c>
      <c r="N103" s="20" t="s">
        <v>39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0</v>
      </c>
      <c r="U103" s="19">
        <v>0</v>
      </c>
      <c r="V103" s="19">
        <v>0</v>
      </c>
      <c r="W103" s="19">
        <v>0</v>
      </c>
      <c r="X103" s="23">
        <v>0</v>
      </c>
      <c r="Y103" s="17" t="s">
        <v>39</v>
      </c>
      <c r="Z103" s="24" t="s">
        <v>39</v>
      </c>
      <c r="AA103" s="23">
        <v>0</v>
      </c>
      <c r="AB103" s="19" t="s">
        <v>39</v>
      </c>
      <c r="AC103" s="25" t="s">
        <v>43</v>
      </c>
      <c r="AD103" s="26" t="str">
        <f t="shared" si="11"/>
        <v>E</v>
      </c>
      <c r="AE103" s="19" t="s">
        <v>39</v>
      </c>
      <c r="AF103" s="19" t="s">
        <v>39</v>
      </c>
      <c r="AG103" s="19" t="s">
        <v>39</v>
      </c>
      <c r="AH103" s="19" t="s">
        <v>39</v>
      </c>
      <c r="AI103" s="15" t="s">
        <v>44</v>
      </c>
    </row>
    <row r="104" spans="1:35" ht="16.5" customHeight="1">
      <c r="A104">
        <v>6097</v>
      </c>
      <c r="B104" s="13" t="str">
        <f t="shared" si="6"/>
        <v>FCST</v>
      </c>
      <c r="C104" s="14" t="s">
        <v>106</v>
      </c>
      <c r="D104" s="15" t="s">
        <v>68</v>
      </c>
      <c r="E104" s="16" t="str">
        <f t="shared" si="7"/>
        <v>前八週無拉料</v>
      </c>
      <c r="F104" s="17">
        <f t="shared" si="8"/>
        <v>0</v>
      </c>
      <c r="G104" s="17" t="str">
        <f t="shared" si="9"/>
        <v>--</v>
      </c>
      <c r="H104" s="17">
        <f t="shared" si="10"/>
        <v>8.5</v>
      </c>
      <c r="I104" s="18" t="str">
        <f>IFERROR(VLOOKUP(C104,#REF!,8,FALSE),"")</f>
        <v/>
      </c>
      <c r="J104" s="19">
        <v>5000</v>
      </c>
      <c r="K104" s="19">
        <v>5000</v>
      </c>
      <c r="L104" s="18" t="str">
        <f>IFERROR(VLOOKUP(C104,#REF!,11,FALSE),"")</f>
        <v/>
      </c>
      <c r="M104" s="19">
        <v>0</v>
      </c>
      <c r="N104" s="20" t="s">
        <v>42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0</v>
      </c>
      <c r="U104" s="19">
        <v>0</v>
      </c>
      <c r="V104" s="19">
        <v>0</v>
      </c>
      <c r="W104" s="19">
        <v>0</v>
      </c>
      <c r="X104" s="23">
        <v>5000</v>
      </c>
      <c r="Y104" s="17" t="s">
        <v>39</v>
      </c>
      <c r="Z104" s="24">
        <v>8.5</v>
      </c>
      <c r="AA104" s="23">
        <v>0</v>
      </c>
      <c r="AB104" s="19">
        <v>586</v>
      </c>
      <c r="AC104" s="25" t="s">
        <v>79</v>
      </c>
      <c r="AD104" s="26" t="str">
        <f t="shared" si="11"/>
        <v>F</v>
      </c>
      <c r="AE104" s="19">
        <v>0</v>
      </c>
      <c r="AF104" s="19">
        <v>223</v>
      </c>
      <c r="AG104" s="19">
        <v>1880</v>
      </c>
      <c r="AH104" s="19">
        <v>0</v>
      </c>
      <c r="AI104" s="15" t="s">
        <v>44</v>
      </c>
    </row>
    <row r="105" spans="1:35" ht="16.5" hidden="1" customHeight="1">
      <c r="A105">
        <v>6098</v>
      </c>
      <c r="B105" s="13" t="str">
        <f t="shared" si="6"/>
        <v>Normal</v>
      </c>
      <c r="C105" s="14" t="s">
        <v>107</v>
      </c>
      <c r="D105" s="15" t="s">
        <v>68</v>
      </c>
      <c r="E105" s="16">
        <f t="shared" si="7"/>
        <v>0</v>
      </c>
      <c r="F105" s="17" t="str">
        <f t="shared" si="8"/>
        <v>--</v>
      </c>
      <c r="G105" s="17">
        <f t="shared" si="9"/>
        <v>0</v>
      </c>
      <c r="H105" s="17" t="str">
        <f t="shared" si="10"/>
        <v>--</v>
      </c>
      <c r="I105" s="18" t="str">
        <f>IFERROR(VLOOKUP(C105,#REF!,8,FALSE),"")</f>
        <v/>
      </c>
      <c r="J105" s="19">
        <v>0</v>
      </c>
      <c r="K105" s="19">
        <v>0</v>
      </c>
      <c r="L105" s="18" t="str">
        <f>IFERROR(VLOOKUP(C105,#REF!,11,FALSE),"")</f>
        <v/>
      </c>
      <c r="M105" s="19">
        <v>0</v>
      </c>
      <c r="N105" s="20" t="s">
        <v>69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0</v>
      </c>
      <c r="U105" s="19">
        <v>0</v>
      </c>
      <c r="V105" s="19">
        <v>0</v>
      </c>
      <c r="W105" s="19">
        <v>0</v>
      </c>
      <c r="X105" s="23">
        <v>0</v>
      </c>
      <c r="Y105" s="17">
        <v>0</v>
      </c>
      <c r="Z105" s="24" t="s">
        <v>39</v>
      </c>
      <c r="AA105" s="23">
        <v>50</v>
      </c>
      <c r="AB105" s="19" t="s">
        <v>39</v>
      </c>
      <c r="AC105" s="25" t="s">
        <v>43</v>
      </c>
      <c r="AD105" s="26" t="str">
        <f t="shared" si="11"/>
        <v>E</v>
      </c>
      <c r="AE105" s="19" t="s">
        <v>39</v>
      </c>
      <c r="AF105" s="19" t="s">
        <v>39</v>
      </c>
      <c r="AG105" s="19" t="s">
        <v>39</v>
      </c>
      <c r="AH105" s="19" t="s">
        <v>39</v>
      </c>
      <c r="AI105" s="15" t="s">
        <v>44</v>
      </c>
    </row>
    <row r="106" spans="1:35" ht="16.5" customHeight="1">
      <c r="A106">
        <v>6077</v>
      </c>
      <c r="B106" s="13" t="str">
        <f t="shared" si="6"/>
        <v>OverStock</v>
      </c>
      <c r="C106" s="14" t="s">
        <v>108</v>
      </c>
      <c r="D106" s="15" t="s">
        <v>59</v>
      </c>
      <c r="E106" s="16">
        <f t="shared" si="7"/>
        <v>6.3</v>
      </c>
      <c r="F106" s="17">
        <f t="shared" si="8"/>
        <v>3.3</v>
      </c>
      <c r="G106" s="17">
        <f t="shared" si="9"/>
        <v>22.3</v>
      </c>
      <c r="H106" s="17">
        <f t="shared" si="10"/>
        <v>11.8</v>
      </c>
      <c r="I106" s="18" t="str">
        <f>IFERROR(VLOOKUP(C106,#REF!,8,FALSE),"")</f>
        <v/>
      </c>
      <c r="J106" s="19">
        <v>1048000</v>
      </c>
      <c r="K106" s="19">
        <v>600000</v>
      </c>
      <c r="L106" s="18" t="str">
        <f>IFERROR(VLOOKUP(C106,#REF!,11,FALSE),"")</f>
        <v/>
      </c>
      <c r="M106" s="19">
        <v>296000</v>
      </c>
      <c r="N106" s="20" t="s">
        <v>63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0</v>
      </c>
      <c r="U106" s="19">
        <v>296000</v>
      </c>
      <c r="V106" s="19">
        <v>0</v>
      </c>
      <c r="W106" s="19">
        <v>0</v>
      </c>
      <c r="X106" s="23">
        <v>1344000</v>
      </c>
      <c r="Y106" s="17">
        <v>28.6</v>
      </c>
      <c r="Z106" s="24">
        <v>15.2</v>
      </c>
      <c r="AA106" s="23">
        <v>47000</v>
      </c>
      <c r="AB106" s="19">
        <v>88476</v>
      </c>
      <c r="AC106" s="25">
        <v>1.9</v>
      </c>
      <c r="AD106" s="26">
        <f t="shared" si="11"/>
        <v>100</v>
      </c>
      <c r="AE106" s="19">
        <v>0</v>
      </c>
      <c r="AF106" s="19">
        <v>389216</v>
      </c>
      <c r="AG106" s="19">
        <v>809792</v>
      </c>
      <c r="AH106" s="19">
        <v>460644</v>
      </c>
      <c r="AI106" s="15" t="s">
        <v>44</v>
      </c>
    </row>
    <row r="107" spans="1:35" ht="16.5" customHeight="1">
      <c r="A107">
        <v>6118</v>
      </c>
      <c r="B107" s="13" t="str">
        <f t="shared" si="6"/>
        <v>Normal</v>
      </c>
      <c r="C107" s="14" t="s">
        <v>109</v>
      </c>
      <c r="D107" s="15" t="s">
        <v>110</v>
      </c>
      <c r="E107" s="16">
        <f t="shared" si="7"/>
        <v>5.7</v>
      </c>
      <c r="F107" s="17">
        <f t="shared" si="8"/>
        <v>4.4000000000000004</v>
      </c>
      <c r="G107" s="17">
        <f t="shared" si="9"/>
        <v>9.1</v>
      </c>
      <c r="H107" s="17">
        <f t="shared" si="10"/>
        <v>7</v>
      </c>
      <c r="I107" s="18" t="str">
        <f>IFERROR(VLOOKUP(C107,#REF!,8,FALSE),"")</f>
        <v/>
      </c>
      <c r="J107" s="19">
        <v>20000</v>
      </c>
      <c r="K107" s="19">
        <v>20000</v>
      </c>
      <c r="L107" s="18" t="str">
        <f>IFERROR(VLOOKUP(C107,#REF!,11,FALSE),"")</f>
        <v/>
      </c>
      <c r="M107" s="19">
        <v>12500</v>
      </c>
      <c r="N107" s="20" t="s">
        <v>69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0</v>
      </c>
      <c r="U107" s="19">
        <v>0</v>
      </c>
      <c r="V107" s="19">
        <v>12500</v>
      </c>
      <c r="W107" s="19">
        <v>0</v>
      </c>
      <c r="X107" s="23">
        <v>32500</v>
      </c>
      <c r="Y107" s="17">
        <v>14.8</v>
      </c>
      <c r="Z107" s="24">
        <v>11.4</v>
      </c>
      <c r="AA107" s="23">
        <v>2189</v>
      </c>
      <c r="AB107" s="19">
        <v>2844</v>
      </c>
      <c r="AC107" s="25">
        <v>1.3</v>
      </c>
      <c r="AD107" s="26">
        <f t="shared" si="11"/>
        <v>100</v>
      </c>
      <c r="AE107" s="19">
        <v>5000</v>
      </c>
      <c r="AF107" s="19">
        <v>12438</v>
      </c>
      <c r="AG107" s="19">
        <v>13166</v>
      </c>
      <c r="AH107" s="19">
        <v>5000</v>
      </c>
      <c r="AI107" s="15" t="s">
        <v>44</v>
      </c>
    </row>
    <row r="108" spans="1:35" ht="16.5" customHeight="1">
      <c r="A108">
        <v>6125</v>
      </c>
      <c r="B108" s="13" t="str">
        <f t="shared" si="6"/>
        <v>OverStock</v>
      </c>
      <c r="C108" s="14" t="s">
        <v>111</v>
      </c>
      <c r="D108" s="15" t="s">
        <v>110</v>
      </c>
      <c r="E108" s="16">
        <f t="shared" si="7"/>
        <v>12</v>
      </c>
      <c r="F108" s="17">
        <f t="shared" si="8"/>
        <v>54</v>
      </c>
      <c r="G108" s="17">
        <f t="shared" si="9"/>
        <v>6</v>
      </c>
      <c r="H108" s="17">
        <f t="shared" si="10"/>
        <v>27</v>
      </c>
      <c r="I108" s="18" t="str">
        <f>IFERROR(VLOOKUP(C108,#REF!,8,FALSE),"")</f>
        <v/>
      </c>
      <c r="J108" s="19">
        <v>7500</v>
      </c>
      <c r="K108" s="19">
        <v>0</v>
      </c>
      <c r="L108" s="18" t="str">
        <f>IFERROR(VLOOKUP(C108,#REF!,11,FALSE),"")</f>
        <v/>
      </c>
      <c r="M108" s="19">
        <v>15000</v>
      </c>
      <c r="N108" s="20" t="s">
        <v>69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0</v>
      </c>
      <c r="U108" s="19">
        <v>0</v>
      </c>
      <c r="V108" s="19">
        <v>15000</v>
      </c>
      <c r="W108" s="19">
        <v>0</v>
      </c>
      <c r="X108" s="23">
        <v>22500</v>
      </c>
      <c r="Y108" s="17">
        <v>18</v>
      </c>
      <c r="Z108" s="24">
        <v>80.900000000000006</v>
      </c>
      <c r="AA108" s="23">
        <v>1250</v>
      </c>
      <c r="AB108" s="19">
        <v>278</v>
      </c>
      <c r="AC108" s="25">
        <v>0.2</v>
      </c>
      <c r="AD108" s="26">
        <f t="shared" si="11"/>
        <v>50</v>
      </c>
      <c r="AE108" s="19">
        <v>2500</v>
      </c>
      <c r="AF108" s="19">
        <v>0</v>
      </c>
      <c r="AG108" s="19">
        <v>2500</v>
      </c>
      <c r="AH108" s="19">
        <v>0</v>
      </c>
      <c r="AI108" s="15" t="s">
        <v>44</v>
      </c>
    </row>
    <row r="109" spans="1:35" ht="16.5" customHeight="1">
      <c r="A109">
        <v>9267</v>
      </c>
      <c r="B109" s="13" t="str">
        <f t="shared" si="6"/>
        <v>OverStock</v>
      </c>
      <c r="C109" s="14" t="s">
        <v>113</v>
      </c>
      <c r="D109" s="15" t="s">
        <v>110</v>
      </c>
      <c r="E109" s="16">
        <f t="shared" si="7"/>
        <v>24</v>
      </c>
      <c r="F109" s="17">
        <f t="shared" si="8"/>
        <v>23.7</v>
      </c>
      <c r="G109" s="17">
        <f t="shared" si="9"/>
        <v>8</v>
      </c>
      <c r="H109" s="17">
        <f t="shared" si="10"/>
        <v>7.9</v>
      </c>
      <c r="I109" s="18" t="str">
        <f>IFERROR(VLOOKUP(C109,#REF!,8,FALSE),"")</f>
        <v/>
      </c>
      <c r="J109" s="19">
        <v>10000</v>
      </c>
      <c r="K109" s="19">
        <v>10000</v>
      </c>
      <c r="L109" s="18" t="str">
        <f>IFERROR(VLOOKUP(C109,#REF!,11,FALSE),"")</f>
        <v/>
      </c>
      <c r="M109" s="19">
        <v>30000</v>
      </c>
      <c r="N109" s="20" t="s">
        <v>69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30000</v>
      </c>
      <c r="U109" s="19">
        <v>0</v>
      </c>
      <c r="V109" s="19">
        <v>0</v>
      </c>
      <c r="W109" s="19">
        <v>0</v>
      </c>
      <c r="X109" s="23">
        <v>40000</v>
      </c>
      <c r="Y109" s="17">
        <v>32</v>
      </c>
      <c r="Z109" s="24">
        <v>31.6</v>
      </c>
      <c r="AA109" s="23">
        <v>1250</v>
      </c>
      <c r="AB109" s="19">
        <v>1266</v>
      </c>
      <c r="AC109" s="25">
        <v>1</v>
      </c>
      <c r="AD109" s="26">
        <f t="shared" si="11"/>
        <v>100</v>
      </c>
      <c r="AE109" s="19">
        <v>5838</v>
      </c>
      <c r="AF109" s="19">
        <v>5560</v>
      </c>
      <c r="AG109" s="19">
        <v>6176</v>
      </c>
      <c r="AH109" s="19">
        <v>3754</v>
      </c>
      <c r="AI109" s="15" t="s">
        <v>44</v>
      </c>
    </row>
    <row r="110" spans="1:35" ht="16.5" customHeight="1">
      <c r="A110">
        <v>1933</v>
      </c>
      <c r="B110" s="13" t="str">
        <f t="shared" si="6"/>
        <v>OverStock</v>
      </c>
      <c r="C110" s="14" t="s">
        <v>114</v>
      </c>
      <c r="D110" s="15" t="s">
        <v>110</v>
      </c>
      <c r="E110" s="16">
        <f t="shared" si="7"/>
        <v>184.6</v>
      </c>
      <c r="F110" s="17" t="str">
        <f t="shared" si="8"/>
        <v>--</v>
      </c>
      <c r="G110" s="17">
        <f t="shared" si="9"/>
        <v>0</v>
      </c>
      <c r="H110" s="17" t="str">
        <f t="shared" si="10"/>
        <v>--</v>
      </c>
      <c r="I110" s="18" t="str">
        <f>IFERROR(VLOOKUP(C110,#REF!,8,FALSE),"")</f>
        <v/>
      </c>
      <c r="J110" s="19">
        <v>0</v>
      </c>
      <c r="K110" s="19">
        <v>0</v>
      </c>
      <c r="L110" s="18" t="str">
        <f>IFERROR(VLOOKUP(C110,#REF!,11,FALSE),"")</f>
        <v/>
      </c>
      <c r="M110" s="19">
        <v>2400</v>
      </c>
      <c r="N110" s="20" t="s">
        <v>69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2400</v>
      </c>
      <c r="U110" s="19">
        <v>0</v>
      </c>
      <c r="V110" s="19">
        <v>0</v>
      </c>
      <c r="W110" s="19">
        <v>0</v>
      </c>
      <c r="X110" s="23">
        <v>2400</v>
      </c>
      <c r="Y110" s="17">
        <v>184.6</v>
      </c>
      <c r="Z110" s="24" t="s">
        <v>39</v>
      </c>
      <c r="AA110" s="23">
        <v>13</v>
      </c>
      <c r="AB110" s="19" t="s">
        <v>39</v>
      </c>
      <c r="AC110" s="25" t="s">
        <v>43</v>
      </c>
      <c r="AD110" s="26" t="str">
        <f t="shared" si="11"/>
        <v>E</v>
      </c>
      <c r="AE110" s="19" t="s">
        <v>39</v>
      </c>
      <c r="AF110" s="19" t="s">
        <v>39</v>
      </c>
      <c r="AG110" s="19" t="s">
        <v>39</v>
      </c>
      <c r="AH110" s="19" t="s">
        <v>39</v>
      </c>
      <c r="AI110" s="15" t="s">
        <v>44</v>
      </c>
    </row>
    <row r="111" spans="1:35" ht="16.5" customHeight="1">
      <c r="A111">
        <v>6150</v>
      </c>
      <c r="B111" s="13" t="str">
        <f t="shared" si="6"/>
        <v>Normal</v>
      </c>
      <c r="C111" s="14" t="s">
        <v>115</v>
      </c>
      <c r="D111" s="15" t="s">
        <v>110</v>
      </c>
      <c r="E111" s="16">
        <f t="shared" si="7"/>
        <v>10.7</v>
      </c>
      <c r="F111" s="17">
        <f t="shared" si="8"/>
        <v>7.9</v>
      </c>
      <c r="G111" s="17">
        <f t="shared" si="9"/>
        <v>0</v>
      </c>
      <c r="H111" s="17">
        <f t="shared" si="10"/>
        <v>0</v>
      </c>
      <c r="I111" s="18" t="str">
        <f>IFERROR(VLOOKUP(C111,#REF!,8,FALSE),"")</f>
        <v/>
      </c>
      <c r="J111" s="19">
        <v>0</v>
      </c>
      <c r="K111" s="19">
        <v>0</v>
      </c>
      <c r="L111" s="18" t="str">
        <f>IFERROR(VLOOKUP(C111,#REF!,11,FALSE),"")</f>
        <v/>
      </c>
      <c r="M111" s="19">
        <v>10000</v>
      </c>
      <c r="N111" s="20" t="s">
        <v>69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10000</v>
      </c>
      <c r="U111" s="19">
        <v>0</v>
      </c>
      <c r="V111" s="19">
        <v>0</v>
      </c>
      <c r="W111" s="19">
        <v>0</v>
      </c>
      <c r="X111" s="23">
        <v>10000</v>
      </c>
      <c r="Y111" s="17">
        <v>10.7</v>
      </c>
      <c r="Z111" s="24">
        <v>7.9</v>
      </c>
      <c r="AA111" s="23">
        <v>938</v>
      </c>
      <c r="AB111" s="19">
        <v>1266</v>
      </c>
      <c r="AC111" s="25">
        <v>1.3</v>
      </c>
      <c r="AD111" s="26">
        <f t="shared" si="11"/>
        <v>100</v>
      </c>
      <c r="AE111" s="19">
        <v>5838</v>
      </c>
      <c r="AF111" s="19">
        <v>5560</v>
      </c>
      <c r="AG111" s="19">
        <v>6176</v>
      </c>
      <c r="AH111" s="19">
        <v>3754</v>
      </c>
      <c r="AI111" s="15" t="s">
        <v>44</v>
      </c>
    </row>
    <row r="112" spans="1:35" ht="16.5" hidden="1" customHeight="1">
      <c r="A112">
        <v>1936</v>
      </c>
      <c r="B112" s="13" t="str">
        <f t="shared" si="6"/>
        <v>FCST</v>
      </c>
      <c r="C112" s="14" t="s">
        <v>116</v>
      </c>
      <c r="D112" s="15" t="s">
        <v>68</v>
      </c>
      <c r="E112" s="16" t="str">
        <f t="shared" si="7"/>
        <v>前八週無拉料</v>
      </c>
      <c r="F112" s="17">
        <f t="shared" si="8"/>
        <v>0</v>
      </c>
      <c r="G112" s="17" t="str">
        <f t="shared" si="9"/>
        <v>--</v>
      </c>
      <c r="H112" s="17">
        <f t="shared" si="10"/>
        <v>0</v>
      </c>
      <c r="I112" s="18" t="str">
        <f>IFERROR(VLOOKUP(C112,#REF!,8,FALSE),"")</f>
        <v/>
      </c>
      <c r="J112" s="19">
        <v>0</v>
      </c>
      <c r="K112" s="19">
        <v>0</v>
      </c>
      <c r="L112" s="18" t="str">
        <f>IFERROR(VLOOKUP(C112,#REF!,11,FALSE),"")</f>
        <v/>
      </c>
      <c r="M112" s="19">
        <v>0</v>
      </c>
      <c r="N112" s="20" t="s">
        <v>39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0</v>
      </c>
      <c r="U112" s="19">
        <v>0</v>
      </c>
      <c r="V112" s="19">
        <v>0</v>
      </c>
      <c r="W112" s="19">
        <v>0</v>
      </c>
      <c r="X112" s="23">
        <v>0</v>
      </c>
      <c r="Y112" s="17" t="s">
        <v>39</v>
      </c>
      <c r="Z112" s="24">
        <v>0</v>
      </c>
      <c r="AA112" s="23">
        <v>0</v>
      </c>
      <c r="AB112" s="19">
        <v>615</v>
      </c>
      <c r="AC112" s="25" t="s">
        <v>79</v>
      </c>
      <c r="AD112" s="26" t="str">
        <f t="shared" si="11"/>
        <v>F</v>
      </c>
      <c r="AE112" s="19">
        <v>600</v>
      </c>
      <c r="AF112" s="19">
        <v>600</v>
      </c>
      <c r="AG112" s="19">
        <v>4329</v>
      </c>
      <c r="AH112" s="19">
        <v>600</v>
      </c>
      <c r="AI112" s="15" t="s">
        <v>44</v>
      </c>
    </row>
    <row r="113" spans="1:35" ht="16.5" hidden="1" customHeight="1">
      <c r="A113">
        <v>5068</v>
      </c>
      <c r="B113" s="13" t="str">
        <f t="shared" si="6"/>
        <v>FCST</v>
      </c>
      <c r="C113" s="14" t="s">
        <v>117</v>
      </c>
      <c r="D113" s="15" t="s">
        <v>68</v>
      </c>
      <c r="E113" s="16" t="str">
        <f t="shared" si="7"/>
        <v>前八週無拉料</v>
      </c>
      <c r="F113" s="17">
        <f t="shared" si="8"/>
        <v>0</v>
      </c>
      <c r="G113" s="17" t="str">
        <f t="shared" si="9"/>
        <v>--</v>
      </c>
      <c r="H113" s="17">
        <f t="shared" si="10"/>
        <v>0</v>
      </c>
      <c r="I113" s="18" t="str">
        <f>IFERROR(VLOOKUP(C113,#REF!,8,FALSE),"")</f>
        <v/>
      </c>
      <c r="J113" s="19">
        <v>0</v>
      </c>
      <c r="K113" s="19">
        <v>0</v>
      </c>
      <c r="L113" s="18" t="str">
        <f>IFERROR(VLOOKUP(C113,#REF!,11,FALSE),"")</f>
        <v/>
      </c>
      <c r="M113" s="19">
        <v>0</v>
      </c>
      <c r="N113" s="20" t="s">
        <v>39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0</v>
      </c>
      <c r="U113" s="19">
        <v>0</v>
      </c>
      <c r="V113" s="19">
        <v>0</v>
      </c>
      <c r="W113" s="19">
        <v>0</v>
      </c>
      <c r="X113" s="23">
        <v>0</v>
      </c>
      <c r="Y113" s="17" t="s">
        <v>39</v>
      </c>
      <c r="Z113" s="24">
        <v>0</v>
      </c>
      <c r="AA113" s="23">
        <v>0</v>
      </c>
      <c r="AB113" s="19">
        <v>5288</v>
      </c>
      <c r="AC113" s="25" t="s">
        <v>79</v>
      </c>
      <c r="AD113" s="26" t="str">
        <f t="shared" si="11"/>
        <v>F</v>
      </c>
      <c r="AE113" s="19">
        <v>47600</v>
      </c>
      <c r="AF113" s="19">
        <v>0</v>
      </c>
      <c r="AG113" s="19">
        <v>0</v>
      </c>
      <c r="AH113" s="19">
        <v>0</v>
      </c>
      <c r="AI113" s="15" t="s">
        <v>44</v>
      </c>
    </row>
    <row r="114" spans="1:35" ht="16.5" hidden="1" customHeight="1">
      <c r="A114">
        <v>8939</v>
      </c>
      <c r="B114" s="13" t="str">
        <f t="shared" si="6"/>
        <v>None</v>
      </c>
      <c r="C114" s="14" t="s">
        <v>118</v>
      </c>
      <c r="D114" s="15" t="s">
        <v>68</v>
      </c>
      <c r="E114" s="16" t="str">
        <f t="shared" si="7"/>
        <v>前八週無拉料</v>
      </c>
      <c r="F114" s="17" t="str">
        <f t="shared" si="8"/>
        <v>--</v>
      </c>
      <c r="G114" s="17" t="str">
        <f t="shared" si="9"/>
        <v>--</v>
      </c>
      <c r="H114" s="17" t="str">
        <f t="shared" si="10"/>
        <v>--</v>
      </c>
      <c r="I114" s="18" t="str">
        <f>IFERROR(VLOOKUP(C114,#REF!,8,FALSE),"")</f>
        <v/>
      </c>
      <c r="J114" s="19">
        <v>0</v>
      </c>
      <c r="K114" s="19">
        <v>0</v>
      </c>
      <c r="L114" s="18" t="str">
        <f>IFERROR(VLOOKUP(C114,#REF!,11,FALSE),"")</f>
        <v/>
      </c>
      <c r="M114" s="19">
        <v>0</v>
      </c>
      <c r="N114" s="20" t="s">
        <v>39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0</v>
      </c>
      <c r="U114" s="19">
        <v>0</v>
      </c>
      <c r="V114" s="19">
        <v>0</v>
      </c>
      <c r="W114" s="19">
        <v>0</v>
      </c>
      <c r="X114" s="23">
        <v>0</v>
      </c>
      <c r="Y114" s="17" t="s">
        <v>39</v>
      </c>
      <c r="Z114" s="24" t="s">
        <v>39</v>
      </c>
      <c r="AA114" s="23">
        <v>0</v>
      </c>
      <c r="AB114" s="19" t="s">
        <v>39</v>
      </c>
      <c r="AC114" s="25" t="s">
        <v>43</v>
      </c>
      <c r="AD114" s="26" t="str">
        <f t="shared" si="11"/>
        <v>E</v>
      </c>
      <c r="AE114" s="19" t="s">
        <v>39</v>
      </c>
      <c r="AF114" s="19" t="s">
        <v>39</v>
      </c>
      <c r="AG114" s="19" t="s">
        <v>39</v>
      </c>
      <c r="AH114" s="19" t="s">
        <v>39</v>
      </c>
      <c r="AI114" s="15" t="s">
        <v>44</v>
      </c>
    </row>
    <row r="115" spans="1:35" ht="16.5" hidden="1" customHeight="1">
      <c r="A115">
        <v>6049</v>
      </c>
      <c r="B115" s="13" t="str">
        <f t="shared" si="6"/>
        <v>Normal</v>
      </c>
      <c r="C115" s="14" t="s">
        <v>119</v>
      </c>
      <c r="D115" s="15" t="s">
        <v>59</v>
      </c>
      <c r="E115" s="16">
        <f t="shared" si="7"/>
        <v>0</v>
      </c>
      <c r="F115" s="17" t="str">
        <f t="shared" si="8"/>
        <v>--</v>
      </c>
      <c r="G115" s="17">
        <f t="shared" si="9"/>
        <v>0</v>
      </c>
      <c r="H115" s="17" t="str">
        <f t="shared" si="10"/>
        <v>--</v>
      </c>
      <c r="I115" s="18" t="str">
        <f>IFERROR(VLOOKUP(C115,#REF!,8,FALSE),"")</f>
        <v/>
      </c>
      <c r="J115" s="19">
        <v>0</v>
      </c>
      <c r="K115" s="19">
        <v>0</v>
      </c>
      <c r="L115" s="18" t="str">
        <f>IFERROR(VLOOKUP(C115,#REF!,11,FALSE),"")</f>
        <v/>
      </c>
      <c r="M115" s="19">
        <v>0</v>
      </c>
      <c r="N115" s="20" t="s">
        <v>47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0</v>
      </c>
      <c r="U115" s="19">
        <v>0</v>
      </c>
      <c r="V115" s="19">
        <v>0</v>
      </c>
      <c r="W115" s="19">
        <v>0</v>
      </c>
      <c r="X115" s="23">
        <v>0</v>
      </c>
      <c r="Y115" s="17">
        <v>0</v>
      </c>
      <c r="Z115" s="24" t="s">
        <v>39</v>
      </c>
      <c r="AA115" s="23">
        <v>2625</v>
      </c>
      <c r="AB115" s="19" t="s">
        <v>39</v>
      </c>
      <c r="AC115" s="25" t="s">
        <v>43</v>
      </c>
      <c r="AD115" s="26" t="str">
        <f t="shared" si="11"/>
        <v>E</v>
      </c>
      <c r="AE115" s="19" t="s">
        <v>39</v>
      </c>
      <c r="AF115" s="19" t="s">
        <v>39</v>
      </c>
      <c r="AG115" s="19" t="s">
        <v>39</v>
      </c>
      <c r="AH115" s="19" t="s">
        <v>39</v>
      </c>
      <c r="AI115" s="15" t="s">
        <v>44</v>
      </c>
    </row>
    <row r="116" spans="1:35" ht="16.5" customHeight="1">
      <c r="A116">
        <v>8802</v>
      </c>
      <c r="B116" s="13" t="str">
        <f t="shared" si="6"/>
        <v>ZeroZero</v>
      </c>
      <c r="C116" s="14" t="s">
        <v>120</v>
      </c>
      <c r="D116" s="15" t="s">
        <v>121</v>
      </c>
      <c r="E116" s="16" t="str">
        <f t="shared" si="7"/>
        <v>前八週無拉料</v>
      </c>
      <c r="F116" s="17" t="str">
        <f t="shared" si="8"/>
        <v>--</v>
      </c>
      <c r="G116" s="17" t="str">
        <f t="shared" si="9"/>
        <v>--</v>
      </c>
      <c r="H116" s="17" t="str">
        <f t="shared" si="10"/>
        <v>--</v>
      </c>
      <c r="I116" s="18" t="str">
        <f>IFERROR(VLOOKUP(C116,#REF!,8,FALSE),"")</f>
        <v/>
      </c>
      <c r="J116" s="19">
        <v>6000</v>
      </c>
      <c r="K116" s="19">
        <v>6000</v>
      </c>
      <c r="L116" s="18" t="str">
        <f>IFERROR(VLOOKUP(C116,#REF!,11,FALSE),"")</f>
        <v/>
      </c>
      <c r="M116" s="19">
        <v>0</v>
      </c>
      <c r="N116" s="20" t="s">
        <v>42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0</v>
      </c>
      <c r="U116" s="19">
        <v>0</v>
      </c>
      <c r="V116" s="19">
        <v>0</v>
      </c>
      <c r="W116" s="19">
        <v>0</v>
      </c>
      <c r="X116" s="23">
        <v>6000</v>
      </c>
      <c r="Y116" s="17" t="s">
        <v>39</v>
      </c>
      <c r="Z116" s="24" t="s">
        <v>39</v>
      </c>
      <c r="AA116" s="23">
        <v>0</v>
      </c>
      <c r="AB116" s="19" t="s">
        <v>39</v>
      </c>
      <c r="AC116" s="25" t="s">
        <v>43</v>
      </c>
      <c r="AD116" s="26" t="str">
        <f t="shared" si="11"/>
        <v>E</v>
      </c>
      <c r="AE116" s="19" t="s">
        <v>39</v>
      </c>
      <c r="AF116" s="19" t="s">
        <v>39</v>
      </c>
      <c r="AG116" s="19" t="s">
        <v>39</v>
      </c>
      <c r="AH116" s="19" t="s">
        <v>39</v>
      </c>
      <c r="AI116" s="15" t="s">
        <v>44</v>
      </c>
    </row>
    <row r="117" spans="1:35" ht="16.5" hidden="1" customHeight="1">
      <c r="A117">
        <v>5341</v>
      </c>
      <c r="B117" s="13" t="str">
        <f t="shared" si="6"/>
        <v>None</v>
      </c>
      <c r="C117" s="14" t="s">
        <v>122</v>
      </c>
      <c r="D117" s="15" t="s">
        <v>59</v>
      </c>
      <c r="E117" s="16" t="str">
        <f t="shared" si="7"/>
        <v>前八週無拉料</v>
      </c>
      <c r="F117" s="17" t="str">
        <f t="shared" si="8"/>
        <v>--</v>
      </c>
      <c r="G117" s="17" t="str">
        <f t="shared" si="9"/>
        <v>--</v>
      </c>
      <c r="H117" s="17" t="str">
        <f t="shared" si="10"/>
        <v>--</v>
      </c>
      <c r="I117" s="18" t="str">
        <f>IFERROR(VLOOKUP(C117,#REF!,8,FALSE),"")</f>
        <v/>
      </c>
      <c r="J117" s="19">
        <v>0</v>
      </c>
      <c r="K117" s="19">
        <v>0</v>
      </c>
      <c r="L117" s="18" t="str">
        <f>IFERROR(VLOOKUP(C117,#REF!,11,FALSE),"")</f>
        <v/>
      </c>
      <c r="M117" s="19">
        <v>0</v>
      </c>
      <c r="N117" s="20" t="s">
        <v>47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0</v>
      </c>
      <c r="U117" s="19">
        <v>0</v>
      </c>
      <c r="V117" s="19">
        <v>0</v>
      </c>
      <c r="W117" s="19">
        <v>0</v>
      </c>
      <c r="X117" s="23">
        <v>0</v>
      </c>
      <c r="Y117" s="17" t="s">
        <v>39</v>
      </c>
      <c r="Z117" s="24" t="s">
        <v>39</v>
      </c>
      <c r="AA117" s="23">
        <v>0</v>
      </c>
      <c r="AB117" s="19" t="s">
        <v>39</v>
      </c>
      <c r="AC117" s="25" t="s">
        <v>43</v>
      </c>
      <c r="AD117" s="26" t="str">
        <f t="shared" si="11"/>
        <v>E</v>
      </c>
      <c r="AE117" s="19" t="s">
        <v>39</v>
      </c>
      <c r="AF117" s="19" t="s">
        <v>39</v>
      </c>
      <c r="AG117" s="19" t="s">
        <v>39</v>
      </c>
      <c r="AH117" s="19" t="s">
        <v>39</v>
      </c>
      <c r="AI117" s="15" t="s">
        <v>44</v>
      </c>
    </row>
    <row r="118" spans="1:35" ht="16.5" customHeight="1">
      <c r="A118">
        <v>6129</v>
      </c>
      <c r="B118" s="13" t="str">
        <f t="shared" si="6"/>
        <v>Normal</v>
      </c>
      <c r="C118" s="14" t="s">
        <v>123</v>
      </c>
      <c r="D118" s="15" t="s">
        <v>59</v>
      </c>
      <c r="E118" s="16">
        <f t="shared" si="7"/>
        <v>12</v>
      </c>
      <c r="F118" s="17">
        <f t="shared" si="8"/>
        <v>3.4</v>
      </c>
      <c r="G118" s="17">
        <f t="shared" si="9"/>
        <v>0</v>
      </c>
      <c r="H118" s="17">
        <f t="shared" si="10"/>
        <v>0</v>
      </c>
      <c r="I118" s="18" t="str">
        <f>IFERROR(VLOOKUP(C118,#REF!,8,FALSE),"")</f>
        <v/>
      </c>
      <c r="J118" s="19">
        <v>0</v>
      </c>
      <c r="K118" s="19">
        <v>0</v>
      </c>
      <c r="L118" s="18" t="str">
        <f>IFERROR(VLOOKUP(C118,#REF!,11,FALSE),"")</f>
        <v/>
      </c>
      <c r="M118" s="19">
        <v>9000</v>
      </c>
      <c r="N118" s="20" t="s">
        <v>63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9000</v>
      </c>
      <c r="U118" s="19">
        <v>0</v>
      </c>
      <c r="V118" s="19">
        <v>0</v>
      </c>
      <c r="W118" s="19">
        <v>0</v>
      </c>
      <c r="X118" s="23">
        <v>9000</v>
      </c>
      <c r="Y118" s="17">
        <v>12</v>
      </c>
      <c r="Z118" s="24">
        <v>3.4</v>
      </c>
      <c r="AA118" s="23">
        <v>750</v>
      </c>
      <c r="AB118" s="19">
        <v>2668</v>
      </c>
      <c r="AC118" s="25">
        <v>3.6</v>
      </c>
      <c r="AD118" s="26">
        <f t="shared" si="11"/>
        <v>150</v>
      </c>
      <c r="AE118" s="19">
        <v>12000</v>
      </c>
      <c r="AF118" s="19">
        <v>12000</v>
      </c>
      <c r="AG118" s="19">
        <v>12000</v>
      </c>
      <c r="AH118" s="19">
        <v>0</v>
      </c>
      <c r="AI118" s="15" t="s">
        <v>44</v>
      </c>
    </row>
    <row r="119" spans="1:35" ht="16.5" customHeight="1">
      <c r="A119">
        <v>4442</v>
      </c>
      <c r="B119" s="13" t="str">
        <f t="shared" si="6"/>
        <v>OverStock</v>
      </c>
      <c r="C119" s="14" t="s">
        <v>124</v>
      </c>
      <c r="D119" s="15" t="s">
        <v>59</v>
      </c>
      <c r="E119" s="16">
        <f t="shared" si="7"/>
        <v>1.6</v>
      </c>
      <c r="F119" s="17">
        <f t="shared" si="8"/>
        <v>0.5</v>
      </c>
      <c r="G119" s="17">
        <f t="shared" si="9"/>
        <v>17.3</v>
      </c>
      <c r="H119" s="17">
        <f t="shared" si="10"/>
        <v>5.3</v>
      </c>
      <c r="I119" s="18" t="str">
        <f>IFERROR(VLOOKUP(C119,#REF!,8,FALSE),"")</f>
        <v/>
      </c>
      <c r="J119" s="19">
        <v>3950000</v>
      </c>
      <c r="K119" s="19">
        <v>1900000</v>
      </c>
      <c r="L119" s="18" t="str">
        <f>IFERROR(VLOOKUP(C119,#REF!,11,FALSE),"")</f>
        <v/>
      </c>
      <c r="M119" s="19">
        <v>370000</v>
      </c>
      <c r="N119" s="20" t="s">
        <v>47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370000</v>
      </c>
      <c r="U119" s="19">
        <v>0</v>
      </c>
      <c r="V119" s="19">
        <v>0</v>
      </c>
      <c r="W119" s="19">
        <v>0</v>
      </c>
      <c r="X119" s="23">
        <v>4320000</v>
      </c>
      <c r="Y119" s="17">
        <v>18.899999999999999</v>
      </c>
      <c r="Z119" s="24">
        <v>5.8</v>
      </c>
      <c r="AA119" s="23">
        <v>228750</v>
      </c>
      <c r="AB119" s="19">
        <v>738711</v>
      </c>
      <c r="AC119" s="25">
        <v>3.2</v>
      </c>
      <c r="AD119" s="26">
        <f t="shared" si="11"/>
        <v>150</v>
      </c>
      <c r="AE119" s="19">
        <v>808380</v>
      </c>
      <c r="AF119" s="19">
        <v>3893346</v>
      </c>
      <c r="AG119" s="19">
        <v>3452352</v>
      </c>
      <c r="AH119" s="19">
        <v>2167170</v>
      </c>
      <c r="AI119" s="15" t="s">
        <v>44</v>
      </c>
    </row>
    <row r="120" spans="1:35" ht="16.5" customHeight="1">
      <c r="A120">
        <v>8404</v>
      </c>
      <c r="B120" s="13" t="str">
        <f t="shared" si="6"/>
        <v>Normal</v>
      </c>
      <c r="C120" s="14" t="s">
        <v>125</v>
      </c>
      <c r="D120" s="15" t="s">
        <v>59</v>
      </c>
      <c r="E120" s="16">
        <f t="shared" si="7"/>
        <v>16</v>
      </c>
      <c r="F120" s="17">
        <f t="shared" si="8"/>
        <v>0.9</v>
      </c>
      <c r="G120" s="17">
        <f t="shared" si="9"/>
        <v>0</v>
      </c>
      <c r="H120" s="17">
        <f t="shared" si="10"/>
        <v>0</v>
      </c>
      <c r="I120" s="18" t="str">
        <f>IFERROR(VLOOKUP(C120,#REF!,8,FALSE),"")</f>
        <v/>
      </c>
      <c r="J120" s="19">
        <v>0</v>
      </c>
      <c r="K120" s="19">
        <v>0</v>
      </c>
      <c r="L120" s="18" t="str">
        <f>IFERROR(VLOOKUP(C120,#REF!,11,FALSE),"")</f>
        <v/>
      </c>
      <c r="M120" s="19">
        <v>180000</v>
      </c>
      <c r="N120" s="20" t="s">
        <v>47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180000</v>
      </c>
      <c r="U120" s="19">
        <v>0</v>
      </c>
      <c r="V120" s="19">
        <v>0</v>
      </c>
      <c r="W120" s="19">
        <v>0</v>
      </c>
      <c r="X120" s="23">
        <v>180000</v>
      </c>
      <c r="Y120" s="17">
        <v>16</v>
      </c>
      <c r="Z120" s="24">
        <v>0.9</v>
      </c>
      <c r="AA120" s="23">
        <v>11250</v>
      </c>
      <c r="AB120" s="19">
        <v>192171</v>
      </c>
      <c r="AC120" s="25">
        <v>17.100000000000001</v>
      </c>
      <c r="AD120" s="26">
        <f t="shared" si="11"/>
        <v>150</v>
      </c>
      <c r="AE120" s="19">
        <v>52920</v>
      </c>
      <c r="AF120" s="19">
        <v>1676628</v>
      </c>
      <c r="AG120" s="19">
        <v>0</v>
      </c>
      <c r="AH120" s="19">
        <v>0</v>
      </c>
      <c r="AI120" s="15" t="s">
        <v>44</v>
      </c>
    </row>
    <row r="121" spans="1:35" ht="16.5" customHeight="1">
      <c r="A121">
        <v>4444</v>
      </c>
      <c r="B121" s="13" t="str">
        <f t="shared" si="6"/>
        <v>OverStock</v>
      </c>
      <c r="C121" s="14" t="s">
        <v>126</v>
      </c>
      <c r="D121" s="15" t="s">
        <v>59</v>
      </c>
      <c r="E121" s="16">
        <f t="shared" si="7"/>
        <v>30</v>
      </c>
      <c r="F121" s="17">
        <f t="shared" si="8"/>
        <v>2.6</v>
      </c>
      <c r="G121" s="17">
        <f t="shared" si="9"/>
        <v>0</v>
      </c>
      <c r="H121" s="17">
        <f t="shared" si="10"/>
        <v>0</v>
      </c>
      <c r="I121" s="18" t="str">
        <f>IFERROR(VLOOKUP(C121,#REF!,8,FALSE),"")</f>
        <v/>
      </c>
      <c r="J121" s="19">
        <v>0</v>
      </c>
      <c r="K121" s="19">
        <v>0</v>
      </c>
      <c r="L121" s="18" t="str">
        <f>IFERROR(VLOOKUP(C121,#REF!,11,FALSE),"")</f>
        <v/>
      </c>
      <c r="M121" s="19">
        <v>4200000</v>
      </c>
      <c r="N121" s="20" t="s">
        <v>47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4200000</v>
      </c>
      <c r="U121" s="19">
        <v>0</v>
      </c>
      <c r="V121" s="19">
        <v>0</v>
      </c>
      <c r="W121" s="19">
        <v>0</v>
      </c>
      <c r="X121" s="23">
        <v>4200000</v>
      </c>
      <c r="Y121" s="17">
        <v>30</v>
      </c>
      <c r="Z121" s="24">
        <v>2.6</v>
      </c>
      <c r="AA121" s="23">
        <v>140000</v>
      </c>
      <c r="AB121" s="19">
        <v>1639689</v>
      </c>
      <c r="AC121" s="25">
        <v>11.7</v>
      </c>
      <c r="AD121" s="26">
        <f t="shared" si="11"/>
        <v>150</v>
      </c>
      <c r="AE121" s="19">
        <v>3744285</v>
      </c>
      <c r="AF121" s="19">
        <v>8581746</v>
      </c>
      <c r="AG121" s="19">
        <v>4983864</v>
      </c>
      <c r="AH121" s="19">
        <v>2657085</v>
      </c>
      <c r="AI121" s="15" t="s">
        <v>44</v>
      </c>
    </row>
    <row r="122" spans="1:35" ht="16.5" hidden="1" customHeight="1">
      <c r="A122">
        <v>4443</v>
      </c>
      <c r="B122" s="13" t="str">
        <f t="shared" si="6"/>
        <v>Normal</v>
      </c>
      <c r="C122" s="14" t="s">
        <v>127</v>
      </c>
      <c r="D122" s="15" t="s">
        <v>59</v>
      </c>
      <c r="E122" s="16">
        <f t="shared" si="7"/>
        <v>0</v>
      </c>
      <c r="F122" s="17">
        <f t="shared" si="8"/>
        <v>0</v>
      </c>
      <c r="G122" s="17">
        <f t="shared" si="9"/>
        <v>0</v>
      </c>
      <c r="H122" s="17">
        <f t="shared" si="10"/>
        <v>0</v>
      </c>
      <c r="I122" s="18" t="str">
        <f>IFERROR(VLOOKUP(C122,#REF!,8,FALSE),"")</f>
        <v/>
      </c>
      <c r="J122" s="19">
        <v>0</v>
      </c>
      <c r="K122" s="19">
        <v>0</v>
      </c>
      <c r="L122" s="18" t="str">
        <f>IFERROR(VLOOKUP(C122,#REF!,11,FALSE),"")</f>
        <v/>
      </c>
      <c r="M122" s="19">
        <v>0</v>
      </c>
      <c r="N122" s="20" t="s">
        <v>47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0</v>
      </c>
      <c r="U122" s="19">
        <v>0</v>
      </c>
      <c r="V122" s="19">
        <v>0</v>
      </c>
      <c r="W122" s="19">
        <v>0</v>
      </c>
      <c r="X122" s="23">
        <v>0</v>
      </c>
      <c r="Y122" s="17">
        <v>0</v>
      </c>
      <c r="Z122" s="24">
        <v>0</v>
      </c>
      <c r="AA122" s="23">
        <v>1250</v>
      </c>
      <c r="AB122" s="19">
        <v>3333</v>
      </c>
      <c r="AC122" s="25">
        <v>2.7</v>
      </c>
      <c r="AD122" s="26">
        <f t="shared" si="11"/>
        <v>150</v>
      </c>
      <c r="AE122" s="19">
        <v>0</v>
      </c>
      <c r="AF122" s="19">
        <v>0</v>
      </c>
      <c r="AG122" s="19">
        <v>90000</v>
      </c>
      <c r="AH122" s="19">
        <v>60000</v>
      </c>
      <c r="AI122" s="15" t="s">
        <v>44</v>
      </c>
    </row>
    <row r="123" spans="1:35" ht="16.5" customHeight="1">
      <c r="A123">
        <v>6073</v>
      </c>
      <c r="B123" s="13" t="str">
        <f t="shared" si="6"/>
        <v>Normal</v>
      </c>
      <c r="C123" s="14" t="s">
        <v>128</v>
      </c>
      <c r="D123" s="15" t="s">
        <v>59</v>
      </c>
      <c r="E123" s="16">
        <f t="shared" si="7"/>
        <v>7.8</v>
      </c>
      <c r="F123" s="17">
        <f t="shared" si="8"/>
        <v>14.2</v>
      </c>
      <c r="G123" s="17">
        <f t="shared" si="9"/>
        <v>3.1</v>
      </c>
      <c r="H123" s="17">
        <f t="shared" si="10"/>
        <v>5.7</v>
      </c>
      <c r="I123" s="18" t="str">
        <f>IFERROR(VLOOKUP(C123,#REF!,8,FALSE),"")</f>
        <v/>
      </c>
      <c r="J123" s="19">
        <v>390000</v>
      </c>
      <c r="K123" s="19">
        <v>130000</v>
      </c>
      <c r="L123" s="18" t="str">
        <f>IFERROR(VLOOKUP(C123,#REF!,11,FALSE),"")</f>
        <v/>
      </c>
      <c r="M123" s="19">
        <v>970000</v>
      </c>
      <c r="N123" s="20" t="s">
        <v>47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970000</v>
      </c>
      <c r="U123" s="19">
        <v>0</v>
      </c>
      <c r="V123" s="19">
        <v>0</v>
      </c>
      <c r="W123" s="19">
        <v>0</v>
      </c>
      <c r="X123" s="23">
        <v>1360000</v>
      </c>
      <c r="Y123" s="17">
        <v>10.9</v>
      </c>
      <c r="Z123" s="24">
        <v>19.899999999999999</v>
      </c>
      <c r="AA123" s="23">
        <v>125000</v>
      </c>
      <c r="AB123" s="19">
        <v>68177</v>
      </c>
      <c r="AC123" s="25">
        <v>0.5</v>
      </c>
      <c r="AD123" s="26">
        <f t="shared" si="11"/>
        <v>100</v>
      </c>
      <c r="AE123" s="19">
        <v>211539</v>
      </c>
      <c r="AF123" s="19">
        <v>331930</v>
      </c>
      <c r="AG123" s="19">
        <v>148197</v>
      </c>
      <c r="AH123" s="19">
        <v>169051</v>
      </c>
      <c r="AI123" s="15" t="s">
        <v>44</v>
      </c>
    </row>
    <row r="124" spans="1:35" ht="16.5" customHeight="1">
      <c r="A124">
        <v>6013</v>
      </c>
      <c r="B124" s="13" t="str">
        <f t="shared" si="6"/>
        <v>Normal</v>
      </c>
      <c r="C124" s="14" t="s">
        <v>129</v>
      </c>
      <c r="D124" s="15" t="s">
        <v>46</v>
      </c>
      <c r="E124" s="16">
        <f t="shared" si="7"/>
        <v>2.7</v>
      </c>
      <c r="F124" s="17" t="str">
        <f t="shared" si="8"/>
        <v>--</v>
      </c>
      <c r="G124" s="17">
        <f t="shared" si="9"/>
        <v>0</v>
      </c>
      <c r="H124" s="17" t="str">
        <f t="shared" si="10"/>
        <v>--</v>
      </c>
      <c r="I124" s="18" t="str">
        <f>IFERROR(VLOOKUP(C124,#REF!,8,FALSE),"")</f>
        <v/>
      </c>
      <c r="J124" s="19">
        <v>0</v>
      </c>
      <c r="K124" s="19">
        <v>0</v>
      </c>
      <c r="L124" s="18" t="str">
        <f>IFERROR(VLOOKUP(C124,#REF!,11,FALSE),"")</f>
        <v/>
      </c>
      <c r="M124" s="19">
        <v>2000</v>
      </c>
      <c r="N124" s="20" t="s">
        <v>47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2000</v>
      </c>
      <c r="U124" s="19">
        <v>0</v>
      </c>
      <c r="V124" s="19">
        <v>0</v>
      </c>
      <c r="W124" s="19">
        <v>0</v>
      </c>
      <c r="X124" s="23">
        <v>2000</v>
      </c>
      <c r="Y124" s="17">
        <v>2.7</v>
      </c>
      <c r="Z124" s="24" t="s">
        <v>39</v>
      </c>
      <c r="AA124" s="23">
        <v>750</v>
      </c>
      <c r="AB124" s="19" t="s">
        <v>39</v>
      </c>
      <c r="AC124" s="25" t="s">
        <v>43</v>
      </c>
      <c r="AD124" s="26" t="str">
        <f t="shared" si="11"/>
        <v>E</v>
      </c>
      <c r="AE124" s="19" t="s">
        <v>39</v>
      </c>
      <c r="AF124" s="19" t="s">
        <v>39</v>
      </c>
      <c r="AG124" s="19" t="s">
        <v>39</v>
      </c>
      <c r="AH124" s="19" t="s">
        <v>39</v>
      </c>
      <c r="AI124" s="15" t="s">
        <v>44</v>
      </c>
    </row>
    <row r="125" spans="1:35" ht="16.5" customHeight="1">
      <c r="A125">
        <v>5069</v>
      </c>
      <c r="B125" s="13" t="str">
        <f t="shared" si="6"/>
        <v>Normal</v>
      </c>
      <c r="C125" s="14" t="s">
        <v>130</v>
      </c>
      <c r="D125" s="15" t="s">
        <v>68</v>
      </c>
      <c r="E125" s="16">
        <f t="shared" si="7"/>
        <v>8</v>
      </c>
      <c r="F125" s="17" t="str">
        <f t="shared" si="8"/>
        <v>--</v>
      </c>
      <c r="G125" s="17">
        <f t="shared" si="9"/>
        <v>0</v>
      </c>
      <c r="H125" s="17" t="str">
        <f t="shared" si="10"/>
        <v>--</v>
      </c>
      <c r="I125" s="18" t="str">
        <f>IFERROR(VLOOKUP(C125,#REF!,8,FALSE),"")</f>
        <v/>
      </c>
      <c r="J125" s="19">
        <v>0</v>
      </c>
      <c r="K125" s="19">
        <v>0</v>
      </c>
      <c r="L125" s="18" t="str">
        <f>IFERROR(VLOOKUP(C125,#REF!,11,FALSE),"")</f>
        <v/>
      </c>
      <c r="M125" s="19">
        <v>4000</v>
      </c>
      <c r="N125" s="20" t="s">
        <v>42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4000</v>
      </c>
      <c r="U125" s="19">
        <v>0</v>
      </c>
      <c r="V125" s="19">
        <v>0</v>
      </c>
      <c r="W125" s="19">
        <v>0</v>
      </c>
      <c r="X125" s="23">
        <v>4000</v>
      </c>
      <c r="Y125" s="17">
        <v>8</v>
      </c>
      <c r="Z125" s="24" t="s">
        <v>39</v>
      </c>
      <c r="AA125" s="23">
        <v>500</v>
      </c>
      <c r="AB125" s="19" t="s">
        <v>39</v>
      </c>
      <c r="AC125" s="25" t="s">
        <v>43</v>
      </c>
      <c r="AD125" s="26" t="str">
        <f t="shared" si="11"/>
        <v>E</v>
      </c>
      <c r="AE125" s="19" t="s">
        <v>39</v>
      </c>
      <c r="AF125" s="19" t="s">
        <v>39</v>
      </c>
      <c r="AG125" s="19" t="s">
        <v>39</v>
      </c>
      <c r="AH125" s="19" t="s">
        <v>39</v>
      </c>
      <c r="AI125" s="15" t="s">
        <v>44</v>
      </c>
    </row>
    <row r="126" spans="1:35" ht="16.5" hidden="1" customHeight="1">
      <c r="A126">
        <v>1943</v>
      </c>
      <c r="B126" s="13" t="str">
        <f t="shared" si="6"/>
        <v>None</v>
      </c>
      <c r="C126" s="14" t="s">
        <v>131</v>
      </c>
      <c r="D126" s="15" t="s">
        <v>68</v>
      </c>
      <c r="E126" s="16" t="str">
        <f t="shared" si="7"/>
        <v>前八週無拉料</v>
      </c>
      <c r="F126" s="17" t="str">
        <f t="shared" si="8"/>
        <v>--</v>
      </c>
      <c r="G126" s="17" t="str">
        <f t="shared" si="9"/>
        <v>--</v>
      </c>
      <c r="H126" s="17" t="str">
        <f t="shared" si="10"/>
        <v>--</v>
      </c>
      <c r="I126" s="18" t="str">
        <f>IFERROR(VLOOKUP(C126,#REF!,8,FALSE),"")</f>
        <v/>
      </c>
      <c r="J126" s="19">
        <v>0</v>
      </c>
      <c r="K126" s="19">
        <v>0</v>
      </c>
      <c r="L126" s="18" t="str">
        <f>IFERROR(VLOOKUP(C126,#REF!,11,FALSE),"")</f>
        <v/>
      </c>
      <c r="M126" s="19">
        <v>0</v>
      </c>
      <c r="N126" s="20" t="s">
        <v>42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0</v>
      </c>
      <c r="U126" s="19">
        <v>0</v>
      </c>
      <c r="V126" s="19">
        <v>0</v>
      </c>
      <c r="W126" s="19">
        <v>0</v>
      </c>
      <c r="X126" s="23">
        <v>0</v>
      </c>
      <c r="Y126" s="17" t="s">
        <v>39</v>
      </c>
      <c r="Z126" s="24" t="s">
        <v>39</v>
      </c>
      <c r="AA126" s="23">
        <v>0</v>
      </c>
      <c r="AB126" s="19" t="s">
        <v>39</v>
      </c>
      <c r="AC126" s="25" t="s">
        <v>43</v>
      </c>
      <c r="AD126" s="26" t="str">
        <f t="shared" si="11"/>
        <v>E</v>
      </c>
      <c r="AE126" s="19" t="s">
        <v>39</v>
      </c>
      <c r="AF126" s="19" t="s">
        <v>39</v>
      </c>
      <c r="AG126" s="19" t="s">
        <v>39</v>
      </c>
      <c r="AH126" s="19" t="s">
        <v>39</v>
      </c>
      <c r="AI126" s="15" t="s">
        <v>44</v>
      </c>
    </row>
    <row r="127" spans="1:35" ht="16.5" customHeight="1">
      <c r="A127">
        <v>6050</v>
      </c>
      <c r="B127" s="13" t="str">
        <f t="shared" si="6"/>
        <v>ZeroZero</v>
      </c>
      <c r="C127" s="14" t="s">
        <v>132</v>
      </c>
      <c r="D127" s="15" t="s">
        <v>68</v>
      </c>
      <c r="E127" s="16" t="str">
        <f t="shared" si="7"/>
        <v>前八週無拉料</v>
      </c>
      <c r="F127" s="17" t="str">
        <f t="shared" si="8"/>
        <v>--</v>
      </c>
      <c r="G127" s="17" t="str">
        <f t="shared" si="9"/>
        <v>--</v>
      </c>
      <c r="H127" s="17" t="str">
        <f t="shared" si="10"/>
        <v>--</v>
      </c>
      <c r="I127" s="18" t="str">
        <f>IFERROR(VLOOKUP(C127,#REF!,8,FALSE),"")</f>
        <v/>
      </c>
      <c r="J127" s="19">
        <v>820</v>
      </c>
      <c r="K127" s="19">
        <v>820</v>
      </c>
      <c r="L127" s="18" t="str">
        <f>IFERROR(VLOOKUP(C127,#REF!,11,FALSE),"")</f>
        <v/>
      </c>
      <c r="M127" s="19">
        <v>0</v>
      </c>
      <c r="N127" s="20" t="s">
        <v>42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0</v>
      </c>
      <c r="U127" s="19">
        <v>0</v>
      </c>
      <c r="V127" s="19">
        <v>0</v>
      </c>
      <c r="W127" s="19">
        <v>0</v>
      </c>
      <c r="X127" s="23">
        <v>820</v>
      </c>
      <c r="Y127" s="17" t="s">
        <v>39</v>
      </c>
      <c r="Z127" s="24" t="s">
        <v>39</v>
      </c>
      <c r="AA127" s="23">
        <v>0</v>
      </c>
      <c r="AB127" s="19" t="s">
        <v>39</v>
      </c>
      <c r="AC127" s="25" t="s">
        <v>43</v>
      </c>
      <c r="AD127" s="26" t="str">
        <f t="shared" si="11"/>
        <v>E</v>
      </c>
      <c r="AE127" s="19" t="s">
        <v>39</v>
      </c>
      <c r="AF127" s="19" t="s">
        <v>39</v>
      </c>
      <c r="AG127" s="19" t="s">
        <v>39</v>
      </c>
      <c r="AH127" s="19" t="s">
        <v>39</v>
      </c>
      <c r="AI127" s="15" t="s">
        <v>44</v>
      </c>
    </row>
    <row r="128" spans="1:35" ht="16.5" customHeight="1">
      <c r="A128">
        <v>6145</v>
      </c>
      <c r="B128" s="13" t="str">
        <f t="shared" si="6"/>
        <v>Normal</v>
      </c>
      <c r="C128" s="14" t="s">
        <v>135</v>
      </c>
      <c r="D128" s="15" t="s">
        <v>46</v>
      </c>
      <c r="E128" s="16">
        <f t="shared" si="7"/>
        <v>0</v>
      </c>
      <c r="F128" s="17" t="str">
        <f t="shared" si="8"/>
        <v>--</v>
      </c>
      <c r="G128" s="17">
        <f t="shared" si="9"/>
        <v>4.8</v>
      </c>
      <c r="H128" s="17" t="str">
        <f t="shared" si="10"/>
        <v>--</v>
      </c>
      <c r="I128" s="18" t="str">
        <f>IFERROR(VLOOKUP(C128,#REF!,8,FALSE),"")</f>
        <v/>
      </c>
      <c r="J128" s="19">
        <v>2000</v>
      </c>
      <c r="K128" s="19">
        <v>0</v>
      </c>
      <c r="L128" s="18" t="str">
        <f>IFERROR(VLOOKUP(C128,#REF!,11,FALSE),"")</f>
        <v/>
      </c>
      <c r="M128" s="19">
        <v>0</v>
      </c>
      <c r="N128" s="20" t="s">
        <v>47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0</v>
      </c>
      <c r="U128" s="19">
        <v>0</v>
      </c>
      <c r="V128" s="19">
        <v>0</v>
      </c>
      <c r="W128" s="19">
        <v>0</v>
      </c>
      <c r="X128" s="23">
        <v>2000</v>
      </c>
      <c r="Y128" s="17">
        <v>16</v>
      </c>
      <c r="Z128" s="24" t="s">
        <v>39</v>
      </c>
      <c r="AA128" s="23">
        <v>413</v>
      </c>
      <c r="AB128" s="19" t="s">
        <v>39</v>
      </c>
      <c r="AC128" s="25" t="s">
        <v>43</v>
      </c>
      <c r="AD128" s="26" t="str">
        <f t="shared" si="11"/>
        <v>E</v>
      </c>
      <c r="AE128" s="19" t="s">
        <v>39</v>
      </c>
      <c r="AF128" s="19" t="s">
        <v>39</v>
      </c>
      <c r="AG128" s="19" t="s">
        <v>39</v>
      </c>
      <c r="AH128" s="19" t="s">
        <v>39</v>
      </c>
      <c r="AI128" s="15" t="s">
        <v>44</v>
      </c>
    </row>
    <row r="129" spans="1:35" ht="16.5" customHeight="1">
      <c r="A129">
        <v>5104</v>
      </c>
      <c r="B129" s="13" t="str">
        <f t="shared" si="6"/>
        <v>OverStock</v>
      </c>
      <c r="C129" s="14" t="s">
        <v>136</v>
      </c>
      <c r="D129" s="15" t="s">
        <v>41</v>
      </c>
      <c r="E129" s="16">
        <f t="shared" si="7"/>
        <v>42.5</v>
      </c>
      <c r="F129" s="17" t="str">
        <f t="shared" si="8"/>
        <v>--</v>
      </c>
      <c r="G129" s="17">
        <f t="shared" si="9"/>
        <v>0</v>
      </c>
      <c r="H129" s="17" t="str">
        <f t="shared" si="10"/>
        <v>--</v>
      </c>
      <c r="I129" s="18" t="str">
        <f>IFERROR(VLOOKUP(C129,#REF!,8,FALSE),"")</f>
        <v/>
      </c>
      <c r="J129" s="19">
        <v>0</v>
      </c>
      <c r="K129" s="19">
        <v>0</v>
      </c>
      <c r="L129" s="18" t="str">
        <f>IFERROR(VLOOKUP(C129,#REF!,11,FALSE),"")</f>
        <v/>
      </c>
      <c r="M129" s="19">
        <v>170</v>
      </c>
      <c r="N129" s="20" t="s">
        <v>39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170</v>
      </c>
      <c r="U129" s="19">
        <v>0</v>
      </c>
      <c r="V129" s="19">
        <v>0</v>
      </c>
      <c r="W129" s="19">
        <v>0</v>
      </c>
      <c r="X129" s="23">
        <v>170</v>
      </c>
      <c r="Y129" s="17">
        <v>42.5</v>
      </c>
      <c r="Z129" s="24" t="s">
        <v>39</v>
      </c>
      <c r="AA129" s="23">
        <v>4</v>
      </c>
      <c r="AB129" s="19" t="s">
        <v>39</v>
      </c>
      <c r="AC129" s="25" t="s">
        <v>43</v>
      </c>
      <c r="AD129" s="26" t="str">
        <f t="shared" si="11"/>
        <v>E</v>
      </c>
      <c r="AE129" s="19" t="s">
        <v>39</v>
      </c>
      <c r="AF129" s="19" t="s">
        <v>39</v>
      </c>
      <c r="AG129" s="19" t="s">
        <v>39</v>
      </c>
      <c r="AH129" s="19" t="s">
        <v>39</v>
      </c>
      <c r="AI129" s="15" t="s">
        <v>44</v>
      </c>
    </row>
    <row r="130" spans="1:35" ht="16.5" customHeight="1">
      <c r="A130">
        <v>1981</v>
      </c>
      <c r="B130" s="13" t="str">
        <f t="shared" si="6"/>
        <v>Normal</v>
      </c>
      <c r="C130" s="14" t="s">
        <v>137</v>
      </c>
      <c r="D130" s="15" t="s">
        <v>41</v>
      </c>
      <c r="E130" s="16">
        <f t="shared" si="7"/>
        <v>0.7</v>
      </c>
      <c r="F130" s="17">
        <f t="shared" si="8"/>
        <v>1.1000000000000001</v>
      </c>
      <c r="G130" s="17">
        <f t="shared" si="9"/>
        <v>0</v>
      </c>
      <c r="H130" s="17">
        <f t="shared" si="10"/>
        <v>0</v>
      </c>
      <c r="I130" s="18" t="str">
        <f>IFERROR(VLOOKUP(C130,#REF!,8,FALSE),"")</f>
        <v/>
      </c>
      <c r="J130" s="19">
        <v>0</v>
      </c>
      <c r="K130" s="19">
        <v>0</v>
      </c>
      <c r="L130" s="18" t="str">
        <f>IFERROR(VLOOKUP(C130,#REF!,11,FALSE),"")</f>
        <v/>
      </c>
      <c r="M130" s="19">
        <v>3040</v>
      </c>
      <c r="N130" s="20" t="s">
        <v>69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3040</v>
      </c>
      <c r="U130" s="19">
        <v>0</v>
      </c>
      <c r="V130" s="19">
        <v>0</v>
      </c>
      <c r="W130" s="19">
        <v>0</v>
      </c>
      <c r="X130" s="23">
        <v>3040</v>
      </c>
      <c r="Y130" s="17">
        <v>0.7</v>
      </c>
      <c r="Z130" s="24">
        <v>1.1000000000000001</v>
      </c>
      <c r="AA130" s="23">
        <v>4056</v>
      </c>
      <c r="AB130" s="19">
        <v>2873</v>
      </c>
      <c r="AC130" s="25">
        <v>0.7</v>
      </c>
      <c r="AD130" s="26">
        <f t="shared" si="11"/>
        <v>100</v>
      </c>
      <c r="AE130" s="19">
        <v>22396</v>
      </c>
      <c r="AF130" s="19">
        <v>3140</v>
      </c>
      <c r="AG130" s="19">
        <v>604</v>
      </c>
      <c r="AH130" s="19">
        <v>14871</v>
      </c>
      <c r="AI130" s="15" t="s">
        <v>44</v>
      </c>
    </row>
    <row r="131" spans="1:35" ht="16.5" hidden="1" customHeight="1">
      <c r="A131">
        <v>1982</v>
      </c>
      <c r="B131" s="13" t="str">
        <f t="shared" si="6"/>
        <v>Normal</v>
      </c>
      <c r="C131" s="14" t="s">
        <v>138</v>
      </c>
      <c r="D131" s="15" t="s">
        <v>41</v>
      </c>
      <c r="E131" s="16">
        <f t="shared" si="7"/>
        <v>0</v>
      </c>
      <c r="F131" s="17" t="str">
        <f t="shared" si="8"/>
        <v>--</v>
      </c>
      <c r="G131" s="17">
        <f t="shared" si="9"/>
        <v>0</v>
      </c>
      <c r="H131" s="17" t="str">
        <f t="shared" si="10"/>
        <v>--</v>
      </c>
      <c r="I131" s="18" t="str">
        <f>IFERROR(VLOOKUP(C131,#REF!,8,FALSE),"")</f>
        <v/>
      </c>
      <c r="J131" s="19">
        <v>0</v>
      </c>
      <c r="K131" s="19">
        <v>0</v>
      </c>
      <c r="L131" s="18" t="str">
        <f>IFERROR(VLOOKUP(C131,#REF!,11,FALSE),"")</f>
        <v/>
      </c>
      <c r="M131" s="19">
        <v>0</v>
      </c>
      <c r="N131" s="20" t="s">
        <v>39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0</v>
      </c>
      <c r="U131" s="19">
        <v>0</v>
      </c>
      <c r="V131" s="19">
        <v>0</v>
      </c>
      <c r="W131" s="19">
        <v>0</v>
      </c>
      <c r="X131" s="23">
        <v>0</v>
      </c>
      <c r="Y131" s="17">
        <v>0</v>
      </c>
      <c r="Z131" s="24" t="s">
        <v>39</v>
      </c>
      <c r="AA131" s="23">
        <v>102</v>
      </c>
      <c r="AB131" s="19" t="s">
        <v>39</v>
      </c>
      <c r="AC131" s="25" t="s">
        <v>43</v>
      </c>
      <c r="AD131" s="26" t="str">
        <f t="shared" si="11"/>
        <v>E</v>
      </c>
      <c r="AE131" s="19" t="s">
        <v>39</v>
      </c>
      <c r="AF131" s="19" t="s">
        <v>39</v>
      </c>
      <c r="AG131" s="19" t="s">
        <v>39</v>
      </c>
      <c r="AH131" s="19" t="s">
        <v>39</v>
      </c>
      <c r="AI131" s="15" t="s">
        <v>44</v>
      </c>
    </row>
    <row r="132" spans="1:35" ht="16.5" hidden="1" customHeight="1">
      <c r="A132">
        <v>1983</v>
      </c>
      <c r="B132" s="13" t="str">
        <f t="shared" ref="B132:B195" si="12">IF(OR(AA132=0,LEN(AA132)=0)*OR(AB132=0,LEN(AB132)=0),IF(X132&gt;0,"ZeroZero","None"),IF(IF(LEN(Y132)=0,0,Y132)&gt;16,"OverStock",IF(AA132=0,"FCST","Normal")))</f>
        <v>Normal</v>
      </c>
      <c r="C132" s="14" t="s">
        <v>139</v>
      </c>
      <c r="D132" s="15" t="s">
        <v>68</v>
      </c>
      <c r="E132" s="16">
        <f t="shared" ref="E132:E195" si="13">IF(AA132=0,"前八週無拉料",ROUND(M132/AA132,1))</f>
        <v>0</v>
      </c>
      <c r="F132" s="17" t="str">
        <f t="shared" ref="F132:F195" si="14">IF(OR(AB132=0,LEN(AB132)=0),"--",ROUND(M132/AB132,1))</f>
        <v>--</v>
      </c>
      <c r="G132" s="17">
        <f t="shared" ref="G132:G195" si="15">IF(AA132=0,"--",ROUND(J132/AA132,1))</f>
        <v>0</v>
      </c>
      <c r="H132" s="17" t="str">
        <f t="shared" ref="H132:H195" si="16">IF(OR(AB132=0,LEN(AB132)=0),"--",ROUND(J132/AB132,1))</f>
        <v>--</v>
      </c>
      <c r="I132" s="18" t="str">
        <f>IFERROR(VLOOKUP(C132,#REF!,8,FALSE),"")</f>
        <v/>
      </c>
      <c r="J132" s="19">
        <v>0</v>
      </c>
      <c r="K132" s="19">
        <v>0</v>
      </c>
      <c r="L132" s="18" t="str">
        <f>IFERROR(VLOOKUP(C132,#REF!,11,FALSE),"")</f>
        <v/>
      </c>
      <c r="M132" s="19">
        <v>0</v>
      </c>
      <c r="N132" s="20" t="s">
        <v>42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0</v>
      </c>
      <c r="U132" s="19">
        <v>0</v>
      </c>
      <c r="V132" s="19">
        <v>0</v>
      </c>
      <c r="W132" s="19">
        <v>0</v>
      </c>
      <c r="X132" s="23">
        <v>0</v>
      </c>
      <c r="Y132" s="17">
        <v>0</v>
      </c>
      <c r="Z132" s="24" t="s">
        <v>39</v>
      </c>
      <c r="AA132" s="23">
        <v>1250</v>
      </c>
      <c r="AB132" s="19" t="s">
        <v>39</v>
      </c>
      <c r="AC132" s="25" t="s">
        <v>43</v>
      </c>
      <c r="AD132" s="26" t="str">
        <f t="shared" ref="AD132:AD195" si="17">IF($AC132="E","E",IF($AC132="F","F",IF($AC132&lt;0.5,50,IF($AC132&lt;2,100,150))))</f>
        <v>E</v>
      </c>
      <c r="AE132" s="19" t="s">
        <v>39</v>
      </c>
      <c r="AF132" s="19" t="s">
        <v>39</v>
      </c>
      <c r="AG132" s="19" t="s">
        <v>39</v>
      </c>
      <c r="AH132" s="19" t="s">
        <v>39</v>
      </c>
      <c r="AI132" s="15" t="s">
        <v>44</v>
      </c>
    </row>
    <row r="133" spans="1:35" ht="16.5" hidden="1" customHeight="1">
      <c r="A133">
        <v>6175</v>
      </c>
      <c r="B133" s="13" t="str">
        <f t="shared" si="12"/>
        <v>Normal</v>
      </c>
      <c r="C133" s="14" t="s">
        <v>143</v>
      </c>
      <c r="D133" s="15" t="s">
        <v>68</v>
      </c>
      <c r="E133" s="16">
        <f t="shared" si="13"/>
        <v>0</v>
      </c>
      <c r="F133" s="17">
        <f t="shared" si="14"/>
        <v>0</v>
      </c>
      <c r="G133" s="17">
        <f t="shared" si="15"/>
        <v>0</v>
      </c>
      <c r="H133" s="17">
        <f t="shared" si="16"/>
        <v>0</v>
      </c>
      <c r="I133" s="18" t="str">
        <f>IFERROR(VLOOKUP(C133,#REF!,8,FALSE),"")</f>
        <v/>
      </c>
      <c r="J133" s="19">
        <v>0</v>
      </c>
      <c r="K133" s="19">
        <v>0</v>
      </c>
      <c r="L133" s="18" t="str">
        <f>IFERROR(VLOOKUP(C133,#REF!,11,FALSE),"")</f>
        <v/>
      </c>
      <c r="M133" s="19">
        <v>0</v>
      </c>
      <c r="N133" s="20" t="s">
        <v>42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0</v>
      </c>
      <c r="U133" s="19">
        <v>0</v>
      </c>
      <c r="V133" s="19">
        <v>0</v>
      </c>
      <c r="W133" s="19">
        <v>0</v>
      </c>
      <c r="X133" s="23">
        <v>0</v>
      </c>
      <c r="Y133" s="17">
        <v>0</v>
      </c>
      <c r="Z133" s="24">
        <v>0</v>
      </c>
      <c r="AA133" s="23">
        <v>7500</v>
      </c>
      <c r="AB133" s="19">
        <v>4462</v>
      </c>
      <c r="AC133" s="25">
        <v>0.6</v>
      </c>
      <c r="AD133" s="26">
        <f t="shared" si="17"/>
        <v>100</v>
      </c>
      <c r="AE133" s="19" t="s">
        <v>39</v>
      </c>
      <c r="AF133" s="19" t="s">
        <v>39</v>
      </c>
      <c r="AG133" s="19" t="s">
        <v>39</v>
      </c>
      <c r="AH133" s="19" t="s">
        <v>39</v>
      </c>
      <c r="AI133" s="15" t="s">
        <v>44</v>
      </c>
    </row>
    <row r="134" spans="1:35" ht="16.5" customHeight="1">
      <c r="A134">
        <v>8419</v>
      </c>
      <c r="B134" s="13" t="str">
        <f t="shared" si="12"/>
        <v>Normal</v>
      </c>
      <c r="C134" s="14" t="s">
        <v>144</v>
      </c>
      <c r="D134" s="15" t="s">
        <v>68</v>
      </c>
      <c r="E134" s="16">
        <f t="shared" si="13"/>
        <v>0</v>
      </c>
      <c r="F134" s="17">
        <f t="shared" si="14"/>
        <v>0</v>
      </c>
      <c r="G134" s="17">
        <f t="shared" si="15"/>
        <v>0.5</v>
      </c>
      <c r="H134" s="17">
        <f t="shared" si="16"/>
        <v>1.8</v>
      </c>
      <c r="I134" s="18" t="str">
        <f>IFERROR(VLOOKUP(C134,#REF!,8,FALSE),"")</f>
        <v/>
      </c>
      <c r="J134" s="19">
        <v>10000</v>
      </c>
      <c r="K134" s="19">
        <v>10000</v>
      </c>
      <c r="L134" s="18" t="str">
        <f>IFERROR(VLOOKUP(C134,#REF!,11,FALSE),"")</f>
        <v/>
      </c>
      <c r="M134" s="19">
        <v>0</v>
      </c>
      <c r="N134" s="20" t="s">
        <v>42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0</v>
      </c>
      <c r="U134" s="19">
        <v>0</v>
      </c>
      <c r="V134" s="19">
        <v>0</v>
      </c>
      <c r="W134" s="19">
        <v>0</v>
      </c>
      <c r="X134" s="23">
        <v>10000</v>
      </c>
      <c r="Y134" s="17">
        <v>8</v>
      </c>
      <c r="Z134" s="24">
        <v>27</v>
      </c>
      <c r="AA134" s="23">
        <v>18750</v>
      </c>
      <c r="AB134" s="19">
        <v>5562</v>
      </c>
      <c r="AC134" s="25">
        <v>0.3</v>
      </c>
      <c r="AD134" s="26">
        <f t="shared" si="17"/>
        <v>50</v>
      </c>
      <c r="AE134" s="19">
        <v>0</v>
      </c>
      <c r="AF134" s="19">
        <v>9082</v>
      </c>
      <c r="AG134" s="19">
        <v>137206</v>
      </c>
      <c r="AH134" s="19">
        <v>188619</v>
      </c>
      <c r="AI134" s="15" t="s">
        <v>44</v>
      </c>
    </row>
    <row r="135" spans="1:35" ht="16.5" hidden="1" customHeight="1">
      <c r="A135">
        <v>6066</v>
      </c>
      <c r="B135" s="13" t="str">
        <f t="shared" si="12"/>
        <v>Normal</v>
      </c>
      <c r="C135" s="14" t="s">
        <v>145</v>
      </c>
      <c r="D135" s="15" t="s">
        <v>68</v>
      </c>
      <c r="E135" s="16">
        <f t="shared" si="13"/>
        <v>0</v>
      </c>
      <c r="F135" s="17">
        <f t="shared" si="14"/>
        <v>0</v>
      </c>
      <c r="G135" s="17">
        <f t="shared" si="15"/>
        <v>0</v>
      </c>
      <c r="H135" s="17">
        <f t="shared" si="16"/>
        <v>0</v>
      </c>
      <c r="I135" s="18" t="str">
        <f>IFERROR(VLOOKUP(C135,#REF!,8,FALSE),"")</f>
        <v/>
      </c>
      <c r="J135" s="19">
        <v>0</v>
      </c>
      <c r="K135" s="19">
        <v>0</v>
      </c>
      <c r="L135" s="18" t="str">
        <f>IFERROR(VLOOKUP(C135,#REF!,11,FALSE),"")</f>
        <v/>
      </c>
      <c r="M135" s="19">
        <v>0</v>
      </c>
      <c r="N135" s="20" t="s">
        <v>42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0</v>
      </c>
      <c r="U135" s="19">
        <v>0</v>
      </c>
      <c r="V135" s="19">
        <v>0</v>
      </c>
      <c r="W135" s="19">
        <v>0</v>
      </c>
      <c r="X135" s="23">
        <v>0</v>
      </c>
      <c r="Y135" s="17">
        <v>0</v>
      </c>
      <c r="Z135" s="24">
        <v>0</v>
      </c>
      <c r="AA135" s="23">
        <v>20000</v>
      </c>
      <c r="AB135" s="19">
        <v>37829</v>
      </c>
      <c r="AC135" s="25">
        <v>1.9</v>
      </c>
      <c r="AD135" s="26">
        <f t="shared" si="17"/>
        <v>100</v>
      </c>
      <c r="AE135" s="19">
        <v>0</v>
      </c>
      <c r="AF135" s="19">
        <v>243269</v>
      </c>
      <c r="AG135" s="19">
        <v>171622</v>
      </c>
      <c r="AH135" s="19">
        <v>121760</v>
      </c>
      <c r="AI135" s="15" t="s">
        <v>44</v>
      </c>
    </row>
    <row r="136" spans="1:35" ht="16.5" customHeight="1">
      <c r="A136">
        <v>9156</v>
      </c>
      <c r="B136" s="13" t="str">
        <f t="shared" si="12"/>
        <v>Normal</v>
      </c>
      <c r="C136" s="14" t="s">
        <v>146</v>
      </c>
      <c r="D136" s="15" t="s">
        <v>68</v>
      </c>
      <c r="E136" s="16">
        <f t="shared" si="13"/>
        <v>10.3</v>
      </c>
      <c r="F136" s="17">
        <f t="shared" si="14"/>
        <v>13.9</v>
      </c>
      <c r="G136" s="17">
        <f t="shared" si="15"/>
        <v>0</v>
      </c>
      <c r="H136" s="17">
        <f t="shared" si="16"/>
        <v>0</v>
      </c>
      <c r="I136" s="18" t="str">
        <f>IFERROR(VLOOKUP(C136,#REF!,8,FALSE),"")</f>
        <v/>
      </c>
      <c r="J136" s="19">
        <v>0</v>
      </c>
      <c r="K136" s="19">
        <v>0</v>
      </c>
      <c r="L136" s="18" t="str">
        <f>IFERROR(VLOOKUP(C136,#REF!,11,FALSE),"")</f>
        <v/>
      </c>
      <c r="M136" s="19">
        <v>600000</v>
      </c>
      <c r="N136" s="20" t="s">
        <v>42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600000</v>
      </c>
      <c r="U136" s="19">
        <v>0</v>
      </c>
      <c r="V136" s="19">
        <v>0</v>
      </c>
      <c r="W136" s="19">
        <v>0</v>
      </c>
      <c r="X136" s="23">
        <v>600000</v>
      </c>
      <c r="Y136" s="17">
        <v>10.3</v>
      </c>
      <c r="Z136" s="24">
        <v>13.9</v>
      </c>
      <c r="AA136" s="23">
        <v>58125</v>
      </c>
      <c r="AB136" s="19">
        <v>43221</v>
      </c>
      <c r="AC136" s="25">
        <v>0.7</v>
      </c>
      <c r="AD136" s="26">
        <f t="shared" si="17"/>
        <v>100</v>
      </c>
      <c r="AE136" s="19">
        <v>0</v>
      </c>
      <c r="AF136" s="19">
        <v>134440</v>
      </c>
      <c r="AG136" s="19">
        <v>446790</v>
      </c>
      <c r="AH136" s="19">
        <v>305400</v>
      </c>
      <c r="AI136" s="15" t="s">
        <v>44</v>
      </c>
    </row>
    <row r="137" spans="1:35" ht="16.5" customHeight="1">
      <c r="A137">
        <v>8906</v>
      </c>
      <c r="B137" s="13" t="str">
        <f t="shared" si="12"/>
        <v>Normal</v>
      </c>
      <c r="C137" s="14" t="s">
        <v>147</v>
      </c>
      <c r="D137" s="15" t="s">
        <v>68</v>
      </c>
      <c r="E137" s="16">
        <f t="shared" si="13"/>
        <v>2.8</v>
      </c>
      <c r="F137" s="17">
        <f t="shared" si="14"/>
        <v>16.3</v>
      </c>
      <c r="G137" s="17">
        <f t="shared" si="15"/>
        <v>0</v>
      </c>
      <c r="H137" s="17">
        <f t="shared" si="16"/>
        <v>0</v>
      </c>
      <c r="I137" s="18" t="str">
        <f>IFERROR(VLOOKUP(C137,#REF!,8,FALSE),"")</f>
        <v/>
      </c>
      <c r="J137" s="19">
        <v>0</v>
      </c>
      <c r="K137" s="19">
        <v>0</v>
      </c>
      <c r="L137" s="18" t="str">
        <f>IFERROR(VLOOKUP(C137,#REF!,11,FALSE),"")</f>
        <v/>
      </c>
      <c r="M137" s="19">
        <v>398639</v>
      </c>
      <c r="N137" s="20" t="s">
        <v>42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398639</v>
      </c>
      <c r="U137" s="19">
        <v>0</v>
      </c>
      <c r="V137" s="19">
        <v>0</v>
      </c>
      <c r="W137" s="19">
        <v>0</v>
      </c>
      <c r="X137" s="23">
        <v>398639</v>
      </c>
      <c r="Y137" s="17">
        <v>3.5</v>
      </c>
      <c r="Z137" s="24">
        <v>20.399999999999999</v>
      </c>
      <c r="AA137" s="23">
        <v>140625</v>
      </c>
      <c r="AB137" s="19">
        <v>24480</v>
      </c>
      <c r="AC137" s="25">
        <v>0.2</v>
      </c>
      <c r="AD137" s="26">
        <f t="shared" si="17"/>
        <v>50</v>
      </c>
      <c r="AE137" s="19">
        <v>0</v>
      </c>
      <c r="AF137" s="19">
        <v>149176</v>
      </c>
      <c r="AG137" s="19">
        <v>347516</v>
      </c>
      <c r="AH137" s="19">
        <v>123054</v>
      </c>
      <c r="AI137" s="15" t="s">
        <v>44</v>
      </c>
    </row>
    <row r="138" spans="1:35" ht="16.5" customHeight="1">
      <c r="A138">
        <v>8455</v>
      </c>
      <c r="B138" s="13" t="str">
        <f t="shared" si="12"/>
        <v>FCST</v>
      </c>
      <c r="C138" s="14" t="s">
        <v>148</v>
      </c>
      <c r="D138" s="15" t="s">
        <v>68</v>
      </c>
      <c r="E138" s="16" t="str">
        <f t="shared" si="13"/>
        <v>前八週無拉料</v>
      </c>
      <c r="F138" s="17">
        <f t="shared" si="14"/>
        <v>0.7</v>
      </c>
      <c r="G138" s="17" t="str">
        <f t="shared" si="15"/>
        <v>--</v>
      </c>
      <c r="H138" s="17">
        <f t="shared" si="16"/>
        <v>0</v>
      </c>
      <c r="I138" s="18" t="str">
        <f>IFERROR(VLOOKUP(C138,#REF!,8,FALSE),"")</f>
        <v/>
      </c>
      <c r="J138" s="19">
        <v>0</v>
      </c>
      <c r="K138" s="19">
        <v>0</v>
      </c>
      <c r="L138" s="18" t="str">
        <f>IFERROR(VLOOKUP(C138,#REF!,11,FALSE),"")</f>
        <v/>
      </c>
      <c r="M138" s="19">
        <v>72100</v>
      </c>
      <c r="N138" s="20" t="s">
        <v>42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72100</v>
      </c>
      <c r="U138" s="19">
        <v>0</v>
      </c>
      <c r="V138" s="19">
        <v>0</v>
      </c>
      <c r="W138" s="19">
        <v>0</v>
      </c>
      <c r="X138" s="23">
        <v>72100</v>
      </c>
      <c r="Y138" s="17" t="s">
        <v>39</v>
      </c>
      <c r="Z138" s="24">
        <v>5.3</v>
      </c>
      <c r="AA138" s="23">
        <v>0</v>
      </c>
      <c r="AB138" s="19">
        <v>105291</v>
      </c>
      <c r="AC138" s="25" t="s">
        <v>79</v>
      </c>
      <c r="AD138" s="26" t="str">
        <f t="shared" si="17"/>
        <v>F</v>
      </c>
      <c r="AE138" s="19">
        <v>113328</v>
      </c>
      <c r="AF138" s="19">
        <v>556200</v>
      </c>
      <c r="AG138" s="19">
        <v>493200</v>
      </c>
      <c r="AH138" s="19">
        <v>309600</v>
      </c>
      <c r="AI138" s="15" t="s">
        <v>44</v>
      </c>
    </row>
    <row r="139" spans="1:35" ht="16.5" hidden="1" customHeight="1">
      <c r="A139">
        <v>8840</v>
      </c>
      <c r="B139" s="13" t="str">
        <f t="shared" si="12"/>
        <v>FCST</v>
      </c>
      <c r="C139" s="14" t="s">
        <v>149</v>
      </c>
      <c r="D139" s="15" t="s">
        <v>68</v>
      </c>
      <c r="E139" s="16" t="str">
        <f t="shared" si="13"/>
        <v>前八週無拉料</v>
      </c>
      <c r="F139" s="17">
        <f t="shared" si="14"/>
        <v>0</v>
      </c>
      <c r="G139" s="17" t="str">
        <f t="shared" si="15"/>
        <v>--</v>
      </c>
      <c r="H139" s="17">
        <f t="shared" si="16"/>
        <v>0</v>
      </c>
      <c r="I139" s="18" t="str">
        <f>IFERROR(VLOOKUP(C139,#REF!,8,FALSE),"")</f>
        <v/>
      </c>
      <c r="J139" s="19">
        <v>0</v>
      </c>
      <c r="K139" s="19">
        <v>0</v>
      </c>
      <c r="L139" s="18" t="str">
        <f>IFERROR(VLOOKUP(C139,#REF!,11,FALSE),"")</f>
        <v/>
      </c>
      <c r="M139" s="19">
        <v>0</v>
      </c>
      <c r="N139" s="20" t="s">
        <v>69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0</v>
      </c>
      <c r="U139" s="19">
        <v>0</v>
      </c>
      <c r="V139" s="19">
        <v>0</v>
      </c>
      <c r="W139" s="19">
        <v>0</v>
      </c>
      <c r="X139" s="23">
        <v>0</v>
      </c>
      <c r="Y139" s="17" t="s">
        <v>39</v>
      </c>
      <c r="Z139" s="24">
        <v>9.3000000000000007</v>
      </c>
      <c r="AA139" s="23">
        <v>0</v>
      </c>
      <c r="AB139" s="19">
        <v>32157</v>
      </c>
      <c r="AC139" s="25" t="s">
        <v>79</v>
      </c>
      <c r="AD139" s="26" t="str">
        <f t="shared" si="17"/>
        <v>F</v>
      </c>
      <c r="AE139" s="19">
        <v>0</v>
      </c>
      <c r="AF139" s="19">
        <v>91999</v>
      </c>
      <c r="AG139" s="19">
        <v>360522</v>
      </c>
      <c r="AH139" s="19">
        <v>120894</v>
      </c>
      <c r="AI139" s="15" t="s">
        <v>44</v>
      </c>
    </row>
    <row r="140" spans="1:35" ht="16.5" hidden="1" customHeight="1">
      <c r="A140">
        <v>6067</v>
      </c>
      <c r="B140" s="13" t="str">
        <f t="shared" si="12"/>
        <v>None</v>
      </c>
      <c r="C140" s="14" t="s">
        <v>150</v>
      </c>
      <c r="D140" s="15" t="s">
        <v>68</v>
      </c>
      <c r="E140" s="16" t="str">
        <f t="shared" si="13"/>
        <v>前八週無拉料</v>
      </c>
      <c r="F140" s="17" t="str">
        <f t="shared" si="14"/>
        <v>--</v>
      </c>
      <c r="G140" s="17" t="str">
        <f t="shared" si="15"/>
        <v>--</v>
      </c>
      <c r="H140" s="17" t="str">
        <f t="shared" si="16"/>
        <v>--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0</v>
      </c>
      <c r="N140" s="20" t="s">
        <v>69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0</v>
      </c>
      <c r="U140" s="19">
        <v>0</v>
      </c>
      <c r="V140" s="19">
        <v>0</v>
      </c>
      <c r="W140" s="19">
        <v>0</v>
      </c>
      <c r="X140" s="23">
        <v>0</v>
      </c>
      <c r="Y140" s="17" t="s">
        <v>39</v>
      </c>
      <c r="Z140" s="24" t="s">
        <v>39</v>
      </c>
      <c r="AA140" s="23">
        <v>0</v>
      </c>
      <c r="AB140" s="19" t="s">
        <v>39</v>
      </c>
      <c r="AC140" s="25" t="s">
        <v>43</v>
      </c>
      <c r="AD140" s="26" t="str">
        <f t="shared" si="17"/>
        <v>E</v>
      </c>
      <c r="AE140" s="19" t="s">
        <v>39</v>
      </c>
      <c r="AF140" s="19" t="s">
        <v>39</v>
      </c>
      <c r="AG140" s="19" t="s">
        <v>39</v>
      </c>
      <c r="AH140" s="19" t="s">
        <v>39</v>
      </c>
      <c r="AI140" s="15" t="s">
        <v>44</v>
      </c>
    </row>
    <row r="141" spans="1:35" ht="16.5" customHeight="1">
      <c r="A141">
        <v>6128</v>
      </c>
      <c r="B141" s="13" t="str">
        <f t="shared" si="12"/>
        <v>FCST</v>
      </c>
      <c r="C141" s="14" t="s">
        <v>153</v>
      </c>
      <c r="D141" s="15" t="s">
        <v>68</v>
      </c>
      <c r="E141" s="16" t="str">
        <f t="shared" si="13"/>
        <v>前八週無拉料</v>
      </c>
      <c r="F141" s="17">
        <f t="shared" si="14"/>
        <v>2.2000000000000002</v>
      </c>
      <c r="G141" s="17" t="str">
        <f t="shared" si="15"/>
        <v>--</v>
      </c>
      <c r="H141" s="17">
        <f t="shared" si="16"/>
        <v>0</v>
      </c>
      <c r="I141" s="18" t="str">
        <f>IFERROR(VLOOKUP(C141,#REF!,8,FALSE),"")</f>
        <v/>
      </c>
      <c r="J141" s="19">
        <v>0</v>
      </c>
      <c r="K141" s="19">
        <v>0</v>
      </c>
      <c r="L141" s="18" t="str">
        <f>IFERROR(VLOOKUP(C141,#REF!,11,FALSE),"")</f>
        <v/>
      </c>
      <c r="M141" s="19">
        <v>300000</v>
      </c>
      <c r="N141" s="20" t="s">
        <v>69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300000</v>
      </c>
      <c r="U141" s="19">
        <v>0</v>
      </c>
      <c r="V141" s="19">
        <v>0</v>
      </c>
      <c r="W141" s="19">
        <v>0</v>
      </c>
      <c r="X141" s="23">
        <v>300000</v>
      </c>
      <c r="Y141" s="17" t="s">
        <v>39</v>
      </c>
      <c r="Z141" s="24">
        <v>11.6</v>
      </c>
      <c r="AA141" s="23">
        <v>0</v>
      </c>
      <c r="AB141" s="19">
        <v>134084</v>
      </c>
      <c r="AC141" s="25" t="s">
        <v>79</v>
      </c>
      <c r="AD141" s="26" t="str">
        <f t="shared" si="17"/>
        <v>F</v>
      </c>
      <c r="AE141" s="19">
        <v>60000</v>
      </c>
      <c r="AF141" s="19">
        <v>654468</v>
      </c>
      <c r="AG141" s="19">
        <v>662804</v>
      </c>
      <c r="AH141" s="19">
        <v>261452</v>
      </c>
      <c r="AI141" s="15" t="s">
        <v>44</v>
      </c>
    </row>
    <row r="142" spans="1:35" ht="16.5" hidden="1" customHeight="1">
      <c r="A142">
        <v>1970</v>
      </c>
      <c r="B142" s="13" t="str">
        <f t="shared" si="12"/>
        <v>FCST</v>
      </c>
      <c r="C142" s="14" t="s">
        <v>154</v>
      </c>
      <c r="D142" s="15" t="s">
        <v>68</v>
      </c>
      <c r="E142" s="16" t="str">
        <f t="shared" si="13"/>
        <v>前八週無拉料</v>
      </c>
      <c r="F142" s="17">
        <f t="shared" si="14"/>
        <v>0</v>
      </c>
      <c r="G142" s="17" t="str">
        <f t="shared" si="15"/>
        <v>--</v>
      </c>
      <c r="H142" s="17">
        <f t="shared" si="16"/>
        <v>0</v>
      </c>
      <c r="I142" s="18" t="str">
        <f>IFERROR(VLOOKUP(C142,#REF!,8,FALSE),"")</f>
        <v/>
      </c>
      <c r="J142" s="19">
        <v>0</v>
      </c>
      <c r="K142" s="19">
        <v>0</v>
      </c>
      <c r="L142" s="18" t="str">
        <f>IFERROR(VLOOKUP(C142,#REF!,11,FALSE),"")</f>
        <v/>
      </c>
      <c r="M142" s="19">
        <v>0</v>
      </c>
      <c r="N142" s="20" t="s">
        <v>69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0</v>
      </c>
      <c r="U142" s="19">
        <v>0</v>
      </c>
      <c r="V142" s="19">
        <v>0</v>
      </c>
      <c r="W142" s="19">
        <v>0</v>
      </c>
      <c r="X142" s="23">
        <v>0</v>
      </c>
      <c r="Y142" s="17" t="s">
        <v>39</v>
      </c>
      <c r="Z142" s="24">
        <v>9</v>
      </c>
      <c r="AA142" s="23">
        <v>0</v>
      </c>
      <c r="AB142" s="19">
        <v>1111</v>
      </c>
      <c r="AC142" s="25" t="s">
        <v>79</v>
      </c>
      <c r="AD142" s="26" t="str">
        <f t="shared" si="17"/>
        <v>F</v>
      </c>
      <c r="AE142" s="19">
        <v>0</v>
      </c>
      <c r="AF142" s="19">
        <v>0</v>
      </c>
      <c r="AG142" s="19">
        <v>15000</v>
      </c>
      <c r="AH142" s="19">
        <v>5000</v>
      </c>
      <c r="AI142" s="15" t="s">
        <v>44</v>
      </c>
    </row>
    <row r="143" spans="1:35" ht="16.5" customHeight="1">
      <c r="A143">
        <v>1971</v>
      </c>
      <c r="B143" s="13" t="str">
        <f t="shared" si="12"/>
        <v>Normal</v>
      </c>
      <c r="C143" s="14" t="s">
        <v>155</v>
      </c>
      <c r="D143" s="15" t="s">
        <v>68</v>
      </c>
      <c r="E143" s="16">
        <f t="shared" si="13"/>
        <v>0</v>
      </c>
      <c r="F143" s="17">
        <f t="shared" si="14"/>
        <v>0</v>
      </c>
      <c r="G143" s="17">
        <f t="shared" si="15"/>
        <v>0.5</v>
      </c>
      <c r="H143" s="17">
        <f t="shared" si="16"/>
        <v>1.4</v>
      </c>
      <c r="I143" s="18" t="str">
        <f>IFERROR(VLOOKUP(C143,#REF!,8,FALSE),"")</f>
        <v/>
      </c>
      <c r="J143" s="19">
        <v>10000</v>
      </c>
      <c r="K143" s="19">
        <v>10000</v>
      </c>
      <c r="L143" s="18" t="str">
        <f>IFERROR(VLOOKUP(C143,#REF!,11,FALSE),"")</f>
        <v/>
      </c>
      <c r="M143" s="19">
        <v>0</v>
      </c>
      <c r="N143" s="20" t="s">
        <v>42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0</v>
      </c>
      <c r="U143" s="19">
        <v>0</v>
      </c>
      <c r="V143" s="19">
        <v>0</v>
      </c>
      <c r="W143" s="19">
        <v>0</v>
      </c>
      <c r="X143" s="23">
        <v>10000</v>
      </c>
      <c r="Y143" s="17">
        <v>8.5</v>
      </c>
      <c r="Z143" s="24">
        <v>22.9</v>
      </c>
      <c r="AA143" s="23">
        <v>18750</v>
      </c>
      <c r="AB143" s="19">
        <v>6983</v>
      </c>
      <c r="AC143" s="25">
        <v>0.4</v>
      </c>
      <c r="AD143" s="26">
        <f t="shared" si="17"/>
        <v>50</v>
      </c>
      <c r="AE143" s="19">
        <v>0</v>
      </c>
      <c r="AF143" s="19">
        <v>6646</v>
      </c>
      <c r="AG143" s="19">
        <v>152431</v>
      </c>
      <c r="AH143" s="19">
        <v>193619</v>
      </c>
      <c r="AI143" s="15" t="s">
        <v>44</v>
      </c>
    </row>
    <row r="144" spans="1:35" ht="16.5" hidden="1" customHeight="1">
      <c r="A144">
        <v>5071</v>
      </c>
      <c r="B144" s="13" t="str">
        <f t="shared" si="12"/>
        <v>FCST</v>
      </c>
      <c r="C144" s="14" t="s">
        <v>158</v>
      </c>
      <c r="D144" s="15" t="s">
        <v>68</v>
      </c>
      <c r="E144" s="16" t="str">
        <f t="shared" si="13"/>
        <v>前八週無拉料</v>
      </c>
      <c r="F144" s="17">
        <f t="shared" si="14"/>
        <v>0</v>
      </c>
      <c r="G144" s="17" t="str">
        <f t="shared" si="15"/>
        <v>--</v>
      </c>
      <c r="H144" s="17">
        <f t="shared" si="16"/>
        <v>0</v>
      </c>
      <c r="I144" s="18" t="str">
        <f>IFERROR(VLOOKUP(C144,#REF!,8,FALSE),"")</f>
        <v/>
      </c>
      <c r="J144" s="19">
        <v>0</v>
      </c>
      <c r="K144" s="19">
        <v>0</v>
      </c>
      <c r="L144" s="18" t="str">
        <f>IFERROR(VLOOKUP(C144,#REF!,11,FALSE),"")</f>
        <v/>
      </c>
      <c r="M144" s="19">
        <v>0</v>
      </c>
      <c r="N144" s="20" t="s">
        <v>42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0</v>
      </c>
      <c r="U144" s="19">
        <v>0</v>
      </c>
      <c r="V144" s="19">
        <v>0</v>
      </c>
      <c r="W144" s="19">
        <v>0</v>
      </c>
      <c r="X144" s="23">
        <v>0</v>
      </c>
      <c r="Y144" s="17" t="s">
        <v>39</v>
      </c>
      <c r="Z144" s="24">
        <v>9.6</v>
      </c>
      <c r="AA144" s="23">
        <v>0</v>
      </c>
      <c r="AB144" s="19">
        <v>3133</v>
      </c>
      <c r="AC144" s="25" t="s">
        <v>79</v>
      </c>
      <c r="AD144" s="26" t="str">
        <f t="shared" si="17"/>
        <v>F</v>
      </c>
      <c r="AE144" s="19">
        <v>0</v>
      </c>
      <c r="AF144" s="19">
        <v>0</v>
      </c>
      <c r="AG144" s="19">
        <v>28194</v>
      </c>
      <c r="AH144" s="19">
        <v>5000</v>
      </c>
      <c r="AI144" s="15" t="s">
        <v>44</v>
      </c>
    </row>
    <row r="145" spans="1:35" ht="16.5" customHeight="1">
      <c r="A145">
        <v>9292</v>
      </c>
      <c r="B145" s="13" t="str">
        <f t="shared" si="12"/>
        <v>Normal</v>
      </c>
      <c r="C145" s="14" t="s">
        <v>160</v>
      </c>
      <c r="D145" s="15" t="s">
        <v>46</v>
      </c>
      <c r="E145" s="16">
        <f t="shared" si="13"/>
        <v>0.6</v>
      </c>
      <c r="F145" s="17">
        <f t="shared" si="14"/>
        <v>0.2</v>
      </c>
      <c r="G145" s="17">
        <f t="shared" si="15"/>
        <v>8.4</v>
      </c>
      <c r="H145" s="17">
        <f t="shared" si="16"/>
        <v>2.7</v>
      </c>
      <c r="I145" s="18" t="str">
        <f>IFERROR(VLOOKUP(C145,#REF!,8,FALSE),"")</f>
        <v/>
      </c>
      <c r="J145" s="19">
        <v>4400000</v>
      </c>
      <c r="K145" s="19">
        <v>4400000</v>
      </c>
      <c r="L145" s="18" t="str">
        <f>IFERROR(VLOOKUP(C145,#REF!,11,FALSE),"")</f>
        <v/>
      </c>
      <c r="M145" s="19">
        <v>294000</v>
      </c>
      <c r="N145" s="20" t="s">
        <v>47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294000</v>
      </c>
      <c r="W145" s="19">
        <v>0</v>
      </c>
      <c r="X145" s="23">
        <v>4694000</v>
      </c>
      <c r="Y145" s="17">
        <v>8.9</v>
      </c>
      <c r="Z145" s="24">
        <v>2.9</v>
      </c>
      <c r="AA145" s="23">
        <v>526750</v>
      </c>
      <c r="AB145" s="19">
        <v>1640037</v>
      </c>
      <c r="AC145" s="25">
        <v>3.1</v>
      </c>
      <c r="AD145" s="26">
        <f t="shared" si="17"/>
        <v>150</v>
      </c>
      <c r="AE145" s="19">
        <v>1745334</v>
      </c>
      <c r="AF145" s="19">
        <v>8676666</v>
      </c>
      <c r="AG145" s="19">
        <v>7693872</v>
      </c>
      <c r="AH145" s="19">
        <v>4829730</v>
      </c>
      <c r="AI145" s="15" t="s">
        <v>44</v>
      </c>
    </row>
    <row r="146" spans="1:35" ht="16.5" hidden="1" customHeight="1">
      <c r="A146">
        <v>1972</v>
      </c>
      <c r="B146" s="13" t="str">
        <f t="shared" si="12"/>
        <v>None</v>
      </c>
      <c r="C146" s="14" t="s">
        <v>163</v>
      </c>
      <c r="D146" s="15" t="s">
        <v>41</v>
      </c>
      <c r="E146" s="16" t="str">
        <f t="shared" si="13"/>
        <v>前八週無拉料</v>
      </c>
      <c r="F146" s="17" t="str">
        <f t="shared" si="14"/>
        <v>--</v>
      </c>
      <c r="G146" s="17" t="str">
        <f t="shared" si="15"/>
        <v>--</v>
      </c>
      <c r="H146" s="17" t="str">
        <f t="shared" si="16"/>
        <v>--</v>
      </c>
      <c r="I146" s="18" t="str">
        <f>IFERROR(VLOOKUP(C146,#REF!,8,FALSE),"")</f>
        <v/>
      </c>
      <c r="J146" s="19">
        <v>0</v>
      </c>
      <c r="K146" s="19">
        <v>0</v>
      </c>
      <c r="L146" s="18" t="str">
        <f>IFERROR(VLOOKUP(C146,#REF!,11,FALSE),"")</f>
        <v/>
      </c>
      <c r="M146" s="19">
        <v>0</v>
      </c>
      <c r="N146" s="20" t="s">
        <v>39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0</v>
      </c>
      <c r="U146" s="19">
        <v>0</v>
      </c>
      <c r="V146" s="19">
        <v>0</v>
      </c>
      <c r="W146" s="19">
        <v>0</v>
      </c>
      <c r="X146" s="23">
        <v>0</v>
      </c>
      <c r="Y146" s="17" t="s">
        <v>39</v>
      </c>
      <c r="Z146" s="24" t="s">
        <v>39</v>
      </c>
      <c r="AA146" s="23">
        <v>0</v>
      </c>
      <c r="AB146" s="19" t="s">
        <v>39</v>
      </c>
      <c r="AC146" s="25" t="s">
        <v>43</v>
      </c>
      <c r="AD146" s="26" t="str">
        <f t="shared" si="17"/>
        <v>E</v>
      </c>
      <c r="AE146" s="19" t="s">
        <v>39</v>
      </c>
      <c r="AF146" s="19" t="s">
        <v>39</v>
      </c>
      <c r="AG146" s="19" t="s">
        <v>39</v>
      </c>
      <c r="AH146" s="19" t="s">
        <v>39</v>
      </c>
      <c r="AI146" s="15" t="s">
        <v>44</v>
      </c>
    </row>
    <row r="147" spans="1:35" ht="16.5" customHeight="1">
      <c r="A147">
        <v>1973</v>
      </c>
      <c r="B147" s="13" t="str">
        <f t="shared" si="12"/>
        <v>OverStock</v>
      </c>
      <c r="C147" s="14" t="s">
        <v>164</v>
      </c>
      <c r="D147" s="15" t="s">
        <v>165</v>
      </c>
      <c r="E147" s="16">
        <f t="shared" si="13"/>
        <v>0</v>
      </c>
      <c r="F147" s="17">
        <f t="shared" si="14"/>
        <v>0</v>
      </c>
      <c r="G147" s="17">
        <f t="shared" si="15"/>
        <v>35.200000000000003</v>
      </c>
      <c r="H147" s="17">
        <f t="shared" si="16"/>
        <v>19</v>
      </c>
      <c r="I147" s="18" t="str">
        <f>IFERROR(VLOOKUP(C147,#REF!,8,FALSE),"")</f>
        <v/>
      </c>
      <c r="J147" s="19">
        <v>1757500</v>
      </c>
      <c r="K147" s="19">
        <v>1032500</v>
      </c>
      <c r="L147" s="18" t="str">
        <f>IFERROR(VLOOKUP(C147,#REF!,11,FALSE),"")</f>
        <v/>
      </c>
      <c r="M147" s="19">
        <v>0</v>
      </c>
      <c r="N147" s="20" t="s">
        <v>69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0</v>
      </c>
      <c r="U147" s="19">
        <v>0</v>
      </c>
      <c r="V147" s="19">
        <v>0</v>
      </c>
      <c r="W147" s="19">
        <v>0</v>
      </c>
      <c r="X147" s="23">
        <v>1757500</v>
      </c>
      <c r="Y147" s="17">
        <v>41.2</v>
      </c>
      <c r="Z147" s="24">
        <v>22.2</v>
      </c>
      <c r="AA147" s="23">
        <v>50000</v>
      </c>
      <c r="AB147" s="19">
        <v>92482</v>
      </c>
      <c r="AC147" s="25">
        <v>1.8</v>
      </c>
      <c r="AD147" s="26">
        <f t="shared" si="17"/>
        <v>100</v>
      </c>
      <c r="AE147" s="19">
        <v>50000</v>
      </c>
      <c r="AF147" s="19">
        <v>363602</v>
      </c>
      <c r="AG147" s="19">
        <v>418740</v>
      </c>
      <c r="AH147" s="19">
        <v>387320</v>
      </c>
      <c r="AI147" s="15" t="s">
        <v>44</v>
      </c>
    </row>
    <row r="148" spans="1:35" ht="16.5" hidden="1" customHeight="1">
      <c r="A148">
        <v>8984</v>
      </c>
      <c r="B148" s="13" t="str">
        <f t="shared" si="12"/>
        <v>None</v>
      </c>
      <c r="C148" s="14" t="s">
        <v>166</v>
      </c>
      <c r="D148" s="15" t="s">
        <v>165</v>
      </c>
      <c r="E148" s="16" t="str">
        <f t="shared" si="13"/>
        <v>前八週無拉料</v>
      </c>
      <c r="F148" s="17" t="str">
        <f t="shared" si="14"/>
        <v>--</v>
      </c>
      <c r="G148" s="17" t="str">
        <f t="shared" si="15"/>
        <v>--</v>
      </c>
      <c r="H148" s="17" t="str">
        <f t="shared" si="16"/>
        <v>--</v>
      </c>
      <c r="I148" s="18" t="str">
        <f>IFERROR(VLOOKUP(C148,#REF!,8,FALSE),"")</f>
        <v/>
      </c>
      <c r="J148" s="19">
        <v>0</v>
      </c>
      <c r="K148" s="19">
        <v>0</v>
      </c>
      <c r="L148" s="18" t="str">
        <f>IFERROR(VLOOKUP(C148,#REF!,11,FALSE),"")</f>
        <v/>
      </c>
      <c r="M148" s="19">
        <v>0</v>
      </c>
      <c r="N148" s="20" t="s">
        <v>69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0</v>
      </c>
      <c r="U148" s="19">
        <v>0</v>
      </c>
      <c r="V148" s="19">
        <v>0</v>
      </c>
      <c r="W148" s="19">
        <v>0</v>
      </c>
      <c r="X148" s="23">
        <v>0</v>
      </c>
      <c r="Y148" s="17" t="s">
        <v>39</v>
      </c>
      <c r="Z148" s="24" t="s">
        <v>39</v>
      </c>
      <c r="AA148" s="23">
        <v>0</v>
      </c>
      <c r="AB148" s="19" t="s">
        <v>39</v>
      </c>
      <c r="AC148" s="25" t="s">
        <v>43</v>
      </c>
      <c r="AD148" s="26" t="str">
        <f t="shared" si="17"/>
        <v>E</v>
      </c>
      <c r="AE148" s="19" t="s">
        <v>39</v>
      </c>
      <c r="AF148" s="19" t="s">
        <v>39</v>
      </c>
      <c r="AG148" s="19" t="s">
        <v>39</v>
      </c>
      <c r="AH148" s="19" t="s">
        <v>39</v>
      </c>
      <c r="AI148" s="15" t="s">
        <v>44</v>
      </c>
    </row>
    <row r="149" spans="1:35" ht="16.5" customHeight="1">
      <c r="A149">
        <v>1974</v>
      </c>
      <c r="B149" s="13" t="str">
        <f t="shared" si="12"/>
        <v>Normal</v>
      </c>
      <c r="C149" s="14" t="s">
        <v>167</v>
      </c>
      <c r="D149" s="15" t="s">
        <v>165</v>
      </c>
      <c r="E149" s="16">
        <f t="shared" si="13"/>
        <v>8</v>
      </c>
      <c r="F149" s="17">
        <f t="shared" si="14"/>
        <v>4.7</v>
      </c>
      <c r="G149" s="17">
        <f t="shared" si="15"/>
        <v>0</v>
      </c>
      <c r="H149" s="17">
        <f t="shared" si="16"/>
        <v>0</v>
      </c>
      <c r="I149" s="18" t="str">
        <f>IFERROR(VLOOKUP(C149,#REF!,8,FALSE),"")</f>
        <v/>
      </c>
      <c r="J149" s="19">
        <v>0</v>
      </c>
      <c r="K149" s="19">
        <v>0</v>
      </c>
      <c r="L149" s="18" t="str">
        <f>IFERROR(VLOOKUP(C149,#REF!,11,FALSE),"")</f>
        <v/>
      </c>
      <c r="M149" s="19">
        <v>10000</v>
      </c>
      <c r="N149" s="20" t="s">
        <v>69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10000</v>
      </c>
      <c r="U149" s="19">
        <v>0</v>
      </c>
      <c r="V149" s="19">
        <v>0</v>
      </c>
      <c r="W149" s="19">
        <v>0</v>
      </c>
      <c r="X149" s="23">
        <v>10000</v>
      </c>
      <c r="Y149" s="17">
        <v>8</v>
      </c>
      <c r="Z149" s="24">
        <v>4.7</v>
      </c>
      <c r="AA149" s="23">
        <v>1250</v>
      </c>
      <c r="AB149" s="19">
        <v>2112</v>
      </c>
      <c r="AC149" s="25">
        <v>1.7</v>
      </c>
      <c r="AD149" s="26">
        <f t="shared" si="17"/>
        <v>100</v>
      </c>
      <c r="AE149" s="19">
        <v>3004</v>
      </c>
      <c r="AF149" s="19">
        <v>6000</v>
      </c>
      <c r="AG149" s="19">
        <v>10000</v>
      </c>
      <c r="AH149" s="19">
        <v>0</v>
      </c>
      <c r="AI149" s="15" t="s">
        <v>44</v>
      </c>
    </row>
    <row r="150" spans="1:35" ht="16.5" customHeight="1">
      <c r="A150">
        <v>1975</v>
      </c>
      <c r="B150" s="13" t="str">
        <f t="shared" si="12"/>
        <v>Normal</v>
      </c>
      <c r="C150" s="14" t="s">
        <v>169</v>
      </c>
      <c r="D150" s="15" t="s">
        <v>170</v>
      </c>
      <c r="E150" s="16">
        <f t="shared" si="13"/>
        <v>0.4</v>
      </c>
      <c r="F150" s="17">
        <f t="shared" si="14"/>
        <v>0.8</v>
      </c>
      <c r="G150" s="17">
        <f t="shared" si="15"/>
        <v>0</v>
      </c>
      <c r="H150" s="17">
        <f t="shared" si="16"/>
        <v>0</v>
      </c>
      <c r="I150" s="18" t="str">
        <f>IFERROR(VLOOKUP(C150,#REF!,8,FALSE),"")</f>
        <v/>
      </c>
      <c r="J150" s="19">
        <v>0</v>
      </c>
      <c r="K150" s="19">
        <v>0</v>
      </c>
      <c r="L150" s="18" t="str">
        <f>IFERROR(VLOOKUP(C150,#REF!,11,FALSE),"")</f>
        <v/>
      </c>
      <c r="M150" s="19">
        <v>2000</v>
      </c>
      <c r="N150" s="20" t="s">
        <v>69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2000</v>
      </c>
      <c r="U150" s="19">
        <v>0</v>
      </c>
      <c r="V150" s="19">
        <v>0</v>
      </c>
      <c r="W150" s="19">
        <v>0</v>
      </c>
      <c r="X150" s="23">
        <v>2000</v>
      </c>
      <c r="Y150" s="17">
        <v>0.4</v>
      </c>
      <c r="Z150" s="24">
        <v>0.8</v>
      </c>
      <c r="AA150" s="23">
        <v>4875</v>
      </c>
      <c r="AB150" s="19">
        <v>2520</v>
      </c>
      <c r="AC150" s="25">
        <v>0.5</v>
      </c>
      <c r="AD150" s="26">
        <f t="shared" si="17"/>
        <v>100</v>
      </c>
      <c r="AE150" s="19">
        <v>6480</v>
      </c>
      <c r="AF150" s="19">
        <v>16200</v>
      </c>
      <c r="AG150" s="19">
        <v>0</v>
      </c>
      <c r="AH150" s="19">
        <v>0</v>
      </c>
      <c r="AI150" s="15" t="s">
        <v>44</v>
      </c>
    </row>
    <row r="151" spans="1:35" ht="16.5" customHeight="1">
      <c r="A151">
        <v>1976</v>
      </c>
      <c r="B151" s="13" t="str">
        <f t="shared" si="12"/>
        <v>Normal</v>
      </c>
      <c r="C151" s="14" t="s">
        <v>172</v>
      </c>
      <c r="D151" s="15" t="s">
        <v>170</v>
      </c>
      <c r="E151" s="16">
        <f t="shared" si="13"/>
        <v>4.5999999999999996</v>
      </c>
      <c r="F151" s="17">
        <f t="shared" si="14"/>
        <v>6.4</v>
      </c>
      <c r="G151" s="17">
        <f t="shared" si="15"/>
        <v>0</v>
      </c>
      <c r="H151" s="17">
        <f t="shared" si="16"/>
        <v>0</v>
      </c>
      <c r="I151" s="18" t="str">
        <f>IFERROR(VLOOKUP(C151,#REF!,8,FALSE),"")</f>
        <v/>
      </c>
      <c r="J151" s="19">
        <v>0</v>
      </c>
      <c r="K151" s="19">
        <v>0</v>
      </c>
      <c r="L151" s="18" t="str">
        <f>IFERROR(VLOOKUP(C151,#REF!,11,FALSE),"")</f>
        <v/>
      </c>
      <c r="M151" s="19">
        <v>8015</v>
      </c>
      <c r="N151" s="20" t="s">
        <v>69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8015</v>
      </c>
      <c r="U151" s="19">
        <v>0</v>
      </c>
      <c r="V151" s="19">
        <v>0</v>
      </c>
      <c r="W151" s="19">
        <v>0</v>
      </c>
      <c r="X151" s="23">
        <v>8015</v>
      </c>
      <c r="Y151" s="17">
        <v>4.5999999999999996</v>
      </c>
      <c r="Z151" s="24">
        <v>6.4</v>
      </c>
      <c r="AA151" s="23">
        <v>1750</v>
      </c>
      <c r="AB151" s="19">
        <v>1260</v>
      </c>
      <c r="AC151" s="25">
        <v>0.7</v>
      </c>
      <c r="AD151" s="26">
        <f t="shared" si="17"/>
        <v>100</v>
      </c>
      <c r="AE151" s="19">
        <v>3240</v>
      </c>
      <c r="AF151" s="19">
        <v>8100</v>
      </c>
      <c r="AG151" s="19">
        <v>0</v>
      </c>
      <c r="AH151" s="19">
        <v>0</v>
      </c>
      <c r="AI151" s="15" t="s">
        <v>44</v>
      </c>
    </row>
    <row r="152" spans="1:35" ht="16.5" customHeight="1">
      <c r="A152">
        <v>1977</v>
      </c>
      <c r="B152" s="13" t="str">
        <f t="shared" si="12"/>
        <v>OverStock</v>
      </c>
      <c r="C152" s="14" t="s">
        <v>173</v>
      </c>
      <c r="D152" s="15" t="s">
        <v>170</v>
      </c>
      <c r="E152" s="16">
        <f t="shared" si="13"/>
        <v>0</v>
      </c>
      <c r="F152" s="17">
        <f t="shared" si="14"/>
        <v>0</v>
      </c>
      <c r="G152" s="17">
        <f t="shared" si="15"/>
        <v>46</v>
      </c>
      <c r="H152" s="17">
        <f t="shared" si="16"/>
        <v>13.7</v>
      </c>
      <c r="I152" s="18" t="str">
        <f>IFERROR(VLOOKUP(C152,#REF!,8,FALSE),"")</f>
        <v/>
      </c>
      <c r="J152" s="19">
        <v>46000</v>
      </c>
      <c r="K152" s="19">
        <v>36000</v>
      </c>
      <c r="L152" s="18" t="str">
        <f>IFERROR(VLOOKUP(C152,#REF!,11,FALSE),"")</f>
        <v/>
      </c>
      <c r="M152" s="19">
        <v>0</v>
      </c>
      <c r="N152" s="20" t="s">
        <v>69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0</v>
      </c>
      <c r="U152" s="19">
        <v>0</v>
      </c>
      <c r="V152" s="19">
        <v>0</v>
      </c>
      <c r="W152" s="19">
        <v>0</v>
      </c>
      <c r="X152" s="23">
        <v>46000</v>
      </c>
      <c r="Y152" s="17">
        <v>46</v>
      </c>
      <c r="Z152" s="24">
        <v>13.7</v>
      </c>
      <c r="AA152" s="23">
        <v>1000</v>
      </c>
      <c r="AB152" s="19">
        <v>3359</v>
      </c>
      <c r="AC152" s="25">
        <v>3.4</v>
      </c>
      <c r="AD152" s="26">
        <f t="shared" si="17"/>
        <v>150</v>
      </c>
      <c r="AE152" s="19">
        <v>14231</v>
      </c>
      <c r="AF152" s="19">
        <v>6000</v>
      </c>
      <c r="AG152" s="19">
        <v>10000</v>
      </c>
      <c r="AH152" s="19">
        <v>0</v>
      </c>
      <c r="AI152" s="15" t="s">
        <v>44</v>
      </c>
    </row>
    <row r="153" spans="1:35" ht="16.5" hidden="1" customHeight="1">
      <c r="A153">
        <v>1978</v>
      </c>
      <c r="B153" s="13" t="str">
        <f t="shared" si="12"/>
        <v>FCST</v>
      </c>
      <c r="C153" s="14" t="s">
        <v>175</v>
      </c>
      <c r="D153" s="15" t="s">
        <v>170</v>
      </c>
      <c r="E153" s="16" t="str">
        <f t="shared" si="13"/>
        <v>前八週無拉料</v>
      </c>
      <c r="F153" s="17">
        <f t="shared" si="14"/>
        <v>0</v>
      </c>
      <c r="G153" s="17" t="str">
        <f t="shared" si="15"/>
        <v>--</v>
      </c>
      <c r="H153" s="17">
        <f t="shared" si="16"/>
        <v>0</v>
      </c>
      <c r="I153" s="18" t="str">
        <f>IFERROR(VLOOKUP(C153,#REF!,8,FALSE),"")</f>
        <v/>
      </c>
      <c r="J153" s="19">
        <v>0</v>
      </c>
      <c r="K153" s="19">
        <v>0</v>
      </c>
      <c r="L153" s="18" t="str">
        <f>IFERROR(VLOOKUP(C153,#REF!,11,FALSE),"")</f>
        <v/>
      </c>
      <c r="M153" s="19">
        <v>0</v>
      </c>
      <c r="N153" s="20" t="s">
        <v>69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0</v>
      </c>
      <c r="U153" s="19">
        <v>0</v>
      </c>
      <c r="V153" s="19">
        <v>0</v>
      </c>
      <c r="W153" s="19">
        <v>0</v>
      </c>
      <c r="X153" s="23">
        <v>0</v>
      </c>
      <c r="Y153" s="17" t="s">
        <v>39</v>
      </c>
      <c r="Z153" s="24">
        <v>0</v>
      </c>
      <c r="AA153" s="23">
        <v>0</v>
      </c>
      <c r="AB153" s="19">
        <v>14667</v>
      </c>
      <c r="AC153" s="25" t="s">
        <v>79</v>
      </c>
      <c r="AD153" s="26" t="str">
        <f t="shared" si="17"/>
        <v>F</v>
      </c>
      <c r="AE153" s="19">
        <v>12000</v>
      </c>
      <c r="AF153" s="19">
        <v>96000</v>
      </c>
      <c r="AG153" s="19">
        <v>48000</v>
      </c>
      <c r="AH153" s="19">
        <v>24000</v>
      </c>
      <c r="AI153" s="15" t="s">
        <v>44</v>
      </c>
    </row>
    <row r="154" spans="1:35" ht="16.5" customHeight="1">
      <c r="A154">
        <v>3998</v>
      </c>
      <c r="B154" s="13" t="str">
        <f t="shared" si="12"/>
        <v>Normal</v>
      </c>
      <c r="C154" s="14" t="s">
        <v>177</v>
      </c>
      <c r="D154" s="15" t="s">
        <v>170</v>
      </c>
      <c r="E154" s="16">
        <f t="shared" si="13"/>
        <v>2.6</v>
      </c>
      <c r="F154" s="17">
        <f t="shared" si="14"/>
        <v>1.8</v>
      </c>
      <c r="G154" s="17">
        <f t="shared" si="15"/>
        <v>0</v>
      </c>
      <c r="H154" s="17">
        <f t="shared" si="16"/>
        <v>0</v>
      </c>
      <c r="I154" s="18" t="str">
        <f>IFERROR(VLOOKUP(C154,#REF!,8,FALSE),"")</f>
        <v/>
      </c>
      <c r="J154" s="19">
        <v>0</v>
      </c>
      <c r="K154" s="19">
        <v>0</v>
      </c>
      <c r="L154" s="18" t="str">
        <f>IFERROR(VLOOKUP(C154,#REF!,11,FALSE),"")</f>
        <v/>
      </c>
      <c r="M154" s="19">
        <v>200640</v>
      </c>
      <c r="N154" s="20" t="s">
        <v>69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200640</v>
      </c>
      <c r="U154" s="19">
        <v>0</v>
      </c>
      <c r="V154" s="19">
        <v>0</v>
      </c>
      <c r="W154" s="19">
        <v>0</v>
      </c>
      <c r="X154" s="23">
        <v>200640</v>
      </c>
      <c r="Y154" s="17">
        <v>2.6</v>
      </c>
      <c r="Z154" s="24">
        <v>1.8</v>
      </c>
      <c r="AA154" s="23">
        <v>77760</v>
      </c>
      <c r="AB154" s="19">
        <v>113549</v>
      </c>
      <c r="AC154" s="25">
        <v>1.5</v>
      </c>
      <c r="AD154" s="26">
        <f t="shared" si="17"/>
        <v>100</v>
      </c>
      <c r="AE154" s="19">
        <v>239597</v>
      </c>
      <c r="AF154" s="19">
        <v>363602</v>
      </c>
      <c r="AG154" s="19">
        <v>418740</v>
      </c>
      <c r="AH154" s="19">
        <v>387320</v>
      </c>
      <c r="AI154" s="15" t="s">
        <v>44</v>
      </c>
    </row>
    <row r="155" spans="1:35" ht="16.5" customHeight="1">
      <c r="A155">
        <v>8821</v>
      </c>
      <c r="B155" s="13" t="str">
        <f t="shared" si="12"/>
        <v>OverStock</v>
      </c>
      <c r="C155" s="14" t="s">
        <v>178</v>
      </c>
      <c r="D155" s="15" t="s">
        <v>165</v>
      </c>
      <c r="E155" s="16">
        <f t="shared" si="13"/>
        <v>0</v>
      </c>
      <c r="F155" s="17">
        <f t="shared" si="14"/>
        <v>0</v>
      </c>
      <c r="G155" s="17">
        <f t="shared" si="15"/>
        <v>35.200000000000003</v>
      </c>
      <c r="H155" s="17">
        <f t="shared" si="16"/>
        <v>17.100000000000001</v>
      </c>
      <c r="I155" s="18" t="str">
        <f>IFERROR(VLOOKUP(C155,#REF!,8,FALSE),"")</f>
        <v/>
      </c>
      <c r="J155" s="19">
        <v>1585000</v>
      </c>
      <c r="K155" s="19">
        <v>655000</v>
      </c>
      <c r="L155" s="18" t="str">
        <f>IFERROR(VLOOKUP(C155,#REF!,11,FALSE),"")</f>
        <v/>
      </c>
      <c r="M155" s="19">
        <v>0</v>
      </c>
      <c r="N155" s="20" t="s">
        <v>69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0</v>
      </c>
      <c r="U155" s="19">
        <v>0</v>
      </c>
      <c r="V155" s="19">
        <v>0</v>
      </c>
      <c r="W155" s="19">
        <v>0</v>
      </c>
      <c r="X155" s="23">
        <v>1585000</v>
      </c>
      <c r="Y155" s="17">
        <v>41.9</v>
      </c>
      <c r="Z155" s="24">
        <v>20.399999999999999</v>
      </c>
      <c r="AA155" s="23">
        <v>45000</v>
      </c>
      <c r="AB155" s="19">
        <v>92482</v>
      </c>
      <c r="AC155" s="25">
        <v>2.1</v>
      </c>
      <c r="AD155" s="26">
        <f t="shared" si="17"/>
        <v>150</v>
      </c>
      <c r="AE155" s="19">
        <v>50000</v>
      </c>
      <c r="AF155" s="19">
        <v>363602</v>
      </c>
      <c r="AG155" s="19">
        <v>418740</v>
      </c>
      <c r="AH155" s="19">
        <v>387320</v>
      </c>
      <c r="AI155" s="15" t="s">
        <v>44</v>
      </c>
    </row>
    <row r="156" spans="1:35" ht="16.5" customHeight="1">
      <c r="A156">
        <v>1944</v>
      </c>
      <c r="B156" s="13" t="str">
        <f t="shared" si="12"/>
        <v>Normal</v>
      </c>
      <c r="C156" s="14" t="s">
        <v>179</v>
      </c>
      <c r="D156" s="15" t="s">
        <v>46</v>
      </c>
      <c r="E156" s="16">
        <f t="shared" si="13"/>
        <v>3.7</v>
      </c>
      <c r="F156" s="17">
        <f t="shared" si="14"/>
        <v>1.2</v>
      </c>
      <c r="G156" s="17">
        <f t="shared" si="15"/>
        <v>9.1999999999999993</v>
      </c>
      <c r="H156" s="17">
        <f t="shared" si="16"/>
        <v>3</v>
      </c>
      <c r="I156" s="18" t="str">
        <f>IFERROR(VLOOKUP(C156,#REF!,8,FALSE),"")</f>
        <v/>
      </c>
      <c r="J156" s="19">
        <v>3590000</v>
      </c>
      <c r="K156" s="19">
        <v>3590000</v>
      </c>
      <c r="L156" s="18" t="str">
        <f>IFERROR(VLOOKUP(C156,#REF!,11,FALSE),"")</f>
        <v/>
      </c>
      <c r="M156" s="19">
        <v>1446425</v>
      </c>
      <c r="N156" s="20" t="s">
        <v>47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2425</v>
      </c>
      <c r="U156" s="19">
        <v>0</v>
      </c>
      <c r="V156" s="19">
        <v>1444000</v>
      </c>
      <c r="W156" s="19">
        <v>0</v>
      </c>
      <c r="X156" s="23">
        <v>5036425</v>
      </c>
      <c r="Y156" s="17">
        <v>12.9</v>
      </c>
      <c r="Z156" s="24">
        <v>4.2</v>
      </c>
      <c r="AA156" s="23">
        <v>389750</v>
      </c>
      <c r="AB156" s="19">
        <v>1205418</v>
      </c>
      <c r="AC156" s="25">
        <v>3.1</v>
      </c>
      <c r="AD156" s="26">
        <f t="shared" si="17"/>
        <v>150</v>
      </c>
      <c r="AE156" s="19">
        <v>837174</v>
      </c>
      <c r="AF156" s="19">
        <v>6674400</v>
      </c>
      <c r="AG156" s="19">
        <v>5918400</v>
      </c>
      <c r="AH156" s="19">
        <v>3715200</v>
      </c>
      <c r="AI156" s="15" t="s">
        <v>44</v>
      </c>
    </row>
    <row r="157" spans="1:35" ht="16.5" customHeight="1">
      <c r="A157">
        <v>1945</v>
      </c>
      <c r="B157" s="13" t="str">
        <f t="shared" si="12"/>
        <v>FCST</v>
      </c>
      <c r="C157" s="14" t="s">
        <v>180</v>
      </c>
      <c r="D157" s="15" t="s">
        <v>181</v>
      </c>
      <c r="E157" s="16" t="str">
        <f t="shared" si="13"/>
        <v>前八週無拉料</v>
      </c>
      <c r="F157" s="17">
        <f t="shared" si="14"/>
        <v>3</v>
      </c>
      <c r="G157" s="17" t="str">
        <f t="shared" si="15"/>
        <v>--</v>
      </c>
      <c r="H157" s="17">
        <f t="shared" si="16"/>
        <v>0</v>
      </c>
      <c r="I157" s="18" t="str">
        <f>IFERROR(VLOOKUP(C157,#REF!,8,FALSE),"")</f>
        <v/>
      </c>
      <c r="J157" s="19">
        <v>0</v>
      </c>
      <c r="K157" s="19">
        <v>0</v>
      </c>
      <c r="L157" s="18" t="str">
        <f>IFERROR(VLOOKUP(C157,#REF!,11,FALSE),"")</f>
        <v/>
      </c>
      <c r="M157" s="19">
        <v>3000</v>
      </c>
      <c r="N157" s="20" t="s">
        <v>69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0</v>
      </c>
      <c r="U157" s="19">
        <v>0</v>
      </c>
      <c r="V157" s="19">
        <v>3000</v>
      </c>
      <c r="W157" s="19">
        <v>0</v>
      </c>
      <c r="X157" s="23">
        <v>3000</v>
      </c>
      <c r="Y157" s="17" t="s">
        <v>39</v>
      </c>
      <c r="Z157" s="24">
        <v>3</v>
      </c>
      <c r="AA157" s="23">
        <v>0</v>
      </c>
      <c r="AB157" s="19">
        <v>999</v>
      </c>
      <c r="AC157" s="25" t="s">
        <v>79</v>
      </c>
      <c r="AD157" s="26" t="str">
        <f t="shared" si="17"/>
        <v>F</v>
      </c>
      <c r="AE157" s="19">
        <v>0</v>
      </c>
      <c r="AF157" s="19">
        <v>9000</v>
      </c>
      <c r="AG157" s="19">
        <v>0</v>
      </c>
      <c r="AH157" s="19">
        <v>0</v>
      </c>
      <c r="AI157" s="15" t="s">
        <v>44</v>
      </c>
    </row>
    <row r="158" spans="1:35" ht="16.5" customHeight="1">
      <c r="A158">
        <v>1946</v>
      </c>
      <c r="B158" s="13" t="str">
        <f t="shared" si="12"/>
        <v>Normal</v>
      </c>
      <c r="C158" s="14" t="s">
        <v>182</v>
      </c>
      <c r="D158" s="15" t="s">
        <v>181</v>
      </c>
      <c r="E158" s="16">
        <f t="shared" si="13"/>
        <v>1.6</v>
      </c>
      <c r="F158" s="17">
        <f t="shared" si="14"/>
        <v>1.5</v>
      </c>
      <c r="G158" s="17">
        <f t="shared" si="15"/>
        <v>11.2</v>
      </c>
      <c r="H158" s="17">
        <f t="shared" si="16"/>
        <v>10.3</v>
      </c>
      <c r="I158" s="18" t="str">
        <f>IFERROR(VLOOKUP(C158,#REF!,8,FALSE),"")</f>
        <v/>
      </c>
      <c r="J158" s="19">
        <v>21000</v>
      </c>
      <c r="K158" s="19">
        <v>21000</v>
      </c>
      <c r="L158" s="18" t="str">
        <f>IFERROR(VLOOKUP(C158,#REF!,11,FALSE),"")</f>
        <v/>
      </c>
      <c r="M158" s="19">
        <v>3000</v>
      </c>
      <c r="N158" s="20" t="s">
        <v>69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3000</v>
      </c>
      <c r="U158" s="19">
        <v>0</v>
      </c>
      <c r="V158" s="19">
        <v>0</v>
      </c>
      <c r="W158" s="19">
        <v>0</v>
      </c>
      <c r="X158" s="23">
        <v>24000</v>
      </c>
      <c r="Y158" s="17">
        <v>12.8</v>
      </c>
      <c r="Z158" s="24">
        <v>11.7</v>
      </c>
      <c r="AA158" s="23">
        <v>1875</v>
      </c>
      <c r="AB158" s="19">
        <v>2045</v>
      </c>
      <c r="AC158" s="25">
        <v>1.1000000000000001</v>
      </c>
      <c r="AD158" s="26">
        <f t="shared" si="17"/>
        <v>100</v>
      </c>
      <c r="AE158" s="19">
        <v>11926</v>
      </c>
      <c r="AF158" s="19">
        <v>6478</v>
      </c>
      <c r="AG158" s="19">
        <v>7436</v>
      </c>
      <c r="AH158" s="19">
        <v>5424</v>
      </c>
      <c r="AI158" s="15" t="s">
        <v>44</v>
      </c>
    </row>
    <row r="159" spans="1:35" ht="16.5" customHeight="1">
      <c r="A159">
        <v>1947</v>
      </c>
      <c r="B159" s="13" t="str">
        <f t="shared" si="12"/>
        <v>Normal</v>
      </c>
      <c r="C159" s="14" t="s">
        <v>183</v>
      </c>
      <c r="D159" s="15" t="s">
        <v>181</v>
      </c>
      <c r="E159" s="16">
        <f t="shared" si="13"/>
        <v>4</v>
      </c>
      <c r="F159" s="17">
        <f t="shared" si="14"/>
        <v>3.8</v>
      </c>
      <c r="G159" s="17">
        <f t="shared" si="15"/>
        <v>0</v>
      </c>
      <c r="H159" s="17">
        <f t="shared" si="16"/>
        <v>0</v>
      </c>
      <c r="I159" s="18" t="str">
        <f>IFERROR(VLOOKUP(C159,#REF!,8,FALSE),"")</f>
        <v/>
      </c>
      <c r="J159" s="19">
        <v>0</v>
      </c>
      <c r="K159" s="19">
        <v>0</v>
      </c>
      <c r="L159" s="18" t="str">
        <f>IFERROR(VLOOKUP(C159,#REF!,11,FALSE),"")</f>
        <v/>
      </c>
      <c r="M159" s="19">
        <v>3000</v>
      </c>
      <c r="N159" s="20" t="s">
        <v>69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3000</v>
      </c>
      <c r="U159" s="19">
        <v>0</v>
      </c>
      <c r="V159" s="19">
        <v>0</v>
      </c>
      <c r="W159" s="19">
        <v>0</v>
      </c>
      <c r="X159" s="23">
        <v>3000</v>
      </c>
      <c r="Y159" s="17">
        <v>4</v>
      </c>
      <c r="Z159" s="24">
        <v>3.8</v>
      </c>
      <c r="AA159" s="23">
        <v>750</v>
      </c>
      <c r="AB159" s="19">
        <v>794</v>
      </c>
      <c r="AC159" s="25">
        <v>1.1000000000000001</v>
      </c>
      <c r="AD159" s="26">
        <f t="shared" si="17"/>
        <v>100</v>
      </c>
      <c r="AE159" s="19">
        <v>5129</v>
      </c>
      <c r="AF159" s="19">
        <v>2020</v>
      </c>
      <c r="AG159" s="19">
        <v>1628</v>
      </c>
      <c r="AH159" s="19">
        <v>1312</v>
      </c>
      <c r="AI159" s="15" t="s">
        <v>44</v>
      </c>
    </row>
    <row r="160" spans="1:35" ht="16.5" customHeight="1">
      <c r="A160">
        <v>1948</v>
      </c>
      <c r="B160" s="13" t="str">
        <f t="shared" si="12"/>
        <v>Normal</v>
      </c>
      <c r="C160" s="14" t="s">
        <v>184</v>
      </c>
      <c r="D160" s="15" t="s">
        <v>181</v>
      </c>
      <c r="E160" s="16">
        <f t="shared" si="13"/>
        <v>1.4</v>
      </c>
      <c r="F160" s="17">
        <f t="shared" si="14"/>
        <v>1.4</v>
      </c>
      <c r="G160" s="17">
        <f t="shared" si="15"/>
        <v>0</v>
      </c>
      <c r="H160" s="17">
        <f t="shared" si="16"/>
        <v>0</v>
      </c>
      <c r="I160" s="18" t="str">
        <f>IFERROR(VLOOKUP(C160,#REF!,8,FALSE),"")</f>
        <v/>
      </c>
      <c r="J160" s="19">
        <v>0</v>
      </c>
      <c r="K160" s="19">
        <v>0</v>
      </c>
      <c r="L160" s="18" t="str">
        <f>IFERROR(VLOOKUP(C160,#REF!,11,FALSE),"")</f>
        <v/>
      </c>
      <c r="M160" s="19">
        <v>9000</v>
      </c>
      <c r="N160" s="20" t="s">
        <v>69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0</v>
      </c>
      <c r="U160" s="19">
        <v>0</v>
      </c>
      <c r="V160" s="19">
        <v>9000</v>
      </c>
      <c r="W160" s="19">
        <v>0</v>
      </c>
      <c r="X160" s="23">
        <v>9000</v>
      </c>
      <c r="Y160" s="17">
        <v>1.4</v>
      </c>
      <c r="Z160" s="24">
        <v>1.4</v>
      </c>
      <c r="AA160" s="23">
        <v>6375</v>
      </c>
      <c r="AB160" s="19">
        <v>6476</v>
      </c>
      <c r="AC160" s="25">
        <v>1</v>
      </c>
      <c r="AD160" s="26">
        <f t="shared" si="17"/>
        <v>100</v>
      </c>
      <c r="AE160" s="19">
        <v>35208</v>
      </c>
      <c r="AF160" s="19">
        <v>0</v>
      </c>
      <c r="AG160" s="19">
        <v>23088</v>
      </c>
      <c r="AH160" s="19">
        <v>0</v>
      </c>
      <c r="AI160" s="15" t="s">
        <v>44</v>
      </c>
    </row>
    <row r="161" spans="1:35" ht="16.5" customHeight="1">
      <c r="A161">
        <v>1949</v>
      </c>
      <c r="B161" s="13" t="str">
        <f t="shared" si="12"/>
        <v>OverStock</v>
      </c>
      <c r="C161" s="14" t="s">
        <v>185</v>
      </c>
      <c r="D161" s="15" t="s">
        <v>181</v>
      </c>
      <c r="E161" s="16">
        <f t="shared" si="13"/>
        <v>67.599999999999994</v>
      </c>
      <c r="F161" s="17">
        <f t="shared" si="14"/>
        <v>4.5999999999999996</v>
      </c>
      <c r="G161" s="17">
        <f t="shared" si="15"/>
        <v>0</v>
      </c>
      <c r="H161" s="17">
        <f t="shared" si="16"/>
        <v>0</v>
      </c>
      <c r="I161" s="18" t="str">
        <f>IFERROR(VLOOKUP(C161,#REF!,8,FALSE),"")</f>
        <v/>
      </c>
      <c r="J161" s="19">
        <v>0</v>
      </c>
      <c r="K161" s="19">
        <v>0</v>
      </c>
      <c r="L161" s="18" t="str">
        <f>IFERROR(VLOOKUP(C161,#REF!,11,FALSE),"")</f>
        <v/>
      </c>
      <c r="M161" s="19">
        <v>1140000</v>
      </c>
      <c r="N161" s="20" t="s">
        <v>47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450000</v>
      </c>
      <c r="U161" s="19">
        <v>0</v>
      </c>
      <c r="V161" s="19">
        <v>690000</v>
      </c>
      <c r="W161" s="19">
        <v>0</v>
      </c>
      <c r="X161" s="23">
        <v>1140000</v>
      </c>
      <c r="Y161" s="17">
        <v>67.599999999999994</v>
      </c>
      <c r="Z161" s="24">
        <v>4.5999999999999996</v>
      </c>
      <c r="AA161" s="23">
        <v>16875</v>
      </c>
      <c r="AB161" s="19">
        <v>246594</v>
      </c>
      <c r="AC161" s="25">
        <v>14.6</v>
      </c>
      <c r="AD161" s="26">
        <f t="shared" si="17"/>
        <v>150</v>
      </c>
      <c r="AE161" s="19">
        <v>319191</v>
      </c>
      <c r="AF161" s="19">
        <v>1508955</v>
      </c>
      <c r="AG161" s="19">
        <v>782376</v>
      </c>
      <c r="AH161" s="19">
        <v>391188</v>
      </c>
      <c r="AI161" s="15" t="s">
        <v>44</v>
      </c>
    </row>
    <row r="162" spans="1:35" ht="16.5" hidden="1" customHeight="1">
      <c r="A162">
        <v>3174</v>
      </c>
      <c r="B162" s="13" t="str">
        <f t="shared" si="12"/>
        <v>Normal</v>
      </c>
      <c r="C162" s="14" t="s">
        <v>186</v>
      </c>
      <c r="D162" s="15" t="s">
        <v>181</v>
      </c>
      <c r="E162" s="16">
        <f t="shared" si="13"/>
        <v>0</v>
      </c>
      <c r="F162" s="17">
        <f t="shared" si="14"/>
        <v>0</v>
      </c>
      <c r="G162" s="17">
        <f t="shared" si="15"/>
        <v>0</v>
      </c>
      <c r="H162" s="17">
        <f t="shared" si="16"/>
        <v>0</v>
      </c>
      <c r="I162" s="18" t="str">
        <f>IFERROR(VLOOKUP(C162,#REF!,8,FALSE),"")</f>
        <v/>
      </c>
      <c r="J162" s="19">
        <v>0</v>
      </c>
      <c r="K162" s="19">
        <v>0</v>
      </c>
      <c r="L162" s="18" t="str">
        <f>IFERROR(VLOOKUP(C162,#REF!,11,FALSE),"")</f>
        <v/>
      </c>
      <c r="M162" s="19">
        <v>0</v>
      </c>
      <c r="N162" s="20" t="s">
        <v>47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0</v>
      </c>
      <c r="U162" s="19">
        <v>0</v>
      </c>
      <c r="V162" s="19">
        <v>0</v>
      </c>
      <c r="W162" s="19">
        <v>0</v>
      </c>
      <c r="X162" s="23">
        <v>0</v>
      </c>
      <c r="Y162" s="17">
        <v>0</v>
      </c>
      <c r="Z162" s="24">
        <v>0</v>
      </c>
      <c r="AA162" s="23">
        <v>1875</v>
      </c>
      <c r="AB162" s="19">
        <v>5001</v>
      </c>
      <c r="AC162" s="25">
        <v>2.7</v>
      </c>
      <c r="AD162" s="26">
        <f t="shared" si="17"/>
        <v>150</v>
      </c>
      <c r="AE162" s="19">
        <v>0</v>
      </c>
      <c r="AF162" s="19">
        <v>0</v>
      </c>
      <c r="AG162" s="19">
        <v>90000</v>
      </c>
      <c r="AH162" s="19">
        <v>90000</v>
      </c>
      <c r="AI162" s="15" t="s">
        <v>44</v>
      </c>
    </row>
    <row r="163" spans="1:35" ht="16.5" customHeight="1">
      <c r="A163">
        <v>1950</v>
      </c>
      <c r="B163" s="13" t="str">
        <f t="shared" si="12"/>
        <v>OverStock</v>
      </c>
      <c r="C163" s="14" t="s">
        <v>189</v>
      </c>
      <c r="D163" s="15" t="s">
        <v>188</v>
      </c>
      <c r="E163" s="16">
        <f t="shared" si="13"/>
        <v>0</v>
      </c>
      <c r="F163" s="17" t="str">
        <f t="shared" si="14"/>
        <v>--</v>
      </c>
      <c r="G163" s="17">
        <f t="shared" si="15"/>
        <v>150.6</v>
      </c>
      <c r="H163" s="17" t="str">
        <f t="shared" si="16"/>
        <v>--</v>
      </c>
      <c r="I163" s="18" t="str">
        <f>IFERROR(VLOOKUP(C163,#REF!,8,FALSE),"")</f>
        <v/>
      </c>
      <c r="J163" s="19">
        <v>39000</v>
      </c>
      <c r="K163" s="19">
        <v>3000</v>
      </c>
      <c r="L163" s="18" t="str">
        <f>IFERROR(VLOOKUP(C163,#REF!,11,FALSE),"")</f>
        <v/>
      </c>
      <c r="M163" s="19">
        <v>0</v>
      </c>
      <c r="N163" s="20" t="s">
        <v>39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0</v>
      </c>
      <c r="U163" s="19">
        <v>0</v>
      </c>
      <c r="V163" s="19">
        <v>0</v>
      </c>
      <c r="W163" s="19">
        <v>0</v>
      </c>
      <c r="X163" s="23">
        <v>39000</v>
      </c>
      <c r="Y163" s="17">
        <v>220.1</v>
      </c>
      <c r="Z163" s="24" t="s">
        <v>39</v>
      </c>
      <c r="AA163" s="23">
        <v>259</v>
      </c>
      <c r="AB163" s="19">
        <v>0</v>
      </c>
      <c r="AC163" s="25" t="s">
        <v>43</v>
      </c>
      <c r="AD163" s="26" t="str">
        <f t="shared" si="17"/>
        <v>E</v>
      </c>
      <c r="AE163" s="19">
        <v>0</v>
      </c>
      <c r="AF163" s="19">
        <v>0</v>
      </c>
      <c r="AG163" s="19">
        <v>18281</v>
      </c>
      <c r="AH163" s="19">
        <v>0</v>
      </c>
      <c r="AI163" s="15" t="s">
        <v>44</v>
      </c>
    </row>
    <row r="164" spans="1:35" ht="16.5" customHeight="1">
      <c r="A164">
        <v>1951</v>
      </c>
      <c r="B164" s="13" t="str">
        <f t="shared" si="12"/>
        <v>ZeroZero</v>
      </c>
      <c r="C164" s="14" t="s">
        <v>190</v>
      </c>
      <c r="D164" s="15" t="s">
        <v>188</v>
      </c>
      <c r="E164" s="16" t="str">
        <f t="shared" si="13"/>
        <v>前八週無拉料</v>
      </c>
      <c r="F164" s="17" t="str">
        <f t="shared" si="14"/>
        <v>--</v>
      </c>
      <c r="G164" s="17" t="str">
        <f t="shared" si="15"/>
        <v>--</v>
      </c>
      <c r="H164" s="17" t="str">
        <f t="shared" si="16"/>
        <v>--</v>
      </c>
      <c r="I164" s="18" t="str">
        <f>IFERROR(VLOOKUP(C164,#REF!,8,FALSE),"")</f>
        <v/>
      </c>
      <c r="J164" s="19">
        <v>45000</v>
      </c>
      <c r="K164" s="19">
        <v>45000</v>
      </c>
      <c r="L164" s="18" t="str">
        <f>IFERROR(VLOOKUP(C164,#REF!,11,FALSE),"")</f>
        <v/>
      </c>
      <c r="M164" s="19">
        <v>0</v>
      </c>
      <c r="N164" s="20" t="s">
        <v>42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0</v>
      </c>
      <c r="U164" s="19">
        <v>0</v>
      </c>
      <c r="V164" s="19">
        <v>0</v>
      </c>
      <c r="W164" s="19">
        <v>0</v>
      </c>
      <c r="X164" s="23">
        <v>45000</v>
      </c>
      <c r="Y164" s="17" t="s">
        <v>39</v>
      </c>
      <c r="Z164" s="24" t="s">
        <v>39</v>
      </c>
      <c r="AA164" s="23">
        <v>0</v>
      </c>
      <c r="AB164" s="19" t="s">
        <v>39</v>
      </c>
      <c r="AC164" s="25" t="s">
        <v>43</v>
      </c>
      <c r="AD164" s="26" t="str">
        <f t="shared" si="17"/>
        <v>E</v>
      </c>
      <c r="AE164" s="19" t="s">
        <v>39</v>
      </c>
      <c r="AF164" s="19" t="s">
        <v>39</v>
      </c>
      <c r="AG164" s="19" t="s">
        <v>39</v>
      </c>
      <c r="AH164" s="19" t="s">
        <v>39</v>
      </c>
      <c r="AI164" s="15" t="s">
        <v>44</v>
      </c>
    </row>
    <row r="165" spans="1:35" ht="16.5" customHeight="1">
      <c r="A165">
        <v>1953</v>
      </c>
      <c r="B165" s="13" t="str">
        <f t="shared" si="12"/>
        <v>ZeroZero</v>
      </c>
      <c r="C165" s="14" t="s">
        <v>191</v>
      </c>
      <c r="D165" s="15" t="s">
        <v>188</v>
      </c>
      <c r="E165" s="16" t="str">
        <f t="shared" si="13"/>
        <v>前八週無拉料</v>
      </c>
      <c r="F165" s="17" t="str">
        <f t="shared" si="14"/>
        <v>--</v>
      </c>
      <c r="G165" s="17" t="str">
        <f t="shared" si="15"/>
        <v>--</v>
      </c>
      <c r="H165" s="17" t="str">
        <f t="shared" si="16"/>
        <v>--</v>
      </c>
      <c r="I165" s="18" t="str">
        <f>IFERROR(VLOOKUP(C165,#REF!,8,FALSE),"")</f>
        <v/>
      </c>
      <c r="J165" s="19">
        <v>2500</v>
      </c>
      <c r="K165" s="19">
        <v>2500</v>
      </c>
      <c r="L165" s="18" t="str">
        <f>IFERROR(VLOOKUP(C165,#REF!,11,FALSE),"")</f>
        <v/>
      </c>
      <c r="M165" s="19">
        <v>0</v>
      </c>
      <c r="N165" s="20" t="s">
        <v>42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0</v>
      </c>
      <c r="U165" s="19">
        <v>0</v>
      </c>
      <c r="V165" s="19">
        <v>0</v>
      </c>
      <c r="W165" s="19">
        <v>0</v>
      </c>
      <c r="X165" s="23">
        <v>2500</v>
      </c>
      <c r="Y165" s="17" t="s">
        <v>39</v>
      </c>
      <c r="Z165" s="24" t="s">
        <v>39</v>
      </c>
      <c r="AA165" s="23">
        <v>0</v>
      </c>
      <c r="AB165" s="19" t="s">
        <v>39</v>
      </c>
      <c r="AC165" s="25" t="s">
        <v>43</v>
      </c>
      <c r="AD165" s="26" t="str">
        <f t="shared" si="17"/>
        <v>E</v>
      </c>
      <c r="AE165" s="19" t="s">
        <v>39</v>
      </c>
      <c r="AF165" s="19" t="s">
        <v>39</v>
      </c>
      <c r="AG165" s="19" t="s">
        <v>39</v>
      </c>
      <c r="AH165" s="19" t="s">
        <v>39</v>
      </c>
      <c r="AI165" s="15" t="s">
        <v>44</v>
      </c>
    </row>
    <row r="166" spans="1:35" ht="16.5" hidden="1" customHeight="1">
      <c r="A166">
        <v>1954</v>
      </c>
      <c r="B166" s="13" t="str">
        <f t="shared" si="12"/>
        <v>None</v>
      </c>
      <c r="C166" s="14" t="s">
        <v>192</v>
      </c>
      <c r="D166" s="15" t="s">
        <v>188</v>
      </c>
      <c r="E166" s="16" t="str">
        <f t="shared" si="13"/>
        <v>前八週無拉料</v>
      </c>
      <c r="F166" s="17" t="str">
        <f t="shared" si="14"/>
        <v>--</v>
      </c>
      <c r="G166" s="17" t="str">
        <f t="shared" si="15"/>
        <v>--</v>
      </c>
      <c r="H166" s="17" t="str">
        <f t="shared" si="16"/>
        <v>--</v>
      </c>
      <c r="I166" s="18" t="str">
        <f>IFERROR(VLOOKUP(C166,#REF!,8,FALSE),"")</f>
        <v/>
      </c>
      <c r="J166" s="19">
        <v>0</v>
      </c>
      <c r="K166" s="19">
        <v>0</v>
      </c>
      <c r="L166" s="18" t="str">
        <f>IFERROR(VLOOKUP(C166,#REF!,11,FALSE),"")</f>
        <v/>
      </c>
      <c r="M166" s="19">
        <v>0</v>
      </c>
      <c r="N166" s="20" t="s">
        <v>193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0</v>
      </c>
      <c r="U166" s="19">
        <v>0</v>
      </c>
      <c r="V166" s="19">
        <v>0</v>
      </c>
      <c r="W166" s="19">
        <v>0</v>
      </c>
      <c r="X166" s="23">
        <v>0</v>
      </c>
      <c r="Y166" s="17" t="s">
        <v>39</v>
      </c>
      <c r="Z166" s="24" t="s">
        <v>39</v>
      </c>
      <c r="AA166" s="23">
        <v>0</v>
      </c>
      <c r="AB166" s="19" t="s">
        <v>39</v>
      </c>
      <c r="AC166" s="25" t="s">
        <v>43</v>
      </c>
      <c r="AD166" s="26" t="str">
        <f t="shared" si="17"/>
        <v>E</v>
      </c>
      <c r="AE166" s="19" t="s">
        <v>39</v>
      </c>
      <c r="AF166" s="19" t="s">
        <v>39</v>
      </c>
      <c r="AG166" s="19" t="s">
        <v>39</v>
      </c>
      <c r="AH166" s="19" t="s">
        <v>39</v>
      </c>
      <c r="AI166" s="15" t="s">
        <v>44</v>
      </c>
    </row>
    <row r="167" spans="1:35" ht="16.5" customHeight="1">
      <c r="A167">
        <v>1955</v>
      </c>
      <c r="B167" s="13" t="str">
        <f t="shared" si="12"/>
        <v>ZeroZero</v>
      </c>
      <c r="C167" s="14" t="s">
        <v>194</v>
      </c>
      <c r="D167" s="15" t="s">
        <v>188</v>
      </c>
      <c r="E167" s="16" t="str">
        <f t="shared" si="13"/>
        <v>前八週無拉料</v>
      </c>
      <c r="F167" s="17" t="str">
        <f t="shared" si="14"/>
        <v>--</v>
      </c>
      <c r="G167" s="17" t="str">
        <f t="shared" si="15"/>
        <v>--</v>
      </c>
      <c r="H167" s="17" t="str">
        <f t="shared" si="16"/>
        <v>--</v>
      </c>
      <c r="I167" s="18" t="str">
        <f>IFERROR(VLOOKUP(C167,#REF!,8,FALSE),"")</f>
        <v/>
      </c>
      <c r="J167" s="19">
        <v>186000</v>
      </c>
      <c r="K167" s="19">
        <v>0</v>
      </c>
      <c r="L167" s="18" t="str">
        <f>IFERROR(VLOOKUP(C167,#REF!,11,FALSE),"")</f>
        <v/>
      </c>
      <c r="M167" s="19">
        <v>0</v>
      </c>
      <c r="N167" s="20" t="s">
        <v>42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0</v>
      </c>
      <c r="U167" s="19">
        <v>0</v>
      </c>
      <c r="V167" s="19">
        <v>0</v>
      </c>
      <c r="W167" s="19">
        <v>0</v>
      </c>
      <c r="X167" s="23">
        <v>186000</v>
      </c>
      <c r="Y167" s="17" t="s">
        <v>39</v>
      </c>
      <c r="Z167" s="24" t="s">
        <v>39</v>
      </c>
      <c r="AA167" s="23">
        <v>0</v>
      </c>
      <c r="AB167" s="19" t="s">
        <v>39</v>
      </c>
      <c r="AC167" s="25" t="s">
        <v>43</v>
      </c>
      <c r="AD167" s="26" t="str">
        <f t="shared" si="17"/>
        <v>E</v>
      </c>
      <c r="AE167" s="19" t="s">
        <v>39</v>
      </c>
      <c r="AF167" s="19" t="s">
        <v>39</v>
      </c>
      <c r="AG167" s="19" t="s">
        <v>39</v>
      </c>
      <c r="AH167" s="19" t="s">
        <v>39</v>
      </c>
      <c r="AI167" s="15" t="s">
        <v>44</v>
      </c>
    </row>
    <row r="168" spans="1:35" ht="16.5" customHeight="1">
      <c r="A168">
        <v>1956</v>
      </c>
      <c r="B168" s="13" t="str">
        <f t="shared" si="12"/>
        <v>OverStock</v>
      </c>
      <c r="C168" s="14" t="s">
        <v>198</v>
      </c>
      <c r="D168" s="15" t="s">
        <v>197</v>
      </c>
      <c r="E168" s="16">
        <f t="shared" si="13"/>
        <v>0</v>
      </c>
      <c r="F168" s="17">
        <f t="shared" si="14"/>
        <v>0</v>
      </c>
      <c r="G168" s="17">
        <f t="shared" si="15"/>
        <v>18.899999999999999</v>
      </c>
      <c r="H168" s="17">
        <f t="shared" si="16"/>
        <v>9.9</v>
      </c>
      <c r="I168" s="18" t="str">
        <f>IFERROR(VLOOKUP(C168,#REF!,8,FALSE),"")</f>
        <v/>
      </c>
      <c r="J168" s="19">
        <v>100150</v>
      </c>
      <c r="K168" s="19">
        <v>100150</v>
      </c>
      <c r="L168" s="18" t="str">
        <f>IFERROR(VLOOKUP(C168,#REF!,11,FALSE),"")</f>
        <v/>
      </c>
      <c r="M168" s="19">
        <v>0</v>
      </c>
      <c r="N168" s="20" t="s">
        <v>69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0</v>
      </c>
      <c r="U168" s="19">
        <v>0</v>
      </c>
      <c r="V168" s="19">
        <v>0</v>
      </c>
      <c r="W168" s="19">
        <v>0</v>
      </c>
      <c r="X168" s="23">
        <v>100150</v>
      </c>
      <c r="Y168" s="17">
        <v>18.899999999999999</v>
      </c>
      <c r="Z168" s="24">
        <v>9.9</v>
      </c>
      <c r="AA168" s="23">
        <v>5309</v>
      </c>
      <c r="AB168" s="19">
        <v>10077</v>
      </c>
      <c r="AC168" s="25">
        <v>1.9</v>
      </c>
      <c r="AD168" s="26">
        <f t="shared" si="17"/>
        <v>100</v>
      </c>
      <c r="AE168" s="19">
        <v>42693</v>
      </c>
      <c r="AF168" s="19">
        <v>18000</v>
      </c>
      <c r="AG168" s="19">
        <v>30000</v>
      </c>
      <c r="AH168" s="19">
        <v>0</v>
      </c>
      <c r="AI168" s="15" t="s">
        <v>44</v>
      </c>
    </row>
    <row r="169" spans="1:35" ht="16.5" customHeight="1">
      <c r="A169">
        <v>8882</v>
      </c>
      <c r="B169" s="13" t="str">
        <f t="shared" si="12"/>
        <v>Normal</v>
      </c>
      <c r="C169" s="14" t="s">
        <v>199</v>
      </c>
      <c r="D169" s="15" t="s">
        <v>197</v>
      </c>
      <c r="E169" s="16">
        <f t="shared" si="13"/>
        <v>0</v>
      </c>
      <c r="F169" s="17">
        <f t="shared" si="14"/>
        <v>0</v>
      </c>
      <c r="G169" s="17">
        <f t="shared" si="15"/>
        <v>12.5</v>
      </c>
      <c r="H169" s="17">
        <f t="shared" si="16"/>
        <v>11.5</v>
      </c>
      <c r="I169" s="18" t="str">
        <f>IFERROR(VLOOKUP(C169,#REF!,8,FALSE),"")</f>
        <v/>
      </c>
      <c r="J169" s="19">
        <v>3085000</v>
      </c>
      <c r="K169" s="19">
        <v>2085000</v>
      </c>
      <c r="L169" s="18" t="str">
        <f>IFERROR(VLOOKUP(C169,#REF!,11,FALSE),"")</f>
        <v/>
      </c>
      <c r="M169" s="19">
        <v>0</v>
      </c>
      <c r="N169" s="20" t="s">
        <v>69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0</v>
      </c>
      <c r="U169" s="19">
        <v>0</v>
      </c>
      <c r="V169" s="19">
        <v>0</v>
      </c>
      <c r="W169" s="19">
        <v>0</v>
      </c>
      <c r="X169" s="23">
        <v>3085000</v>
      </c>
      <c r="Y169" s="17">
        <v>12.5</v>
      </c>
      <c r="Z169" s="24">
        <v>11.6</v>
      </c>
      <c r="AA169" s="23">
        <v>246971</v>
      </c>
      <c r="AB169" s="19">
        <v>267331</v>
      </c>
      <c r="AC169" s="25">
        <v>1.1000000000000001</v>
      </c>
      <c r="AD169" s="26">
        <f t="shared" si="17"/>
        <v>100</v>
      </c>
      <c r="AE169" s="19">
        <v>495658</v>
      </c>
      <c r="AF169" s="19">
        <v>865185</v>
      </c>
      <c r="AG169" s="19">
        <v>1045140</v>
      </c>
      <c r="AH169" s="19">
        <v>842424</v>
      </c>
      <c r="AI169" s="15" t="s">
        <v>44</v>
      </c>
    </row>
    <row r="170" spans="1:35" ht="16.5" customHeight="1">
      <c r="A170">
        <v>6132</v>
      </c>
      <c r="B170" s="13" t="str">
        <f t="shared" si="12"/>
        <v>ZeroZero</v>
      </c>
      <c r="C170" s="14" t="s">
        <v>200</v>
      </c>
      <c r="D170" s="15" t="s">
        <v>197</v>
      </c>
      <c r="E170" s="16" t="str">
        <f t="shared" si="13"/>
        <v>前八週無拉料</v>
      </c>
      <c r="F170" s="17" t="str">
        <f t="shared" si="14"/>
        <v>--</v>
      </c>
      <c r="G170" s="17" t="str">
        <f t="shared" si="15"/>
        <v>--</v>
      </c>
      <c r="H170" s="17" t="str">
        <f t="shared" si="16"/>
        <v>--</v>
      </c>
      <c r="I170" s="18" t="str">
        <f>IFERROR(VLOOKUP(C170,#REF!,8,FALSE),"")</f>
        <v/>
      </c>
      <c r="J170" s="19">
        <v>3000</v>
      </c>
      <c r="K170" s="19">
        <v>3000</v>
      </c>
      <c r="L170" s="18" t="str">
        <f>IFERROR(VLOOKUP(C170,#REF!,11,FALSE),"")</f>
        <v/>
      </c>
      <c r="M170" s="19">
        <v>0</v>
      </c>
      <c r="N170" s="20" t="s">
        <v>39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0</v>
      </c>
      <c r="U170" s="19">
        <v>0</v>
      </c>
      <c r="V170" s="19">
        <v>0</v>
      </c>
      <c r="W170" s="19">
        <v>0</v>
      </c>
      <c r="X170" s="23">
        <v>3000</v>
      </c>
      <c r="Y170" s="17" t="s">
        <v>39</v>
      </c>
      <c r="Z170" s="24" t="s">
        <v>39</v>
      </c>
      <c r="AA170" s="23">
        <v>0</v>
      </c>
      <c r="AB170" s="19" t="s">
        <v>39</v>
      </c>
      <c r="AC170" s="25" t="s">
        <v>43</v>
      </c>
      <c r="AD170" s="26" t="str">
        <f t="shared" si="17"/>
        <v>E</v>
      </c>
      <c r="AE170" s="19" t="s">
        <v>39</v>
      </c>
      <c r="AF170" s="19" t="s">
        <v>39</v>
      </c>
      <c r="AG170" s="19" t="s">
        <v>39</v>
      </c>
      <c r="AH170" s="19" t="s">
        <v>39</v>
      </c>
      <c r="AI170" s="15" t="s">
        <v>44</v>
      </c>
    </row>
    <row r="171" spans="1:35" ht="16.5" customHeight="1">
      <c r="A171">
        <v>9299</v>
      </c>
      <c r="B171" s="13" t="str">
        <f t="shared" si="12"/>
        <v>Normal</v>
      </c>
      <c r="C171" s="14" t="s">
        <v>201</v>
      </c>
      <c r="D171" s="15" t="s">
        <v>197</v>
      </c>
      <c r="E171" s="16">
        <f t="shared" si="13"/>
        <v>4.3</v>
      </c>
      <c r="F171" s="17">
        <f t="shared" si="14"/>
        <v>8.3000000000000007</v>
      </c>
      <c r="G171" s="17">
        <f t="shared" si="15"/>
        <v>0</v>
      </c>
      <c r="H171" s="17">
        <f t="shared" si="16"/>
        <v>0</v>
      </c>
      <c r="I171" s="18" t="str">
        <f>IFERROR(VLOOKUP(C171,#REF!,8,FALSE),"")</f>
        <v/>
      </c>
      <c r="J171" s="19">
        <v>0</v>
      </c>
      <c r="K171" s="19">
        <v>0</v>
      </c>
      <c r="L171" s="18" t="str">
        <f>IFERROR(VLOOKUP(C171,#REF!,11,FALSE),"")</f>
        <v/>
      </c>
      <c r="M171" s="19">
        <v>21000</v>
      </c>
      <c r="N171" s="20" t="s">
        <v>69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21000</v>
      </c>
      <c r="U171" s="19">
        <v>0</v>
      </c>
      <c r="V171" s="19">
        <v>0</v>
      </c>
      <c r="W171" s="19">
        <v>0</v>
      </c>
      <c r="X171" s="23">
        <v>21000</v>
      </c>
      <c r="Y171" s="17">
        <v>4.3</v>
      </c>
      <c r="Z171" s="24">
        <v>8.3000000000000007</v>
      </c>
      <c r="AA171" s="23">
        <v>4875</v>
      </c>
      <c r="AB171" s="19">
        <v>2520</v>
      </c>
      <c r="AC171" s="25">
        <v>0.5</v>
      </c>
      <c r="AD171" s="26">
        <f t="shared" si="17"/>
        <v>100</v>
      </c>
      <c r="AE171" s="19">
        <v>6480</v>
      </c>
      <c r="AF171" s="19">
        <v>16200</v>
      </c>
      <c r="AG171" s="19">
        <v>0</v>
      </c>
      <c r="AH171" s="19">
        <v>0</v>
      </c>
      <c r="AI171" s="15" t="s">
        <v>44</v>
      </c>
    </row>
    <row r="172" spans="1:35" ht="16.5" customHeight="1">
      <c r="A172">
        <v>6051</v>
      </c>
      <c r="B172" s="13" t="str">
        <f t="shared" si="12"/>
        <v>Normal</v>
      </c>
      <c r="C172" s="14" t="s">
        <v>202</v>
      </c>
      <c r="D172" s="15" t="s">
        <v>197</v>
      </c>
      <c r="E172" s="16">
        <f t="shared" si="13"/>
        <v>4.4000000000000004</v>
      </c>
      <c r="F172" s="17">
        <f t="shared" si="14"/>
        <v>7.1</v>
      </c>
      <c r="G172" s="17">
        <f t="shared" si="15"/>
        <v>2.2000000000000002</v>
      </c>
      <c r="H172" s="17">
        <f t="shared" si="16"/>
        <v>3.6</v>
      </c>
      <c r="I172" s="18" t="str">
        <f>IFERROR(VLOOKUP(C172,#REF!,8,FALSE),"")</f>
        <v/>
      </c>
      <c r="J172" s="19">
        <v>9000</v>
      </c>
      <c r="K172" s="19">
        <v>9000</v>
      </c>
      <c r="L172" s="18" t="str">
        <f>IFERROR(VLOOKUP(C172,#REF!,11,FALSE),"")</f>
        <v/>
      </c>
      <c r="M172" s="19">
        <v>18000</v>
      </c>
      <c r="N172" s="20" t="s">
        <v>69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18000</v>
      </c>
      <c r="U172" s="19">
        <v>0</v>
      </c>
      <c r="V172" s="19">
        <v>0</v>
      </c>
      <c r="W172" s="19">
        <v>0</v>
      </c>
      <c r="X172" s="23">
        <v>27000</v>
      </c>
      <c r="Y172" s="17">
        <v>6.5</v>
      </c>
      <c r="Z172" s="24">
        <v>10.7</v>
      </c>
      <c r="AA172" s="23">
        <v>4125</v>
      </c>
      <c r="AB172" s="19">
        <v>2520</v>
      </c>
      <c r="AC172" s="25">
        <v>0.6</v>
      </c>
      <c r="AD172" s="26">
        <f t="shared" si="17"/>
        <v>100</v>
      </c>
      <c r="AE172" s="19">
        <v>6480</v>
      </c>
      <c r="AF172" s="19">
        <v>16200</v>
      </c>
      <c r="AG172" s="19">
        <v>0</v>
      </c>
      <c r="AH172" s="19">
        <v>0</v>
      </c>
      <c r="AI172" s="15" t="s">
        <v>44</v>
      </c>
    </row>
    <row r="173" spans="1:35" ht="16.5" customHeight="1">
      <c r="A173">
        <v>8803</v>
      </c>
      <c r="B173" s="13" t="str">
        <f t="shared" si="12"/>
        <v>ZeroZero</v>
      </c>
      <c r="C173" s="14" t="s">
        <v>203</v>
      </c>
      <c r="D173" s="15" t="s">
        <v>197</v>
      </c>
      <c r="E173" s="16" t="str">
        <f t="shared" si="13"/>
        <v>前八週無拉料</v>
      </c>
      <c r="F173" s="17" t="str">
        <f t="shared" si="14"/>
        <v>--</v>
      </c>
      <c r="G173" s="17" t="str">
        <f t="shared" si="15"/>
        <v>--</v>
      </c>
      <c r="H173" s="17" t="str">
        <f t="shared" si="16"/>
        <v>--</v>
      </c>
      <c r="I173" s="18" t="str">
        <f>IFERROR(VLOOKUP(C173,#REF!,8,FALSE),"")</f>
        <v/>
      </c>
      <c r="J173" s="19">
        <v>0</v>
      </c>
      <c r="K173" s="19">
        <v>0</v>
      </c>
      <c r="L173" s="18" t="str">
        <f>IFERROR(VLOOKUP(C173,#REF!,11,FALSE),"")</f>
        <v/>
      </c>
      <c r="M173" s="19">
        <v>1000</v>
      </c>
      <c r="N173" s="20" t="s">
        <v>69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1000</v>
      </c>
      <c r="U173" s="19">
        <v>0</v>
      </c>
      <c r="V173" s="19">
        <v>0</v>
      </c>
      <c r="W173" s="19">
        <v>0</v>
      </c>
      <c r="X173" s="23">
        <v>1000</v>
      </c>
      <c r="Y173" s="17" t="s">
        <v>39</v>
      </c>
      <c r="Z173" s="24" t="s">
        <v>39</v>
      </c>
      <c r="AA173" s="23">
        <v>0</v>
      </c>
      <c r="AB173" s="19" t="s">
        <v>39</v>
      </c>
      <c r="AC173" s="25" t="s">
        <v>43</v>
      </c>
      <c r="AD173" s="26" t="str">
        <f t="shared" si="17"/>
        <v>E</v>
      </c>
      <c r="AE173" s="19" t="s">
        <v>39</v>
      </c>
      <c r="AF173" s="19" t="s">
        <v>39</v>
      </c>
      <c r="AG173" s="19" t="s">
        <v>39</v>
      </c>
      <c r="AH173" s="19" t="s">
        <v>39</v>
      </c>
      <c r="AI173" s="15" t="s">
        <v>44</v>
      </c>
    </row>
    <row r="174" spans="1:35" ht="16.5" customHeight="1">
      <c r="A174">
        <v>8839</v>
      </c>
      <c r="B174" s="13" t="str">
        <f t="shared" si="12"/>
        <v>Normal</v>
      </c>
      <c r="C174" s="14" t="s">
        <v>204</v>
      </c>
      <c r="D174" s="15" t="s">
        <v>197</v>
      </c>
      <c r="E174" s="16">
        <f t="shared" si="13"/>
        <v>4.5999999999999996</v>
      </c>
      <c r="F174" s="17">
        <f t="shared" si="14"/>
        <v>7.9</v>
      </c>
      <c r="G174" s="17">
        <f t="shared" si="15"/>
        <v>0</v>
      </c>
      <c r="H174" s="17">
        <f t="shared" si="16"/>
        <v>0</v>
      </c>
      <c r="I174" s="18" t="str">
        <f>IFERROR(VLOOKUP(C174,#REF!,8,FALSE),"")</f>
        <v/>
      </c>
      <c r="J174" s="19">
        <v>0</v>
      </c>
      <c r="K174" s="19">
        <v>0</v>
      </c>
      <c r="L174" s="18" t="str">
        <f>IFERROR(VLOOKUP(C174,#REF!,11,FALSE),"")</f>
        <v/>
      </c>
      <c r="M174" s="19">
        <v>20000</v>
      </c>
      <c r="N174" s="20" t="s">
        <v>69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20000</v>
      </c>
      <c r="U174" s="19">
        <v>0</v>
      </c>
      <c r="V174" s="19">
        <v>0</v>
      </c>
      <c r="W174" s="19">
        <v>0</v>
      </c>
      <c r="X174" s="23">
        <v>20000</v>
      </c>
      <c r="Y174" s="17">
        <v>4.5999999999999996</v>
      </c>
      <c r="Z174" s="24">
        <v>7.9</v>
      </c>
      <c r="AA174" s="23">
        <v>4375</v>
      </c>
      <c r="AB174" s="19">
        <v>2520</v>
      </c>
      <c r="AC174" s="25">
        <v>0.6</v>
      </c>
      <c r="AD174" s="26">
        <f t="shared" si="17"/>
        <v>100</v>
      </c>
      <c r="AE174" s="19">
        <v>6480</v>
      </c>
      <c r="AF174" s="19">
        <v>16200</v>
      </c>
      <c r="AG174" s="19">
        <v>0</v>
      </c>
      <c r="AH174" s="19">
        <v>0</v>
      </c>
      <c r="AI174" s="15" t="s">
        <v>44</v>
      </c>
    </row>
    <row r="175" spans="1:35" ht="16.5" customHeight="1">
      <c r="A175">
        <v>6056</v>
      </c>
      <c r="B175" s="13" t="str">
        <f t="shared" si="12"/>
        <v>Normal</v>
      </c>
      <c r="C175" s="14" t="s">
        <v>205</v>
      </c>
      <c r="D175" s="15" t="s">
        <v>197</v>
      </c>
      <c r="E175" s="16">
        <f t="shared" si="13"/>
        <v>1.5</v>
      </c>
      <c r="F175" s="17">
        <f t="shared" si="14"/>
        <v>1.3</v>
      </c>
      <c r="G175" s="17">
        <f t="shared" si="15"/>
        <v>8.3000000000000007</v>
      </c>
      <c r="H175" s="17">
        <f t="shared" si="16"/>
        <v>7.2</v>
      </c>
      <c r="I175" s="18" t="str">
        <f>IFERROR(VLOOKUP(C175,#REF!,8,FALSE),"")</f>
        <v/>
      </c>
      <c r="J175" s="19">
        <v>305000</v>
      </c>
      <c r="K175" s="19">
        <v>305000</v>
      </c>
      <c r="L175" s="18" t="str">
        <f>IFERROR(VLOOKUP(C175,#REF!,11,FALSE),"")</f>
        <v/>
      </c>
      <c r="M175" s="19">
        <v>57000</v>
      </c>
      <c r="N175" s="20" t="s">
        <v>69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57000</v>
      </c>
      <c r="U175" s="19">
        <v>0</v>
      </c>
      <c r="V175" s="19">
        <v>0</v>
      </c>
      <c r="W175" s="19">
        <v>0</v>
      </c>
      <c r="X175" s="23">
        <v>362000</v>
      </c>
      <c r="Y175" s="17">
        <v>9.9</v>
      </c>
      <c r="Z175" s="24">
        <v>8.6</v>
      </c>
      <c r="AA175" s="23">
        <v>36875</v>
      </c>
      <c r="AB175" s="19">
        <v>42616</v>
      </c>
      <c r="AC175" s="25">
        <v>1.2</v>
      </c>
      <c r="AD175" s="26">
        <f t="shared" si="17"/>
        <v>100</v>
      </c>
      <c r="AE175" s="19">
        <v>227304</v>
      </c>
      <c r="AF175" s="19">
        <v>0</v>
      </c>
      <c r="AG175" s="19">
        <v>156240</v>
      </c>
      <c r="AH175" s="19">
        <v>90000</v>
      </c>
      <c r="AI175" s="15" t="s">
        <v>44</v>
      </c>
    </row>
    <row r="176" spans="1:35" ht="16.5" customHeight="1">
      <c r="A176">
        <v>6055</v>
      </c>
      <c r="B176" s="13" t="str">
        <f t="shared" si="12"/>
        <v>Normal</v>
      </c>
      <c r="C176" s="14" t="s">
        <v>206</v>
      </c>
      <c r="D176" s="15" t="s">
        <v>197</v>
      </c>
      <c r="E176" s="16">
        <f t="shared" si="13"/>
        <v>2.1</v>
      </c>
      <c r="F176" s="17">
        <f t="shared" si="14"/>
        <v>1.7</v>
      </c>
      <c r="G176" s="17">
        <f t="shared" si="15"/>
        <v>8.6</v>
      </c>
      <c r="H176" s="17">
        <f t="shared" si="16"/>
        <v>7.1</v>
      </c>
      <c r="I176" s="18" t="str">
        <f>IFERROR(VLOOKUP(C176,#REF!,8,FALSE),"")</f>
        <v/>
      </c>
      <c r="J176" s="19">
        <v>288000</v>
      </c>
      <c r="K176" s="19">
        <v>288000</v>
      </c>
      <c r="L176" s="18" t="str">
        <f>IFERROR(VLOOKUP(C176,#REF!,11,FALSE),"")</f>
        <v/>
      </c>
      <c r="M176" s="19">
        <v>69000</v>
      </c>
      <c r="N176" s="20" t="s">
        <v>69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69000</v>
      </c>
      <c r="U176" s="19">
        <v>0</v>
      </c>
      <c r="V176" s="19">
        <v>0</v>
      </c>
      <c r="W176" s="19">
        <v>0</v>
      </c>
      <c r="X176" s="23">
        <v>357000</v>
      </c>
      <c r="Y176" s="17">
        <v>10.7</v>
      </c>
      <c r="Z176" s="24">
        <v>8.8000000000000007</v>
      </c>
      <c r="AA176" s="23">
        <v>33375</v>
      </c>
      <c r="AB176" s="19">
        <v>40683</v>
      </c>
      <c r="AC176" s="25">
        <v>1.2</v>
      </c>
      <c r="AD176" s="26">
        <f t="shared" si="17"/>
        <v>100</v>
      </c>
      <c r="AE176" s="19">
        <v>209904</v>
      </c>
      <c r="AF176" s="19">
        <v>0</v>
      </c>
      <c r="AG176" s="19">
        <v>156240</v>
      </c>
      <c r="AH176" s="19">
        <v>90000</v>
      </c>
      <c r="AI176" s="15" t="s">
        <v>44</v>
      </c>
    </row>
    <row r="177" spans="1:35" ht="16.5" customHeight="1">
      <c r="A177">
        <v>6059</v>
      </c>
      <c r="B177" s="13" t="str">
        <f t="shared" si="12"/>
        <v>Normal</v>
      </c>
      <c r="C177" s="14" t="s">
        <v>207</v>
      </c>
      <c r="D177" s="15" t="s">
        <v>197</v>
      </c>
      <c r="E177" s="16">
        <f t="shared" si="13"/>
        <v>0</v>
      </c>
      <c r="F177" s="17">
        <f t="shared" si="14"/>
        <v>0</v>
      </c>
      <c r="G177" s="17">
        <f t="shared" si="15"/>
        <v>2.2999999999999998</v>
      </c>
      <c r="H177" s="17">
        <f t="shared" si="16"/>
        <v>3.6</v>
      </c>
      <c r="I177" s="18" t="str">
        <f>IFERROR(VLOOKUP(C177,#REF!,8,FALSE),"")</f>
        <v/>
      </c>
      <c r="J177" s="19">
        <v>10000</v>
      </c>
      <c r="K177" s="19">
        <v>10000</v>
      </c>
      <c r="L177" s="18" t="str">
        <f>IFERROR(VLOOKUP(C177,#REF!,11,FALSE),"")</f>
        <v/>
      </c>
      <c r="M177" s="19">
        <v>0</v>
      </c>
      <c r="N177" s="20" t="s">
        <v>69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0</v>
      </c>
      <c r="U177" s="19">
        <v>0</v>
      </c>
      <c r="V177" s="19">
        <v>0</v>
      </c>
      <c r="W177" s="19">
        <v>0</v>
      </c>
      <c r="X177" s="23">
        <v>10000</v>
      </c>
      <c r="Y177" s="17">
        <v>2.2999999999999998</v>
      </c>
      <c r="Z177" s="24">
        <v>3.6</v>
      </c>
      <c r="AA177" s="23">
        <v>4375</v>
      </c>
      <c r="AB177" s="19">
        <v>2768</v>
      </c>
      <c r="AC177" s="25">
        <v>0.6</v>
      </c>
      <c r="AD177" s="26">
        <f t="shared" si="17"/>
        <v>100</v>
      </c>
      <c r="AE177" s="19">
        <v>24912</v>
      </c>
      <c r="AF177" s="19">
        <v>0</v>
      </c>
      <c r="AG177" s="19">
        <v>0</v>
      </c>
      <c r="AH177" s="19">
        <v>0</v>
      </c>
      <c r="AI177" s="15" t="s">
        <v>44</v>
      </c>
    </row>
    <row r="178" spans="1:35" ht="16.5" hidden="1" customHeight="1">
      <c r="A178">
        <v>6052</v>
      </c>
      <c r="B178" s="13" t="str">
        <f t="shared" si="12"/>
        <v>FCST</v>
      </c>
      <c r="C178" s="14" t="s">
        <v>210</v>
      </c>
      <c r="D178" s="15" t="s">
        <v>211</v>
      </c>
      <c r="E178" s="16" t="str">
        <f t="shared" si="13"/>
        <v>前八週無拉料</v>
      </c>
      <c r="F178" s="17">
        <f t="shared" si="14"/>
        <v>0</v>
      </c>
      <c r="G178" s="17" t="str">
        <f t="shared" si="15"/>
        <v>--</v>
      </c>
      <c r="H178" s="17">
        <f t="shared" si="16"/>
        <v>0</v>
      </c>
      <c r="I178" s="18" t="str">
        <f>IFERROR(VLOOKUP(C178,#REF!,8,FALSE),"")</f>
        <v/>
      </c>
      <c r="J178" s="19">
        <v>0</v>
      </c>
      <c r="K178" s="19">
        <v>0</v>
      </c>
      <c r="L178" s="18" t="str">
        <f>IFERROR(VLOOKUP(C178,#REF!,11,FALSE),"")</f>
        <v/>
      </c>
      <c r="M178" s="19">
        <v>0</v>
      </c>
      <c r="N178" s="20" t="s">
        <v>69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0</v>
      </c>
      <c r="U178" s="19">
        <v>0</v>
      </c>
      <c r="V178" s="19">
        <v>0</v>
      </c>
      <c r="W178" s="19">
        <v>0</v>
      </c>
      <c r="X178" s="23">
        <v>0</v>
      </c>
      <c r="Y178" s="17" t="s">
        <v>39</v>
      </c>
      <c r="Z178" s="24">
        <v>0</v>
      </c>
      <c r="AA178" s="23">
        <v>0</v>
      </c>
      <c r="AB178" s="19">
        <v>1332</v>
      </c>
      <c r="AC178" s="25" t="s">
        <v>79</v>
      </c>
      <c r="AD178" s="26" t="str">
        <f t="shared" si="17"/>
        <v>F</v>
      </c>
      <c r="AE178" s="19">
        <v>0</v>
      </c>
      <c r="AF178" s="19">
        <v>12000</v>
      </c>
      <c r="AG178" s="19">
        <v>0</v>
      </c>
      <c r="AH178" s="19">
        <v>0</v>
      </c>
      <c r="AI178" s="15" t="s">
        <v>44</v>
      </c>
    </row>
    <row r="179" spans="1:35" ht="16.5" customHeight="1">
      <c r="A179">
        <v>9256</v>
      </c>
      <c r="B179" s="13" t="str">
        <f t="shared" si="12"/>
        <v>ZeroZero</v>
      </c>
      <c r="C179" s="14" t="s">
        <v>212</v>
      </c>
      <c r="D179" s="15" t="s">
        <v>213</v>
      </c>
      <c r="E179" s="16" t="str">
        <f t="shared" si="13"/>
        <v>前八週無拉料</v>
      </c>
      <c r="F179" s="17" t="str">
        <f t="shared" si="14"/>
        <v>--</v>
      </c>
      <c r="G179" s="17" t="str">
        <f t="shared" si="15"/>
        <v>--</v>
      </c>
      <c r="H179" s="17" t="str">
        <f t="shared" si="16"/>
        <v>--</v>
      </c>
      <c r="I179" s="18" t="str">
        <f>IFERROR(VLOOKUP(C179,#REF!,8,FALSE),"")</f>
        <v/>
      </c>
      <c r="J179" s="19">
        <v>8456</v>
      </c>
      <c r="K179" s="19">
        <v>8456</v>
      </c>
      <c r="L179" s="18" t="str">
        <f>IFERROR(VLOOKUP(C179,#REF!,11,FALSE),"")</f>
        <v/>
      </c>
      <c r="M179" s="19">
        <v>0</v>
      </c>
      <c r="N179" s="20" t="s">
        <v>69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0</v>
      </c>
      <c r="U179" s="19">
        <v>0</v>
      </c>
      <c r="V179" s="19">
        <v>0</v>
      </c>
      <c r="W179" s="19">
        <v>0</v>
      </c>
      <c r="X179" s="23">
        <v>8456</v>
      </c>
      <c r="Y179" s="17" t="s">
        <v>39</v>
      </c>
      <c r="Z179" s="24" t="s">
        <v>39</v>
      </c>
      <c r="AA179" s="23">
        <v>0</v>
      </c>
      <c r="AB179" s="19" t="s">
        <v>39</v>
      </c>
      <c r="AC179" s="25" t="s">
        <v>43</v>
      </c>
      <c r="AD179" s="26" t="str">
        <f t="shared" si="17"/>
        <v>E</v>
      </c>
      <c r="AE179" s="19" t="s">
        <v>39</v>
      </c>
      <c r="AF179" s="19" t="s">
        <v>39</v>
      </c>
      <c r="AG179" s="19" t="s">
        <v>39</v>
      </c>
      <c r="AH179" s="19" t="s">
        <v>39</v>
      </c>
      <c r="AI179" s="15" t="s">
        <v>44</v>
      </c>
    </row>
    <row r="180" spans="1:35" ht="16.5" customHeight="1">
      <c r="A180">
        <v>6054</v>
      </c>
      <c r="B180" s="13" t="str">
        <f t="shared" si="12"/>
        <v>ZeroZero</v>
      </c>
      <c r="C180" s="14" t="s">
        <v>214</v>
      </c>
      <c r="D180" s="15" t="s">
        <v>213</v>
      </c>
      <c r="E180" s="16" t="str">
        <f t="shared" si="13"/>
        <v>前八週無拉料</v>
      </c>
      <c r="F180" s="17" t="str">
        <f t="shared" si="14"/>
        <v>--</v>
      </c>
      <c r="G180" s="17" t="str">
        <f t="shared" si="15"/>
        <v>--</v>
      </c>
      <c r="H180" s="17" t="str">
        <f t="shared" si="16"/>
        <v>--</v>
      </c>
      <c r="I180" s="18" t="str">
        <f>IFERROR(VLOOKUP(C180,#REF!,8,FALSE),"")</f>
        <v/>
      </c>
      <c r="J180" s="19">
        <v>4228</v>
      </c>
      <c r="K180" s="19">
        <v>4228</v>
      </c>
      <c r="L180" s="18" t="str">
        <f>IFERROR(VLOOKUP(C180,#REF!,11,FALSE),"")</f>
        <v/>
      </c>
      <c r="M180" s="19">
        <v>0</v>
      </c>
      <c r="N180" s="20" t="s">
        <v>69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0</v>
      </c>
      <c r="U180" s="19">
        <v>0</v>
      </c>
      <c r="V180" s="19">
        <v>0</v>
      </c>
      <c r="W180" s="19">
        <v>0</v>
      </c>
      <c r="X180" s="23">
        <v>4228</v>
      </c>
      <c r="Y180" s="17" t="s">
        <v>39</v>
      </c>
      <c r="Z180" s="24" t="s">
        <v>39</v>
      </c>
      <c r="AA180" s="23">
        <v>0</v>
      </c>
      <c r="AB180" s="19" t="s">
        <v>39</v>
      </c>
      <c r="AC180" s="25" t="s">
        <v>43</v>
      </c>
      <c r="AD180" s="26" t="str">
        <f t="shared" si="17"/>
        <v>E</v>
      </c>
      <c r="AE180" s="19" t="s">
        <v>39</v>
      </c>
      <c r="AF180" s="19" t="s">
        <v>39</v>
      </c>
      <c r="AG180" s="19" t="s">
        <v>39</v>
      </c>
      <c r="AH180" s="19" t="s">
        <v>39</v>
      </c>
      <c r="AI180" s="15" t="s">
        <v>44</v>
      </c>
    </row>
    <row r="181" spans="1:35" ht="16.5" customHeight="1">
      <c r="A181">
        <v>6134</v>
      </c>
      <c r="B181" s="13" t="str">
        <f t="shared" si="12"/>
        <v>Normal</v>
      </c>
      <c r="C181" s="14" t="s">
        <v>215</v>
      </c>
      <c r="D181" s="15" t="s">
        <v>213</v>
      </c>
      <c r="E181" s="16">
        <f t="shared" si="13"/>
        <v>0</v>
      </c>
      <c r="F181" s="17">
        <f t="shared" si="14"/>
        <v>0</v>
      </c>
      <c r="G181" s="17">
        <f t="shared" si="15"/>
        <v>0.6</v>
      </c>
      <c r="H181" s="17">
        <f t="shared" si="16"/>
        <v>5</v>
      </c>
      <c r="I181" s="18" t="str">
        <f>IFERROR(VLOOKUP(C181,#REF!,8,FALSE),"")</f>
        <v/>
      </c>
      <c r="J181" s="19">
        <v>20</v>
      </c>
      <c r="K181" s="19">
        <v>20</v>
      </c>
      <c r="L181" s="18" t="str">
        <f>IFERROR(VLOOKUP(C181,#REF!,11,FALSE),"")</f>
        <v/>
      </c>
      <c r="M181" s="19">
        <v>0</v>
      </c>
      <c r="N181" s="20" t="s">
        <v>69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0</v>
      </c>
      <c r="U181" s="19">
        <v>0</v>
      </c>
      <c r="V181" s="19">
        <v>0</v>
      </c>
      <c r="W181" s="19">
        <v>0</v>
      </c>
      <c r="X181" s="23">
        <v>20</v>
      </c>
      <c r="Y181" s="17">
        <v>0.6</v>
      </c>
      <c r="Z181" s="24">
        <v>5</v>
      </c>
      <c r="AA181" s="23">
        <v>36</v>
      </c>
      <c r="AB181" s="19">
        <v>4</v>
      </c>
      <c r="AC181" s="25">
        <v>0.1</v>
      </c>
      <c r="AD181" s="26">
        <f t="shared" si="17"/>
        <v>50</v>
      </c>
      <c r="AE181" s="19">
        <v>0</v>
      </c>
      <c r="AF181" s="19">
        <v>0</v>
      </c>
      <c r="AG181" s="19">
        <v>32</v>
      </c>
      <c r="AH181" s="19">
        <v>0</v>
      </c>
      <c r="AI181" s="15" t="s">
        <v>44</v>
      </c>
    </row>
    <row r="182" spans="1:35" ht="16.5" customHeight="1">
      <c r="A182">
        <v>8806</v>
      </c>
      <c r="B182" s="13" t="str">
        <f t="shared" si="12"/>
        <v>Normal</v>
      </c>
      <c r="C182" s="14" t="s">
        <v>216</v>
      </c>
      <c r="D182" s="15" t="s">
        <v>213</v>
      </c>
      <c r="E182" s="16">
        <f t="shared" si="13"/>
        <v>0</v>
      </c>
      <c r="F182" s="17">
        <f t="shared" si="14"/>
        <v>0</v>
      </c>
      <c r="G182" s="17">
        <f t="shared" si="15"/>
        <v>3.5</v>
      </c>
      <c r="H182" s="17">
        <f t="shared" si="16"/>
        <v>11.3</v>
      </c>
      <c r="I182" s="18" t="str">
        <f>IFERROR(VLOOKUP(C182,#REF!,8,FALSE),"")</f>
        <v/>
      </c>
      <c r="J182" s="19">
        <v>180</v>
      </c>
      <c r="K182" s="19">
        <v>180</v>
      </c>
      <c r="L182" s="18" t="str">
        <f>IFERROR(VLOOKUP(C182,#REF!,11,FALSE),"")</f>
        <v/>
      </c>
      <c r="M182" s="19">
        <v>0</v>
      </c>
      <c r="N182" s="20" t="s">
        <v>69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0</v>
      </c>
      <c r="U182" s="19">
        <v>0</v>
      </c>
      <c r="V182" s="19">
        <v>0</v>
      </c>
      <c r="W182" s="19">
        <v>0</v>
      </c>
      <c r="X182" s="23">
        <v>180</v>
      </c>
      <c r="Y182" s="17">
        <v>3.5</v>
      </c>
      <c r="Z182" s="24">
        <v>11.3</v>
      </c>
      <c r="AA182" s="23">
        <v>52</v>
      </c>
      <c r="AB182" s="19">
        <v>16</v>
      </c>
      <c r="AC182" s="25">
        <v>0.3</v>
      </c>
      <c r="AD182" s="26">
        <f t="shared" si="17"/>
        <v>50</v>
      </c>
      <c r="AE182" s="19">
        <v>150</v>
      </c>
      <c r="AF182" s="19">
        <v>0</v>
      </c>
      <c r="AG182" s="19">
        <v>0</v>
      </c>
      <c r="AH182" s="19">
        <v>0</v>
      </c>
      <c r="AI182" s="15" t="s">
        <v>44</v>
      </c>
    </row>
    <row r="183" spans="1:35" ht="16.5" customHeight="1">
      <c r="A183">
        <v>8805</v>
      </c>
      <c r="B183" s="13" t="str">
        <f t="shared" si="12"/>
        <v>ZeroZero</v>
      </c>
      <c r="C183" s="14" t="s">
        <v>217</v>
      </c>
      <c r="D183" s="15" t="s">
        <v>213</v>
      </c>
      <c r="E183" s="16" t="str">
        <f t="shared" si="13"/>
        <v>前八週無拉料</v>
      </c>
      <c r="F183" s="17" t="str">
        <f t="shared" si="14"/>
        <v>--</v>
      </c>
      <c r="G183" s="17" t="str">
        <f t="shared" si="15"/>
        <v>--</v>
      </c>
      <c r="H183" s="17" t="str">
        <f t="shared" si="16"/>
        <v>--</v>
      </c>
      <c r="I183" s="18" t="str">
        <f>IFERROR(VLOOKUP(C183,#REF!,8,FALSE),"")</f>
        <v/>
      </c>
      <c r="J183" s="19">
        <v>725</v>
      </c>
      <c r="K183" s="19">
        <v>725</v>
      </c>
      <c r="L183" s="18" t="str">
        <f>IFERROR(VLOOKUP(C183,#REF!,11,FALSE),"")</f>
        <v/>
      </c>
      <c r="M183" s="19">
        <v>0</v>
      </c>
      <c r="N183" s="20" t="s">
        <v>69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0</v>
      </c>
      <c r="U183" s="19">
        <v>0</v>
      </c>
      <c r="V183" s="19">
        <v>0</v>
      </c>
      <c r="W183" s="19">
        <v>0</v>
      </c>
      <c r="X183" s="23">
        <v>725</v>
      </c>
      <c r="Y183" s="17" t="s">
        <v>39</v>
      </c>
      <c r="Z183" s="24" t="s">
        <v>39</v>
      </c>
      <c r="AA183" s="23">
        <v>0</v>
      </c>
      <c r="AB183" s="19" t="s">
        <v>39</v>
      </c>
      <c r="AC183" s="25" t="s">
        <v>43</v>
      </c>
      <c r="AD183" s="26" t="str">
        <f t="shared" si="17"/>
        <v>E</v>
      </c>
      <c r="AE183" s="19" t="s">
        <v>39</v>
      </c>
      <c r="AF183" s="19" t="s">
        <v>39</v>
      </c>
      <c r="AG183" s="19" t="s">
        <v>39</v>
      </c>
      <c r="AH183" s="19" t="s">
        <v>39</v>
      </c>
      <c r="AI183" s="15" t="s">
        <v>44</v>
      </c>
    </row>
    <row r="184" spans="1:35" ht="16.5" customHeight="1">
      <c r="A184">
        <v>9076</v>
      </c>
      <c r="B184" s="13" t="str">
        <f t="shared" si="12"/>
        <v>FCST</v>
      </c>
      <c r="C184" s="14" t="s">
        <v>218</v>
      </c>
      <c r="D184" s="15" t="s">
        <v>213</v>
      </c>
      <c r="E184" s="16" t="str">
        <f t="shared" si="13"/>
        <v>前八週無拉料</v>
      </c>
      <c r="F184" s="17">
        <f t="shared" si="14"/>
        <v>0</v>
      </c>
      <c r="G184" s="17" t="str">
        <f t="shared" si="15"/>
        <v>--</v>
      </c>
      <c r="H184" s="17">
        <f t="shared" si="16"/>
        <v>0.2</v>
      </c>
      <c r="I184" s="18" t="str">
        <f>IFERROR(VLOOKUP(C184,#REF!,8,FALSE),"")</f>
        <v/>
      </c>
      <c r="J184" s="19">
        <v>3800</v>
      </c>
      <c r="K184" s="19">
        <v>3800</v>
      </c>
      <c r="L184" s="18" t="str">
        <f>IFERROR(VLOOKUP(C184,#REF!,11,FALSE),"")</f>
        <v/>
      </c>
      <c r="M184" s="19">
        <v>0</v>
      </c>
      <c r="N184" s="20" t="s">
        <v>69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0</v>
      </c>
      <c r="U184" s="19">
        <v>0</v>
      </c>
      <c r="V184" s="19">
        <v>0</v>
      </c>
      <c r="W184" s="19">
        <v>0</v>
      </c>
      <c r="X184" s="23">
        <v>3800</v>
      </c>
      <c r="Y184" s="17" t="s">
        <v>39</v>
      </c>
      <c r="Z184" s="24">
        <v>0.2</v>
      </c>
      <c r="AA184" s="23">
        <v>0</v>
      </c>
      <c r="AB184" s="19">
        <v>22222</v>
      </c>
      <c r="AC184" s="25" t="s">
        <v>79</v>
      </c>
      <c r="AD184" s="26" t="str">
        <f t="shared" si="17"/>
        <v>F</v>
      </c>
      <c r="AE184" s="19">
        <v>200000</v>
      </c>
      <c r="AF184" s="19">
        <v>0</v>
      </c>
      <c r="AG184" s="19">
        <v>0</v>
      </c>
      <c r="AH184" s="19">
        <v>0</v>
      </c>
      <c r="AI184" s="15" t="s">
        <v>44</v>
      </c>
    </row>
    <row r="185" spans="1:35" ht="16.5" customHeight="1">
      <c r="A185">
        <v>6053</v>
      </c>
      <c r="B185" s="13" t="str">
        <f t="shared" si="12"/>
        <v>ZeroZero</v>
      </c>
      <c r="C185" s="14" t="s">
        <v>219</v>
      </c>
      <c r="D185" s="15" t="s">
        <v>213</v>
      </c>
      <c r="E185" s="16" t="str">
        <f t="shared" si="13"/>
        <v>前八週無拉料</v>
      </c>
      <c r="F185" s="17" t="str">
        <f t="shared" si="14"/>
        <v>--</v>
      </c>
      <c r="G185" s="17" t="str">
        <f t="shared" si="15"/>
        <v>--</v>
      </c>
      <c r="H185" s="17" t="str">
        <f t="shared" si="16"/>
        <v>--</v>
      </c>
      <c r="I185" s="18" t="str">
        <f>IFERROR(VLOOKUP(C185,#REF!,8,FALSE),"")</f>
        <v/>
      </c>
      <c r="J185" s="19">
        <v>1450</v>
      </c>
      <c r="K185" s="19">
        <v>1450</v>
      </c>
      <c r="L185" s="18" t="str">
        <f>IFERROR(VLOOKUP(C185,#REF!,11,FALSE),"")</f>
        <v/>
      </c>
      <c r="M185" s="19">
        <v>0</v>
      </c>
      <c r="N185" s="20" t="s">
        <v>69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0</v>
      </c>
      <c r="U185" s="19">
        <v>0</v>
      </c>
      <c r="V185" s="19">
        <v>0</v>
      </c>
      <c r="W185" s="19">
        <v>0</v>
      </c>
      <c r="X185" s="23">
        <v>1450</v>
      </c>
      <c r="Y185" s="17" t="s">
        <v>39</v>
      </c>
      <c r="Z185" s="24" t="s">
        <v>39</v>
      </c>
      <c r="AA185" s="23">
        <v>0</v>
      </c>
      <c r="AB185" s="19" t="s">
        <v>39</v>
      </c>
      <c r="AC185" s="25" t="s">
        <v>43</v>
      </c>
      <c r="AD185" s="26" t="str">
        <f t="shared" si="17"/>
        <v>E</v>
      </c>
      <c r="AE185" s="19" t="s">
        <v>39</v>
      </c>
      <c r="AF185" s="19" t="s">
        <v>39</v>
      </c>
      <c r="AG185" s="19" t="s">
        <v>39</v>
      </c>
      <c r="AH185" s="19" t="s">
        <v>39</v>
      </c>
      <c r="AI185" s="15" t="s">
        <v>44</v>
      </c>
    </row>
    <row r="186" spans="1:35" ht="16.5" customHeight="1">
      <c r="A186">
        <v>9255</v>
      </c>
      <c r="B186" s="13" t="str">
        <f t="shared" si="12"/>
        <v>FCST</v>
      </c>
      <c r="C186" s="14" t="s">
        <v>220</v>
      </c>
      <c r="D186" s="15" t="s">
        <v>213</v>
      </c>
      <c r="E186" s="16" t="str">
        <f t="shared" si="13"/>
        <v>前八週無拉料</v>
      </c>
      <c r="F186" s="17">
        <f t="shared" si="14"/>
        <v>0</v>
      </c>
      <c r="G186" s="17" t="str">
        <f t="shared" si="15"/>
        <v>--</v>
      </c>
      <c r="H186" s="17">
        <f t="shared" si="16"/>
        <v>30</v>
      </c>
      <c r="I186" s="18" t="str">
        <f>IFERROR(VLOOKUP(C186,#REF!,8,FALSE),"")</f>
        <v/>
      </c>
      <c r="J186" s="19">
        <v>1438</v>
      </c>
      <c r="K186" s="19">
        <v>1438</v>
      </c>
      <c r="L186" s="18" t="str">
        <f>IFERROR(VLOOKUP(C186,#REF!,11,FALSE),"")</f>
        <v/>
      </c>
      <c r="M186" s="19">
        <v>0</v>
      </c>
      <c r="N186" s="20" t="s">
        <v>69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0</v>
      </c>
      <c r="U186" s="19">
        <v>0</v>
      </c>
      <c r="V186" s="19">
        <v>0</v>
      </c>
      <c r="W186" s="19">
        <v>0</v>
      </c>
      <c r="X186" s="23">
        <v>1438</v>
      </c>
      <c r="Y186" s="17" t="s">
        <v>39</v>
      </c>
      <c r="Z186" s="24">
        <v>30</v>
      </c>
      <c r="AA186" s="23">
        <v>0</v>
      </c>
      <c r="AB186" s="19">
        <v>48</v>
      </c>
      <c r="AC186" s="25" t="s">
        <v>79</v>
      </c>
      <c r="AD186" s="26" t="str">
        <f t="shared" si="17"/>
        <v>F</v>
      </c>
      <c r="AE186" s="19">
        <v>436</v>
      </c>
      <c r="AF186" s="19">
        <v>0</v>
      </c>
      <c r="AG186" s="19">
        <v>0</v>
      </c>
      <c r="AH186" s="19">
        <v>0</v>
      </c>
      <c r="AI186" s="15" t="s">
        <v>44</v>
      </c>
    </row>
    <row r="187" spans="1:35" ht="16.5" customHeight="1">
      <c r="A187">
        <v>6057</v>
      </c>
      <c r="B187" s="13" t="str">
        <f t="shared" si="12"/>
        <v>ZeroZero</v>
      </c>
      <c r="C187" s="14" t="s">
        <v>221</v>
      </c>
      <c r="D187" s="15" t="s">
        <v>213</v>
      </c>
      <c r="E187" s="16" t="str">
        <f t="shared" si="13"/>
        <v>前八週無拉料</v>
      </c>
      <c r="F187" s="17" t="str">
        <f t="shared" si="14"/>
        <v>--</v>
      </c>
      <c r="G187" s="17" t="str">
        <f t="shared" si="15"/>
        <v>--</v>
      </c>
      <c r="H187" s="17" t="str">
        <f t="shared" si="16"/>
        <v>--</v>
      </c>
      <c r="I187" s="18" t="str">
        <f>IFERROR(VLOOKUP(C187,#REF!,8,FALSE),"")</f>
        <v/>
      </c>
      <c r="J187" s="19">
        <v>1204</v>
      </c>
      <c r="K187" s="19">
        <v>1204</v>
      </c>
      <c r="L187" s="18" t="str">
        <f>IFERROR(VLOOKUP(C187,#REF!,11,FALSE),"")</f>
        <v/>
      </c>
      <c r="M187" s="19">
        <v>0</v>
      </c>
      <c r="N187" s="20" t="s">
        <v>69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0</v>
      </c>
      <c r="U187" s="19">
        <v>0</v>
      </c>
      <c r="V187" s="19">
        <v>0</v>
      </c>
      <c r="W187" s="19">
        <v>0</v>
      </c>
      <c r="X187" s="23">
        <v>1204</v>
      </c>
      <c r="Y187" s="17" t="s">
        <v>39</v>
      </c>
      <c r="Z187" s="24" t="s">
        <v>39</v>
      </c>
      <c r="AA187" s="23">
        <v>0</v>
      </c>
      <c r="AB187" s="19" t="s">
        <v>39</v>
      </c>
      <c r="AC187" s="25" t="s">
        <v>43</v>
      </c>
      <c r="AD187" s="26" t="str">
        <f t="shared" si="17"/>
        <v>E</v>
      </c>
      <c r="AE187" s="19" t="s">
        <v>39</v>
      </c>
      <c r="AF187" s="19" t="s">
        <v>39</v>
      </c>
      <c r="AG187" s="19" t="s">
        <v>39</v>
      </c>
      <c r="AH187" s="19" t="s">
        <v>39</v>
      </c>
      <c r="AI187" s="15" t="s">
        <v>44</v>
      </c>
    </row>
    <row r="188" spans="1:35" ht="16.5" customHeight="1">
      <c r="A188">
        <v>8804</v>
      </c>
      <c r="B188" s="13" t="str">
        <f t="shared" si="12"/>
        <v>OverStock</v>
      </c>
      <c r="C188" s="14" t="s">
        <v>222</v>
      </c>
      <c r="D188" s="15" t="s">
        <v>213</v>
      </c>
      <c r="E188" s="16">
        <f t="shared" si="13"/>
        <v>0</v>
      </c>
      <c r="F188" s="17">
        <f t="shared" si="14"/>
        <v>0</v>
      </c>
      <c r="G188" s="17">
        <f t="shared" si="15"/>
        <v>21.7</v>
      </c>
      <c r="H188" s="17">
        <f t="shared" si="16"/>
        <v>21.7</v>
      </c>
      <c r="I188" s="18" t="str">
        <f>IFERROR(VLOOKUP(C188,#REF!,8,FALSE),"")</f>
        <v/>
      </c>
      <c r="J188" s="19">
        <v>391</v>
      </c>
      <c r="K188" s="19">
        <v>391</v>
      </c>
      <c r="L188" s="18" t="str">
        <f>IFERROR(VLOOKUP(C188,#REF!,11,FALSE),"")</f>
        <v/>
      </c>
      <c r="M188" s="19">
        <v>0</v>
      </c>
      <c r="N188" s="20" t="s">
        <v>69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0</v>
      </c>
      <c r="U188" s="19">
        <v>0</v>
      </c>
      <c r="V188" s="19">
        <v>0</v>
      </c>
      <c r="W188" s="19">
        <v>0</v>
      </c>
      <c r="X188" s="23">
        <v>391</v>
      </c>
      <c r="Y188" s="17">
        <v>21.7</v>
      </c>
      <c r="Z188" s="24">
        <v>21.7</v>
      </c>
      <c r="AA188" s="23">
        <v>18</v>
      </c>
      <c r="AB188" s="19">
        <v>18</v>
      </c>
      <c r="AC188" s="25">
        <v>1</v>
      </c>
      <c r="AD188" s="26">
        <f t="shared" si="17"/>
        <v>100</v>
      </c>
      <c r="AE188" s="19">
        <v>170</v>
      </c>
      <c r="AF188" s="19">
        <v>0</v>
      </c>
      <c r="AG188" s="19">
        <v>0</v>
      </c>
      <c r="AH188" s="19">
        <v>0</v>
      </c>
      <c r="AI188" s="15" t="s">
        <v>44</v>
      </c>
    </row>
    <row r="189" spans="1:35" ht="16.5" customHeight="1">
      <c r="A189">
        <v>6513</v>
      </c>
      <c r="B189" s="13" t="str">
        <f t="shared" si="12"/>
        <v>Normal</v>
      </c>
      <c r="C189" s="14" t="s">
        <v>223</v>
      </c>
      <c r="D189" s="15" t="s">
        <v>213</v>
      </c>
      <c r="E189" s="16">
        <f t="shared" si="13"/>
        <v>0</v>
      </c>
      <c r="F189" s="17">
        <f t="shared" si="14"/>
        <v>0</v>
      </c>
      <c r="G189" s="17">
        <f t="shared" si="15"/>
        <v>4.8</v>
      </c>
      <c r="H189" s="17">
        <f t="shared" si="16"/>
        <v>2.9</v>
      </c>
      <c r="I189" s="18" t="str">
        <f>IFERROR(VLOOKUP(C189,#REF!,8,FALSE),"")</f>
        <v/>
      </c>
      <c r="J189" s="19">
        <v>81</v>
      </c>
      <c r="K189" s="19">
        <v>81</v>
      </c>
      <c r="L189" s="18" t="str">
        <f>IFERROR(VLOOKUP(C189,#REF!,11,FALSE),"")</f>
        <v/>
      </c>
      <c r="M189" s="19">
        <v>0</v>
      </c>
      <c r="N189" s="20" t="s">
        <v>69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0</v>
      </c>
      <c r="U189" s="19">
        <v>0</v>
      </c>
      <c r="V189" s="19">
        <v>0</v>
      </c>
      <c r="W189" s="19">
        <v>0</v>
      </c>
      <c r="X189" s="23">
        <v>81</v>
      </c>
      <c r="Y189" s="17">
        <v>4.8</v>
      </c>
      <c r="Z189" s="24">
        <v>2.9</v>
      </c>
      <c r="AA189" s="23">
        <v>17</v>
      </c>
      <c r="AB189" s="19">
        <v>28</v>
      </c>
      <c r="AC189" s="25">
        <v>1.6</v>
      </c>
      <c r="AD189" s="26">
        <f t="shared" si="17"/>
        <v>100</v>
      </c>
      <c r="AE189" s="19">
        <v>250</v>
      </c>
      <c r="AF189" s="19">
        <v>0</v>
      </c>
      <c r="AG189" s="19">
        <v>0</v>
      </c>
      <c r="AH189" s="19">
        <v>0</v>
      </c>
      <c r="AI189" s="15" t="s">
        <v>44</v>
      </c>
    </row>
    <row r="190" spans="1:35" ht="16.5" customHeight="1">
      <c r="A190">
        <v>9258</v>
      </c>
      <c r="B190" s="13" t="str">
        <f t="shared" si="12"/>
        <v>FCST</v>
      </c>
      <c r="C190" s="14" t="s">
        <v>224</v>
      </c>
      <c r="D190" s="15" t="s">
        <v>213</v>
      </c>
      <c r="E190" s="16" t="str">
        <f t="shared" si="13"/>
        <v>前八週無拉料</v>
      </c>
      <c r="F190" s="17">
        <f t="shared" si="14"/>
        <v>0</v>
      </c>
      <c r="G190" s="17" t="str">
        <f t="shared" si="15"/>
        <v>--</v>
      </c>
      <c r="H190" s="17">
        <f t="shared" si="16"/>
        <v>4.5999999999999996</v>
      </c>
      <c r="I190" s="18" t="str">
        <f>IFERROR(VLOOKUP(C190,#REF!,8,FALSE),"")</f>
        <v/>
      </c>
      <c r="J190" s="19">
        <v>110</v>
      </c>
      <c r="K190" s="19">
        <v>110</v>
      </c>
      <c r="L190" s="18" t="str">
        <f>IFERROR(VLOOKUP(C190,#REF!,11,FALSE),"")</f>
        <v/>
      </c>
      <c r="M190" s="19">
        <v>0</v>
      </c>
      <c r="N190" s="20" t="s">
        <v>69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0</v>
      </c>
      <c r="U190" s="19">
        <v>0</v>
      </c>
      <c r="V190" s="19">
        <v>0</v>
      </c>
      <c r="W190" s="19">
        <v>0</v>
      </c>
      <c r="X190" s="23">
        <v>110</v>
      </c>
      <c r="Y190" s="17" t="s">
        <v>39</v>
      </c>
      <c r="Z190" s="24">
        <v>4.5999999999999996</v>
      </c>
      <c r="AA190" s="23">
        <v>0</v>
      </c>
      <c r="AB190" s="19">
        <v>24</v>
      </c>
      <c r="AC190" s="25" t="s">
        <v>79</v>
      </c>
      <c r="AD190" s="26" t="str">
        <f t="shared" si="17"/>
        <v>F</v>
      </c>
      <c r="AE190" s="19">
        <v>120</v>
      </c>
      <c r="AF190" s="19">
        <v>50</v>
      </c>
      <c r="AG190" s="19">
        <v>50</v>
      </c>
      <c r="AH190" s="19">
        <v>0</v>
      </c>
      <c r="AI190" s="15" t="s">
        <v>44</v>
      </c>
    </row>
    <row r="191" spans="1:35" ht="16.5" customHeight="1">
      <c r="A191">
        <v>9297</v>
      </c>
      <c r="B191" s="13" t="str">
        <f t="shared" si="12"/>
        <v>ZeroZero</v>
      </c>
      <c r="C191" s="14" t="s">
        <v>225</v>
      </c>
      <c r="D191" s="15" t="s">
        <v>213</v>
      </c>
      <c r="E191" s="16" t="str">
        <f t="shared" si="13"/>
        <v>前八週無拉料</v>
      </c>
      <c r="F191" s="17" t="str">
        <f t="shared" si="14"/>
        <v>--</v>
      </c>
      <c r="G191" s="17" t="str">
        <f t="shared" si="15"/>
        <v>--</v>
      </c>
      <c r="H191" s="17" t="str">
        <f t="shared" si="16"/>
        <v>--</v>
      </c>
      <c r="I191" s="18" t="str">
        <f>IFERROR(VLOOKUP(C191,#REF!,8,FALSE),"")</f>
        <v/>
      </c>
      <c r="J191" s="19">
        <v>176</v>
      </c>
      <c r="K191" s="19">
        <v>176</v>
      </c>
      <c r="L191" s="18" t="str">
        <f>IFERROR(VLOOKUP(C191,#REF!,11,FALSE),"")</f>
        <v/>
      </c>
      <c r="M191" s="19">
        <v>0</v>
      </c>
      <c r="N191" s="20" t="s">
        <v>69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0</v>
      </c>
      <c r="U191" s="19">
        <v>0</v>
      </c>
      <c r="V191" s="19">
        <v>0</v>
      </c>
      <c r="W191" s="19">
        <v>0</v>
      </c>
      <c r="X191" s="23">
        <v>176</v>
      </c>
      <c r="Y191" s="17" t="s">
        <v>39</v>
      </c>
      <c r="Z191" s="24" t="s">
        <v>39</v>
      </c>
      <c r="AA191" s="23">
        <v>0</v>
      </c>
      <c r="AB191" s="19" t="s">
        <v>39</v>
      </c>
      <c r="AC191" s="25" t="s">
        <v>43</v>
      </c>
      <c r="AD191" s="26" t="str">
        <f t="shared" si="17"/>
        <v>E</v>
      </c>
      <c r="AE191" s="19" t="s">
        <v>39</v>
      </c>
      <c r="AF191" s="19" t="s">
        <v>39</v>
      </c>
      <c r="AG191" s="19" t="s">
        <v>39</v>
      </c>
      <c r="AH191" s="19" t="s">
        <v>39</v>
      </c>
      <c r="AI191" s="15" t="s">
        <v>44</v>
      </c>
    </row>
    <row r="192" spans="1:35" ht="16.5" hidden="1" customHeight="1">
      <c r="A192">
        <v>8456</v>
      </c>
      <c r="B192" s="13" t="str">
        <f t="shared" si="12"/>
        <v>Normal</v>
      </c>
      <c r="C192" s="14" t="s">
        <v>226</v>
      </c>
      <c r="D192" s="15" t="s">
        <v>211</v>
      </c>
      <c r="E192" s="16">
        <f t="shared" si="13"/>
        <v>0</v>
      </c>
      <c r="F192" s="17">
        <f t="shared" si="14"/>
        <v>0</v>
      </c>
      <c r="G192" s="17">
        <f t="shared" si="15"/>
        <v>0</v>
      </c>
      <c r="H192" s="17">
        <f t="shared" si="16"/>
        <v>0</v>
      </c>
      <c r="I192" s="18" t="str">
        <f>IFERROR(VLOOKUP(C192,#REF!,8,FALSE),"")</f>
        <v/>
      </c>
      <c r="J192" s="19">
        <v>0</v>
      </c>
      <c r="K192" s="19">
        <v>0</v>
      </c>
      <c r="L192" s="18" t="str">
        <f>IFERROR(VLOOKUP(C192,#REF!,11,FALSE),"")</f>
        <v/>
      </c>
      <c r="M192" s="19">
        <v>0</v>
      </c>
      <c r="N192" s="20" t="s">
        <v>42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0</v>
      </c>
      <c r="U192" s="19">
        <v>0</v>
      </c>
      <c r="V192" s="19">
        <v>0</v>
      </c>
      <c r="W192" s="19">
        <v>0</v>
      </c>
      <c r="X192" s="23">
        <v>0</v>
      </c>
      <c r="Y192" s="17">
        <v>0</v>
      </c>
      <c r="Z192" s="24">
        <v>0</v>
      </c>
      <c r="AA192" s="23">
        <v>375</v>
      </c>
      <c r="AB192" s="19">
        <v>4110</v>
      </c>
      <c r="AC192" s="25">
        <v>11</v>
      </c>
      <c r="AD192" s="26">
        <f t="shared" si="17"/>
        <v>150</v>
      </c>
      <c r="AE192" s="19">
        <v>0</v>
      </c>
      <c r="AF192" s="19">
        <v>9000</v>
      </c>
      <c r="AG192" s="19">
        <v>59442</v>
      </c>
      <c r="AH192" s="19">
        <v>37758</v>
      </c>
      <c r="AI192" s="15" t="s">
        <v>44</v>
      </c>
    </row>
    <row r="193" spans="1:35" ht="16.5" customHeight="1">
      <c r="A193">
        <v>6058</v>
      </c>
      <c r="B193" s="13" t="str">
        <f t="shared" si="12"/>
        <v>Normal</v>
      </c>
      <c r="C193" s="14" t="s">
        <v>227</v>
      </c>
      <c r="D193" s="15" t="s">
        <v>211</v>
      </c>
      <c r="E193" s="16">
        <f t="shared" si="13"/>
        <v>5.9</v>
      </c>
      <c r="F193" s="17">
        <f t="shared" si="14"/>
        <v>0.6</v>
      </c>
      <c r="G193" s="17">
        <f t="shared" si="15"/>
        <v>0</v>
      </c>
      <c r="H193" s="17">
        <f t="shared" si="16"/>
        <v>0</v>
      </c>
      <c r="I193" s="18" t="str">
        <f>IFERROR(VLOOKUP(C193,#REF!,8,FALSE),"")</f>
        <v/>
      </c>
      <c r="J193" s="19">
        <v>0</v>
      </c>
      <c r="K193" s="19">
        <v>0</v>
      </c>
      <c r="L193" s="18" t="str">
        <f>IFERROR(VLOOKUP(C193,#REF!,11,FALSE),"")</f>
        <v/>
      </c>
      <c r="M193" s="19">
        <v>168000</v>
      </c>
      <c r="N193" s="20" t="s">
        <v>42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0</v>
      </c>
      <c r="U193" s="19">
        <v>0</v>
      </c>
      <c r="V193" s="19">
        <v>168000</v>
      </c>
      <c r="W193" s="19">
        <v>0</v>
      </c>
      <c r="X193" s="23">
        <v>168000</v>
      </c>
      <c r="Y193" s="17">
        <v>5.9</v>
      </c>
      <c r="Z193" s="24">
        <v>0.6</v>
      </c>
      <c r="AA193" s="23">
        <v>28500</v>
      </c>
      <c r="AB193" s="19">
        <v>272643</v>
      </c>
      <c r="AC193" s="25">
        <v>9.6</v>
      </c>
      <c r="AD193" s="26">
        <f t="shared" si="17"/>
        <v>150</v>
      </c>
      <c r="AE193" s="19">
        <v>319191</v>
      </c>
      <c r="AF193" s="19">
        <v>1540299</v>
      </c>
      <c r="AG193" s="19">
        <v>1174275</v>
      </c>
      <c r="AH193" s="19">
        <v>617724</v>
      </c>
      <c r="AI193" s="15" t="s">
        <v>44</v>
      </c>
    </row>
    <row r="194" spans="1:35" ht="16.5" hidden="1" customHeight="1">
      <c r="A194">
        <v>9298</v>
      </c>
      <c r="B194" s="13" t="str">
        <f t="shared" si="12"/>
        <v>None</v>
      </c>
      <c r="C194" s="14" t="s">
        <v>228</v>
      </c>
      <c r="D194" s="15" t="s">
        <v>211</v>
      </c>
      <c r="E194" s="16" t="str">
        <f t="shared" si="13"/>
        <v>前八週無拉料</v>
      </c>
      <c r="F194" s="17" t="str">
        <f t="shared" si="14"/>
        <v>--</v>
      </c>
      <c r="G194" s="17" t="str">
        <f t="shared" si="15"/>
        <v>--</v>
      </c>
      <c r="H194" s="17" t="str">
        <f t="shared" si="16"/>
        <v>--</v>
      </c>
      <c r="I194" s="18" t="str">
        <f>IFERROR(VLOOKUP(C194,#REF!,8,FALSE),"")</f>
        <v/>
      </c>
      <c r="J194" s="19">
        <v>0</v>
      </c>
      <c r="K194" s="19">
        <v>0</v>
      </c>
      <c r="L194" s="18" t="str">
        <f>IFERROR(VLOOKUP(C194,#REF!,11,FALSE),"")</f>
        <v/>
      </c>
      <c r="M194" s="19">
        <v>0</v>
      </c>
      <c r="N194" s="20" t="s">
        <v>39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0</v>
      </c>
      <c r="U194" s="19">
        <v>0</v>
      </c>
      <c r="V194" s="19">
        <v>0</v>
      </c>
      <c r="W194" s="19">
        <v>0</v>
      </c>
      <c r="X194" s="23">
        <v>0</v>
      </c>
      <c r="Y194" s="17" t="s">
        <v>39</v>
      </c>
      <c r="Z194" s="24" t="s">
        <v>39</v>
      </c>
      <c r="AA194" s="23">
        <v>0</v>
      </c>
      <c r="AB194" s="19" t="s">
        <v>39</v>
      </c>
      <c r="AC194" s="25" t="s">
        <v>43</v>
      </c>
      <c r="AD194" s="26" t="str">
        <f t="shared" si="17"/>
        <v>E</v>
      </c>
      <c r="AE194" s="19" t="s">
        <v>39</v>
      </c>
      <c r="AF194" s="19" t="s">
        <v>39</v>
      </c>
      <c r="AG194" s="19" t="s">
        <v>39</v>
      </c>
      <c r="AH194" s="19" t="s">
        <v>39</v>
      </c>
      <c r="AI194" s="15" t="s">
        <v>44</v>
      </c>
    </row>
    <row r="195" spans="1:35" ht="16.5" customHeight="1">
      <c r="A195">
        <v>1957</v>
      </c>
      <c r="B195" s="13" t="str">
        <f t="shared" si="12"/>
        <v>Normal</v>
      </c>
      <c r="C195" s="14" t="s">
        <v>229</v>
      </c>
      <c r="D195" s="15" t="s">
        <v>211</v>
      </c>
      <c r="E195" s="16">
        <f t="shared" si="13"/>
        <v>0</v>
      </c>
      <c r="F195" s="17">
        <f t="shared" si="14"/>
        <v>0</v>
      </c>
      <c r="G195" s="17">
        <f t="shared" si="15"/>
        <v>11.7</v>
      </c>
      <c r="H195" s="17">
        <f t="shared" si="16"/>
        <v>49.2</v>
      </c>
      <c r="I195" s="18" t="str">
        <f>IFERROR(VLOOKUP(C195,#REF!,8,FALSE),"")</f>
        <v/>
      </c>
      <c r="J195" s="19">
        <v>105000</v>
      </c>
      <c r="K195" s="19">
        <v>27000</v>
      </c>
      <c r="L195" s="18" t="str">
        <f>IFERROR(VLOOKUP(C195,#REF!,11,FALSE),"")</f>
        <v/>
      </c>
      <c r="M195" s="19">
        <v>0</v>
      </c>
      <c r="N195" s="20" t="s">
        <v>42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0</v>
      </c>
      <c r="U195" s="19">
        <v>0</v>
      </c>
      <c r="V195" s="19">
        <v>0</v>
      </c>
      <c r="W195" s="19">
        <v>0</v>
      </c>
      <c r="X195" s="23">
        <v>105000</v>
      </c>
      <c r="Y195" s="17">
        <v>11.7</v>
      </c>
      <c r="Z195" s="24">
        <v>49.2</v>
      </c>
      <c r="AA195" s="23">
        <v>9000</v>
      </c>
      <c r="AB195" s="19">
        <v>2134</v>
      </c>
      <c r="AC195" s="25">
        <v>0.2</v>
      </c>
      <c r="AD195" s="26">
        <f t="shared" si="17"/>
        <v>50</v>
      </c>
      <c r="AE195" s="19">
        <v>0</v>
      </c>
      <c r="AF195" s="19">
        <v>19203</v>
      </c>
      <c r="AG195" s="19">
        <v>38700</v>
      </c>
      <c r="AH195" s="19">
        <v>28000</v>
      </c>
      <c r="AI195" s="15" t="s">
        <v>44</v>
      </c>
    </row>
    <row r="196" spans="1:35" ht="16.5" customHeight="1">
      <c r="A196">
        <v>1958</v>
      </c>
      <c r="B196" s="13" t="str">
        <f t="shared" ref="B196:B259" si="18">IF(OR(AA196=0,LEN(AA196)=0)*OR(AB196=0,LEN(AB196)=0),IF(X196&gt;0,"ZeroZero","None"),IF(IF(LEN(Y196)=0,0,Y196)&gt;16,"OverStock",IF(AA196=0,"FCST","Normal")))</f>
        <v>OverStock</v>
      </c>
      <c r="C196" s="14" t="s">
        <v>230</v>
      </c>
      <c r="D196" s="15" t="s">
        <v>211</v>
      </c>
      <c r="E196" s="16">
        <f t="shared" ref="E196:E259" si="19">IF(AA196=0,"前八週無拉料",ROUND(M196/AA196,1))</f>
        <v>0</v>
      </c>
      <c r="F196" s="17">
        <f t="shared" ref="F196:F259" si="20">IF(OR(AB196=0,LEN(AB196)=0),"--",ROUND(M196/AB196,1))</f>
        <v>0</v>
      </c>
      <c r="G196" s="17">
        <f t="shared" ref="G196:G259" si="21">IF(AA196=0,"--",ROUND(J196/AA196,1))</f>
        <v>20.399999999999999</v>
      </c>
      <c r="H196" s="17">
        <f t="shared" ref="H196:H259" si="22">IF(OR(AB196=0,LEN(AB196)=0),"--",ROUND(J196/AB196,1))</f>
        <v>35.799999999999997</v>
      </c>
      <c r="I196" s="18" t="str">
        <f>IFERROR(VLOOKUP(C196,#REF!,8,FALSE),"")</f>
        <v/>
      </c>
      <c r="J196" s="19">
        <v>84000</v>
      </c>
      <c r="K196" s="19">
        <v>27000</v>
      </c>
      <c r="L196" s="18" t="str">
        <f>IFERROR(VLOOKUP(C196,#REF!,11,FALSE),"")</f>
        <v/>
      </c>
      <c r="M196" s="19">
        <v>0</v>
      </c>
      <c r="N196" s="20" t="s">
        <v>42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0</v>
      </c>
      <c r="U196" s="19">
        <v>0</v>
      </c>
      <c r="V196" s="19">
        <v>0</v>
      </c>
      <c r="W196" s="19">
        <v>0</v>
      </c>
      <c r="X196" s="23">
        <v>84000</v>
      </c>
      <c r="Y196" s="17">
        <v>20.399999999999999</v>
      </c>
      <c r="Z196" s="24">
        <v>35.799999999999997</v>
      </c>
      <c r="AA196" s="23">
        <v>4125</v>
      </c>
      <c r="AB196" s="19">
        <v>2349</v>
      </c>
      <c r="AC196" s="25">
        <v>0.6</v>
      </c>
      <c r="AD196" s="26">
        <f t="shared" ref="AD196:AD259" si="23">IF($AC196="E","E",IF($AC196="F","F",IF($AC196&lt;0.5,50,IF($AC196&lt;2,100,150))))</f>
        <v>100</v>
      </c>
      <c r="AE196" s="19">
        <v>0</v>
      </c>
      <c r="AF196" s="19">
        <v>21145</v>
      </c>
      <c r="AG196" s="19">
        <v>34200</v>
      </c>
      <c r="AH196" s="19">
        <v>0</v>
      </c>
      <c r="AI196" s="15" t="s">
        <v>44</v>
      </c>
    </row>
    <row r="197" spans="1:35" ht="16.5" customHeight="1">
      <c r="A197">
        <v>3010</v>
      </c>
      <c r="B197" s="13" t="str">
        <f t="shared" si="18"/>
        <v>Normal</v>
      </c>
      <c r="C197" s="14" t="s">
        <v>231</v>
      </c>
      <c r="D197" s="15" t="s">
        <v>211</v>
      </c>
      <c r="E197" s="16">
        <f t="shared" si="19"/>
        <v>0</v>
      </c>
      <c r="F197" s="17">
        <f t="shared" si="20"/>
        <v>0</v>
      </c>
      <c r="G197" s="17">
        <f t="shared" si="21"/>
        <v>8</v>
      </c>
      <c r="H197" s="17">
        <f t="shared" si="22"/>
        <v>33.700000000000003</v>
      </c>
      <c r="I197" s="18" t="str">
        <f>IFERROR(VLOOKUP(C197,#REF!,8,FALSE),"")</f>
        <v/>
      </c>
      <c r="J197" s="19">
        <v>6000</v>
      </c>
      <c r="K197" s="19">
        <v>6000</v>
      </c>
      <c r="L197" s="18" t="str">
        <f>IFERROR(VLOOKUP(C197,#REF!,11,FALSE),"")</f>
        <v/>
      </c>
      <c r="M197" s="19">
        <v>0</v>
      </c>
      <c r="N197" s="20" t="s">
        <v>42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0</v>
      </c>
      <c r="U197" s="19">
        <v>0</v>
      </c>
      <c r="V197" s="19">
        <v>0</v>
      </c>
      <c r="W197" s="19">
        <v>0</v>
      </c>
      <c r="X197" s="23">
        <v>6000</v>
      </c>
      <c r="Y197" s="17">
        <v>8</v>
      </c>
      <c r="Z197" s="24">
        <v>33.700000000000003</v>
      </c>
      <c r="AA197" s="23">
        <v>750</v>
      </c>
      <c r="AB197" s="19">
        <v>178</v>
      </c>
      <c r="AC197" s="25">
        <v>0.2</v>
      </c>
      <c r="AD197" s="26">
        <f t="shared" si="23"/>
        <v>50</v>
      </c>
      <c r="AE197" s="19">
        <v>0</v>
      </c>
      <c r="AF197" s="19">
        <v>1556</v>
      </c>
      <c r="AG197" s="19">
        <v>1880</v>
      </c>
      <c r="AH197" s="19">
        <v>0</v>
      </c>
      <c r="AI197" s="15" t="s">
        <v>44</v>
      </c>
    </row>
    <row r="198" spans="1:35" ht="16.5" customHeight="1">
      <c r="A198">
        <v>3961</v>
      </c>
      <c r="B198" s="13" t="str">
        <f t="shared" si="18"/>
        <v>Normal</v>
      </c>
      <c r="C198" s="14" t="s">
        <v>232</v>
      </c>
      <c r="D198" s="15" t="s">
        <v>211</v>
      </c>
      <c r="E198" s="16">
        <f t="shared" si="19"/>
        <v>1.3</v>
      </c>
      <c r="F198" s="17">
        <f t="shared" si="20"/>
        <v>13.3</v>
      </c>
      <c r="G198" s="17">
        <f t="shared" si="21"/>
        <v>2.8</v>
      </c>
      <c r="H198" s="17">
        <f t="shared" si="22"/>
        <v>28.9</v>
      </c>
      <c r="I198" s="18" t="str">
        <f>IFERROR(VLOOKUP(C198,#REF!,8,FALSE),"")</f>
        <v/>
      </c>
      <c r="J198" s="19">
        <v>117000</v>
      </c>
      <c r="K198" s="19">
        <v>54000</v>
      </c>
      <c r="L198" s="18" t="str">
        <f>IFERROR(VLOOKUP(C198,#REF!,11,FALSE),"")</f>
        <v/>
      </c>
      <c r="M198" s="19">
        <v>54000</v>
      </c>
      <c r="N198" s="20" t="s">
        <v>42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54000</v>
      </c>
      <c r="U198" s="19">
        <v>0</v>
      </c>
      <c r="V198" s="19">
        <v>0</v>
      </c>
      <c r="W198" s="19">
        <v>0</v>
      </c>
      <c r="X198" s="23">
        <v>171000</v>
      </c>
      <c r="Y198" s="17">
        <v>4.0999999999999996</v>
      </c>
      <c r="Z198" s="24">
        <v>42.2</v>
      </c>
      <c r="AA198" s="23">
        <v>41625</v>
      </c>
      <c r="AB198" s="19">
        <v>4050</v>
      </c>
      <c r="AC198" s="25">
        <v>0.1</v>
      </c>
      <c r="AD198" s="26">
        <f t="shared" si="23"/>
        <v>50</v>
      </c>
      <c r="AE198" s="19">
        <v>0</v>
      </c>
      <c r="AF198" s="19">
        <v>12801</v>
      </c>
      <c r="AG198" s="19">
        <v>83032</v>
      </c>
      <c r="AH198" s="19">
        <v>41018</v>
      </c>
      <c r="AI198" s="15" t="s">
        <v>44</v>
      </c>
    </row>
    <row r="199" spans="1:35" ht="16.5" customHeight="1">
      <c r="A199">
        <v>6173</v>
      </c>
      <c r="B199" s="13" t="str">
        <f t="shared" si="18"/>
        <v>Normal</v>
      </c>
      <c r="C199" s="14" t="s">
        <v>233</v>
      </c>
      <c r="D199" s="15" t="s">
        <v>211</v>
      </c>
      <c r="E199" s="16">
        <f t="shared" si="19"/>
        <v>0.5</v>
      </c>
      <c r="F199" s="17">
        <f t="shared" si="20"/>
        <v>1.1000000000000001</v>
      </c>
      <c r="G199" s="17">
        <f t="shared" si="21"/>
        <v>10.5</v>
      </c>
      <c r="H199" s="17">
        <f t="shared" si="22"/>
        <v>21.5</v>
      </c>
      <c r="I199" s="18" t="str">
        <f>IFERROR(VLOOKUP(C199,#REF!,8,FALSE),"")</f>
        <v/>
      </c>
      <c r="J199" s="19">
        <v>549000</v>
      </c>
      <c r="K199" s="19">
        <v>549000</v>
      </c>
      <c r="L199" s="18" t="str">
        <f>IFERROR(VLOOKUP(C199,#REF!,11,FALSE),"")</f>
        <v/>
      </c>
      <c r="M199" s="19">
        <v>27000</v>
      </c>
      <c r="N199" s="20" t="s">
        <v>42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27000</v>
      </c>
      <c r="U199" s="19">
        <v>0</v>
      </c>
      <c r="V199" s="19">
        <v>0</v>
      </c>
      <c r="W199" s="19">
        <v>0</v>
      </c>
      <c r="X199" s="23">
        <v>576000</v>
      </c>
      <c r="Y199" s="17">
        <v>11</v>
      </c>
      <c r="Z199" s="24">
        <v>22.6</v>
      </c>
      <c r="AA199" s="23">
        <v>52500</v>
      </c>
      <c r="AB199" s="19">
        <v>25497</v>
      </c>
      <c r="AC199" s="25">
        <v>0.5</v>
      </c>
      <c r="AD199" s="26">
        <f t="shared" si="23"/>
        <v>100</v>
      </c>
      <c r="AE199" s="19">
        <v>0</v>
      </c>
      <c r="AF199" s="19">
        <v>84924</v>
      </c>
      <c r="AG199" s="19">
        <v>278790</v>
      </c>
      <c r="AH199" s="19">
        <v>201000</v>
      </c>
      <c r="AI199" s="15" t="s">
        <v>44</v>
      </c>
    </row>
    <row r="200" spans="1:35" ht="16.5" customHeight="1">
      <c r="A200">
        <v>4331</v>
      </c>
      <c r="B200" s="13" t="str">
        <f t="shared" si="18"/>
        <v>FCST</v>
      </c>
      <c r="C200" s="14" t="s">
        <v>234</v>
      </c>
      <c r="D200" s="15" t="s">
        <v>211</v>
      </c>
      <c r="E200" s="16" t="str">
        <f t="shared" si="19"/>
        <v>前八週無拉料</v>
      </c>
      <c r="F200" s="17">
        <f t="shared" si="20"/>
        <v>0</v>
      </c>
      <c r="G200" s="17" t="str">
        <f t="shared" si="21"/>
        <v>--</v>
      </c>
      <c r="H200" s="17">
        <f t="shared" si="22"/>
        <v>25.3</v>
      </c>
      <c r="I200" s="18" t="str">
        <f>IFERROR(VLOOKUP(C200,#REF!,8,FALSE),"")</f>
        <v/>
      </c>
      <c r="J200" s="19">
        <v>1500000</v>
      </c>
      <c r="K200" s="19">
        <v>700000</v>
      </c>
      <c r="L200" s="18" t="str">
        <f>IFERROR(VLOOKUP(C200,#REF!,11,FALSE),"")</f>
        <v/>
      </c>
      <c r="M200" s="19">
        <v>0</v>
      </c>
      <c r="N200" s="20" t="s">
        <v>42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0</v>
      </c>
      <c r="U200" s="19">
        <v>0</v>
      </c>
      <c r="V200" s="19">
        <v>0</v>
      </c>
      <c r="W200" s="19">
        <v>0</v>
      </c>
      <c r="X200" s="23">
        <v>1500000</v>
      </c>
      <c r="Y200" s="17" t="s">
        <v>39</v>
      </c>
      <c r="Z200" s="24">
        <v>25.3</v>
      </c>
      <c r="AA200" s="23">
        <v>0</v>
      </c>
      <c r="AB200" s="19">
        <v>59354</v>
      </c>
      <c r="AC200" s="25" t="s">
        <v>79</v>
      </c>
      <c r="AD200" s="26" t="str">
        <f t="shared" si="23"/>
        <v>F</v>
      </c>
      <c r="AE200" s="19">
        <v>0</v>
      </c>
      <c r="AF200" s="19">
        <v>211134</v>
      </c>
      <c r="AG200" s="19">
        <v>690079</v>
      </c>
      <c r="AH200" s="19">
        <v>594316</v>
      </c>
      <c r="AI200" s="15" t="s">
        <v>44</v>
      </c>
    </row>
    <row r="201" spans="1:35" ht="16.5" customHeight="1">
      <c r="A201">
        <v>1961</v>
      </c>
      <c r="B201" s="13" t="str">
        <f t="shared" si="18"/>
        <v>OverStock</v>
      </c>
      <c r="C201" s="14" t="s">
        <v>235</v>
      </c>
      <c r="D201" s="15" t="s">
        <v>211</v>
      </c>
      <c r="E201" s="16">
        <f t="shared" si="19"/>
        <v>0</v>
      </c>
      <c r="F201" s="17">
        <f t="shared" si="20"/>
        <v>0</v>
      </c>
      <c r="G201" s="17">
        <f t="shared" si="21"/>
        <v>42</v>
      </c>
      <c r="H201" s="17">
        <f t="shared" si="22"/>
        <v>46.1</v>
      </c>
      <c r="I201" s="18" t="str">
        <f>IFERROR(VLOOKUP(C201,#REF!,8,FALSE),"")</f>
        <v/>
      </c>
      <c r="J201" s="19">
        <v>168000</v>
      </c>
      <c r="K201" s="19">
        <v>88000</v>
      </c>
      <c r="L201" s="18" t="str">
        <f>IFERROR(VLOOKUP(C201,#REF!,11,FALSE),"")</f>
        <v/>
      </c>
      <c r="M201" s="19">
        <v>0</v>
      </c>
      <c r="N201" s="20" t="s">
        <v>42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0</v>
      </c>
      <c r="U201" s="19">
        <v>0</v>
      </c>
      <c r="V201" s="19">
        <v>0</v>
      </c>
      <c r="W201" s="19">
        <v>0</v>
      </c>
      <c r="X201" s="23">
        <v>168000</v>
      </c>
      <c r="Y201" s="17">
        <v>42</v>
      </c>
      <c r="Z201" s="24">
        <v>46.1</v>
      </c>
      <c r="AA201" s="23">
        <v>4000</v>
      </c>
      <c r="AB201" s="19">
        <v>3643</v>
      </c>
      <c r="AC201" s="25">
        <v>0.9</v>
      </c>
      <c r="AD201" s="26">
        <f t="shared" si="23"/>
        <v>100</v>
      </c>
      <c r="AE201" s="19">
        <v>400</v>
      </c>
      <c r="AF201" s="19">
        <v>32384</v>
      </c>
      <c r="AG201" s="19">
        <v>38700</v>
      </c>
      <c r="AH201" s="19">
        <v>28000</v>
      </c>
      <c r="AI201" s="15" t="s">
        <v>44</v>
      </c>
    </row>
    <row r="202" spans="1:35" ht="16.5" hidden="1" customHeight="1">
      <c r="A202">
        <v>6162</v>
      </c>
      <c r="B202" s="13" t="str">
        <f t="shared" si="18"/>
        <v>Normal</v>
      </c>
      <c r="C202" s="14" t="s">
        <v>236</v>
      </c>
      <c r="D202" s="15" t="s">
        <v>211</v>
      </c>
      <c r="E202" s="16">
        <f t="shared" si="19"/>
        <v>0</v>
      </c>
      <c r="F202" s="17" t="str">
        <f t="shared" si="20"/>
        <v>--</v>
      </c>
      <c r="G202" s="17">
        <f t="shared" si="21"/>
        <v>0</v>
      </c>
      <c r="H202" s="17" t="str">
        <f t="shared" si="22"/>
        <v>--</v>
      </c>
      <c r="I202" s="18" t="str">
        <f>IFERROR(VLOOKUP(C202,#REF!,8,FALSE),"")</f>
        <v/>
      </c>
      <c r="J202" s="19">
        <v>0</v>
      </c>
      <c r="K202" s="19">
        <v>0</v>
      </c>
      <c r="L202" s="18" t="str">
        <f>IFERROR(VLOOKUP(C202,#REF!,11,FALSE),"")</f>
        <v/>
      </c>
      <c r="M202" s="19">
        <v>0</v>
      </c>
      <c r="N202" s="20" t="s">
        <v>39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0</v>
      </c>
      <c r="U202" s="19">
        <v>0</v>
      </c>
      <c r="V202" s="19">
        <v>0</v>
      </c>
      <c r="W202" s="19">
        <v>0</v>
      </c>
      <c r="X202" s="23">
        <v>0</v>
      </c>
      <c r="Y202" s="17">
        <v>0</v>
      </c>
      <c r="Z202" s="24" t="s">
        <v>39</v>
      </c>
      <c r="AA202" s="23">
        <v>1125</v>
      </c>
      <c r="AB202" s="19" t="s">
        <v>39</v>
      </c>
      <c r="AC202" s="25" t="s">
        <v>43</v>
      </c>
      <c r="AD202" s="26" t="str">
        <f t="shared" si="23"/>
        <v>E</v>
      </c>
      <c r="AE202" s="19" t="s">
        <v>39</v>
      </c>
      <c r="AF202" s="19" t="s">
        <v>39</v>
      </c>
      <c r="AG202" s="19" t="s">
        <v>39</v>
      </c>
      <c r="AH202" s="19" t="s">
        <v>39</v>
      </c>
      <c r="AI202" s="15" t="s">
        <v>44</v>
      </c>
    </row>
    <row r="203" spans="1:35" ht="16.5" customHeight="1">
      <c r="A203">
        <v>8430</v>
      </c>
      <c r="B203" s="13" t="str">
        <f t="shared" si="18"/>
        <v>Normal</v>
      </c>
      <c r="C203" s="14" t="s">
        <v>237</v>
      </c>
      <c r="D203" s="15" t="s">
        <v>211</v>
      </c>
      <c r="E203" s="16">
        <f t="shared" si="19"/>
        <v>3.7</v>
      </c>
      <c r="F203" s="17">
        <f t="shared" si="20"/>
        <v>9.8000000000000007</v>
      </c>
      <c r="G203" s="17">
        <f t="shared" si="21"/>
        <v>6.4</v>
      </c>
      <c r="H203" s="17">
        <f t="shared" si="22"/>
        <v>17.2</v>
      </c>
      <c r="I203" s="18" t="str">
        <f>IFERROR(VLOOKUP(C203,#REF!,8,FALSE),"")</f>
        <v/>
      </c>
      <c r="J203" s="19">
        <v>495000</v>
      </c>
      <c r="K203" s="19">
        <v>297000</v>
      </c>
      <c r="L203" s="18" t="str">
        <f>IFERROR(VLOOKUP(C203,#REF!,11,FALSE),"")</f>
        <v/>
      </c>
      <c r="M203" s="19">
        <v>283500</v>
      </c>
      <c r="N203" s="20" t="s">
        <v>42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283500</v>
      </c>
      <c r="U203" s="19">
        <v>0</v>
      </c>
      <c r="V203" s="19">
        <v>0</v>
      </c>
      <c r="W203" s="19">
        <v>0</v>
      </c>
      <c r="X203" s="23">
        <v>778500</v>
      </c>
      <c r="Y203" s="17">
        <v>10</v>
      </c>
      <c r="Z203" s="24">
        <v>27</v>
      </c>
      <c r="AA203" s="23">
        <v>77625</v>
      </c>
      <c r="AB203" s="19">
        <v>28791</v>
      </c>
      <c r="AC203" s="25">
        <v>0.4</v>
      </c>
      <c r="AD203" s="26">
        <f t="shared" si="23"/>
        <v>50</v>
      </c>
      <c r="AE203" s="19">
        <v>0</v>
      </c>
      <c r="AF203" s="19">
        <v>92425</v>
      </c>
      <c r="AG203" s="19">
        <v>329122</v>
      </c>
      <c r="AH203" s="19">
        <v>242018</v>
      </c>
      <c r="AI203" s="15" t="s">
        <v>44</v>
      </c>
    </row>
    <row r="204" spans="1:35" ht="16.5" hidden="1" customHeight="1">
      <c r="A204">
        <v>8766</v>
      </c>
      <c r="B204" s="13" t="str">
        <f t="shared" si="18"/>
        <v>Normal</v>
      </c>
      <c r="C204" s="14" t="s">
        <v>238</v>
      </c>
      <c r="D204" s="15" t="s">
        <v>211</v>
      </c>
      <c r="E204" s="16">
        <f t="shared" si="19"/>
        <v>0</v>
      </c>
      <c r="F204" s="17">
        <f t="shared" si="20"/>
        <v>0</v>
      </c>
      <c r="G204" s="17">
        <f t="shared" si="21"/>
        <v>0</v>
      </c>
      <c r="H204" s="17">
        <f t="shared" si="22"/>
        <v>0</v>
      </c>
      <c r="I204" s="18" t="str">
        <f>IFERROR(VLOOKUP(C204,#REF!,8,FALSE),"")</f>
        <v/>
      </c>
      <c r="J204" s="19">
        <v>0</v>
      </c>
      <c r="K204" s="19">
        <v>0</v>
      </c>
      <c r="L204" s="18" t="str">
        <f>IFERROR(VLOOKUP(C204,#REF!,11,FALSE),"")</f>
        <v/>
      </c>
      <c r="M204" s="19">
        <v>0</v>
      </c>
      <c r="N204" s="20" t="s">
        <v>42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0</v>
      </c>
      <c r="U204" s="19">
        <v>0</v>
      </c>
      <c r="V204" s="19">
        <v>0</v>
      </c>
      <c r="W204" s="19">
        <v>0</v>
      </c>
      <c r="X204" s="23">
        <v>0</v>
      </c>
      <c r="Y204" s="17">
        <v>0</v>
      </c>
      <c r="Z204" s="24">
        <v>0</v>
      </c>
      <c r="AA204" s="23">
        <v>2813</v>
      </c>
      <c r="AB204" s="19">
        <v>2285</v>
      </c>
      <c r="AC204" s="25">
        <v>0.8</v>
      </c>
      <c r="AD204" s="26">
        <f t="shared" si="23"/>
        <v>100</v>
      </c>
      <c r="AE204" s="19">
        <v>0</v>
      </c>
      <c r="AF204" s="19">
        <v>20563</v>
      </c>
      <c r="AG204" s="19">
        <v>34200</v>
      </c>
      <c r="AH204" s="19">
        <v>0</v>
      </c>
      <c r="AI204" s="15" t="s">
        <v>44</v>
      </c>
    </row>
    <row r="205" spans="1:35" ht="16.5" customHeight="1">
      <c r="A205">
        <v>1963</v>
      </c>
      <c r="B205" s="13" t="str">
        <f t="shared" si="18"/>
        <v>FCST</v>
      </c>
      <c r="C205" s="14" t="s">
        <v>239</v>
      </c>
      <c r="D205" s="15" t="s">
        <v>211</v>
      </c>
      <c r="E205" s="16" t="str">
        <f t="shared" si="19"/>
        <v>前八週無拉料</v>
      </c>
      <c r="F205" s="17">
        <f t="shared" si="20"/>
        <v>0</v>
      </c>
      <c r="G205" s="17" t="str">
        <f t="shared" si="21"/>
        <v>--</v>
      </c>
      <c r="H205" s="17">
        <f t="shared" si="22"/>
        <v>23.9</v>
      </c>
      <c r="I205" s="18" t="str">
        <f>IFERROR(VLOOKUP(C205,#REF!,8,FALSE),"")</f>
        <v/>
      </c>
      <c r="J205" s="19">
        <v>400000</v>
      </c>
      <c r="K205" s="19">
        <v>400000</v>
      </c>
      <c r="L205" s="18" t="str">
        <f>IFERROR(VLOOKUP(C205,#REF!,11,FALSE),"")</f>
        <v/>
      </c>
      <c r="M205" s="19">
        <v>0</v>
      </c>
      <c r="N205" s="20" t="s">
        <v>42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0</v>
      </c>
      <c r="U205" s="19">
        <v>0</v>
      </c>
      <c r="V205" s="19">
        <v>0</v>
      </c>
      <c r="W205" s="19">
        <v>0</v>
      </c>
      <c r="X205" s="23">
        <v>400000</v>
      </c>
      <c r="Y205" s="17" t="s">
        <v>39</v>
      </c>
      <c r="Z205" s="24">
        <v>23.9</v>
      </c>
      <c r="AA205" s="23">
        <v>0</v>
      </c>
      <c r="AB205" s="19">
        <v>16765</v>
      </c>
      <c r="AC205" s="25" t="s">
        <v>79</v>
      </c>
      <c r="AD205" s="26" t="str">
        <f t="shared" si="23"/>
        <v>F</v>
      </c>
      <c r="AE205" s="19">
        <v>0</v>
      </c>
      <c r="AF205" s="19">
        <v>44883</v>
      </c>
      <c r="AG205" s="19">
        <v>209000</v>
      </c>
      <c r="AH205" s="19">
        <v>181400</v>
      </c>
      <c r="AI205" s="15" t="s">
        <v>44</v>
      </c>
    </row>
    <row r="206" spans="1:35" ht="16.5" customHeight="1">
      <c r="A206">
        <v>6034</v>
      </c>
      <c r="B206" s="13" t="str">
        <f t="shared" si="18"/>
        <v>FCST</v>
      </c>
      <c r="C206" s="14" t="s">
        <v>240</v>
      </c>
      <c r="D206" s="15" t="s">
        <v>211</v>
      </c>
      <c r="E206" s="16" t="str">
        <f t="shared" si="19"/>
        <v>前八週無拉料</v>
      </c>
      <c r="F206" s="17">
        <f t="shared" si="20"/>
        <v>0</v>
      </c>
      <c r="G206" s="17" t="str">
        <f t="shared" si="21"/>
        <v>--</v>
      </c>
      <c r="H206" s="17">
        <f t="shared" si="22"/>
        <v>24.9</v>
      </c>
      <c r="I206" s="18" t="str">
        <f>IFERROR(VLOOKUP(C206,#REF!,8,FALSE),"")</f>
        <v/>
      </c>
      <c r="J206" s="19">
        <v>396000</v>
      </c>
      <c r="K206" s="19">
        <v>198000</v>
      </c>
      <c r="L206" s="18" t="str">
        <f>IFERROR(VLOOKUP(C206,#REF!,11,FALSE),"")</f>
        <v/>
      </c>
      <c r="M206" s="19">
        <v>0</v>
      </c>
      <c r="N206" s="20" t="s">
        <v>42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0</v>
      </c>
      <c r="U206" s="19">
        <v>0</v>
      </c>
      <c r="V206" s="19">
        <v>0</v>
      </c>
      <c r="W206" s="19">
        <v>0</v>
      </c>
      <c r="X206" s="23">
        <v>396000</v>
      </c>
      <c r="Y206" s="17" t="s">
        <v>39</v>
      </c>
      <c r="Z206" s="24">
        <v>24.9</v>
      </c>
      <c r="AA206" s="23">
        <v>0</v>
      </c>
      <c r="AB206" s="19">
        <v>15931</v>
      </c>
      <c r="AC206" s="25" t="s">
        <v>79</v>
      </c>
      <c r="AD206" s="26" t="str">
        <f t="shared" si="23"/>
        <v>F</v>
      </c>
      <c r="AE206" s="19">
        <v>0</v>
      </c>
      <c r="AF206" s="19">
        <v>43878</v>
      </c>
      <c r="AG206" s="19">
        <v>204000</v>
      </c>
      <c r="AH206" s="19">
        <v>180900</v>
      </c>
      <c r="AI206" s="15" t="s">
        <v>44</v>
      </c>
    </row>
    <row r="207" spans="1:35" ht="16.5" customHeight="1">
      <c r="A207">
        <v>6172</v>
      </c>
      <c r="B207" s="13" t="str">
        <f t="shared" si="18"/>
        <v>ZeroZero</v>
      </c>
      <c r="C207" s="14" t="s">
        <v>241</v>
      </c>
      <c r="D207" s="15" t="s">
        <v>211</v>
      </c>
      <c r="E207" s="16" t="str">
        <f t="shared" si="19"/>
        <v>前八週無拉料</v>
      </c>
      <c r="F207" s="17" t="str">
        <f t="shared" si="20"/>
        <v>--</v>
      </c>
      <c r="G207" s="17" t="str">
        <f t="shared" si="21"/>
        <v>--</v>
      </c>
      <c r="H207" s="17" t="str">
        <f t="shared" si="22"/>
        <v>--</v>
      </c>
      <c r="I207" s="18" t="str">
        <f>IFERROR(VLOOKUP(C207,#REF!,8,FALSE),"")</f>
        <v/>
      </c>
      <c r="J207" s="19">
        <v>0</v>
      </c>
      <c r="K207" s="19">
        <v>0</v>
      </c>
      <c r="L207" s="18" t="str">
        <f>IFERROR(VLOOKUP(C207,#REF!,11,FALSE),"")</f>
        <v/>
      </c>
      <c r="M207" s="19">
        <v>10000</v>
      </c>
      <c r="N207" s="20" t="s">
        <v>42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10000</v>
      </c>
      <c r="U207" s="19">
        <v>0</v>
      </c>
      <c r="V207" s="19">
        <v>0</v>
      </c>
      <c r="W207" s="19">
        <v>0</v>
      </c>
      <c r="X207" s="23">
        <v>10000</v>
      </c>
      <c r="Y207" s="17" t="s">
        <v>39</v>
      </c>
      <c r="Z207" s="24" t="s">
        <v>39</v>
      </c>
      <c r="AA207" s="23">
        <v>0</v>
      </c>
      <c r="AB207" s="19">
        <v>0</v>
      </c>
      <c r="AC207" s="25" t="s">
        <v>43</v>
      </c>
      <c r="AD207" s="26" t="str">
        <f t="shared" si="23"/>
        <v>E</v>
      </c>
      <c r="AE207" s="19">
        <v>0</v>
      </c>
      <c r="AF207" s="19">
        <v>0</v>
      </c>
      <c r="AG207" s="19">
        <v>1405</v>
      </c>
      <c r="AH207" s="19">
        <v>0</v>
      </c>
      <c r="AI207" s="15" t="s">
        <v>44</v>
      </c>
    </row>
    <row r="208" spans="1:35" ht="16.5" customHeight="1">
      <c r="A208">
        <v>6186</v>
      </c>
      <c r="B208" s="13" t="str">
        <f t="shared" si="18"/>
        <v>Normal</v>
      </c>
      <c r="C208" s="14" t="s">
        <v>242</v>
      </c>
      <c r="D208" s="15" t="s">
        <v>211</v>
      </c>
      <c r="E208" s="16">
        <f t="shared" si="19"/>
        <v>0.7</v>
      </c>
      <c r="F208" s="17">
        <f t="shared" si="20"/>
        <v>1.5</v>
      </c>
      <c r="G208" s="17">
        <f t="shared" si="21"/>
        <v>11.3</v>
      </c>
      <c r="H208" s="17">
        <f t="shared" si="22"/>
        <v>26.1</v>
      </c>
      <c r="I208" s="18" t="str">
        <f>IFERROR(VLOOKUP(C208,#REF!,8,FALSE),"")</f>
        <v/>
      </c>
      <c r="J208" s="19">
        <v>170000</v>
      </c>
      <c r="K208" s="19">
        <v>70000</v>
      </c>
      <c r="L208" s="18" t="str">
        <f>IFERROR(VLOOKUP(C208,#REF!,11,FALSE),"")</f>
        <v/>
      </c>
      <c r="M208" s="19">
        <v>10000</v>
      </c>
      <c r="N208" s="20" t="s">
        <v>42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10000</v>
      </c>
      <c r="U208" s="19">
        <v>0</v>
      </c>
      <c r="V208" s="19">
        <v>0</v>
      </c>
      <c r="W208" s="19">
        <v>0</v>
      </c>
      <c r="X208" s="23">
        <v>180000</v>
      </c>
      <c r="Y208" s="17">
        <v>12</v>
      </c>
      <c r="Z208" s="24">
        <v>27.7</v>
      </c>
      <c r="AA208" s="23">
        <v>15000</v>
      </c>
      <c r="AB208" s="19">
        <v>6506</v>
      </c>
      <c r="AC208" s="25">
        <v>0.4</v>
      </c>
      <c r="AD208" s="26">
        <f t="shared" si="23"/>
        <v>50</v>
      </c>
      <c r="AE208" s="19">
        <v>4971</v>
      </c>
      <c r="AF208" s="19">
        <v>53584</v>
      </c>
      <c r="AG208" s="19">
        <v>72900</v>
      </c>
      <c r="AH208" s="19">
        <v>28000</v>
      </c>
      <c r="AI208" s="15" t="s">
        <v>44</v>
      </c>
    </row>
    <row r="209" spans="1:35" ht="16.5" hidden="1" customHeight="1">
      <c r="A209">
        <v>8423</v>
      </c>
      <c r="B209" s="13" t="str">
        <f t="shared" si="18"/>
        <v>Normal</v>
      </c>
      <c r="C209" s="14" t="s">
        <v>243</v>
      </c>
      <c r="D209" s="15" t="s">
        <v>211</v>
      </c>
      <c r="E209" s="16">
        <f t="shared" si="19"/>
        <v>0</v>
      </c>
      <c r="F209" s="17" t="str">
        <f t="shared" si="20"/>
        <v>--</v>
      </c>
      <c r="G209" s="17">
        <f t="shared" si="21"/>
        <v>0</v>
      </c>
      <c r="H209" s="17" t="str">
        <f t="shared" si="22"/>
        <v>--</v>
      </c>
      <c r="I209" s="18" t="str">
        <f>IFERROR(VLOOKUP(C209,#REF!,8,FALSE),"")</f>
        <v/>
      </c>
      <c r="J209" s="19">
        <v>0</v>
      </c>
      <c r="K209" s="19">
        <v>0</v>
      </c>
      <c r="L209" s="18" t="str">
        <f>IFERROR(VLOOKUP(C209,#REF!,11,FALSE),"")</f>
        <v/>
      </c>
      <c r="M209" s="19">
        <v>0</v>
      </c>
      <c r="N209" s="20" t="s">
        <v>39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0</v>
      </c>
      <c r="U209" s="19">
        <v>0</v>
      </c>
      <c r="V209" s="19">
        <v>0</v>
      </c>
      <c r="W209" s="19">
        <v>0</v>
      </c>
      <c r="X209" s="23">
        <v>0</v>
      </c>
      <c r="Y209" s="17">
        <v>0</v>
      </c>
      <c r="Z209" s="24" t="s">
        <v>39</v>
      </c>
      <c r="AA209" s="23">
        <v>1125</v>
      </c>
      <c r="AB209" s="19" t="s">
        <v>39</v>
      </c>
      <c r="AC209" s="25" t="s">
        <v>43</v>
      </c>
      <c r="AD209" s="26" t="str">
        <f t="shared" si="23"/>
        <v>E</v>
      </c>
      <c r="AE209" s="19" t="s">
        <v>39</v>
      </c>
      <c r="AF209" s="19" t="s">
        <v>39</v>
      </c>
      <c r="AG209" s="19" t="s">
        <v>39</v>
      </c>
      <c r="AH209" s="19" t="s">
        <v>39</v>
      </c>
      <c r="AI209" s="15" t="s">
        <v>44</v>
      </c>
    </row>
    <row r="210" spans="1:35" ht="16.5" customHeight="1">
      <c r="A210">
        <v>5609</v>
      </c>
      <c r="B210" s="13" t="str">
        <f t="shared" si="18"/>
        <v>Normal</v>
      </c>
      <c r="C210" s="14" t="s">
        <v>244</v>
      </c>
      <c r="D210" s="15" t="s">
        <v>211</v>
      </c>
      <c r="E210" s="16">
        <f t="shared" si="19"/>
        <v>1.4</v>
      </c>
      <c r="F210" s="17">
        <f t="shared" si="20"/>
        <v>3.9</v>
      </c>
      <c r="G210" s="17">
        <f t="shared" si="21"/>
        <v>8.3000000000000007</v>
      </c>
      <c r="H210" s="17">
        <f t="shared" si="22"/>
        <v>22.6</v>
      </c>
      <c r="I210" s="18" t="str">
        <f>IFERROR(VLOOKUP(C210,#REF!,8,FALSE),"")</f>
        <v/>
      </c>
      <c r="J210" s="19">
        <v>648000</v>
      </c>
      <c r="K210" s="19">
        <v>396000</v>
      </c>
      <c r="L210" s="18" t="str">
        <f>IFERROR(VLOOKUP(C210,#REF!,11,FALSE),"")</f>
        <v/>
      </c>
      <c r="M210" s="19">
        <v>112500</v>
      </c>
      <c r="N210" s="20" t="s">
        <v>42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112500</v>
      </c>
      <c r="U210" s="19">
        <v>0</v>
      </c>
      <c r="V210" s="19">
        <v>0</v>
      </c>
      <c r="W210" s="19">
        <v>0</v>
      </c>
      <c r="X210" s="23">
        <v>760500</v>
      </c>
      <c r="Y210" s="17">
        <v>9.8000000000000007</v>
      </c>
      <c r="Z210" s="24">
        <v>26.6</v>
      </c>
      <c r="AA210" s="23">
        <v>77625</v>
      </c>
      <c r="AB210" s="19">
        <v>28643</v>
      </c>
      <c r="AC210" s="25">
        <v>0.4</v>
      </c>
      <c r="AD210" s="26">
        <f t="shared" si="23"/>
        <v>50</v>
      </c>
      <c r="AE210" s="19">
        <v>0</v>
      </c>
      <c r="AF210" s="19">
        <v>91093</v>
      </c>
      <c r="AG210" s="19">
        <v>329122</v>
      </c>
      <c r="AH210" s="19">
        <v>242018</v>
      </c>
      <c r="AI210" s="15" t="s">
        <v>44</v>
      </c>
    </row>
    <row r="211" spans="1:35" ht="16.5" customHeight="1">
      <c r="A211">
        <v>3012</v>
      </c>
      <c r="B211" s="13" t="str">
        <f t="shared" si="18"/>
        <v>OverStock</v>
      </c>
      <c r="C211" s="14" t="s">
        <v>245</v>
      </c>
      <c r="D211" s="15" t="s">
        <v>211</v>
      </c>
      <c r="E211" s="16">
        <f t="shared" si="19"/>
        <v>17.100000000000001</v>
      </c>
      <c r="F211" s="17">
        <f t="shared" si="20"/>
        <v>4.3</v>
      </c>
      <c r="G211" s="17">
        <f t="shared" si="21"/>
        <v>130.30000000000001</v>
      </c>
      <c r="H211" s="17">
        <f t="shared" si="22"/>
        <v>32.5</v>
      </c>
      <c r="I211" s="18" t="str">
        <f>IFERROR(VLOOKUP(C211,#REF!,8,FALSE),"")</f>
        <v/>
      </c>
      <c r="J211" s="19">
        <v>513000</v>
      </c>
      <c r="K211" s="19">
        <v>297000</v>
      </c>
      <c r="L211" s="18" t="str">
        <f>IFERROR(VLOOKUP(C211,#REF!,11,FALSE),"")</f>
        <v/>
      </c>
      <c r="M211" s="19">
        <v>67350</v>
      </c>
      <c r="N211" s="20" t="s">
        <v>42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67350</v>
      </c>
      <c r="U211" s="19">
        <v>0</v>
      </c>
      <c r="V211" s="19">
        <v>0</v>
      </c>
      <c r="W211" s="19">
        <v>0</v>
      </c>
      <c r="X211" s="23">
        <v>580350</v>
      </c>
      <c r="Y211" s="17">
        <v>147.4</v>
      </c>
      <c r="Z211" s="24">
        <v>36.700000000000003</v>
      </c>
      <c r="AA211" s="23">
        <v>3938</v>
      </c>
      <c r="AB211" s="19">
        <v>15806</v>
      </c>
      <c r="AC211" s="25">
        <v>4</v>
      </c>
      <c r="AD211" s="26">
        <f t="shared" si="23"/>
        <v>150</v>
      </c>
      <c r="AE211" s="19">
        <v>0</v>
      </c>
      <c r="AF211" s="19">
        <v>42754</v>
      </c>
      <c r="AG211" s="19">
        <v>204000</v>
      </c>
      <c r="AH211" s="19">
        <v>180900</v>
      </c>
      <c r="AI211" s="15" t="s">
        <v>44</v>
      </c>
    </row>
    <row r="212" spans="1:35" ht="16.5" customHeight="1">
      <c r="A212">
        <v>6166</v>
      </c>
      <c r="B212" s="13" t="str">
        <f t="shared" si="18"/>
        <v>OverStock</v>
      </c>
      <c r="C212" s="14" t="s">
        <v>246</v>
      </c>
      <c r="D212" s="15" t="s">
        <v>211</v>
      </c>
      <c r="E212" s="16">
        <f t="shared" si="19"/>
        <v>0</v>
      </c>
      <c r="F212" s="17">
        <f t="shared" si="20"/>
        <v>0</v>
      </c>
      <c r="G212" s="17">
        <f t="shared" si="21"/>
        <v>21.3</v>
      </c>
      <c r="H212" s="17">
        <f t="shared" si="22"/>
        <v>26.2</v>
      </c>
      <c r="I212" s="18" t="str">
        <f>IFERROR(VLOOKUP(C212,#REF!,8,FALSE),"")</f>
        <v/>
      </c>
      <c r="J212" s="19">
        <v>72000</v>
      </c>
      <c r="K212" s="19">
        <v>0</v>
      </c>
      <c r="L212" s="18" t="str">
        <f>IFERROR(VLOOKUP(C212,#REF!,11,FALSE),"")</f>
        <v/>
      </c>
      <c r="M212" s="19">
        <v>0</v>
      </c>
      <c r="N212" s="20" t="s">
        <v>42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0</v>
      </c>
      <c r="U212" s="19">
        <v>0</v>
      </c>
      <c r="V212" s="19">
        <v>0</v>
      </c>
      <c r="W212" s="19">
        <v>0</v>
      </c>
      <c r="X212" s="23">
        <v>72000</v>
      </c>
      <c r="Y212" s="17">
        <v>21.3</v>
      </c>
      <c r="Z212" s="24">
        <v>26.2</v>
      </c>
      <c r="AA212" s="23">
        <v>3375</v>
      </c>
      <c r="AB212" s="19">
        <v>2743</v>
      </c>
      <c r="AC212" s="25">
        <v>0.8</v>
      </c>
      <c r="AD212" s="26">
        <f t="shared" si="23"/>
        <v>100</v>
      </c>
      <c r="AE212" s="19">
        <v>0</v>
      </c>
      <c r="AF212" s="19">
        <v>24691</v>
      </c>
      <c r="AG212" s="19">
        <v>38700</v>
      </c>
      <c r="AH212" s="19">
        <v>0</v>
      </c>
      <c r="AI212" s="15" t="s">
        <v>44</v>
      </c>
    </row>
    <row r="213" spans="1:35" ht="16.5" hidden="1" customHeight="1">
      <c r="A213">
        <v>1968</v>
      </c>
      <c r="B213" s="13" t="str">
        <f t="shared" si="18"/>
        <v>FCST</v>
      </c>
      <c r="C213" s="14" t="s">
        <v>247</v>
      </c>
      <c r="D213" s="15" t="s">
        <v>211</v>
      </c>
      <c r="E213" s="16" t="str">
        <f t="shared" si="19"/>
        <v>前八週無拉料</v>
      </c>
      <c r="F213" s="17">
        <f t="shared" si="20"/>
        <v>0</v>
      </c>
      <c r="G213" s="17" t="str">
        <f t="shared" si="21"/>
        <v>--</v>
      </c>
      <c r="H213" s="17">
        <f t="shared" si="22"/>
        <v>0</v>
      </c>
      <c r="I213" s="18" t="str">
        <f>IFERROR(VLOOKUP(C213,#REF!,8,FALSE),"")</f>
        <v/>
      </c>
      <c r="J213" s="19">
        <v>0</v>
      </c>
      <c r="K213" s="19">
        <v>0</v>
      </c>
      <c r="L213" s="18" t="str">
        <f>IFERROR(VLOOKUP(C213,#REF!,11,FALSE),"")</f>
        <v/>
      </c>
      <c r="M213" s="19">
        <v>0</v>
      </c>
      <c r="N213" s="20" t="s">
        <v>39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0</v>
      </c>
      <c r="U213" s="19">
        <v>0</v>
      </c>
      <c r="V213" s="19">
        <v>0</v>
      </c>
      <c r="W213" s="19">
        <v>0</v>
      </c>
      <c r="X213" s="23">
        <v>0</v>
      </c>
      <c r="Y213" s="17" t="s">
        <v>39</v>
      </c>
      <c r="Z213" s="24">
        <v>0</v>
      </c>
      <c r="AA213" s="23">
        <v>0</v>
      </c>
      <c r="AB213" s="19">
        <v>214</v>
      </c>
      <c r="AC213" s="25" t="s">
        <v>79</v>
      </c>
      <c r="AD213" s="26" t="str">
        <f t="shared" si="23"/>
        <v>F</v>
      </c>
      <c r="AE213" s="19">
        <v>0</v>
      </c>
      <c r="AF213" s="19">
        <v>1873</v>
      </c>
      <c r="AG213" s="19">
        <v>1880</v>
      </c>
      <c r="AH213" s="19">
        <v>0</v>
      </c>
      <c r="AI213" s="15" t="s">
        <v>44</v>
      </c>
    </row>
    <row r="214" spans="1:35" ht="16.5" customHeight="1">
      <c r="A214">
        <v>9144</v>
      </c>
      <c r="B214" s="13" t="str">
        <f t="shared" si="18"/>
        <v>OverStock</v>
      </c>
      <c r="C214" s="14" t="s">
        <v>248</v>
      </c>
      <c r="D214" s="15" t="s">
        <v>211</v>
      </c>
      <c r="E214" s="16">
        <f t="shared" si="19"/>
        <v>0</v>
      </c>
      <c r="F214" s="17" t="str">
        <f t="shared" si="20"/>
        <v>--</v>
      </c>
      <c r="G214" s="17">
        <f t="shared" si="21"/>
        <v>34.5</v>
      </c>
      <c r="H214" s="17" t="str">
        <f t="shared" si="22"/>
        <v>--</v>
      </c>
      <c r="I214" s="18" t="str">
        <f>IFERROR(VLOOKUP(C214,#REF!,8,FALSE),"")</f>
        <v/>
      </c>
      <c r="J214" s="19">
        <v>1641000</v>
      </c>
      <c r="K214" s="19">
        <v>300000</v>
      </c>
      <c r="L214" s="18" t="str">
        <f>IFERROR(VLOOKUP(C214,#REF!,11,FALSE),"")</f>
        <v/>
      </c>
      <c r="M214" s="19">
        <v>0</v>
      </c>
      <c r="N214" s="20" t="s">
        <v>39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0</v>
      </c>
      <c r="U214" s="19">
        <v>0</v>
      </c>
      <c r="V214" s="19">
        <v>0</v>
      </c>
      <c r="W214" s="19">
        <v>0</v>
      </c>
      <c r="X214" s="23">
        <v>1641000</v>
      </c>
      <c r="Y214" s="17">
        <v>34.5</v>
      </c>
      <c r="Z214" s="24" t="s">
        <v>39</v>
      </c>
      <c r="AA214" s="23">
        <v>47625</v>
      </c>
      <c r="AB214" s="19" t="s">
        <v>39</v>
      </c>
      <c r="AC214" s="25" t="s">
        <v>43</v>
      </c>
      <c r="AD214" s="26" t="str">
        <f t="shared" si="23"/>
        <v>E</v>
      </c>
      <c r="AE214" s="19" t="s">
        <v>39</v>
      </c>
      <c r="AF214" s="19" t="s">
        <v>39</v>
      </c>
      <c r="AG214" s="19" t="s">
        <v>39</v>
      </c>
      <c r="AH214" s="19" t="s">
        <v>39</v>
      </c>
      <c r="AI214" s="15" t="s">
        <v>44</v>
      </c>
    </row>
    <row r="215" spans="1:35" ht="16.5" customHeight="1">
      <c r="A215">
        <v>6179</v>
      </c>
      <c r="B215" s="13" t="str">
        <f t="shared" si="18"/>
        <v>Normal</v>
      </c>
      <c r="C215" s="14" t="s">
        <v>249</v>
      </c>
      <c r="D215" s="15" t="s">
        <v>211</v>
      </c>
      <c r="E215" s="16">
        <f t="shared" si="19"/>
        <v>16</v>
      </c>
      <c r="F215" s="17">
        <f t="shared" si="20"/>
        <v>11.8</v>
      </c>
      <c r="G215" s="17">
        <f t="shared" si="21"/>
        <v>0</v>
      </c>
      <c r="H215" s="17">
        <f t="shared" si="22"/>
        <v>0</v>
      </c>
      <c r="I215" s="18" t="str">
        <f>IFERROR(VLOOKUP(C215,#REF!,8,FALSE),"")</f>
        <v/>
      </c>
      <c r="J215" s="19">
        <v>0</v>
      </c>
      <c r="K215" s="19">
        <v>0</v>
      </c>
      <c r="L215" s="18" t="str">
        <f>IFERROR(VLOOKUP(C215,#REF!,11,FALSE),"")</f>
        <v/>
      </c>
      <c r="M215" s="19">
        <v>6000</v>
      </c>
      <c r="N215" s="20" t="s">
        <v>42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6000</v>
      </c>
      <c r="U215" s="19">
        <v>0</v>
      </c>
      <c r="V215" s="19">
        <v>0</v>
      </c>
      <c r="W215" s="19">
        <v>0</v>
      </c>
      <c r="X215" s="23">
        <v>6000</v>
      </c>
      <c r="Y215" s="17">
        <v>16</v>
      </c>
      <c r="Z215" s="24">
        <v>11.8</v>
      </c>
      <c r="AA215" s="23">
        <v>375</v>
      </c>
      <c r="AB215" s="19">
        <v>508</v>
      </c>
      <c r="AC215" s="25">
        <v>1.4</v>
      </c>
      <c r="AD215" s="26">
        <f t="shared" si="23"/>
        <v>100</v>
      </c>
      <c r="AE215" s="19">
        <v>0</v>
      </c>
      <c r="AF215" s="19">
        <v>4519</v>
      </c>
      <c r="AG215" s="19">
        <v>1880</v>
      </c>
      <c r="AH215" s="19">
        <v>0</v>
      </c>
      <c r="AI215" s="15" t="s">
        <v>44</v>
      </c>
    </row>
    <row r="216" spans="1:35" ht="16.5" customHeight="1">
      <c r="A216">
        <v>4475</v>
      </c>
      <c r="B216" s="13" t="str">
        <f t="shared" si="18"/>
        <v>OverStock</v>
      </c>
      <c r="C216" s="14" t="s">
        <v>250</v>
      </c>
      <c r="D216" s="15" t="s">
        <v>211</v>
      </c>
      <c r="E216" s="16">
        <f t="shared" si="19"/>
        <v>0</v>
      </c>
      <c r="F216" s="17">
        <f t="shared" si="20"/>
        <v>0</v>
      </c>
      <c r="G216" s="17">
        <f t="shared" si="21"/>
        <v>19.2</v>
      </c>
      <c r="H216" s="17">
        <f t="shared" si="22"/>
        <v>21.1</v>
      </c>
      <c r="I216" s="18" t="str">
        <f>IFERROR(VLOOKUP(C216,#REF!,8,FALSE),"")</f>
        <v/>
      </c>
      <c r="J216" s="19">
        <v>72000</v>
      </c>
      <c r="K216" s="19">
        <v>0</v>
      </c>
      <c r="L216" s="18" t="str">
        <f>IFERROR(VLOOKUP(C216,#REF!,11,FALSE),"")</f>
        <v/>
      </c>
      <c r="M216" s="19">
        <v>0</v>
      </c>
      <c r="N216" s="20" t="s">
        <v>42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0</v>
      </c>
      <c r="U216" s="19">
        <v>0</v>
      </c>
      <c r="V216" s="19">
        <v>0</v>
      </c>
      <c r="W216" s="19">
        <v>0</v>
      </c>
      <c r="X216" s="23">
        <v>72000</v>
      </c>
      <c r="Y216" s="17">
        <v>19.2</v>
      </c>
      <c r="Z216" s="24">
        <v>21.1</v>
      </c>
      <c r="AA216" s="23">
        <v>3750</v>
      </c>
      <c r="AB216" s="19">
        <v>3416</v>
      </c>
      <c r="AC216" s="25">
        <v>0.9</v>
      </c>
      <c r="AD216" s="26">
        <f t="shared" si="23"/>
        <v>100</v>
      </c>
      <c r="AE216" s="19">
        <v>0</v>
      </c>
      <c r="AF216" s="19">
        <v>30748</v>
      </c>
      <c r="AG216" s="19">
        <v>0</v>
      </c>
      <c r="AH216" s="19">
        <v>0</v>
      </c>
      <c r="AI216" s="15" t="s">
        <v>44</v>
      </c>
    </row>
    <row r="217" spans="1:35" ht="16.5" customHeight="1">
      <c r="A217">
        <v>6176</v>
      </c>
      <c r="B217" s="13" t="str">
        <f t="shared" si="18"/>
        <v>OverStock</v>
      </c>
      <c r="C217" s="14" t="s">
        <v>251</v>
      </c>
      <c r="D217" s="15" t="s">
        <v>211</v>
      </c>
      <c r="E217" s="16">
        <f t="shared" si="19"/>
        <v>0</v>
      </c>
      <c r="F217" s="17" t="str">
        <f t="shared" si="20"/>
        <v>--</v>
      </c>
      <c r="G217" s="17">
        <f t="shared" si="21"/>
        <v>4.8</v>
      </c>
      <c r="H217" s="17" t="str">
        <f t="shared" si="22"/>
        <v>--</v>
      </c>
      <c r="I217" s="18" t="str">
        <f>IFERROR(VLOOKUP(C217,#REF!,8,FALSE),"")</f>
        <v/>
      </c>
      <c r="J217" s="19">
        <v>9000</v>
      </c>
      <c r="K217" s="19">
        <v>9000</v>
      </c>
      <c r="L217" s="18" t="str">
        <f>IFERROR(VLOOKUP(C217,#REF!,11,FALSE),"")</f>
        <v/>
      </c>
      <c r="M217" s="19">
        <v>0</v>
      </c>
      <c r="N217" s="20" t="s">
        <v>39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0</v>
      </c>
      <c r="U217" s="19">
        <v>0</v>
      </c>
      <c r="V217" s="19">
        <v>0</v>
      </c>
      <c r="W217" s="19">
        <v>0</v>
      </c>
      <c r="X217" s="23">
        <v>9000</v>
      </c>
      <c r="Y217" s="17">
        <v>20.8</v>
      </c>
      <c r="Z217" s="24" t="s">
        <v>39</v>
      </c>
      <c r="AA217" s="23">
        <v>1875</v>
      </c>
      <c r="AB217" s="19" t="s">
        <v>39</v>
      </c>
      <c r="AC217" s="25" t="s">
        <v>43</v>
      </c>
      <c r="AD217" s="26" t="str">
        <f t="shared" si="23"/>
        <v>E</v>
      </c>
      <c r="AE217" s="19" t="s">
        <v>39</v>
      </c>
      <c r="AF217" s="19" t="s">
        <v>39</v>
      </c>
      <c r="AG217" s="19" t="s">
        <v>39</v>
      </c>
      <c r="AH217" s="19" t="s">
        <v>39</v>
      </c>
      <c r="AI217" s="15" t="s">
        <v>44</v>
      </c>
    </row>
    <row r="218" spans="1:35" ht="16.5" customHeight="1">
      <c r="A218">
        <v>3209</v>
      </c>
      <c r="B218" s="13" t="str">
        <f t="shared" si="18"/>
        <v>Normal</v>
      </c>
      <c r="C218" s="14" t="s">
        <v>256</v>
      </c>
      <c r="D218" s="15" t="s">
        <v>253</v>
      </c>
      <c r="E218" s="16">
        <f t="shared" si="19"/>
        <v>7.1</v>
      </c>
      <c r="F218" s="17">
        <f t="shared" si="20"/>
        <v>2.2999999999999998</v>
      </c>
      <c r="G218" s="17">
        <f t="shared" si="21"/>
        <v>7.1</v>
      </c>
      <c r="H218" s="17">
        <f t="shared" si="22"/>
        <v>2.2999999999999998</v>
      </c>
      <c r="I218" s="18" t="str">
        <f>IFERROR(VLOOKUP(C218,#REF!,8,FALSE),"")</f>
        <v/>
      </c>
      <c r="J218" s="19">
        <v>4000</v>
      </c>
      <c r="K218" s="19">
        <v>4000</v>
      </c>
      <c r="L218" s="18" t="str">
        <f>IFERROR(VLOOKUP(C218,#REF!,11,FALSE),"")</f>
        <v/>
      </c>
      <c r="M218" s="19">
        <v>4000</v>
      </c>
      <c r="N218" s="20" t="s">
        <v>69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0</v>
      </c>
      <c r="U218" s="19">
        <v>0</v>
      </c>
      <c r="V218" s="19">
        <v>4000</v>
      </c>
      <c r="W218" s="19">
        <v>0</v>
      </c>
      <c r="X218" s="23">
        <v>8000</v>
      </c>
      <c r="Y218" s="17">
        <v>14.2</v>
      </c>
      <c r="Z218" s="24">
        <v>4.5</v>
      </c>
      <c r="AA218" s="23">
        <v>563</v>
      </c>
      <c r="AB218" s="19">
        <v>1776</v>
      </c>
      <c r="AC218" s="25">
        <v>3.2</v>
      </c>
      <c r="AD218" s="26">
        <f t="shared" si="23"/>
        <v>150</v>
      </c>
      <c r="AE218" s="19">
        <v>0</v>
      </c>
      <c r="AF218" s="19">
        <v>16000</v>
      </c>
      <c r="AG218" s="19">
        <v>0</v>
      </c>
      <c r="AH218" s="19">
        <v>0</v>
      </c>
      <c r="AI218" s="15" t="s">
        <v>44</v>
      </c>
    </row>
    <row r="219" spans="1:35" ht="16.5" customHeight="1">
      <c r="A219">
        <v>4415</v>
      </c>
      <c r="B219" s="13" t="str">
        <f t="shared" si="18"/>
        <v>Normal</v>
      </c>
      <c r="C219" s="14" t="s">
        <v>257</v>
      </c>
      <c r="D219" s="15" t="s">
        <v>253</v>
      </c>
      <c r="E219" s="16">
        <f t="shared" si="19"/>
        <v>4.8</v>
      </c>
      <c r="F219" s="17">
        <f t="shared" si="20"/>
        <v>10.1</v>
      </c>
      <c r="G219" s="17">
        <f t="shared" si="21"/>
        <v>8.5</v>
      </c>
      <c r="H219" s="17">
        <f t="shared" si="22"/>
        <v>18</v>
      </c>
      <c r="I219" s="18" t="str">
        <f>IFERROR(VLOOKUP(C219,#REF!,8,FALSE),"")</f>
        <v/>
      </c>
      <c r="J219" s="19">
        <v>64000</v>
      </c>
      <c r="K219" s="19">
        <v>56000</v>
      </c>
      <c r="L219" s="18" t="str">
        <f>IFERROR(VLOOKUP(C219,#REF!,11,FALSE),"")</f>
        <v/>
      </c>
      <c r="M219" s="19">
        <v>36000</v>
      </c>
      <c r="N219" s="20" t="s">
        <v>69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12000</v>
      </c>
      <c r="U219" s="19">
        <v>0</v>
      </c>
      <c r="V219" s="19">
        <v>24000</v>
      </c>
      <c r="W219" s="19">
        <v>0</v>
      </c>
      <c r="X219" s="23">
        <v>100000</v>
      </c>
      <c r="Y219" s="17">
        <v>13.3</v>
      </c>
      <c r="Z219" s="24">
        <v>28.1</v>
      </c>
      <c r="AA219" s="23">
        <v>7500</v>
      </c>
      <c r="AB219" s="19">
        <v>3556</v>
      </c>
      <c r="AC219" s="25">
        <v>0.5</v>
      </c>
      <c r="AD219" s="26">
        <f t="shared" si="23"/>
        <v>100</v>
      </c>
      <c r="AE219" s="19">
        <v>0</v>
      </c>
      <c r="AF219" s="19">
        <v>16000</v>
      </c>
      <c r="AG219" s="19">
        <v>32000</v>
      </c>
      <c r="AH219" s="19">
        <v>25150</v>
      </c>
      <c r="AI219" s="15" t="s">
        <v>44</v>
      </c>
    </row>
    <row r="220" spans="1:35" ht="16.5" customHeight="1">
      <c r="A220">
        <v>2016</v>
      </c>
      <c r="B220" s="13" t="str">
        <f t="shared" si="18"/>
        <v>OverStock</v>
      </c>
      <c r="C220" s="14" t="s">
        <v>259</v>
      </c>
      <c r="D220" s="15" t="s">
        <v>253</v>
      </c>
      <c r="E220" s="16">
        <f t="shared" si="19"/>
        <v>48</v>
      </c>
      <c r="F220" s="17">
        <f t="shared" si="20"/>
        <v>18</v>
      </c>
      <c r="G220" s="17">
        <f t="shared" si="21"/>
        <v>0</v>
      </c>
      <c r="H220" s="17">
        <f t="shared" si="22"/>
        <v>0</v>
      </c>
      <c r="I220" s="18" t="str">
        <f>IFERROR(VLOOKUP(C220,#REF!,8,FALSE),"")</f>
        <v/>
      </c>
      <c r="J220" s="19">
        <v>0</v>
      </c>
      <c r="K220" s="19">
        <v>0</v>
      </c>
      <c r="L220" s="18" t="str">
        <f>IFERROR(VLOOKUP(C220,#REF!,11,FALSE),"")</f>
        <v/>
      </c>
      <c r="M220" s="19">
        <v>24000</v>
      </c>
      <c r="N220" s="20" t="s">
        <v>69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24000</v>
      </c>
      <c r="U220" s="19">
        <v>0</v>
      </c>
      <c r="V220" s="19">
        <v>0</v>
      </c>
      <c r="W220" s="19">
        <v>0</v>
      </c>
      <c r="X220" s="23">
        <v>24000</v>
      </c>
      <c r="Y220" s="17">
        <v>48</v>
      </c>
      <c r="Z220" s="24">
        <v>18</v>
      </c>
      <c r="AA220" s="23">
        <v>500</v>
      </c>
      <c r="AB220" s="19">
        <v>1332</v>
      </c>
      <c r="AC220" s="25">
        <v>2.7</v>
      </c>
      <c r="AD220" s="26">
        <f t="shared" si="23"/>
        <v>150</v>
      </c>
      <c r="AE220" s="19">
        <v>0</v>
      </c>
      <c r="AF220" s="19">
        <v>12000</v>
      </c>
      <c r="AG220" s="19">
        <v>0</v>
      </c>
      <c r="AH220" s="19">
        <v>0</v>
      </c>
      <c r="AI220" s="15" t="s">
        <v>44</v>
      </c>
    </row>
    <row r="221" spans="1:35" ht="16.5" customHeight="1">
      <c r="A221">
        <v>4403</v>
      </c>
      <c r="B221" s="13" t="str">
        <f t="shared" si="18"/>
        <v>OverStock</v>
      </c>
      <c r="C221" s="14" t="s">
        <v>260</v>
      </c>
      <c r="D221" s="15" t="s">
        <v>253</v>
      </c>
      <c r="E221" s="16">
        <f t="shared" si="19"/>
        <v>12.3</v>
      </c>
      <c r="F221" s="17">
        <f t="shared" si="20"/>
        <v>3.7</v>
      </c>
      <c r="G221" s="17">
        <f t="shared" si="21"/>
        <v>13.3</v>
      </c>
      <c r="H221" s="17">
        <f t="shared" si="22"/>
        <v>4</v>
      </c>
      <c r="I221" s="18" t="str">
        <f>IFERROR(VLOOKUP(C221,#REF!,8,FALSE),"")</f>
        <v/>
      </c>
      <c r="J221" s="19">
        <v>120000</v>
      </c>
      <c r="K221" s="19">
        <v>120000</v>
      </c>
      <c r="L221" s="18" t="str">
        <f>IFERROR(VLOOKUP(C221,#REF!,11,FALSE),"")</f>
        <v/>
      </c>
      <c r="M221" s="19">
        <v>111000</v>
      </c>
      <c r="N221" s="20" t="s">
        <v>69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0</v>
      </c>
      <c r="U221" s="19">
        <v>0</v>
      </c>
      <c r="V221" s="19">
        <v>111000</v>
      </c>
      <c r="W221" s="19">
        <v>0</v>
      </c>
      <c r="X221" s="23">
        <v>231000</v>
      </c>
      <c r="Y221" s="17">
        <v>25.7</v>
      </c>
      <c r="Z221" s="24">
        <v>7.8</v>
      </c>
      <c r="AA221" s="23">
        <v>9000</v>
      </c>
      <c r="AB221" s="19">
        <v>29631</v>
      </c>
      <c r="AC221" s="25">
        <v>3.3</v>
      </c>
      <c r="AD221" s="26">
        <f t="shared" si="23"/>
        <v>150</v>
      </c>
      <c r="AE221" s="19">
        <v>27000</v>
      </c>
      <c r="AF221" s="19">
        <v>153380</v>
      </c>
      <c r="AG221" s="19">
        <v>123638</v>
      </c>
      <c r="AH221" s="19">
        <v>30758</v>
      </c>
      <c r="AI221" s="15" t="s">
        <v>44</v>
      </c>
    </row>
    <row r="222" spans="1:35" ht="16.5" customHeight="1">
      <c r="A222">
        <v>6167</v>
      </c>
      <c r="B222" s="13" t="str">
        <f t="shared" si="18"/>
        <v>OverStock</v>
      </c>
      <c r="C222" s="14" t="s">
        <v>262</v>
      </c>
      <c r="D222" s="15" t="s">
        <v>253</v>
      </c>
      <c r="E222" s="16">
        <f t="shared" si="19"/>
        <v>21.6</v>
      </c>
      <c r="F222" s="17" t="str">
        <f t="shared" si="20"/>
        <v>--</v>
      </c>
      <c r="G222" s="17">
        <f t="shared" si="21"/>
        <v>0</v>
      </c>
      <c r="H222" s="17" t="str">
        <f t="shared" si="22"/>
        <v>--</v>
      </c>
      <c r="I222" s="18" t="str">
        <f>IFERROR(VLOOKUP(C222,#REF!,8,FALSE),"")</f>
        <v/>
      </c>
      <c r="J222" s="19">
        <v>0</v>
      </c>
      <c r="K222" s="19">
        <v>0</v>
      </c>
      <c r="L222" s="18" t="str">
        <f>IFERROR(VLOOKUP(C222,#REF!,11,FALSE),"")</f>
        <v/>
      </c>
      <c r="M222" s="19">
        <v>410</v>
      </c>
      <c r="N222" s="20" t="s">
        <v>69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0</v>
      </c>
      <c r="U222" s="19">
        <v>0</v>
      </c>
      <c r="V222" s="19">
        <v>410</v>
      </c>
      <c r="W222" s="19">
        <v>0</v>
      </c>
      <c r="X222" s="23">
        <v>410</v>
      </c>
      <c r="Y222" s="17">
        <v>21.6</v>
      </c>
      <c r="Z222" s="24" t="s">
        <v>39</v>
      </c>
      <c r="AA222" s="23">
        <v>19</v>
      </c>
      <c r="AB222" s="19" t="s">
        <v>39</v>
      </c>
      <c r="AC222" s="25" t="s">
        <v>43</v>
      </c>
      <c r="AD222" s="26" t="str">
        <f t="shared" si="23"/>
        <v>E</v>
      </c>
      <c r="AE222" s="19" t="s">
        <v>39</v>
      </c>
      <c r="AF222" s="19" t="s">
        <v>39</v>
      </c>
      <c r="AG222" s="19" t="s">
        <v>39</v>
      </c>
      <c r="AH222" s="19" t="s">
        <v>39</v>
      </c>
      <c r="AI222" s="15" t="s">
        <v>44</v>
      </c>
    </row>
    <row r="223" spans="1:35" ht="16.5" hidden="1" customHeight="1">
      <c r="A223">
        <v>4463</v>
      </c>
      <c r="B223" s="13" t="str">
        <f t="shared" si="18"/>
        <v>Normal</v>
      </c>
      <c r="C223" s="14" t="s">
        <v>263</v>
      </c>
      <c r="D223" s="15" t="s">
        <v>253</v>
      </c>
      <c r="E223" s="16">
        <f t="shared" si="19"/>
        <v>0</v>
      </c>
      <c r="F223" s="17" t="str">
        <f t="shared" si="20"/>
        <v>--</v>
      </c>
      <c r="G223" s="17">
        <f t="shared" si="21"/>
        <v>0</v>
      </c>
      <c r="H223" s="17" t="str">
        <f t="shared" si="22"/>
        <v>--</v>
      </c>
      <c r="I223" s="18" t="str">
        <f>IFERROR(VLOOKUP(C223,#REF!,8,FALSE),"")</f>
        <v/>
      </c>
      <c r="J223" s="19">
        <v>0</v>
      </c>
      <c r="K223" s="19">
        <v>0</v>
      </c>
      <c r="L223" s="18" t="str">
        <f>IFERROR(VLOOKUP(C223,#REF!,11,FALSE),"")</f>
        <v/>
      </c>
      <c r="M223" s="19">
        <v>0</v>
      </c>
      <c r="N223" s="20" t="s">
        <v>69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0</v>
      </c>
      <c r="U223" s="19">
        <v>0</v>
      </c>
      <c r="V223" s="19">
        <v>0</v>
      </c>
      <c r="W223" s="19">
        <v>0</v>
      </c>
      <c r="X223" s="23">
        <v>0</v>
      </c>
      <c r="Y223" s="17">
        <v>0</v>
      </c>
      <c r="Z223" s="24" t="s">
        <v>39</v>
      </c>
      <c r="AA223" s="23">
        <v>250</v>
      </c>
      <c r="AB223" s="19" t="s">
        <v>39</v>
      </c>
      <c r="AC223" s="25" t="s">
        <v>43</v>
      </c>
      <c r="AD223" s="26" t="str">
        <f t="shared" si="23"/>
        <v>E</v>
      </c>
      <c r="AE223" s="19" t="s">
        <v>39</v>
      </c>
      <c r="AF223" s="19" t="s">
        <v>39</v>
      </c>
      <c r="AG223" s="19" t="s">
        <v>39</v>
      </c>
      <c r="AH223" s="19" t="s">
        <v>39</v>
      </c>
      <c r="AI223" s="15" t="s">
        <v>44</v>
      </c>
    </row>
    <row r="224" spans="1:35" ht="16.5" customHeight="1">
      <c r="A224">
        <v>5103</v>
      </c>
      <c r="B224" s="13" t="str">
        <f t="shared" si="18"/>
        <v>Normal</v>
      </c>
      <c r="C224" s="14" t="s">
        <v>264</v>
      </c>
      <c r="D224" s="15" t="s">
        <v>253</v>
      </c>
      <c r="E224" s="16">
        <f t="shared" si="19"/>
        <v>6.2</v>
      </c>
      <c r="F224" s="17">
        <f t="shared" si="20"/>
        <v>7.1</v>
      </c>
      <c r="G224" s="17">
        <f t="shared" si="21"/>
        <v>7.3</v>
      </c>
      <c r="H224" s="17">
        <f t="shared" si="22"/>
        <v>8.3000000000000007</v>
      </c>
      <c r="I224" s="18" t="str">
        <f>IFERROR(VLOOKUP(C224,#REF!,8,FALSE),"")</f>
        <v/>
      </c>
      <c r="J224" s="19">
        <v>748000</v>
      </c>
      <c r="K224" s="19">
        <v>748000</v>
      </c>
      <c r="L224" s="18" t="str">
        <f>IFERROR(VLOOKUP(C224,#REF!,11,FALSE),"")</f>
        <v/>
      </c>
      <c r="M224" s="19">
        <v>638000</v>
      </c>
      <c r="N224" s="20" t="s">
        <v>69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0</v>
      </c>
      <c r="U224" s="19">
        <v>0</v>
      </c>
      <c r="V224" s="19">
        <v>638000</v>
      </c>
      <c r="W224" s="19">
        <v>0</v>
      </c>
      <c r="X224" s="23">
        <v>1386000</v>
      </c>
      <c r="Y224" s="17">
        <v>13.5</v>
      </c>
      <c r="Z224" s="24">
        <v>15.3</v>
      </c>
      <c r="AA224" s="23">
        <v>102500</v>
      </c>
      <c r="AB224" s="19">
        <v>90431</v>
      </c>
      <c r="AC224" s="25">
        <v>0.9</v>
      </c>
      <c r="AD224" s="26">
        <f t="shared" si="23"/>
        <v>100</v>
      </c>
      <c r="AE224" s="19">
        <v>160658</v>
      </c>
      <c r="AF224" s="19">
        <v>464920</v>
      </c>
      <c r="AG224" s="19">
        <v>319412</v>
      </c>
      <c r="AH224" s="19">
        <v>81584</v>
      </c>
      <c r="AI224" s="15" t="s">
        <v>44</v>
      </c>
    </row>
    <row r="225" spans="1:35" ht="16.5" customHeight="1">
      <c r="A225">
        <v>4451</v>
      </c>
      <c r="B225" s="13" t="str">
        <f t="shared" si="18"/>
        <v>OverStock</v>
      </c>
      <c r="C225" s="14" t="s">
        <v>265</v>
      </c>
      <c r="D225" s="15" t="s">
        <v>253</v>
      </c>
      <c r="E225" s="16">
        <f t="shared" si="19"/>
        <v>12.6</v>
      </c>
      <c r="F225" s="17">
        <f t="shared" si="20"/>
        <v>9.3000000000000007</v>
      </c>
      <c r="G225" s="17">
        <f t="shared" si="21"/>
        <v>9.5</v>
      </c>
      <c r="H225" s="17">
        <f t="shared" si="22"/>
        <v>7</v>
      </c>
      <c r="I225" s="18" t="str">
        <f>IFERROR(VLOOKUP(C225,#REF!,8,FALSE),"")</f>
        <v/>
      </c>
      <c r="J225" s="19">
        <v>360000</v>
      </c>
      <c r="K225" s="19">
        <v>360000</v>
      </c>
      <c r="L225" s="18" t="str">
        <f>IFERROR(VLOOKUP(C225,#REF!,11,FALSE),"")</f>
        <v/>
      </c>
      <c r="M225" s="19">
        <v>478000</v>
      </c>
      <c r="N225" s="20" t="s">
        <v>69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218000</v>
      </c>
      <c r="U225" s="19">
        <v>0</v>
      </c>
      <c r="V225" s="19">
        <v>260000</v>
      </c>
      <c r="W225" s="19">
        <v>0</v>
      </c>
      <c r="X225" s="23">
        <v>838000</v>
      </c>
      <c r="Y225" s="17">
        <v>22.1</v>
      </c>
      <c r="Z225" s="24">
        <v>16.3</v>
      </c>
      <c r="AA225" s="23">
        <v>38000</v>
      </c>
      <c r="AB225" s="19">
        <v>51374</v>
      </c>
      <c r="AC225" s="25">
        <v>1.4</v>
      </c>
      <c r="AD225" s="26">
        <f t="shared" si="23"/>
        <v>100</v>
      </c>
      <c r="AE225" s="19">
        <v>188208</v>
      </c>
      <c r="AF225" s="19">
        <v>144362</v>
      </c>
      <c r="AG225" s="19">
        <v>172356</v>
      </c>
      <c r="AH225" s="19">
        <v>15520</v>
      </c>
      <c r="AI225" s="15" t="s">
        <v>44</v>
      </c>
    </row>
    <row r="226" spans="1:35" ht="16.5" customHeight="1">
      <c r="A226">
        <v>6144</v>
      </c>
      <c r="B226" s="13" t="str">
        <f t="shared" si="18"/>
        <v>Normal</v>
      </c>
      <c r="C226" s="14" t="s">
        <v>266</v>
      </c>
      <c r="D226" s="15" t="s">
        <v>253</v>
      </c>
      <c r="E226" s="16">
        <f t="shared" si="19"/>
        <v>7.1</v>
      </c>
      <c r="F226" s="17">
        <f t="shared" si="20"/>
        <v>2.2999999999999998</v>
      </c>
      <c r="G226" s="17">
        <f t="shared" si="21"/>
        <v>0</v>
      </c>
      <c r="H226" s="17">
        <f t="shared" si="22"/>
        <v>0</v>
      </c>
      <c r="I226" s="18" t="str">
        <f>IFERROR(VLOOKUP(C226,#REF!,8,FALSE),"")</f>
        <v/>
      </c>
      <c r="J226" s="19">
        <v>0</v>
      </c>
      <c r="K226" s="19">
        <v>0</v>
      </c>
      <c r="L226" s="18" t="str">
        <f>IFERROR(VLOOKUP(C226,#REF!,11,FALSE),"")</f>
        <v/>
      </c>
      <c r="M226" s="19">
        <v>16000</v>
      </c>
      <c r="N226" s="20" t="s">
        <v>69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0</v>
      </c>
      <c r="U226" s="19">
        <v>0</v>
      </c>
      <c r="V226" s="19">
        <v>16000</v>
      </c>
      <c r="W226" s="19">
        <v>0</v>
      </c>
      <c r="X226" s="23">
        <v>16000</v>
      </c>
      <c r="Y226" s="17">
        <v>7.1</v>
      </c>
      <c r="Z226" s="24">
        <v>2.2999999999999998</v>
      </c>
      <c r="AA226" s="23">
        <v>2250</v>
      </c>
      <c r="AB226" s="19">
        <v>7016</v>
      </c>
      <c r="AC226" s="25">
        <v>3.1</v>
      </c>
      <c r="AD226" s="26">
        <f t="shared" si="23"/>
        <v>150</v>
      </c>
      <c r="AE226" s="19">
        <v>0</v>
      </c>
      <c r="AF226" s="19">
        <v>40164</v>
      </c>
      <c r="AG226" s="19">
        <v>30968</v>
      </c>
      <c r="AH226" s="19">
        <v>0</v>
      </c>
      <c r="AI226" s="15" t="s">
        <v>44</v>
      </c>
    </row>
    <row r="227" spans="1:35" ht="16.5" customHeight="1">
      <c r="A227">
        <v>4432</v>
      </c>
      <c r="B227" s="13" t="str">
        <f t="shared" si="18"/>
        <v>Normal</v>
      </c>
      <c r="C227" s="14" t="s">
        <v>267</v>
      </c>
      <c r="D227" s="15" t="s">
        <v>253</v>
      </c>
      <c r="E227" s="16">
        <f t="shared" si="19"/>
        <v>3.8</v>
      </c>
      <c r="F227" s="17">
        <f t="shared" si="20"/>
        <v>1.9</v>
      </c>
      <c r="G227" s="17">
        <f t="shared" si="21"/>
        <v>2.2999999999999998</v>
      </c>
      <c r="H227" s="17">
        <f t="shared" si="22"/>
        <v>1.1000000000000001</v>
      </c>
      <c r="I227" s="18" t="str">
        <f>IFERROR(VLOOKUP(C227,#REF!,8,FALSE),"")</f>
        <v/>
      </c>
      <c r="J227" s="19">
        <v>9000</v>
      </c>
      <c r="K227" s="19">
        <v>9000</v>
      </c>
      <c r="L227" s="18" t="str">
        <f>IFERROR(VLOOKUP(C227,#REF!,11,FALSE),"")</f>
        <v/>
      </c>
      <c r="M227" s="19">
        <v>15000</v>
      </c>
      <c r="N227" s="20" t="s">
        <v>69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0</v>
      </c>
      <c r="U227" s="19">
        <v>0</v>
      </c>
      <c r="V227" s="19">
        <v>15000</v>
      </c>
      <c r="W227" s="19">
        <v>0</v>
      </c>
      <c r="X227" s="23">
        <v>24000</v>
      </c>
      <c r="Y227" s="17">
        <v>6.1</v>
      </c>
      <c r="Z227" s="24">
        <v>3</v>
      </c>
      <c r="AA227" s="23">
        <v>3938</v>
      </c>
      <c r="AB227" s="19">
        <v>8024</v>
      </c>
      <c r="AC227" s="25">
        <v>2</v>
      </c>
      <c r="AD227" s="26">
        <f t="shared" si="23"/>
        <v>150</v>
      </c>
      <c r="AE227" s="19">
        <v>12000</v>
      </c>
      <c r="AF227" s="19">
        <v>54220</v>
      </c>
      <c r="AG227" s="19">
        <v>12000</v>
      </c>
      <c r="AH227" s="19">
        <v>0</v>
      </c>
      <c r="AI227" s="15" t="s">
        <v>44</v>
      </c>
    </row>
    <row r="228" spans="1:35" ht="16.5" customHeight="1">
      <c r="A228">
        <v>6169</v>
      </c>
      <c r="B228" s="13" t="str">
        <f t="shared" si="18"/>
        <v>Normal</v>
      </c>
      <c r="C228" s="14" t="s">
        <v>269</v>
      </c>
      <c r="D228" s="15" t="s">
        <v>253</v>
      </c>
      <c r="E228" s="16">
        <f t="shared" si="19"/>
        <v>8</v>
      </c>
      <c r="F228" s="17">
        <f t="shared" si="20"/>
        <v>18</v>
      </c>
      <c r="G228" s="17">
        <f t="shared" si="21"/>
        <v>8</v>
      </c>
      <c r="H228" s="17">
        <f t="shared" si="22"/>
        <v>18</v>
      </c>
      <c r="I228" s="18" t="str">
        <f>IFERROR(VLOOKUP(C228,#REF!,8,FALSE),"")</f>
        <v/>
      </c>
      <c r="J228" s="19">
        <v>3000</v>
      </c>
      <c r="K228" s="19">
        <v>3000</v>
      </c>
      <c r="L228" s="18" t="str">
        <f>IFERROR(VLOOKUP(C228,#REF!,11,FALSE),"")</f>
        <v/>
      </c>
      <c r="M228" s="19">
        <v>3000</v>
      </c>
      <c r="N228" s="20" t="s">
        <v>69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0</v>
      </c>
      <c r="U228" s="19">
        <v>0</v>
      </c>
      <c r="V228" s="19">
        <v>3000</v>
      </c>
      <c r="W228" s="19">
        <v>0</v>
      </c>
      <c r="X228" s="23">
        <v>6000</v>
      </c>
      <c r="Y228" s="17">
        <v>16</v>
      </c>
      <c r="Z228" s="24">
        <v>35.9</v>
      </c>
      <c r="AA228" s="23">
        <v>375</v>
      </c>
      <c r="AB228" s="19">
        <v>167</v>
      </c>
      <c r="AC228" s="25">
        <v>0.4</v>
      </c>
      <c r="AD228" s="26">
        <f t="shared" si="23"/>
        <v>50</v>
      </c>
      <c r="AE228" s="19">
        <v>1500</v>
      </c>
      <c r="AF228" s="19">
        <v>0</v>
      </c>
      <c r="AG228" s="19">
        <v>0</v>
      </c>
      <c r="AH228" s="19">
        <v>0</v>
      </c>
      <c r="AI228" s="15" t="s">
        <v>44</v>
      </c>
    </row>
    <row r="229" spans="1:35" ht="16.5" customHeight="1">
      <c r="A229">
        <v>6155</v>
      </c>
      <c r="B229" s="13" t="str">
        <f t="shared" si="18"/>
        <v>OverStock</v>
      </c>
      <c r="C229" s="14" t="s">
        <v>270</v>
      </c>
      <c r="D229" s="15" t="s">
        <v>253</v>
      </c>
      <c r="E229" s="16">
        <f t="shared" si="19"/>
        <v>13.2</v>
      </c>
      <c r="F229" s="17">
        <f t="shared" si="20"/>
        <v>5.3</v>
      </c>
      <c r="G229" s="17">
        <f t="shared" si="21"/>
        <v>4.2</v>
      </c>
      <c r="H229" s="17">
        <f t="shared" si="22"/>
        <v>1.7</v>
      </c>
      <c r="I229" s="18" t="str">
        <f>IFERROR(VLOOKUP(C229,#REF!,8,FALSE),"")</f>
        <v/>
      </c>
      <c r="J229" s="19">
        <v>200000</v>
      </c>
      <c r="K229" s="19">
        <v>200000</v>
      </c>
      <c r="L229" s="18" t="str">
        <f>IFERROR(VLOOKUP(C229,#REF!,11,FALSE),"")</f>
        <v/>
      </c>
      <c r="M229" s="19">
        <v>628000</v>
      </c>
      <c r="N229" s="20" t="s">
        <v>69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140000</v>
      </c>
      <c r="U229" s="19">
        <v>0</v>
      </c>
      <c r="V229" s="19">
        <v>488000</v>
      </c>
      <c r="W229" s="19">
        <v>0</v>
      </c>
      <c r="X229" s="23">
        <v>828000</v>
      </c>
      <c r="Y229" s="17">
        <v>17.399999999999999</v>
      </c>
      <c r="Z229" s="24">
        <v>7</v>
      </c>
      <c r="AA229" s="23">
        <v>47500</v>
      </c>
      <c r="AB229" s="19">
        <v>117936</v>
      </c>
      <c r="AC229" s="25">
        <v>2.5</v>
      </c>
      <c r="AD229" s="26">
        <f t="shared" si="23"/>
        <v>150</v>
      </c>
      <c r="AE229" s="19">
        <v>8000</v>
      </c>
      <c r="AF229" s="19">
        <v>601476</v>
      </c>
      <c r="AG229" s="19">
        <v>855732</v>
      </c>
      <c r="AH229" s="19">
        <v>208924</v>
      </c>
      <c r="AI229" s="15" t="s">
        <v>44</v>
      </c>
    </row>
    <row r="230" spans="1:35" ht="16.5" customHeight="1">
      <c r="A230">
        <v>1987</v>
      </c>
      <c r="B230" s="13" t="str">
        <f t="shared" si="18"/>
        <v>FCST</v>
      </c>
      <c r="C230" s="14" t="s">
        <v>273</v>
      </c>
      <c r="D230" s="15" t="s">
        <v>59</v>
      </c>
      <c r="E230" s="16" t="str">
        <f t="shared" si="19"/>
        <v>前八週無拉料</v>
      </c>
      <c r="F230" s="17">
        <f t="shared" si="20"/>
        <v>4.2</v>
      </c>
      <c r="G230" s="17" t="str">
        <f t="shared" si="21"/>
        <v>--</v>
      </c>
      <c r="H230" s="17">
        <f t="shared" si="22"/>
        <v>0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327000</v>
      </c>
      <c r="N230" s="20" t="s">
        <v>47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327000</v>
      </c>
      <c r="U230" s="19">
        <v>0</v>
      </c>
      <c r="V230" s="19">
        <v>0</v>
      </c>
      <c r="W230" s="19">
        <v>0</v>
      </c>
      <c r="X230" s="23">
        <v>327000</v>
      </c>
      <c r="Y230" s="17" t="s">
        <v>39</v>
      </c>
      <c r="Z230" s="24">
        <v>4.2</v>
      </c>
      <c r="AA230" s="23">
        <v>0</v>
      </c>
      <c r="AB230" s="19">
        <v>78579</v>
      </c>
      <c r="AC230" s="25" t="s">
        <v>79</v>
      </c>
      <c r="AD230" s="26" t="str">
        <f t="shared" si="23"/>
        <v>F</v>
      </c>
      <c r="AE230" s="19">
        <v>19803</v>
      </c>
      <c r="AF230" s="19">
        <v>519651</v>
      </c>
      <c r="AG230" s="19">
        <v>344520</v>
      </c>
      <c r="AH230" s="19">
        <v>180360</v>
      </c>
      <c r="AI230" s="15" t="s">
        <v>44</v>
      </c>
    </row>
    <row r="231" spans="1:35" ht="16.5" customHeight="1">
      <c r="A231">
        <v>9210</v>
      </c>
      <c r="B231" s="13" t="str">
        <f t="shared" si="18"/>
        <v>Normal</v>
      </c>
      <c r="C231" s="14" t="s">
        <v>274</v>
      </c>
      <c r="D231" s="15" t="s">
        <v>59</v>
      </c>
      <c r="E231" s="16">
        <f t="shared" si="19"/>
        <v>6.5</v>
      </c>
      <c r="F231" s="17">
        <f t="shared" si="20"/>
        <v>5.3</v>
      </c>
      <c r="G231" s="17">
        <f t="shared" si="21"/>
        <v>3.5</v>
      </c>
      <c r="H231" s="17">
        <f t="shared" si="22"/>
        <v>2.8</v>
      </c>
      <c r="I231" s="18" t="str">
        <f>IFERROR(VLOOKUP(C231,#REF!,8,FALSE),"")</f>
        <v/>
      </c>
      <c r="J231" s="19">
        <v>48000</v>
      </c>
      <c r="K231" s="19">
        <v>48000</v>
      </c>
      <c r="L231" s="18" t="str">
        <f>IFERROR(VLOOKUP(C231,#REF!,11,FALSE),"")</f>
        <v/>
      </c>
      <c r="M231" s="19">
        <v>90000</v>
      </c>
      <c r="N231" s="20" t="s">
        <v>47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90000</v>
      </c>
      <c r="U231" s="19">
        <v>0</v>
      </c>
      <c r="V231" s="19">
        <v>0</v>
      </c>
      <c r="W231" s="19">
        <v>0</v>
      </c>
      <c r="X231" s="23">
        <v>138000</v>
      </c>
      <c r="Y231" s="17">
        <v>9.9</v>
      </c>
      <c r="Z231" s="24">
        <v>8.1</v>
      </c>
      <c r="AA231" s="23">
        <v>13875</v>
      </c>
      <c r="AB231" s="19">
        <v>17135</v>
      </c>
      <c r="AC231" s="25">
        <v>1.2</v>
      </c>
      <c r="AD231" s="26">
        <f t="shared" si="23"/>
        <v>100</v>
      </c>
      <c r="AE231" s="19">
        <v>40479</v>
      </c>
      <c r="AF231" s="19">
        <v>77834</v>
      </c>
      <c r="AG231" s="19">
        <v>35902</v>
      </c>
      <c r="AH231" s="19">
        <v>38568</v>
      </c>
      <c r="AI231" s="15" t="s">
        <v>44</v>
      </c>
    </row>
    <row r="232" spans="1:35" ht="16.5" customHeight="1">
      <c r="A232">
        <v>4458</v>
      </c>
      <c r="B232" s="13" t="str">
        <f t="shared" si="18"/>
        <v>OverStock</v>
      </c>
      <c r="C232" s="14" t="s">
        <v>275</v>
      </c>
      <c r="D232" s="15" t="s">
        <v>59</v>
      </c>
      <c r="E232" s="16">
        <f t="shared" si="19"/>
        <v>57.2</v>
      </c>
      <c r="F232" s="17">
        <f t="shared" si="20"/>
        <v>4.0999999999999996</v>
      </c>
      <c r="G232" s="17">
        <f t="shared" si="21"/>
        <v>0</v>
      </c>
      <c r="H232" s="17">
        <f t="shared" si="22"/>
        <v>0</v>
      </c>
      <c r="I232" s="18" t="str">
        <f>IFERROR(VLOOKUP(C232,#REF!,8,FALSE),"")</f>
        <v/>
      </c>
      <c r="J232" s="19">
        <v>0</v>
      </c>
      <c r="K232" s="19">
        <v>0</v>
      </c>
      <c r="L232" s="18" t="str">
        <f>IFERROR(VLOOKUP(C232,#REF!,11,FALSE),"")</f>
        <v/>
      </c>
      <c r="M232" s="19">
        <v>3220000</v>
      </c>
      <c r="N232" s="20" t="s">
        <v>47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3220000</v>
      </c>
      <c r="U232" s="19">
        <v>0</v>
      </c>
      <c r="V232" s="19">
        <v>0</v>
      </c>
      <c r="W232" s="19">
        <v>0</v>
      </c>
      <c r="X232" s="23">
        <v>3220000</v>
      </c>
      <c r="Y232" s="17">
        <v>57.2</v>
      </c>
      <c r="Z232" s="24">
        <v>4.0999999999999996</v>
      </c>
      <c r="AA232" s="23">
        <v>56250</v>
      </c>
      <c r="AB232" s="19">
        <v>785088</v>
      </c>
      <c r="AC232" s="25">
        <v>14</v>
      </c>
      <c r="AD232" s="26">
        <f t="shared" si="23"/>
        <v>150</v>
      </c>
      <c r="AE232" s="19">
        <v>2034867</v>
      </c>
      <c r="AF232" s="19">
        <v>3911349</v>
      </c>
      <c r="AG232" s="19">
        <v>2279658</v>
      </c>
      <c r="AH232" s="19">
        <v>1257276</v>
      </c>
      <c r="AI232" s="15" t="s">
        <v>44</v>
      </c>
    </row>
    <row r="233" spans="1:35" ht="16.5" customHeight="1">
      <c r="A233">
        <v>4399</v>
      </c>
      <c r="B233" s="13" t="str">
        <f t="shared" si="18"/>
        <v>Normal</v>
      </c>
      <c r="C233" s="14" t="s">
        <v>276</v>
      </c>
      <c r="D233" s="15" t="s">
        <v>59</v>
      </c>
      <c r="E233" s="16">
        <f t="shared" si="19"/>
        <v>7.4</v>
      </c>
      <c r="F233" s="17">
        <f t="shared" si="20"/>
        <v>4.5</v>
      </c>
      <c r="G233" s="17">
        <f t="shared" si="21"/>
        <v>0</v>
      </c>
      <c r="H233" s="17">
        <f t="shared" si="22"/>
        <v>0</v>
      </c>
      <c r="I233" s="18" t="str">
        <f>IFERROR(VLOOKUP(C233,#REF!,8,FALSE),"")</f>
        <v/>
      </c>
      <c r="J233" s="19">
        <v>0</v>
      </c>
      <c r="K233" s="19">
        <v>0</v>
      </c>
      <c r="L233" s="18" t="str">
        <f>IFERROR(VLOOKUP(C233,#REF!,11,FALSE),"")</f>
        <v/>
      </c>
      <c r="M233" s="19">
        <v>368000</v>
      </c>
      <c r="N233" s="20" t="s">
        <v>63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152000</v>
      </c>
      <c r="U233" s="19">
        <v>0</v>
      </c>
      <c r="V233" s="19">
        <v>216000</v>
      </c>
      <c r="W233" s="19">
        <v>0</v>
      </c>
      <c r="X233" s="23">
        <v>368000</v>
      </c>
      <c r="Y233" s="17">
        <v>7.4</v>
      </c>
      <c r="Z233" s="24">
        <v>4.5</v>
      </c>
      <c r="AA233" s="23">
        <v>50000</v>
      </c>
      <c r="AB233" s="19">
        <v>82300</v>
      </c>
      <c r="AC233" s="25">
        <v>1.6</v>
      </c>
      <c r="AD233" s="26">
        <f t="shared" si="23"/>
        <v>100</v>
      </c>
      <c r="AE233" s="19">
        <v>8000</v>
      </c>
      <c r="AF233" s="19">
        <v>455369</v>
      </c>
      <c r="AG233" s="19">
        <v>472714</v>
      </c>
      <c r="AH233" s="19">
        <v>115465</v>
      </c>
      <c r="AI233" s="15" t="s">
        <v>44</v>
      </c>
    </row>
    <row r="234" spans="1:35" ht="16.5" customHeight="1">
      <c r="A234">
        <v>4464</v>
      </c>
      <c r="B234" s="13" t="str">
        <f t="shared" si="18"/>
        <v>FCST</v>
      </c>
      <c r="C234" s="14" t="s">
        <v>277</v>
      </c>
      <c r="D234" s="15" t="s">
        <v>59</v>
      </c>
      <c r="E234" s="16" t="str">
        <f t="shared" si="19"/>
        <v>前八週無拉料</v>
      </c>
      <c r="F234" s="17">
        <f t="shared" si="20"/>
        <v>1981.1</v>
      </c>
      <c r="G234" s="17" t="str">
        <f t="shared" si="21"/>
        <v>--</v>
      </c>
      <c r="H234" s="17">
        <f t="shared" si="22"/>
        <v>0</v>
      </c>
      <c r="I234" s="18" t="str">
        <f>IFERROR(VLOOKUP(C234,#REF!,8,FALSE),"")</f>
        <v/>
      </c>
      <c r="J234" s="19">
        <v>0</v>
      </c>
      <c r="K234" s="19">
        <v>0</v>
      </c>
      <c r="L234" s="18" t="str">
        <f>IFERROR(VLOOKUP(C234,#REF!,11,FALSE),"")</f>
        <v/>
      </c>
      <c r="M234" s="19">
        <v>630000</v>
      </c>
      <c r="N234" s="20" t="s">
        <v>47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630000</v>
      </c>
      <c r="U234" s="19">
        <v>0</v>
      </c>
      <c r="V234" s="19">
        <v>0</v>
      </c>
      <c r="W234" s="19">
        <v>0</v>
      </c>
      <c r="X234" s="23">
        <v>630000</v>
      </c>
      <c r="Y234" s="17" t="s">
        <v>39</v>
      </c>
      <c r="Z234" s="24">
        <v>1981.1</v>
      </c>
      <c r="AA234" s="23">
        <v>0</v>
      </c>
      <c r="AB234" s="19">
        <v>318</v>
      </c>
      <c r="AC234" s="25" t="s">
        <v>79</v>
      </c>
      <c r="AD234" s="26" t="str">
        <f t="shared" si="23"/>
        <v>F</v>
      </c>
      <c r="AE234" s="19">
        <v>2039</v>
      </c>
      <c r="AF234" s="19">
        <v>545</v>
      </c>
      <c r="AG234" s="19">
        <v>553</v>
      </c>
      <c r="AH234" s="19">
        <v>532</v>
      </c>
      <c r="AI234" s="15" t="s">
        <v>44</v>
      </c>
    </row>
    <row r="235" spans="1:35" ht="16.5" customHeight="1">
      <c r="A235">
        <v>8417</v>
      </c>
      <c r="B235" s="13" t="str">
        <f t="shared" si="18"/>
        <v>Normal</v>
      </c>
      <c r="C235" s="14" t="s">
        <v>278</v>
      </c>
      <c r="D235" s="15" t="s">
        <v>59</v>
      </c>
      <c r="E235" s="16">
        <f t="shared" si="19"/>
        <v>2.7</v>
      </c>
      <c r="F235" s="17" t="str">
        <f t="shared" si="20"/>
        <v>--</v>
      </c>
      <c r="G235" s="17">
        <f t="shared" si="21"/>
        <v>13.3</v>
      </c>
      <c r="H235" s="17" t="str">
        <f t="shared" si="22"/>
        <v>--</v>
      </c>
      <c r="I235" s="18" t="str">
        <f>IFERROR(VLOOKUP(C235,#REF!,8,FALSE),"")</f>
        <v/>
      </c>
      <c r="J235" s="19">
        <v>40000</v>
      </c>
      <c r="K235" s="19">
        <v>0</v>
      </c>
      <c r="L235" s="18" t="str">
        <f>IFERROR(VLOOKUP(C235,#REF!,11,FALSE),"")</f>
        <v/>
      </c>
      <c r="M235" s="19">
        <v>8000</v>
      </c>
      <c r="N235" s="20" t="s">
        <v>47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8000</v>
      </c>
      <c r="U235" s="19">
        <v>0</v>
      </c>
      <c r="V235" s="19">
        <v>0</v>
      </c>
      <c r="W235" s="19">
        <v>0</v>
      </c>
      <c r="X235" s="23">
        <v>48000</v>
      </c>
      <c r="Y235" s="17">
        <v>16</v>
      </c>
      <c r="Z235" s="24" t="s">
        <v>39</v>
      </c>
      <c r="AA235" s="23">
        <v>3000</v>
      </c>
      <c r="AB235" s="19" t="s">
        <v>39</v>
      </c>
      <c r="AC235" s="25" t="s">
        <v>43</v>
      </c>
      <c r="AD235" s="26" t="str">
        <f t="shared" si="23"/>
        <v>E</v>
      </c>
      <c r="AE235" s="19" t="s">
        <v>39</v>
      </c>
      <c r="AF235" s="19" t="s">
        <v>39</v>
      </c>
      <c r="AG235" s="19" t="s">
        <v>39</v>
      </c>
      <c r="AH235" s="19" t="s">
        <v>39</v>
      </c>
      <c r="AI235" s="15" t="s">
        <v>44</v>
      </c>
    </row>
    <row r="236" spans="1:35" ht="16.5" customHeight="1">
      <c r="A236">
        <v>2037</v>
      </c>
      <c r="B236" s="13" t="str">
        <f t="shared" si="18"/>
        <v>Normal</v>
      </c>
      <c r="C236" s="14" t="s">
        <v>279</v>
      </c>
      <c r="D236" s="15" t="s">
        <v>59</v>
      </c>
      <c r="E236" s="16">
        <f t="shared" si="19"/>
        <v>0</v>
      </c>
      <c r="F236" s="17">
        <f t="shared" si="20"/>
        <v>0</v>
      </c>
      <c r="G236" s="17">
        <f t="shared" si="21"/>
        <v>5.3</v>
      </c>
      <c r="H236" s="17">
        <f t="shared" si="22"/>
        <v>6.5</v>
      </c>
      <c r="I236" s="18" t="str">
        <f>IFERROR(VLOOKUP(C236,#REF!,8,FALSE),"")</f>
        <v/>
      </c>
      <c r="J236" s="19">
        <v>12000</v>
      </c>
      <c r="K236" s="19">
        <v>0</v>
      </c>
      <c r="L236" s="18" t="str">
        <f>IFERROR(VLOOKUP(C236,#REF!,11,FALSE),"")</f>
        <v/>
      </c>
      <c r="M236" s="19">
        <v>0</v>
      </c>
      <c r="N236" s="20" t="s">
        <v>47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0</v>
      </c>
      <c r="U236" s="19">
        <v>0</v>
      </c>
      <c r="V236" s="19">
        <v>0</v>
      </c>
      <c r="W236" s="19">
        <v>0</v>
      </c>
      <c r="X236" s="23">
        <v>12000</v>
      </c>
      <c r="Y236" s="17">
        <v>5.3</v>
      </c>
      <c r="Z236" s="24">
        <v>6.5</v>
      </c>
      <c r="AA236" s="23">
        <v>2250</v>
      </c>
      <c r="AB236" s="19">
        <v>1852</v>
      </c>
      <c r="AC236" s="25">
        <v>0.8</v>
      </c>
      <c r="AD236" s="26">
        <f t="shared" si="23"/>
        <v>100</v>
      </c>
      <c r="AE236" s="19">
        <v>2203</v>
      </c>
      <c r="AF236" s="19">
        <v>2825</v>
      </c>
      <c r="AG236" s="19">
        <v>21176</v>
      </c>
      <c r="AH236" s="19">
        <v>3905</v>
      </c>
      <c r="AI236" s="15" t="s">
        <v>44</v>
      </c>
    </row>
    <row r="237" spans="1:35" ht="16.5" hidden="1" customHeight="1">
      <c r="A237">
        <v>3030</v>
      </c>
      <c r="B237" s="13" t="str">
        <f t="shared" si="18"/>
        <v>Normal</v>
      </c>
      <c r="C237" s="14" t="s">
        <v>280</v>
      </c>
      <c r="D237" s="15" t="s">
        <v>59</v>
      </c>
      <c r="E237" s="16">
        <f t="shared" si="19"/>
        <v>0</v>
      </c>
      <c r="F237" s="17">
        <f t="shared" si="20"/>
        <v>0</v>
      </c>
      <c r="G237" s="17">
        <f t="shared" si="21"/>
        <v>0</v>
      </c>
      <c r="H237" s="17">
        <f t="shared" si="22"/>
        <v>0</v>
      </c>
      <c r="I237" s="18" t="str">
        <f>IFERROR(VLOOKUP(C237,#REF!,8,FALSE),"")</f>
        <v/>
      </c>
      <c r="J237" s="19">
        <v>0</v>
      </c>
      <c r="K237" s="19">
        <v>0</v>
      </c>
      <c r="L237" s="18" t="str">
        <f>IFERROR(VLOOKUP(C237,#REF!,11,FALSE),"")</f>
        <v/>
      </c>
      <c r="M237" s="19">
        <v>0</v>
      </c>
      <c r="N237" s="20" t="s">
        <v>63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0</v>
      </c>
      <c r="U237" s="19">
        <v>0</v>
      </c>
      <c r="V237" s="19">
        <v>0</v>
      </c>
      <c r="W237" s="19">
        <v>0</v>
      </c>
      <c r="X237" s="23">
        <v>0</v>
      </c>
      <c r="Y237" s="17">
        <v>0</v>
      </c>
      <c r="Z237" s="24">
        <v>0</v>
      </c>
      <c r="AA237" s="23">
        <v>3000</v>
      </c>
      <c r="AB237" s="19">
        <v>10668</v>
      </c>
      <c r="AC237" s="25">
        <v>3.6</v>
      </c>
      <c r="AD237" s="26">
        <f t="shared" si="23"/>
        <v>150</v>
      </c>
      <c r="AE237" s="19">
        <v>0</v>
      </c>
      <c r="AF237" s="19">
        <v>96000</v>
      </c>
      <c r="AG237" s="19">
        <v>34332</v>
      </c>
      <c r="AH237" s="19">
        <v>0</v>
      </c>
      <c r="AI237" s="15" t="s">
        <v>44</v>
      </c>
    </row>
    <row r="238" spans="1:35" ht="16.5" hidden="1" customHeight="1">
      <c r="A238">
        <v>6516</v>
      </c>
      <c r="B238" s="13" t="str">
        <f t="shared" si="18"/>
        <v>None</v>
      </c>
      <c r="C238" s="14" t="s">
        <v>281</v>
      </c>
      <c r="D238" s="15" t="s">
        <v>59</v>
      </c>
      <c r="E238" s="16" t="str">
        <f t="shared" si="19"/>
        <v>前八週無拉料</v>
      </c>
      <c r="F238" s="17" t="str">
        <f t="shared" si="20"/>
        <v>--</v>
      </c>
      <c r="G238" s="17" t="str">
        <f t="shared" si="21"/>
        <v>--</v>
      </c>
      <c r="H238" s="17" t="str">
        <f t="shared" si="22"/>
        <v>--</v>
      </c>
      <c r="I238" s="18" t="str">
        <f>IFERROR(VLOOKUP(C238,#REF!,8,FALSE),"")</f>
        <v/>
      </c>
      <c r="J238" s="19">
        <v>0</v>
      </c>
      <c r="K238" s="19">
        <v>0</v>
      </c>
      <c r="L238" s="18" t="str">
        <f>IFERROR(VLOOKUP(C238,#REF!,11,FALSE),"")</f>
        <v/>
      </c>
      <c r="M238" s="19">
        <v>0</v>
      </c>
      <c r="N238" s="20" t="s">
        <v>47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0</v>
      </c>
      <c r="U238" s="19">
        <v>0</v>
      </c>
      <c r="V238" s="19">
        <v>0</v>
      </c>
      <c r="W238" s="19">
        <v>0</v>
      </c>
      <c r="X238" s="23">
        <v>0</v>
      </c>
      <c r="Y238" s="17" t="s">
        <v>39</v>
      </c>
      <c r="Z238" s="24" t="s">
        <v>39</v>
      </c>
      <c r="AA238" s="23">
        <v>0</v>
      </c>
      <c r="AB238" s="19" t="s">
        <v>39</v>
      </c>
      <c r="AC238" s="25" t="s">
        <v>43</v>
      </c>
      <c r="AD238" s="26" t="str">
        <f t="shared" si="23"/>
        <v>E</v>
      </c>
      <c r="AE238" s="19" t="s">
        <v>39</v>
      </c>
      <c r="AF238" s="19" t="s">
        <v>39</v>
      </c>
      <c r="AG238" s="19" t="s">
        <v>39</v>
      </c>
      <c r="AH238" s="19" t="s">
        <v>39</v>
      </c>
      <c r="AI238" s="15" t="s">
        <v>44</v>
      </c>
    </row>
    <row r="239" spans="1:35" ht="16.5" customHeight="1">
      <c r="A239">
        <v>2038</v>
      </c>
      <c r="B239" s="13" t="str">
        <f t="shared" si="18"/>
        <v>OverStock</v>
      </c>
      <c r="C239" s="14" t="s">
        <v>283</v>
      </c>
      <c r="D239" s="15" t="s">
        <v>59</v>
      </c>
      <c r="E239" s="16">
        <f t="shared" si="19"/>
        <v>2</v>
      </c>
      <c r="F239" s="17">
        <f t="shared" si="20"/>
        <v>1.4</v>
      </c>
      <c r="G239" s="17">
        <f t="shared" si="21"/>
        <v>14.6</v>
      </c>
      <c r="H239" s="17">
        <f t="shared" si="22"/>
        <v>10.6</v>
      </c>
      <c r="I239" s="18" t="str">
        <f>IFERROR(VLOOKUP(C239,#REF!,8,FALSE),"")</f>
        <v/>
      </c>
      <c r="J239" s="19">
        <v>225000</v>
      </c>
      <c r="K239" s="19">
        <v>225000</v>
      </c>
      <c r="L239" s="18" t="str">
        <f>IFERROR(VLOOKUP(C239,#REF!,11,FALSE),"")</f>
        <v/>
      </c>
      <c r="M239" s="19">
        <v>30000</v>
      </c>
      <c r="N239" s="20" t="s">
        <v>47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30000</v>
      </c>
      <c r="U239" s="19">
        <v>0</v>
      </c>
      <c r="V239" s="19">
        <v>0</v>
      </c>
      <c r="W239" s="19">
        <v>0</v>
      </c>
      <c r="X239" s="23">
        <v>255000</v>
      </c>
      <c r="Y239" s="17">
        <v>16.600000000000001</v>
      </c>
      <c r="Z239" s="24">
        <v>12</v>
      </c>
      <c r="AA239" s="23">
        <v>15375</v>
      </c>
      <c r="AB239" s="19">
        <v>21296</v>
      </c>
      <c r="AC239" s="25">
        <v>1.4</v>
      </c>
      <c r="AD239" s="26">
        <f t="shared" si="23"/>
        <v>100</v>
      </c>
      <c r="AE239" s="19">
        <v>50870</v>
      </c>
      <c r="AF239" s="19">
        <v>113412</v>
      </c>
      <c r="AG239" s="19">
        <v>27380</v>
      </c>
      <c r="AH239" s="19">
        <v>41732</v>
      </c>
      <c r="AI239" s="15" t="s">
        <v>44</v>
      </c>
    </row>
    <row r="240" spans="1:35" ht="16.5" customHeight="1">
      <c r="A240">
        <v>2998</v>
      </c>
      <c r="B240" s="13" t="str">
        <f t="shared" si="18"/>
        <v>Normal</v>
      </c>
      <c r="C240" s="14" t="s">
        <v>284</v>
      </c>
      <c r="D240" s="15" t="s">
        <v>59</v>
      </c>
      <c r="E240" s="16">
        <f t="shared" si="19"/>
        <v>4.4000000000000004</v>
      </c>
      <c r="F240" s="17">
        <f t="shared" si="20"/>
        <v>1.4</v>
      </c>
      <c r="G240" s="17">
        <f t="shared" si="21"/>
        <v>0</v>
      </c>
      <c r="H240" s="17">
        <f t="shared" si="22"/>
        <v>0</v>
      </c>
      <c r="I240" s="18" t="str">
        <f>IFERROR(VLOOKUP(C240,#REF!,8,FALSE),"")</f>
        <v/>
      </c>
      <c r="J240" s="19">
        <v>0</v>
      </c>
      <c r="K240" s="19">
        <v>0</v>
      </c>
      <c r="L240" s="18" t="str">
        <f>IFERROR(VLOOKUP(C240,#REF!,11,FALSE),"")</f>
        <v/>
      </c>
      <c r="M240" s="19">
        <v>60000</v>
      </c>
      <c r="N240" s="20" t="s">
        <v>63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60000</v>
      </c>
      <c r="U240" s="19">
        <v>0</v>
      </c>
      <c r="V240" s="19">
        <v>0</v>
      </c>
      <c r="W240" s="19">
        <v>0</v>
      </c>
      <c r="X240" s="23">
        <v>60000</v>
      </c>
      <c r="Y240" s="17">
        <v>4.4000000000000004</v>
      </c>
      <c r="Z240" s="24">
        <v>1.4</v>
      </c>
      <c r="AA240" s="23">
        <v>13500</v>
      </c>
      <c r="AB240" s="19">
        <v>44136</v>
      </c>
      <c r="AC240" s="25">
        <v>3.3</v>
      </c>
      <c r="AD240" s="26">
        <f t="shared" si="23"/>
        <v>150</v>
      </c>
      <c r="AE240" s="19">
        <v>16000</v>
      </c>
      <c r="AF240" s="19">
        <v>234848</v>
      </c>
      <c r="AG240" s="19">
        <v>234904</v>
      </c>
      <c r="AH240" s="19">
        <v>37328</v>
      </c>
      <c r="AI240" s="15" t="s">
        <v>44</v>
      </c>
    </row>
    <row r="241" spans="1:35" ht="16.5" hidden="1" customHeight="1">
      <c r="A241">
        <v>2039</v>
      </c>
      <c r="B241" s="13" t="str">
        <f t="shared" si="18"/>
        <v>Normal</v>
      </c>
      <c r="C241" s="14" t="s">
        <v>285</v>
      </c>
      <c r="D241" s="15" t="s">
        <v>59</v>
      </c>
      <c r="E241" s="16">
        <f t="shared" si="19"/>
        <v>0</v>
      </c>
      <c r="F241" s="17">
        <f t="shared" si="20"/>
        <v>0</v>
      </c>
      <c r="G241" s="17">
        <f t="shared" si="21"/>
        <v>0</v>
      </c>
      <c r="H241" s="17">
        <f t="shared" si="22"/>
        <v>0</v>
      </c>
      <c r="I241" s="18" t="str">
        <f>IFERROR(VLOOKUP(C241,#REF!,8,FALSE),"")</f>
        <v/>
      </c>
      <c r="J241" s="19">
        <v>0</v>
      </c>
      <c r="K241" s="19">
        <v>0</v>
      </c>
      <c r="L241" s="18" t="str">
        <f>IFERROR(VLOOKUP(C241,#REF!,11,FALSE),"")</f>
        <v/>
      </c>
      <c r="M241" s="19">
        <v>0</v>
      </c>
      <c r="N241" s="20" t="s">
        <v>63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0</v>
      </c>
      <c r="U241" s="19">
        <v>0</v>
      </c>
      <c r="V241" s="19">
        <v>0</v>
      </c>
      <c r="W241" s="19">
        <v>0</v>
      </c>
      <c r="X241" s="23">
        <v>0</v>
      </c>
      <c r="Y241" s="17">
        <v>0</v>
      </c>
      <c r="Z241" s="24">
        <v>0</v>
      </c>
      <c r="AA241" s="23">
        <v>2625</v>
      </c>
      <c r="AB241" s="19">
        <v>15268</v>
      </c>
      <c r="AC241" s="25">
        <v>5.8</v>
      </c>
      <c r="AD241" s="26">
        <f t="shared" si="23"/>
        <v>150</v>
      </c>
      <c r="AE241" s="19">
        <v>12000</v>
      </c>
      <c r="AF241" s="19">
        <v>46324</v>
      </c>
      <c r="AG241" s="19">
        <v>125960</v>
      </c>
      <c r="AH241" s="19">
        <v>71488</v>
      </c>
      <c r="AI241" s="15" t="s">
        <v>44</v>
      </c>
    </row>
    <row r="242" spans="1:35" ht="16.5" customHeight="1">
      <c r="A242">
        <v>2041</v>
      </c>
      <c r="B242" s="13" t="str">
        <f t="shared" si="18"/>
        <v>OverStock</v>
      </c>
      <c r="C242" s="14" t="s">
        <v>286</v>
      </c>
      <c r="D242" s="15" t="s">
        <v>181</v>
      </c>
      <c r="E242" s="16">
        <f t="shared" si="19"/>
        <v>9</v>
      </c>
      <c r="F242" s="17">
        <f t="shared" si="20"/>
        <v>5.0999999999999996</v>
      </c>
      <c r="G242" s="17">
        <f t="shared" si="21"/>
        <v>12</v>
      </c>
      <c r="H242" s="17">
        <f t="shared" si="22"/>
        <v>6.8</v>
      </c>
      <c r="I242" s="18" t="str">
        <f>IFERROR(VLOOKUP(C242,#REF!,8,FALSE),"")</f>
        <v/>
      </c>
      <c r="J242" s="19">
        <v>36000</v>
      </c>
      <c r="K242" s="19">
        <v>36000</v>
      </c>
      <c r="L242" s="18" t="str">
        <f>IFERROR(VLOOKUP(C242,#REF!,11,FALSE),"")</f>
        <v/>
      </c>
      <c r="M242" s="19">
        <v>27000</v>
      </c>
      <c r="N242" s="20" t="s">
        <v>69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0</v>
      </c>
      <c r="U242" s="19">
        <v>0</v>
      </c>
      <c r="V242" s="19">
        <v>27000</v>
      </c>
      <c r="W242" s="19">
        <v>0</v>
      </c>
      <c r="X242" s="23">
        <v>63000</v>
      </c>
      <c r="Y242" s="17">
        <v>21</v>
      </c>
      <c r="Z242" s="24">
        <v>11.8</v>
      </c>
      <c r="AA242" s="23">
        <v>3000</v>
      </c>
      <c r="AB242" s="19">
        <v>5332</v>
      </c>
      <c r="AC242" s="25">
        <v>1.8</v>
      </c>
      <c r="AD242" s="26">
        <f t="shared" si="23"/>
        <v>100</v>
      </c>
      <c r="AE242" s="19">
        <v>0</v>
      </c>
      <c r="AF242" s="19">
        <v>24000</v>
      </c>
      <c r="AG242" s="19">
        <v>48000</v>
      </c>
      <c r="AH242" s="19">
        <v>0</v>
      </c>
      <c r="AI242" s="15" t="s">
        <v>44</v>
      </c>
    </row>
    <row r="243" spans="1:35" ht="16.5" hidden="1" customHeight="1">
      <c r="A243">
        <v>2042</v>
      </c>
      <c r="B243" s="13" t="str">
        <f t="shared" si="18"/>
        <v>None</v>
      </c>
      <c r="C243" s="14" t="s">
        <v>288</v>
      </c>
      <c r="D243" s="15" t="s">
        <v>181</v>
      </c>
      <c r="E243" s="16" t="str">
        <f t="shared" si="19"/>
        <v>前八週無拉料</v>
      </c>
      <c r="F243" s="17" t="str">
        <f t="shared" si="20"/>
        <v>--</v>
      </c>
      <c r="G243" s="17" t="str">
        <f t="shared" si="21"/>
        <v>--</v>
      </c>
      <c r="H243" s="17" t="str">
        <f t="shared" si="22"/>
        <v>--</v>
      </c>
      <c r="I243" s="18" t="str">
        <f>IFERROR(VLOOKUP(C243,#REF!,8,FALSE),"")</f>
        <v/>
      </c>
      <c r="J243" s="19">
        <v>0</v>
      </c>
      <c r="K243" s="19">
        <v>0</v>
      </c>
      <c r="L243" s="18" t="str">
        <f>IFERROR(VLOOKUP(C243,#REF!,11,FALSE),"")</f>
        <v/>
      </c>
      <c r="M243" s="19">
        <v>0</v>
      </c>
      <c r="N243" s="20" t="s">
        <v>69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0</v>
      </c>
      <c r="U243" s="19">
        <v>0</v>
      </c>
      <c r="V243" s="19">
        <v>0</v>
      </c>
      <c r="W243" s="19">
        <v>0</v>
      </c>
      <c r="X243" s="23">
        <v>0</v>
      </c>
      <c r="Y243" s="17" t="s">
        <v>39</v>
      </c>
      <c r="Z243" s="24" t="s">
        <v>39</v>
      </c>
      <c r="AA243" s="23">
        <v>0</v>
      </c>
      <c r="AB243" s="19" t="s">
        <v>39</v>
      </c>
      <c r="AC243" s="25" t="s">
        <v>43</v>
      </c>
      <c r="AD243" s="26" t="str">
        <f t="shared" si="23"/>
        <v>E</v>
      </c>
      <c r="AE243" s="19" t="s">
        <v>39</v>
      </c>
      <c r="AF243" s="19" t="s">
        <v>39</v>
      </c>
      <c r="AG243" s="19" t="s">
        <v>39</v>
      </c>
      <c r="AH243" s="19" t="s">
        <v>39</v>
      </c>
      <c r="AI243" s="15" t="s">
        <v>44</v>
      </c>
    </row>
    <row r="244" spans="1:35" ht="16.5" hidden="1" customHeight="1">
      <c r="A244">
        <v>2044</v>
      </c>
      <c r="B244" s="13" t="str">
        <f t="shared" si="18"/>
        <v>Normal</v>
      </c>
      <c r="C244" s="14" t="s">
        <v>289</v>
      </c>
      <c r="D244" s="15" t="s">
        <v>59</v>
      </c>
      <c r="E244" s="16">
        <f t="shared" si="19"/>
        <v>0</v>
      </c>
      <c r="F244" s="17" t="str">
        <f t="shared" si="20"/>
        <v>--</v>
      </c>
      <c r="G244" s="17">
        <f t="shared" si="21"/>
        <v>0</v>
      </c>
      <c r="H244" s="17" t="str">
        <f t="shared" si="22"/>
        <v>--</v>
      </c>
      <c r="I244" s="18" t="str">
        <f>IFERROR(VLOOKUP(C244,#REF!,8,FALSE),"")</f>
        <v/>
      </c>
      <c r="J244" s="19">
        <v>0</v>
      </c>
      <c r="K244" s="19">
        <v>0</v>
      </c>
      <c r="L244" s="18" t="str">
        <f>IFERROR(VLOOKUP(C244,#REF!,11,FALSE),"")</f>
        <v/>
      </c>
      <c r="M244" s="19">
        <v>0</v>
      </c>
      <c r="N244" s="20" t="s">
        <v>39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0</v>
      </c>
      <c r="U244" s="19">
        <v>0</v>
      </c>
      <c r="V244" s="19">
        <v>0</v>
      </c>
      <c r="W244" s="19">
        <v>0</v>
      </c>
      <c r="X244" s="23">
        <v>0</v>
      </c>
      <c r="Y244" s="17">
        <v>0</v>
      </c>
      <c r="Z244" s="24" t="s">
        <v>39</v>
      </c>
      <c r="AA244" s="23">
        <v>38</v>
      </c>
      <c r="AB244" s="19" t="s">
        <v>39</v>
      </c>
      <c r="AC244" s="25" t="s">
        <v>43</v>
      </c>
      <c r="AD244" s="26" t="str">
        <f t="shared" si="23"/>
        <v>E</v>
      </c>
      <c r="AE244" s="19" t="s">
        <v>39</v>
      </c>
      <c r="AF244" s="19" t="s">
        <v>39</v>
      </c>
      <c r="AG244" s="19" t="s">
        <v>39</v>
      </c>
      <c r="AH244" s="19" t="s">
        <v>39</v>
      </c>
      <c r="AI244" s="15" t="s">
        <v>44</v>
      </c>
    </row>
    <row r="245" spans="1:35" ht="16.5" customHeight="1">
      <c r="A245">
        <v>6158</v>
      </c>
      <c r="B245" s="13" t="str">
        <f t="shared" si="18"/>
        <v>ZeroZero</v>
      </c>
      <c r="C245" s="14" t="s">
        <v>290</v>
      </c>
      <c r="D245" s="15" t="s">
        <v>59</v>
      </c>
      <c r="E245" s="16" t="str">
        <f t="shared" si="19"/>
        <v>前八週無拉料</v>
      </c>
      <c r="F245" s="17" t="str">
        <f t="shared" si="20"/>
        <v>--</v>
      </c>
      <c r="G245" s="17" t="str">
        <f t="shared" si="21"/>
        <v>--</v>
      </c>
      <c r="H245" s="17" t="str">
        <f t="shared" si="22"/>
        <v>--</v>
      </c>
      <c r="I245" s="18" t="str">
        <f>IFERROR(VLOOKUP(C245,#REF!,8,FALSE),"")</f>
        <v/>
      </c>
      <c r="J245" s="19">
        <v>0</v>
      </c>
      <c r="K245" s="19">
        <v>0</v>
      </c>
      <c r="L245" s="18" t="str">
        <f>IFERROR(VLOOKUP(C245,#REF!,11,FALSE),"")</f>
        <v/>
      </c>
      <c r="M245" s="19">
        <v>1000</v>
      </c>
      <c r="N245" s="20" t="s">
        <v>47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1000</v>
      </c>
      <c r="U245" s="19">
        <v>0</v>
      </c>
      <c r="V245" s="19">
        <v>0</v>
      </c>
      <c r="W245" s="19">
        <v>0</v>
      </c>
      <c r="X245" s="23">
        <v>1000</v>
      </c>
      <c r="Y245" s="17" t="s">
        <v>39</v>
      </c>
      <c r="Z245" s="24" t="s">
        <v>39</v>
      </c>
      <c r="AA245" s="23">
        <v>0</v>
      </c>
      <c r="AB245" s="19" t="s">
        <v>39</v>
      </c>
      <c r="AC245" s="25" t="s">
        <v>43</v>
      </c>
      <c r="AD245" s="26" t="str">
        <f t="shared" si="23"/>
        <v>E</v>
      </c>
      <c r="AE245" s="19" t="s">
        <v>39</v>
      </c>
      <c r="AF245" s="19" t="s">
        <v>39</v>
      </c>
      <c r="AG245" s="19" t="s">
        <v>39</v>
      </c>
      <c r="AH245" s="19" t="s">
        <v>39</v>
      </c>
      <c r="AI245" s="15" t="s">
        <v>44</v>
      </c>
    </row>
    <row r="246" spans="1:35" ht="16.5" customHeight="1">
      <c r="A246">
        <v>5102</v>
      </c>
      <c r="B246" s="13" t="str">
        <f t="shared" si="18"/>
        <v>OverStock</v>
      </c>
      <c r="C246" s="14" t="s">
        <v>291</v>
      </c>
      <c r="D246" s="15" t="s">
        <v>59</v>
      </c>
      <c r="E246" s="16">
        <f t="shared" si="19"/>
        <v>0</v>
      </c>
      <c r="F246" s="17">
        <f t="shared" si="20"/>
        <v>0</v>
      </c>
      <c r="G246" s="17">
        <f t="shared" si="21"/>
        <v>24</v>
      </c>
      <c r="H246" s="17">
        <f t="shared" si="22"/>
        <v>15.4</v>
      </c>
      <c r="I246" s="18" t="str">
        <f>IFERROR(VLOOKUP(C246,#REF!,8,FALSE),"")</f>
        <v/>
      </c>
      <c r="J246" s="19">
        <v>3000</v>
      </c>
      <c r="K246" s="19">
        <v>0</v>
      </c>
      <c r="L246" s="18" t="str">
        <f>IFERROR(VLOOKUP(C246,#REF!,11,FALSE),"")</f>
        <v/>
      </c>
      <c r="M246" s="19">
        <v>0</v>
      </c>
      <c r="N246" s="20" t="s">
        <v>47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0</v>
      </c>
      <c r="U246" s="19">
        <v>0</v>
      </c>
      <c r="V246" s="19">
        <v>0</v>
      </c>
      <c r="W246" s="19">
        <v>0</v>
      </c>
      <c r="X246" s="23">
        <v>3000</v>
      </c>
      <c r="Y246" s="17">
        <v>24</v>
      </c>
      <c r="Z246" s="24">
        <v>15.4</v>
      </c>
      <c r="AA246" s="23">
        <v>125</v>
      </c>
      <c r="AB246" s="19">
        <v>195</v>
      </c>
      <c r="AC246" s="25">
        <v>1.6</v>
      </c>
      <c r="AD246" s="26">
        <f t="shared" si="23"/>
        <v>100</v>
      </c>
      <c r="AE246" s="19">
        <v>1026</v>
      </c>
      <c r="AF246" s="19">
        <v>730</v>
      </c>
      <c r="AG246" s="19">
        <v>1016</v>
      </c>
      <c r="AH246" s="19">
        <v>678</v>
      </c>
      <c r="AI246" s="15" t="s">
        <v>44</v>
      </c>
    </row>
    <row r="247" spans="1:35" ht="16.5" hidden="1" customHeight="1">
      <c r="A247">
        <v>3031</v>
      </c>
      <c r="B247" s="13" t="str">
        <f t="shared" si="18"/>
        <v>FCST</v>
      </c>
      <c r="C247" s="14" t="s">
        <v>292</v>
      </c>
      <c r="D247" s="15" t="s">
        <v>59</v>
      </c>
      <c r="E247" s="16" t="str">
        <f t="shared" si="19"/>
        <v>前八週無拉料</v>
      </c>
      <c r="F247" s="17">
        <f t="shared" si="20"/>
        <v>0</v>
      </c>
      <c r="G247" s="17" t="str">
        <f t="shared" si="21"/>
        <v>--</v>
      </c>
      <c r="H247" s="17">
        <f t="shared" si="22"/>
        <v>0</v>
      </c>
      <c r="I247" s="18" t="str">
        <f>IFERROR(VLOOKUP(C247,#REF!,8,FALSE),"")</f>
        <v/>
      </c>
      <c r="J247" s="19">
        <v>0</v>
      </c>
      <c r="K247" s="19">
        <v>0</v>
      </c>
      <c r="L247" s="18" t="str">
        <f>IFERROR(VLOOKUP(C247,#REF!,11,FALSE),"")</f>
        <v/>
      </c>
      <c r="M247" s="19">
        <v>0</v>
      </c>
      <c r="N247" s="20" t="s">
        <v>47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0</v>
      </c>
      <c r="U247" s="19">
        <v>0</v>
      </c>
      <c r="V247" s="19">
        <v>0</v>
      </c>
      <c r="W247" s="19">
        <v>0</v>
      </c>
      <c r="X247" s="23">
        <v>0</v>
      </c>
      <c r="Y247" s="17" t="s">
        <v>39</v>
      </c>
      <c r="Z247" s="24">
        <v>0</v>
      </c>
      <c r="AA247" s="23">
        <v>0</v>
      </c>
      <c r="AB247" s="19">
        <v>18</v>
      </c>
      <c r="AC247" s="25" t="s">
        <v>79</v>
      </c>
      <c r="AD247" s="26" t="str">
        <f t="shared" si="23"/>
        <v>F</v>
      </c>
      <c r="AE247" s="19">
        <v>105</v>
      </c>
      <c r="AF247" s="19">
        <v>54</v>
      </c>
      <c r="AG247" s="19">
        <v>42</v>
      </c>
      <c r="AH247" s="19">
        <v>42</v>
      </c>
      <c r="AI247" s="15" t="s">
        <v>44</v>
      </c>
    </row>
    <row r="248" spans="1:35" ht="16.5" customHeight="1">
      <c r="A248">
        <v>2048</v>
      </c>
      <c r="B248" s="13" t="str">
        <f t="shared" si="18"/>
        <v>Normal</v>
      </c>
      <c r="C248" s="14" t="s">
        <v>293</v>
      </c>
      <c r="D248" s="15" t="s">
        <v>59</v>
      </c>
      <c r="E248" s="16">
        <f t="shared" si="19"/>
        <v>4.3</v>
      </c>
      <c r="F248" s="17">
        <f t="shared" si="20"/>
        <v>0.3</v>
      </c>
      <c r="G248" s="17">
        <f t="shared" si="21"/>
        <v>0</v>
      </c>
      <c r="H248" s="17">
        <f t="shared" si="22"/>
        <v>0</v>
      </c>
      <c r="I248" s="18" t="str">
        <f>IFERROR(VLOOKUP(C248,#REF!,8,FALSE),"")</f>
        <v/>
      </c>
      <c r="J248" s="19">
        <v>0</v>
      </c>
      <c r="K248" s="19">
        <v>0</v>
      </c>
      <c r="L248" s="18" t="str">
        <f>IFERROR(VLOOKUP(C248,#REF!,11,FALSE),"")</f>
        <v/>
      </c>
      <c r="M248" s="19">
        <v>200</v>
      </c>
      <c r="N248" s="20" t="s">
        <v>63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200</v>
      </c>
      <c r="U248" s="19">
        <v>0</v>
      </c>
      <c r="V248" s="19">
        <v>0</v>
      </c>
      <c r="W248" s="19">
        <v>0</v>
      </c>
      <c r="X248" s="23">
        <v>200</v>
      </c>
      <c r="Y248" s="17">
        <v>4.3</v>
      </c>
      <c r="Z248" s="24">
        <v>0.3</v>
      </c>
      <c r="AA248" s="23">
        <v>47</v>
      </c>
      <c r="AB248" s="19">
        <v>579</v>
      </c>
      <c r="AC248" s="25">
        <v>12.3</v>
      </c>
      <c r="AD248" s="26">
        <f t="shared" si="23"/>
        <v>150</v>
      </c>
      <c r="AE248" s="19">
        <v>5211</v>
      </c>
      <c r="AF248" s="19">
        <v>0</v>
      </c>
      <c r="AG248" s="19">
        <v>0</v>
      </c>
      <c r="AH248" s="19">
        <v>0</v>
      </c>
      <c r="AI248" s="15" t="s">
        <v>44</v>
      </c>
    </row>
    <row r="249" spans="1:35" ht="16.5" customHeight="1">
      <c r="A249">
        <v>2049</v>
      </c>
      <c r="B249" s="13" t="str">
        <f t="shared" si="18"/>
        <v>Normal</v>
      </c>
      <c r="C249" s="14" t="s">
        <v>295</v>
      </c>
      <c r="D249" s="15" t="s">
        <v>59</v>
      </c>
      <c r="E249" s="16">
        <f t="shared" si="19"/>
        <v>0</v>
      </c>
      <c r="F249" s="17" t="str">
        <f t="shared" si="20"/>
        <v>--</v>
      </c>
      <c r="G249" s="17">
        <f t="shared" si="21"/>
        <v>8</v>
      </c>
      <c r="H249" s="17" t="str">
        <f t="shared" si="22"/>
        <v>--</v>
      </c>
      <c r="I249" s="18" t="str">
        <f>IFERROR(VLOOKUP(C249,#REF!,8,FALSE),"")</f>
        <v/>
      </c>
      <c r="J249" s="19">
        <v>1000</v>
      </c>
      <c r="K249" s="19">
        <v>0</v>
      </c>
      <c r="L249" s="18" t="str">
        <f>IFERROR(VLOOKUP(C249,#REF!,11,FALSE),"")</f>
        <v/>
      </c>
      <c r="M249" s="19">
        <v>0</v>
      </c>
      <c r="N249" s="20" t="s">
        <v>63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0</v>
      </c>
      <c r="U249" s="19">
        <v>0</v>
      </c>
      <c r="V249" s="19">
        <v>0</v>
      </c>
      <c r="W249" s="19">
        <v>0</v>
      </c>
      <c r="X249" s="23">
        <v>1000</v>
      </c>
      <c r="Y249" s="17">
        <v>8</v>
      </c>
      <c r="Z249" s="24" t="s">
        <v>39</v>
      </c>
      <c r="AA249" s="23">
        <v>125</v>
      </c>
      <c r="AB249" s="19" t="s">
        <v>39</v>
      </c>
      <c r="AC249" s="25" t="s">
        <v>43</v>
      </c>
      <c r="AD249" s="26" t="str">
        <f t="shared" si="23"/>
        <v>E</v>
      </c>
      <c r="AE249" s="19" t="s">
        <v>39</v>
      </c>
      <c r="AF249" s="19" t="s">
        <v>39</v>
      </c>
      <c r="AG249" s="19" t="s">
        <v>39</v>
      </c>
      <c r="AH249" s="19" t="s">
        <v>39</v>
      </c>
      <c r="AI249" s="15" t="s">
        <v>44</v>
      </c>
    </row>
    <row r="250" spans="1:35" ht="16.5" hidden="1" customHeight="1">
      <c r="A250">
        <v>6490</v>
      </c>
      <c r="B250" s="13" t="str">
        <f t="shared" si="18"/>
        <v>Normal</v>
      </c>
      <c r="C250" s="14" t="s">
        <v>296</v>
      </c>
      <c r="D250" s="15" t="s">
        <v>59</v>
      </c>
      <c r="E250" s="16">
        <f t="shared" si="19"/>
        <v>0</v>
      </c>
      <c r="F250" s="17" t="str">
        <f t="shared" si="20"/>
        <v>--</v>
      </c>
      <c r="G250" s="17">
        <f t="shared" si="21"/>
        <v>0</v>
      </c>
      <c r="H250" s="17" t="str">
        <f t="shared" si="22"/>
        <v>--</v>
      </c>
      <c r="I250" s="18" t="str">
        <f>IFERROR(VLOOKUP(C250,#REF!,8,FALSE),"")</f>
        <v/>
      </c>
      <c r="J250" s="19">
        <v>0</v>
      </c>
      <c r="K250" s="19">
        <v>0</v>
      </c>
      <c r="L250" s="18" t="str">
        <f>IFERROR(VLOOKUP(C250,#REF!,11,FALSE),"")</f>
        <v/>
      </c>
      <c r="M250" s="19">
        <v>0</v>
      </c>
      <c r="N250" s="20" t="s">
        <v>63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0</v>
      </c>
      <c r="U250" s="19">
        <v>0</v>
      </c>
      <c r="V250" s="19">
        <v>0</v>
      </c>
      <c r="W250" s="19">
        <v>0</v>
      </c>
      <c r="X250" s="23">
        <v>0</v>
      </c>
      <c r="Y250" s="17">
        <v>0</v>
      </c>
      <c r="Z250" s="24" t="s">
        <v>39</v>
      </c>
      <c r="AA250" s="23">
        <v>125</v>
      </c>
      <c r="AB250" s="19" t="s">
        <v>39</v>
      </c>
      <c r="AC250" s="25" t="s">
        <v>43</v>
      </c>
      <c r="AD250" s="26" t="str">
        <f t="shared" si="23"/>
        <v>E</v>
      </c>
      <c r="AE250" s="19" t="s">
        <v>39</v>
      </c>
      <c r="AF250" s="19" t="s">
        <v>39</v>
      </c>
      <c r="AG250" s="19" t="s">
        <v>39</v>
      </c>
      <c r="AH250" s="19" t="s">
        <v>39</v>
      </c>
      <c r="AI250" s="15" t="s">
        <v>44</v>
      </c>
    </row>
    <row r="251" spans="1:35" ht="16.5" customHeight="1">
      <c r="A251">
        <v>4422</v>
      </c>
      <c r="B251" s="13" t="str">
        <f t="shared" si="18"/>
        <v>Normal</v>
      </c>
      <c r="C251" s="14" t="s">
        <v>298</v>
      </c>
      <c r="D251" s="15" t="s">
        <v>59</v>
      </c>
      <c r="E251" s="16">
        <f t="shared" si="19"/>
        <v>1.9</v>
      </c>
      <c r="F251" s="17">
        <f t="shared" si="20"/>
        <v>1.3</v>
      </c>
      <c r="G251" s="17">
        <f t="shared" si="21"/>
        <v>0</v>
      </c>
      <c r="H251" s="17">
        <f t="shared" si="22"/>
        <v>0</v>
      </c>
      <c r="I251" s="18" t="str">
        <f>IFERROR(VLOOKUP(C251,#REF!,8,FALSE),"")</f>
        <v/>
      </c>
      <c r="J251" s="19">
        <v>0</v>
      </c>
      <c r="K251" s="19">
        <v>0</v>
      </c>
      <c r="L251" s="18" t="str">
        <f>IFERROR(VLOOKUP(C251,#REF!,11,FALSE),"")</f>
        <v/>
      </c>
      <c r="M251" s="19">
        <v>7640</v>
      </c>
      <c r="N251" s="20" t="s">
        <v>47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7640</v>
      </c>
      <c r="U251" s="19">
        <v>0</v>
      </c>
      <c r="V251" s="19">
        <v>0</v>
      </c>
      <c r="W251" s="19">
        <v>0</v>
      </c>
      <c r="X251" s="23">
        <v>7640</v>
      </c>
      <c r="Y251" s="17">
        <v>3.6</v>
      </c>
      <c r="Z251" s="24">
        <v>2.2999999999999998</v>
      </c>
      <c r="AA251" s="23">
        <v>3950</v>
      </c>
      <c r="AB251" s="19">
        <v>6076</v>
      </c>
      <c r="AC251" s="25">
        <v>1.5</v>
      </c>
      <c r="AD251" s="26">
        <f t="shared" si="23"/>
        <v>100</v>
      </c>
      <c r="AE251" s="19">
        <v>12293</v>
      </c>
      <c r="AF251" s="19">
        <v>24332</v>
      </c>
      <c r="AG251" s="19">
        <v>18060</v>
      </c>
      <c r="AH251" s="19">
        <v>14052</v>
      </c>
      <c r="AI251" s="15" t="s">
        <v>44</v>
      </c>
    </row>
    <row r="252" spans="1:35" ht="16.5" hidden="1" customHeight="1">
      <c r="A252">
        <v>6035</v>
      </c>
      <c r="B252" s="13" t="str">
        <f t="shared" si="18"/>
        <v>Normal</v>
      </c>
      <c r="C252" s="14" t="s">
        <v>300</v>
      </c>
      <c r="D252" s="15" t="s">
        <v>59</v>
      </c>
      <c r="E252" s="16">
        <f t="shared" si="19"/>
        <v>0</v>
      </c>
      <c r="F252" s="17">
        <f t="shared" si="20"/>
        <v>0</v>
      </c>
      <c r="G252" s="17">
        <f t="shared" si="21"/>
        <v>0</v>
      </c>
      <c r="H252" s="17">
        <f t="shared" si="22"/>
        <v>0</v>
      </c>
      <c r="I252" s="18" t="str">
        <f>IFERROR(VLOOKUP(C252,#REF!,8,FALSE),"")</f>
        <v/>
      </c>
      <c r="J252" s="19">
        <v>0</v>
      </c>
      <c r="K252" s="19">
        <v>0</v>
      </c>
      <c r="L252" s="18" t="str">
        <f>IFERROR(VLOOKUP(C252,#REF!,11,FALSE),"")</f>
        <v/>
      </c>
      <c r="M252" s="19">
        <v>0</v>
      </c>
      <c r="N252" s="20" t="s">
        <v>47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0</v>
      </c>
      <c r="U252" s="19">
        <v>0</v>
      </c>
      <c r="V252" s="19">
        <v>0</v>
      </c>
      <c r="W252" s="19">
        <v>0</v>
      </c>
      <c r="X252" s="23">
        <v>0</v>
      </c>
      <c r="Y252" s="17">
        <v>9.6999999999999993</v>
      </c>
      <c r="Z252" s="24">
        <v>5.4</v>
      </c>
      <c r="AA252" s="23">
        <v>3125</v>
      </c>
      <c r="AB252" s="19">
        <v>5589</v>
      </c>
      <c r="AC252" s="25">
        <v>1.8</v>
      </c>
      <c r="AD252" s="26">
        <f t="shared" si="23"/>
        <v>100</v>
      </c>
      <c r="AE252" s="19">
        <v>15645</v>
      </c>
      <c r="AF252" s="19">
        <v>19144</v>
      </c>
      <c r="AG252" s="19">
        <v>15512</v>
      </c>
      <c r="AH252" s="19">
        <v>11976</v>
      </c>
      <c r="AI252" s="15" t="s">
        <v>44</v>
      </c>
    </row>
    <row r="253" spans="1:35" ht="16.5" customHeight="1">
      <c r="A253">
        <v>4448</v>
      </c>
      <c r="B253" s="13" t="str">
        <f t="shared" si="18"/>
        <v>OverStock</v>
      </c>
      <c r="C253" s="14" t="s">
        <v>301</v>
      </c>
      <c r="D253" s="15" t="s">
        <v>59</v>
      </c>
      <c r="E253" s="16">
        <f t="shared" si="19"/>
        <v>21.7</v>
      </c>
      <c r="F253" s="17" t="str">
        <f t="shared" si="20"/>
        <v>--</v>
      </c>
      <c r="G253" s="17">
        <f t="shared" si="21"/>
        <v>0</v>
      </c>
      <c r="H253" s="17" t="str">
        <f t="shared" si="22"/>
        <v>--</v>
      </c>
      <c r="I253" s="18" t="str">
        <f>IFERROR(VLOOKUP(C253,#REF!,8,FALSE),"")</f>
        <v/>
      </c>
      <c r="J253" s="19">
        <v>0</v>
      </c>
      <c r="K253" s="19">
        <v>0</v>
      </c>
      <c r="L253" s="18" t="str">
        <f>IFERROR(VLOOKUP(C253,#REF!,11,FALSE),"")</f>
        <v/>
      </c>
      <c r="M253" s="19">
        <v>1975</v>
      </c>
      <c r="N253" s="20" t="s">
        <v>47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1975</v>
      </c>
      <c r="U253" s="19">
        <v>0</v>
      </c>
      <c r="V253" s="19">
        <v>0</v>
      </c>
      <c r="W253" s="19">
        <v>0</v>
      </c>
      <c r="X253" s="23">
        <v>1975</v>
      </c>
      <c r="Y253" s="17">
        <v>21.7</v>
      </c>
      <c r="Z253" s="24" t="s">
        <v>39</v>
      </c>
      <c r="AA253" s="23">
        <v>91</v>
      </c>
      <c r="AB253" s="19" t="s">
        <v>39</v>
      </c>
      <c r="AC253" s="25" t="s">
        <v>43</v>
      </c>
      <c r="AD253" s="26" t="str">
        <f t="shared" si="23"/>
        <v>E</v>
      </c>
      <c r="AE253" s="19" t="s">
        <v>39</v>
      </c>
      <c r="AF253" s="19" t="s">
        <v>39</v>
      </c>
      <c r="AG253" s="19" t="s">
        <v>39</v>
      </c>
      <c r="AH253" s="19" t="s">
        <v>39</v>
      </c>
      <c r="AI253" s="15" t="s">
        <v>44</v>
      </c>
    </row>
    <row r="254" spans="1:35" ht="16.5" customHeight="1">
      <c r="A254">
        <v>6156</v>
      </c>
      <c r="B254" s="13" t="str">
        <f t="shared" si="18"/>
        <v>Normal</v>
      </c>
      <c r="C254" s="14" t="s">
        <v>303</v>
      </c>
      <c r="D254" s="15" t="s">
        <v>59</v>
      </c>
      <c r="E254" s="16">
        <f t="shared" si="19"/>
        <v>0</v>
      </c>
      <c r="F254" s="17">
        <f t="shared" si="20"/>
        <v>0</v>
      </c>
      <c r="G254" s="17">
        <f t="shared" si="21"/>
        <v>8.9</v>
      </c>
      <c r="H254" s="17">
        <f t="shared" si="22"/>
        <v>1.8</v>
      </c>
      <c r="I254" s="18" t="str">
        <f>IFERROR(VLOOKUP(C254,#REF!,8,FALSE),"")</f>
        <v/>
      </c>
      <c r="J254" s="19">
        <v>59000</v>
      </c>
      <c r="K254" s="19">
        <v>15000</v>
      </c>
      <c r="L254" s="18" t="str">
        <f>IFERROR(VLOOKUP(C254,#REF!,11,FALSE),"")</f>
        <v/>
      </c>
      <c r="M254" s="19">
        <v>0</v>
      </c>
      <c r="N254" s="20" t="s">
        <v>63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0</v>
      </c>
      <c r="U254" s="19">
        <v>0</v>
      </c>
      <c r="V254" s="19">
        <v>0</v>
      </c>
      <c r="W254" s="19">
        <v>0</v>
      </c>
      <c r="X254" s="23">
        <v>59000</v>
      </c>
      <c r="Y254" s="17">
        <v>8.9</v>
      </c>
      <c r="Z254" s="24">
        <v>1.8</v>
      </c>
      <c r="AA254" s="23">
        <v>6625</v>
      </c>
      <c r="AB254" s="19">
        <v>32884</v>
      </c>
      <c r="AC254" s="25">
        <v>5</v>
      </c>
      <c r="AD254" s="26">
        <f t="shared" si="23"/>
        <v>150</v>
      </c>
      <c r="AE254" s="19">
        <v>20060</v>
      </c>
      <c r="AF254" s="19">
        <v>169444</v>
      </c>
      <c r="AG254" s="19">
        <v>178904</v>
      </c>
      <c r="AH254" s="19">
        <v>54408</v>
      </c>
      <c r="AI254" s="15" t="s">
        <v>44</v>
      </c>
    </row>
    <row r="255" spans="1:35" ht="16.5" customHeight="1">
      <c r="A255">
        <v>6151</v>
      </c>
      <c r="B255" s="13" t="str">
        <f t="shared" si="18"/>
        <v>FCST</v>
      </c>
      <c r="C255" s="14" t="s">
        <v>304</v>
      </c>
      <c r="D255" s="15" t="s">
        <v>59</v>
      </c>
      <c r="E255" s="16" t="str">
        <f t="shared" si="19"/>
        <v>前八週無拉料</v>
      </c>
      <c r="F255" s="17">
        <f t="shared" si="20"/>
        <v>3</v>
      </c>
      <c r="G255" s="17" t="str">
        <f t="shared" si="21"/>
        <v>--</v>
      </c>
      <c r="H255" s="17">
        <f t="shared" si="22"/>
        <v>0</v>
      </c>
      <c r="I255" s="18" t="str">
        <f>IFERROR(VLOOKUP(C255,#REF!,8,FALSE),"")</f>
        <v/>
      </c>
      <c r="J255" s="19">
        <v>0</v>
      </c>
      <c r="K255" s="19">
        <v>0</v>
      </c>
      <c r="L255" s="18" t="str">
        <f>IFERROR(VLOOKUP(C255,#REF!,11,FALSE),"")</f>
        <v/>
      </c>
      <c r="M255" s="19">
        <v>2500</v>
      </c>
      <c r="N255" s="20" t="s">
        <v>63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2500</v>
      </c>
      <c r="U255" s="19">
        <v>0</v>
      </c>
      <c r="V255" s="19">
        <v>0</v>
      </c>
      <c r="W255" s="19">
        <v>0</v>
      </c>
      <c r="X255" s="23">
        <v>2500</v>
      </c>
      <c r="Y255" s="17" t="s">
        <v>39</v>
      </c>
      <c r="Z255" s="24">
        <v>3</v>
      </c>
      <c r="AA255" s="23">
        <v>0</v>
      </c>
      <c r="AB255" s="19">
        <v>834</v>
      </c>
      <c r="AC255" s="25" t="s">
        <v>79</v>
      </c>
      <c r="AD255" s="26" t="str">
        <f t="shared" si="23"/>
        <v>F</v>
      </c>
      <c r="AE255" s="19">
        <v>0</v>
      </c>
      <c r="AF255" s="19">
        <v>0</v>
      </c>
      <c r="AG255" s="19">
        <v>7500</v>
      </c>
      <c r="AH255" s="19">
        <v>0</v>
      </c>
      <c r="AI255" s="15" t="s">
        <v>44</v>
      </c>
    </row>
    <row r="256" spans="1:35" ht="16.5" hidden="1" customHeight="1">
      <c r="A256">
        <v>6036</v>
      </c>
      <c r="B256" s="13" t="str">
        <f t="shared" si="18"/>
        <v>FCST</v>
      </c>
      <c r="C256" s="14" t="s">
        <v>305</v>
      </c>
      <c r="D256" s="15" t="s">
        <v>59</v>
      </c>
      <c r="E256" s="16" t="str">
        <f t="shared" si="19"/>
        <v>前八週無拉料</v>
      </c>
      <c r="F256" s="17">
        <f t="shared" si="20"/>
        <v>0</v>
      </c>
      <c r="G256" s="17" t="str">
        <f t="shared" si="21"/>
        <v>--</v>
      </c>
      <c r="H256" s="17">
        <f t="shared" si="22"/>
        <v>0</v>
      </c>
      <c r="I256" s="18" t="str">
        <f>IFERROR(VLOOKUP(C256,#REF!,8,FALSE),"")</f>
        <v/>
      </c>
      <c r="J256" s="19">
        <v>0</v>
      </c>
      <c r="K256" s="19">
        <v>0</v>
      </c>
      <c r="L256" s="18" t="str">
        <f>IFERROR(VLOOKUP(C256,#REF!,11,FALSE),"")</f>
        <v/>
      </c>
      <c r="M256" s="19">
        <v>0</v>
      </c>
      <c r="N256" s="20" t="s">
        <v>47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0</v>
      </c>
      <c r="U256" s="19">
        <v>0</v>
      </c>
      <c r="V256" s="19">
        <v>0</v>
      </c>
      <c r="W256" s="19">
        <v>0</v>
      </c>
      <c r="X256" s="23">
        <v>0</v>
      </c>
      <c r="Y256" s="17" t="s">
        <v>39</v>
      </c>
      <c r="Z256" s="24">
        <v>0</v>
      </c>
      <c r="AA256" s="23">
        <v>0</v>
      </c>
      <c r="AB256" s="19">
        <v>5</v>
      </c>
      <c r="AC256" s="25" t="s">
        <v>79</v>
      </c>
      <c r="AD256" s="26" t="str">
        <f t="shared" si="23"/>
        <v>F</v>
      </c>
      <c r="AE256" s="19">
        <v>2</v>
      </c>
      <c r="AF256" s="19">
        <v>42</v>
      </c>
      <c r="AG256" s="19">
        <v>36</v>
      </c>
      <c r="AH256" s="19">
        <v>0</v>
      </c>
      <c r="AI256" s="15" t="s">
        <v>44</v>
      </c>
    </row>
    <row r="257" spans="1:35" ht="16.5" customHeight="1">
      <c r="A257">
        <v>6153</v>
      </c>
      <c r="B257" s="13" t="str">
        <f t="shared" si="18"/>
        <v>Normal</v>
      </c>
      <c r="C257" s="14" t="s">
        <v>306</v>
      </c>
      <c r="D257" s="15" t="s">
        <v>59</v>
      </c>
      <c r="E257" s="16">
        <f t="shared" si="19"/>
        <v>0</v>
      </c>
      <c r="F257" s="17">
        <f t="shared" si="20"/>
        <v>0</v>
      </c>
      <c r="G257" s="17">
        <f t="shared" si="21"/>
        <v>5.5</v>
      </c>
      <c r="H257" s="17">
        <f t="shared" si="22"/>
        <v>7.4</v>
      </c>
      <c r="I257" s="18" t="str">
        <f>IFERROR(VLOOKUP(C257,#REF!,8,FALSE),"")</f>
        <v/>
      </c>
      <c r="J257" s="19">
        <v>40000</v>
      </c>
      <c r="K257" s="19">
        <v>40000</v>
      </c>
      <c r="L257" s="18" t="str">
        <f>IFERROR(VLOOKUP(C257,#REF!,11,FALSE),"")</f>
        <v/>
      </c>
      <c r="M257" s="19">
        <v>0</v>
      </c>
      <c r="N257" s="20" t="s">
        <v>47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0</v>
      </c>
      <c r="U257" s="19">
        <v>0</v>
      </c>
      <c r="V257" s="19">
        <v>0</v>
      </c>
      <c r="W257" s="19">
        <v>0</v>
      </c>
      <c r="X257" s="23">
        <v>40000</v>
      </c>
      <c r="Y257" s="17">
        <v>5.5</v>
      </c>
      <c r="Z257" s="24">
        <v>7.4</v>
      </c>
      <c r="AA257" s="23">
        <v>7250</v>
      </c>
      <c r="AB257" s="19">
        <v>5426</v>
      </c>
      <c r="AC257" s="25">
        <v>0.7</v>
      </c>
      <c r="AD257" s="26">
        <f t="shared" si="23"/>
        <v>100</v>
      </c>
      <c r="AE257" s="19">
        <v>12201</v>
      </c>
      <c r="AF257" s="19">
        <v>19414</v>
      </c>
      <c r="AG257" s="19">
        <v>17218</v>
      </c>
      <c r="AH257" s="19">
        <v>12592</v>
      </c>
      <c r="AI257" s="15" t="s">
        <v>44</v>
      </c>
    </row>
    <row r="258" spans="1:35" ht="16.5" customHeight="1">
      <c r="A258">
        <v>8420</v>
      </c>
      <c r="B258" s="13" t="str">
        <f t="shared" si="18"/>
        <v>OverStock</v>
      </c>
      <c r="C258" s="14" t="s">
        <v>307</v>
      </c>
      <c r="D258" s="15" t="s">
        <v>59</v>
      </c>
      <c r="E258" s="16">
        <f t="shared" si="19"/>
        <v>4.5999999999999996</v>
      </c>
      <c r="F258" s="17">
        <f t="shared" si="20"/>
        <v>2.2999999999999998</v>
      </c>
      <c r="G258" s="17">
        <f t="shared" si="21"/>
        <v>14.9</v>
      </c>
      <c r="H258" s="17">
        <f t="shared" si="22"/>
        <v>7.4</v>
      </c>
      <c r="I258" s="18" t="str">
        <f>IFERROR(VLOOKUP(C258,#REF!,8,FALSE),"")</f>
        <v/>
      </c>
      <c r="J258" s="19">
        <v>26000</v>
      </c>
      <c r="K258" s="19">
        <v>20000</v>
      </c>
      <c r="L258" s="18" t="str">
        <f>IFERROR(VLOOKUP(C258,#REF!,11,FALSE),"")</f>
        <v/>
      </c>
      <c r="M258" s="19">
        <v>8000</v>
      </c>
      <c r="N258" s="20" t="s">
        <v>47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8000</v>
      </c>
      <c r="U258" s="19">
        <v>0</v>
      </c>
      <c r="V258" s="19">
        <v>0</v>
      </c>
      <c r="W258" s="19">
        <v>0</v>
      </c>
      <c r="X258" s="23">
        <v>34000</v>
      </c>
      <c r="Y258" s="17">
        <v>19.399999999999999</v>
      </c>
      <c r="Z258" s="24">
        <v>9.6999999999999993</v>
      </c>
      <c r="AA258" s="23">
        <v>1750</v>
      </c>
      <c r="AB258" s="19">
        <v>3497</v>
      </c>
      <c r="AC258" s="25">
        <v>2</v>
      </c>
      <c r="AD258" s="26">
        <f t="shared" si="23"/>
        <v>150</v>
      </c>
      <c r="AE258" s="19">
        <v>6451</v>
      </c>
      <c r="AF258" s="19">
        <v>20364</v>
      </c>
      <c r="AG258" s="19">
        <v>4660</v>
      </c>
      <c r="AH258" s="19">
        <v>2600</v>
      </c>
      <c r="AI258" s="15" t="s">
        <v>44</v>
      </c>
    </row>
    <row r="259" spans="1:35" ht="16.5" customHeight="1">
      <c r="A259">
        <v>6184</v>
      </c>
      <c r="B259" s="13" t="str">
        <f t="shared" si="18"/>
        <v>OverStock</v>
      </c>
      <c r="C259" s="14" t="s">
        <v>308</v>
      </c>
      <c r="D259" s="15" t="s">
        <v>59</v>
      </c>
      <c r="E259" s="16">
        <f t="shared" si="19"/>
        <v>0</v>
      </c>
      <c r="F259" s="17">
        <f t="shared" si="20"/>
        <v>0</v>
      </c>
      <c r="G259" s="17">
        <f t="shared" si="21"/>
        <v>872.7</v>
      </c>
      <c r="H259" s="17">
        <f t="shared" si="22"/>
        <v>12</v>
      </c>
      <c r="I259" s="18" t="str">
        <f>IFERROR(VLOOKUP(C259,#REF!,8,FALSE),"")</f>
        <v/>
      </c>
      <c r="J259" s="19">
        <v>48000</v>
      </c>
      <c r="K259" s="19">
        <v>42000</v>
      </c>
      <c r="L259" s="18" t="str">
        <f>IFERROR(VLOOKUP(C259,#REF!,11,FALSE),"")</f>
        <v/>
      </c>
      <c r="M259" s="19">
        <v>0</v>
      </c>
      <c r="N259" s="20" t="s">
        <v>63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0</v>
      </c>
      <c r="U259" s="19">
        <v>0</v>
      </c>
      <c r="V259" s="19">
        <v>0</v>
      </c>
      <c r="W259" s="19">
        <v>0</v>
      </c>
      <c r="X259" s="23">
        <v>48000</v>
      </c>
      <c r="Y259" s="17">
        <v>872.7</v>
      </c>
      <c r="Z259" s="24">
        <v>12</v>
      </c>
      <c r="AA259" s="23">
        <v>55</v>
      </c>
      <c r="AB259" s="19">
        <v>4000</v>
      </c>
      <c r="AC259" s="25">
        <v>72.7</v>
      </c>
      <c r="AD259" s="26">
        <f t="shared" si="23"/>
        <v>150</v>
      </c>
      <c r="AE259" s="19">
        <v>12000</v>
      </c>
      <c r="AF259" s="19">
        <v>0</v>
      </c>
      <c r="AG259" s="19">
        <v>48000</v>
      </c>
      <c r="AH259" s="19">
        <v>38612</v>
      </c>
      <c r="AI259" s="15" t="s">
        <v>44</v>
      </c>
    </row>
    <row r="260" spans="1:35" ht="16.5" customHeight="1">
      <c r="A260">
        <v>4421</v>
      </c>
      <c r="B260" s="13" t="str">
        <f t="shared" ref="B260:B312" si="24">IF(OR(AA260=0,LEN(AA260)=0)*OR(AB260=0,LEN(AB260)=0),IF(X260&gt;0,"ZeroZero","None"),IF(IF(LEN(Y260)=0,0,Y260)&gt;16,"OverStock",IF(AA260=0,"FCST","Normal")))</f>
        <v>OverStock</v>
      </c>
      <c r="C260" s="14" t="s">
        <v>309</v>
      </c>
      <c r="D260" s="15" t="s">
        <v>59</v>
      </c>
      <c r="E260" s="16">
        <f t="shared" ref="E260:E312" si="25">IF(AA260=0,"前八週無拉料",ROUND(M260/AA260,1))</f>
        <v>16</v>
      </c>
      <c r="F260" s="17">
        <f t="shared" ref="F260:F312" si="26">IF(OR(AB260=0,LEN(AB260)=0),"--",ROUND(M260/AB260,1))</f>
        <v>4.8</v>
      </c>
      <c r="G260" s="17">
        <f t="shared" ref="G260:G312" si="27">IF(AA260=0,"--",ROUND(J260/AA260,1))</f>
        <v>1.7</v>
      </c>
      <c r="H260" s="17">
        <f t="shared" ref="H260:H312" si="28">IF(OR(AB260=0,LEN(AB260)=0),"--",ROUND(J260/AB260,1))</f>
        <v>0.5</v>
      </c>
      <c r="I260" s="18" t="str">
        <f>IFERROR(VLOOKUP(C260,#REF!,8,FALSE),"")</f>
        <v/>
      </c>
      <c r="J260" s="19">
        <v>9000</v>
      </c>
      <c r="K260" s="19">
        <v>9000</v>
      </c>
      <c r="L260" s="18" t="str">
        <f>IFERROR(VLOOKUP(C260,#REF!,11,FALSE),"")</f>
        <v/>
      </c>
      <c r="M260" s="19">
        <v>84000</v>
      </c>
      <c r="N260" s="20" t="s">
        <v>63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84000</v>
      </c>
      <c r="U260" s="19">
        <v>0</v>
      </c>
      <c r="V260" s="19">
        <v>0</v>
      </c>
      <c r="W260" s="19">
        <v>0</v>
      </c>
      <c r="X260" s="23">
        <v>93000</v>
      </c>
      <c r="Y260" s="17">
        <v>17.7</v>
      </c>
      <c r="Z260" s="24">
        <v>5.4</v>
      </c>
      <c r="AA260" s="23">
        <v>5250</v>
      </c>
      <c r="AB260" s="19">
        <v>17332</v>
      </c>
      <c r="AC260" s="25">
        <v>3.3</v>
      </c>
      <c r="AD260" s="26">
        <f t="shared" ref="AD260:AD312" si="29">IF($AC260="E","E",IF($AC260="F","F",IF($AC260&lt;0.5,50,IF($AC260&lt;2,100,150))))</f>
        <v>150</v>
      </c>
      <c r="AE260" s="19">
        <v>36868</v>
      </c>
      <c r="AF260" s="19">
        <v>66000</v>
      </c>
      <c r="AG260" s="19">
        <v>118570</v>
      </c>
      <c r="AH260" s="19">
        <v>49952</v>
      </c>
      <c r="AI260" s="15" t="s">
        <v>44</v>
      </c>
    </row>
    <row r="261" spans="1:35" ht="16.5" customHeight="1">
      <c r="A261">
        <v>6149</v>
      </c>
      <c r="B261" s="13" t="str">
        <f t="shared" si="24"/>
        <v>OverStock</v>
      </c>
      <c r="C261" s="14" t="s">
        <v>310</v>
      </c>
      <c r="D261" s="15" t="s">
        <v>59</v>
      </c>
      <c r="E261" s="16">
        <f t="shared" si="25"/>
        <v>9.9</v>
      </c>
      <c r="F261" s="17">
        <f t="shared" si="26"/>
        <v>1.3</v>
      </c>
      <c r="G261" s="17">
        <f t="shared" si="27"/>
        <v>14.5</v>
      </c>
      <c r="H261" s="17">
        <f t="shared" si="28"/>
        <v>1.9</v>
      </c>
      <c r="I261" s="18" t="str">
        <f>IFERROR(VLOOKUP(C261,#REF!,8,FALSE),"")</f>
        <v/>
      </c>
      <c r="J261" s="19">
        <v>255000</v>
      </c>
      <c r="K261" s="19">
        <v>84000</v>
      </c>
      <c r="L261" s="18" t="str">
        <f>IFERROR(VLOOKUP(C261,#REF!,11,FALSE),"")</f>
        <v/>
      </c>
      <c r="M261" s="19">
        <v>174000</v>
      </c>
      <c r="N261" s="20" t="s">
        <v>63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168000</v>
      </c>
      <c r="U261" s="19">
        <v>0</v>
      </c>
      <c r="V261" s="19">
        <v>6000</v>
      </c>
      <c r="W261" s="19">
        <v>0</v>
      </c>
      <c r="X261" s="23">
        <v>429000</v>
      </c>
      <c r="Y261" s="17">
        <v>24.3</v>
      </c>
      <c r="Z261" s="24">
        <v>3.2</v>
      </c>
      <c r="AA261" s="23">
        <v>17625</v>
      </c>
      <c r="AB261" s="19">
        <v>133882</v>
      </c>
      <c r="AC261" s="25">
        <v>7.6</v>
      </c>
      <c r="AD261" s="26">
        <f t="shared" si="29"/>
        <v>150</v>
      </c>
      <c r="AE261" s="19">
        <v>323860</v>
      </c>
      <c r="AF261" s="19">
        <v>620870</v>
      </c>
      <c r="AG261" s="19">
        <v>509766</v>
      </c>
      <c r="AH261" s="19">
        <v>341400</v>
      </c>
      <c r="AI261" s="15" t="s">
        <v>44</v>
      </c>
    </row>
    <row r="262" spans="1:35" ht="16.5" customHeight="1">
      <c r="A262">
        <v>6163</v>
      </c>
      <c r="B262" s="13" t="str">
        <f t="shared" si="24"/>
        <v>Normal</v>
      </c>
      <c r="C262" s="14" t="s">
        <v>311</v>
      </c>
      <c r="D262" s="15" t="s">
        <v>59</v>
      </c>
      <c r="E262" s="16">
        <f t="shared" si="25"/>
        <v>8</v>
      </c>
      <c r="F262" s="17">
        <f t="shared" si="26"/>
        <v>15.7</v>
      </c>
      <c r="G262" s="17">
        <f t="shared" si="27"/>
        <v>0</v>
      </c>
      <c r="H262" s="17">
        <f t="shared" si="28"/>
        <v>0</v>
      </c>
      <c r="I262" s="18" t="str">
        <f>IFERROR(VLOOKUP(C262,#REF!,8,FALSE),"")</f>
        <v/>
      </c>
      <c r="J262" s="19">
        <v>0</v>
      </c>
      <c r="K262" s="19">
        <v>0</v>
      </c>
      <c r="L262" s="18" t="str">
        <f>IFERROR(VLOOKUP(C262,#REF!,11,FALSE),"")</f>
        <v/>
      </c>
      <c r="M262" s="19">
        <v>3000</v>
      </c>
      <c r="N262" s="20" t="s">
        <v>63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3000</v>
      </c>
      <c r="U262" s="19">
        <v>0</v>
      </c>
      <c r="V262" s="19">
        <v>0</v>
      </c>
      <c r="W262" s="19">
        <v>0</v>
      </c>
      <c r="X262" s="23">
        <v>3000</v>
      </c>
      <c r="Y262" s="17">
        <v>8</v>
      </c>
      <c r="Z262" s="24">
        <v>15.7</v>
      </c>
      <c r="AA262" s="23">
        <v>375</v>
      </c>
      <c r="AB262" s="19">
        <v>191</v>
      </c>
      <c r="AC262" s="25">
        <v>0.5</v>
      </c>
      <c r="AD262" s="26">
        <f t="shared" si="29"/>
        <v>100</v>
      </c>
      <c r="AE262" s="19">
        <v>1124</v>
      </c>
      <c r="AF262" s="19">
        <v>598</v>
      </c>
      <c r="AG262" s="19">
        <v>464</v>
      </c>
      <c r="AH262" s="19">
        <v>376</v>
      </c>
      <c r="AI262" s="15" t="s">
        <v>44</v>
      </c>
    </row>
    <row r="263" spans="1:35" ht="16.5" customHeight="1">
      <c r="A263">
        <v>6037</v>
      </c>
      <c r="B263" s="13" t="str">
        <f t="shared" si="24"/>
        <v>Normal</v>
      </c>
      <c r="C263" s="14" t="s">
        <v>312</v>
      </c>
      <c r="D263" s="15" t="s">
        <v>59</v>
      </c>
      <c r="E263" s="16">
        <f t="shared" si="25"/>
        <v>2.5</v>
      </c>
      <c r="F263" s="17">
        <f t="shared" si="26"/>
        <v>0.5</v>
      </c>
      <c r="G263" s="17">
        <f t="shared" si="27"/>
        <v>1.2</v>
      </c>
      <c r="H263" s="17">
        <f t="shared" si="28"/>
        <v>0.3</v>
      </c>
      <c r="I263" s="18" t="str">
        <f>IFERROR(VLOOKUP(C263,#REF!,8,FALSE),"")</f>
        <v/>
      </c>
      <c r="J263" s="19">
        <v>8000</v>
      </c>
      <c r="K263" s="19">
        <v>0</v>
      </c>
      <c r="L263" s="18" t="str">
        <f>IFERROR(VLOOKUP(C263,#REF!,11,FALSE),"")</f>
        <v/>
      </c>
      <c r="M263" s="19">
        <v>16000</v>
      </c>
      <c r="N263" s="20" t="s">
        <v>63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16000</v>
      </c>
      <c r="U263" s="19">
        <v>0</v>
      </c>
      <c r="V263" s="19">
        <v>0</v>
      </c>
      <c r="W263" s="19">
        <v>0</v>
      </c>
      <c r="X263" s="23">
        <v>24000</v>
      </c>
      <c r="Y263" s="17">
        <v>3.7</v>
      </c>
      <c r="Z263" s="24">
        <v>0.8</v>
      </c>
      <c r="AA263" s="23">
        <v>6500</v>
      </c>
      <c r="AB263" s="19">
        <v>29184</v>
      </c>
      <c r="AC263" s="25">
        <v>4.5</v>
      </c>
      <c r="AD263" s="26">
        <f t="shared" si="29"/>
        <v>150</v>
      </c>
      <c r="AE263" s="19">
        <v>16000</v>
      </c>
      <c r="AF263" s="19">
        <v>140196</v>
      </c>
      <c r="AG263" s="19">
        <v>178904</v>
      </c>
      <c r="AH263" s="19">
        <v>54408</v>
      </c>
      <c r="AI263" s="15" t="s">
        <v>44</v>
      </c>
    </row>
    <row r="264" spans="1:35" ht="16.5" customHeight="1">
      <c r="A264">
        <v>8753</v>
      </c>
      <c r="B264" s="13" t="str">
        <f t="shared" si="24"/>
        <v>OverStock</v>
      </c>
      <c r="C264" s="14" t="s">
        <v>313</v>
      </c>
      <c r="D264" s="15" t="s">
        <v>59</v>
      </c>
      <c r="E264" s="16">
        <f t="shared" si="25"/>
        <v>280</v>
      </c>
      <c r="F264" s="17">
        <f t="shared" si="26"/>
        <v>39.4</v>
      </c>
      <c r="G264" s="17">
        <f t="shared" si="27"/>
        <v>0</v>
      </c>
      <c r="H264" s="17">
        <f t="shared" si="28"/>
        <v>0</v>
      </c>
      <c r="I264" s="18" t="str">
        <f>IFERROR(VLOOKUP(C264,#REF!,8,FALSE),"")</f>
        <v/>
      </c>
      <c r="J264" s="19">
        <v>0</v>
      </c>
      <c r="K264" s="19">
        <v>0</v>
      </c>
      <c r="L264" s="18" t="str">
        <f>IFERROR(VLOOKUP(C264,#REF!,11,FALSE),"")</f>
        <v/>
      </c>
      <c r="M264" s="19">
        <v>105000</v>
      </c>
      <c r="N264" s="20" t="s">
        <v>63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105000</v>
      </c>
      <c r="U264" s="19">
        <v>0</v>
      </c>
      <c r="V264" s="19">
        <v>0</v>
      </c>
      <c r="W264" s="19">
        <v>0</v>
      </c>
      <c r="X264" s="23">
        <v>105000</v>
      </c>
      <c r="Y264" s="17">
        <v>280</v>
      </c>
      <c r="Z264" s="24">
        <v>39.4</v>
      </c>
      <c r="AA264" s="23">
        <v>375</v>
      </c>
      <c r="AB264" s="19">
        <v>2668</v>
      </c>
      <c r="AC264" s="25">
        <v>7.1</v>
      </c>
      <c r="AD264" s="26">
        <f t="shared" si="29"/>
        <v>150</v>
      </c>
      <c r="AE264" s="19">
        <v>0</v>
      </c>
      <c r="AF264" s="19">
        <v>12000</v>
      </c>
      <c r="AG264" s="19">
        <v>12000</v>
      </c>
      <c r="AH264" s="19">
        <v>12000</v>
      </c>
      <c r="AI264" s="15" t="s">
        <v>44</v>
      </c>
    </row>
    <row r="265" spans="1:35" ht="16.5" customHeight="1">
      <c r="A265">
        <v>6160</v>
      </c>
      <c r="B265" s="13" t="str">
        <f t="shared" si="24"/>
        <v>OverStock</v>
      </c>
      <c r="C265" s="14" t="s">
        <v>314</v>
      </c>
      <c r="D265" s="15" t="s">
        <v>59</v>
      </c>
      <c r="E265" s="16">
        <f t="shared" si="25"/>
        <v>19.2</v>
      </c>
      <c r="F265" s="17">
        <f t="shared" si="26"/>
        <v>4.0999999999999996</v>
      </c>
      <c r="G265" s="17">
        <f t="shared" si="27"/>
        <v>6.9</v>
      </c>
      <c r="H265" s="17">
        <f t="shared" si="28"/>
        <v>1.5</v>
      </c>
      <c r="I265" s="18" t="str">
        <f>IFERROR(VLOOKUP(C265,#REF!,8,FALSE),"")</f>
        <v/>
      </c>
      <c r="J265" s="19">
        <v>2400000</v>
      </c>
      <c r="K265" s="19">
        <v>0</v>
      </c>
      <c r="L265" s="18" t="str">
        <f>IFERROR(VLOOKUP(C265,#REF!,11,FALSE),"")</f>
        <v/>
      </c>
      <c r="M265" s="19">
        <v>6657000</v>
      </c>
      <c r="N265" s="20" t="s">
        <v>63</v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6489000</v>
      </c>
      <c r="U265" s="19">
        <v>0</v>
      </c>
      <c r="V265" s="19">
        <v>168000</v>
      </c>
      <c r="W265" s="19">
        <v>0</v>
      </c>
      <c r="X265" s="23">
        <v>9057000</v>
      </c>
      <c r="Y265" s="17">
        <v>26.2</v>
      </c>
      <c r="Z265" s="24">
        <v>5.6</v>
      </c>
      <c r="AA265" s="23">
        <v>346125</v>
      </c>
      <c r="AB265" s="19">
        <v>1618662</v>
      </c>
      <c r="AC265" s="25">
        <v>4.7</v>
      </c>
      <c r="AD265" s="26">
        <f t="shared" si="29"/>
        <v>150</v>
      </c>
      <c r="AE265" s="19">
        <v>1853995</v>
      </c>
      <c r="AF265" s="19">
        <v>7771723</v>
      </c>
      <c r="AG265" s="19">
        <v>9037684</v>
      </c>
      <c r="AH265" s="19">
        <v>3602133</v>
      </c>
      <c r="AI265" s="15" t="s">
        <v>44</v>
      </c>
    </row>
    <row r="266" spans="1:35" ht="16.5" customHeight="1">
      <c r="A266">
        <v>6177</v>
      </c>
      <c r="B266" s="13" t="str">
        <f t="shared" si="24"/>
        <v>Normal</v>
      </c>
      <c r="C266" s="14" t="s">
        <v>315</v>
      </c>
      <c r="D266" s="15" t="s">
        <v>59</v>
      </c>
      <c r="E266" s="16">
        <f t="shared" si="25"/>
        <v>3.1</v>
      </c>
      <c r="F266" s="17">
        <f t="shared" si="26"/>
        <v>2.2999999999999998</v>
      </c>
      <c r="G266" s="17">
        <f t="shared" si="27"/>
        <v>0.5</v>
      </c>
      <c r="H266" s="17">
        <f t="shared" si="28"/>
        <v>0.3</v>
      </c>
      <c r="I266" s="18" t="str">
        <f>IFERROR(VLOOKUP(C266,#REF!,8,FALSE),"")</f>
        <v/>
      </c>
      <c r="J266" s="19">
        <v>18000</v>
      </c>
      <c r="K266" s="19">
        <v>18000</v>
      </c>
      <c r="L266" s="18" t="str">
        <f>IFERROR(VLOOKUP(C266,#REF!,11,FALSE),"")</f>
        <v/>
      </c>
      <c r="M266" s="19">
        <v>123000</v>
      </c>
      <c r="N266" s="20" t="s">
        <v>63</v>
      </c>
      <c r="O266" s="21" t="str">
        <f>IFERROR(VLOOKUP(C266,#REF!,13,FALSE),"")</f>
        <v/>
      </c>
      <c r="P266" s="16" t="str">
        <f>IFERROR(VLOOKUP(C266,#REF!,14,FALSE),"")</f>
        <v/>
      </c>
      <c r="Q266" s="16" t="str">
        <f>IFERROR(VLOOKUP(C266,#REF!,15,FALSE),"")</f>
        <v/>
      </c>
      <c r="R266" s="16"/>
      <c r="S266" s="22" t="str">
        <f>IFERROR(VLOOKUP(C266,#REF!,16,FALSE),"")</f>
        <v/>
      </c>
      <c r="T266" s="19">
        <v>33000</v>
      </c>
      <c r="U266" s="19">
        <v>0</v>
      </c>
      <c r="V266" s="19">
        <v>90000</v>
      </c>
      <c r="W266" s="19">
        <v>0</v>
      </c>
      <c r="X266" s="23">
        <v>141000</v>
      </c>
      <c r="Y266" s="17">
        <v>3.5</v>
      </c>
      <c r="Z266" s="24">
        <v>2.6</v>
      </c>
      <c r="AA266" s="23">
        <v>39750</v>
      </c>
      <c r="AB266" s="19">
        <v>54361</v>
      </c>
      <c r="AC266" s="25">
        <v>1.4</v>
      </c>
      <c r="AD266" s="26">
        <f t="shared" si="29"/>
        <v>100</v>
      </c>
      <c r="AE266" s="19">
        <v>74399</v>
      </c>
      <c r="AF266" s="19">
        <v>238724</v>
      </c>
      <c r="AG266" s="19">
        <v>300469</v>
      </c>
      <c r="AH266" s="19">
        <v>127522</v>
      </c>
      <c r="AI266" s="15" t="s">
        <v>44</v>
      </c>
    </row>
    <row r="267" spans="1:35" ht="16.5" customHeight="1">
      <c r="A267">
        <v>6182</v>
      </c>
      <c r="B267" s="13" t="str">
        <f t="shared" si="24"/>
        <v>FCST</v>
      </c>
      <c r="C267" s="14" t="s">
        <v>316</v>
      </c>
      <c r="D267" s="15" t="s">
        <v>59</v>
      </c>
      <c r="E267" s="16" t="str">
        <f t="shared" si="25"/>
        <v>前八週無拉料</v>
      </c>
      <c r="F267" s="17">
        <f t="shared" si="26"/>
        <v>0</v>
      </c>
      <c r="G267" s="17" t="str">
        <f t="shared" si="27"/>
        <v>--</v>
      </c>
      <c r="H267" s="17">
        <f t="shared" si="28"/>
        <v>2.2999999999999998</v>
      </c>
      <c r="I267" s="18" t="str">
        <f>IFERROR(VLOOKUP(C267,#REF!,8,FALSE),"")</f>
        <v/>
      </c>
      <c r="J267" s="19">
        <v>3000</v>
      </c>
      <c r="K267" s="19">
        <v>0</v>
      </c>
      <c r="L267" s="18" t="str">
        <f>IFERROR(VLOOKUP(C267,#REF!,11,FALSE),"")</f>
        <v/>
      </c>
      <c r="M267" s="19">
        <v>0</v>
      </c>
      <c r="N267" s="20" t="s">
        <v>63</v>
      </c>
      <c r="O267" s="21" t="str">
        <f>IFERROR(VLOOKUP(C267,#REF!,13,FALSE),"")</f>
        <v/>
      </c>
      <c r="P267" s="16" t="str">
        <f>IFERROR(VLOOKUP(C267,#REF!,14,FALSE),"")</f>
        <v/>
      </c>
      <c r="Q267" s="16" t="str">
        <f>IFERROR(VLOOKUP(C267,#REF!,15,FALSE),"")</f>
        <v/>
      </c>
      <c r="R267" s="16"/>
      <c r="S267" s="22" t="str">
        <f>IFERROR(VLOOKUP(C267,#REF!,16,FALSE),"")</f>
        <v/>
      </c>
      <c r="T267" s="19">
        <v>0</v>
      </c>
      <c r="U267" s="19">
        <v>0</v>
      </c>
      <c r="V267" s="19">
        <v>0</v>
      </c>
      <c r="W267" s="19">
        <v>0</v>
      </c>
      <c r="X267" s="23">
        <v>3000</v>
      </c>
      <c r="Y267" s="17" t="s">
        <v>39</v>
      </c>
      <c r="Z267" s="24">
        <v>2.2999999999999998</v>
      </c>
      <c r="AA267" s="23">
        <v>0</v>
      </c>
      <c r="AB267" s="19">
        <v>1332</v>
      </c>
      <c r="AC267" s="25" t="s">
        <v>79</v>
      </c>
      <c r="AD267" s="26" t="str">
        <f t="shared" si="29"/>
        <v>F</v>
      </c>
      <c r="AE267" s="19">
        <v>0</v>
      </c>
      <c r="AF267" s="19">
        <v>12000</v>
      </c>
      <c r="AG267" s="19">
        <v>0</v>
      </c>
      <c r="AH267" s="19">
        <v>0</v>
      </c>
      <c r="AI267" s="15" t="s">
        <v>44</v>
      </c>
    </row>
    <row r="268" spans="1:35" ht="16.5" customHeight="1">
      <c r="A268">
        <v>6152</v>
      </c>
      <c r="B268" s="13" t="str">
        <f t="shared" si="24"/>
        <v>Normal</v>
      </c>
      <c r="C268" s="14" t="s">
        <v>318</v>
      </c>
      <c r="D268" s="15" t="s">
        <v>59</v>
      </c>
      <c r="E268" s="16">
        <f t="shared" si="25"/>
        <v>0</v>
      </c>
      <c r="F268" s="17">
        <f t="shared" si="26"/>
        <v>0</v>
      </c>
      <c r="G268" s="17">
        <f t="shared" si="27"/>
        <v>6</v>
      </c>
      <c r="H268" s="17">
        <f t="shared" si="28"/>
        <v>7.2</v>
      </c>
      <c r="I268" s="18" t="str">
        <f>IFERROR(VLOOKUP(C268,#REF!,8,FALSE),"")</f>
        <v/>
      </c>
      <c r="J268" s="19">
        <v>123000</v>
      </c>
      <c r="K268" s="19">
        <v>93000</v>
      </c>
      <c r="L268" s="18" t="str">
        <f>IFERROR(VLOOKUP(C268,#REF!,11,FALSE),"")</f>
        <v/>
      </c>
      <c r="M268" s="19">
        <v>0</v>
      </c>
      <c r="N268" s="20" t="s">
        <v>63</v>
      </c>
      <c r="O268" s="21" t="str">
        <f>IFERROR(VLOOKUP(C268,#REF!,13,FALSE),"")</f>
        <v/>
      </c>
      <c r="P268" s="16" t="str">
        <f>IFERROR(VLOOKUP(C268,#REF!,14,FALSE),"")</f>
        <v/>
      </c>
      <c r="Q268" s="16" t="str">
        <f>IFERROR(VLOOKUP(C268,#REF!,15,FALSE),"")</f>
        <v/>
      </c>
      <c r="R268" s="16"/>
      <c r="S268" s="22" t="str">
        <f>IFERROR(VLOOKUP(C268,#REF!,16,FALSE),"")</f>
        <v/>
      </c>
      <c r="T268" s="19">
        <v>0</v>
      </c>
      <c r="U268" s="19">
        <v>0</v>
      </c>
      <c r="V268" s="19">
        <v>0</v>
      </c>
      <c r="W268" s="19">
        <v>0</v>
      </c>
      <c r="X268" s="23">
        <v>123000</v>
      </c>
      <c r="Y268" s="17">
        <v>6</v>
      </c>
      <c r="Z268" s="24">
        <v>7.2</v>
      </c>
      <c r="AA268" s="23">
        <v>20625</v>
      </c>
      <c r="AB268" s="19">
        <v>17154</v>
      </c>
      <c r="AC268" s="25">
        <v>0.8</v>
      </c>
      <c r="AD268" s="26">
        <f t="shared" si="29"/>
        <v>100</v>
      </c>
      <c r="AE268" s="19">
        <v>41012</v>
      </c>
      <c r="AF268" s="19">
        <v>73752</v>
      </c>
      <c r="AG268" s="19">
        <v>39624</v>
      </c>
      <c r="AH268" s="19">
        <v>38466</v>
      </c>
      <c r="AI268" s="15" t="s">
        <v>44</v>
      </c>
    </row>
    <row r="269" spans="1:35" ht="16.5" customHeight="1">
      <c r="A269">
        <v>3003</v>
      </c>
      <c r="B269" s="13" t="str">
        <f t="shared" si="24"/>
        <v>OverStock</v>
      </c>
      <c r="C269" s="14" t="s">
        <v>319</v>
      </c>
      <c r="D269" s="15" t="s">
        <v>59</v>
      </c>
      <c r="E269" s="16">
        <f t="shared" si="25"/>
        <v>4.3</v>
      </c>
      <c r="F269" s="17">
        <f t="shared" si="26"/>
        <v>2.4</v>
      </c>
      <c r="G269" s="17">
        <f t="shared" si="27"/>
        <v>15.2</v>
      </c>
      <c r="H269" s="17">
        <f t="shared" si="28"/>
        <v>8.5</v>
      </c>
      <c r="I269" s="18" t="str">
        <f>IFERROR(VLOOKUP(C269,#REF!,8,FALSE),"")</f>
        <v/>
      </c>
      <c r="J269" s="19">
        <v>2307000</v>
      </c>
      <c r="K269" s="19">
        <v>1305000</v>
      </c>
      <c r="L269" s="18" t="str">
        <f>IFERROR(VLOOKUP(C269,#REF!,11,FALSE),"")</f>
        <v/>
      </c>
      <c r="M269" s="19">
        <v>657000</v>
      </c>
      <c r="N269" s="20" t="s">
        <v>63</v>
      </c>
      <c r="O269" s="21" t="str">
        <f>IFERROR(VLOOKUP(C269,#REF!,13,FALSE),"")</f>
        <v/>
      </c>
      <c r="P269" s="16" t="str">
        <f>IFERROR(VLOOKUP(C269,#REF!,14,FALSE),"")</f>
        <v/>
      </c>
      <c r="Q269" s="16" t="str">
        <f>IFERROR(VLOOKUP(C269,#REF!,15,FALSE),"")</f>
        <v/>
      </c>
      <c r="R269" s="16"/>
      <c r="S269" s="22" t="str">
        <f>IFERROR(VLOOKUP(C269,#REF!,16,FALSE),"")</f>
        <v/>
      </c>
      <c r="T269" s="19">
        <v>6000</v>
      </c>
      <c r="U269" s="19">
        <v>0</v>
      </c>
      <c r="V269" s="19">
        <v>651000</v>
      </c>
      <c r="W269" s="19">
        <v>0</v>
      </c>
      <c r="X269" s="23">
        <v>2964000</v>
      </c>
      <c r="Y269" s="17">
        <v>19.600000000000001</v>
      </c>
      <c r="Z269" s="24">
        <v>11</v>
      </c>
      <c r="AA269" s="23">
        <v>151500</v>
      </c>
      <c r="AB269" s="19">
        <v>270319</v>
      </c>
      <c r="AC269" s="25">
        <v>1.8</v>
      </c>
      <c r="AD269" s="26">
        <f t="shared" si="29"/>
        <v>100</v>
      </c>
      <c r="AE269" s="19">
        <v>260889</v>
      </c>
      <c r="AF269" s="19">
        <v>1300635</v>
      </c>
      <c r="AG269" s="19">
        <v>1597464</v>
      </c>
      <c r="AH269" s="19">
        <v>738121</v>
      </c>
      <c r="AI269" s="15" t="s">
        <v>44</v>
      </c>
    </row>
    <row r="270" spans="1:35" ht="16.5" customHeight="1">
      <c r="A270">
        <v>6170</v>
      </c>
      <c r="B270" s="13" t="str">
        <f t="shared" si="24"/>
        <v>OverStock</v>
      </c>
      <c r="C270" s="14" t="s">
        <v>321</v>
      </c>
      <c r="D270" s="15" t="s">
        <v>59</v>
      </c>
      <c r="E270" s="16">
        <f t="shared" si="25"/>
        <v>6.3</v>
      </c>
      <c r="F270" s="17">
        <f t="shared" si="26"/>
        <v>1.7</v>
      </c>
      <c r="G270" s="17">
        <f t="shared" si="27"/>
        <v>22.4</v>
      </c>
      <c r="H270" s="17">
        <f t="shared" si="28"/>
        <v>6.1</v>
      </c>
      <c r="I270" s="18" t="str">
        <f>IFERROR(VLOOKUP(C270,#REF!,8,FALSE),"")</f>
        <v/>
      </c>
      <c r="J270" s="19">
        <v>2850000</v>
      </c>
      <c r="K270" s="19">
        <v>0</v>
      </c>
      <c r="L270" s="18" t="str">
        <f>IFERROR(VLOOKUP(C270,#REF!,11,FALSE),"")</f>
        <v/>
      </c>
      <c r="M270" s="19">
        <v>807000</v>
      </c>
      <c r="N270" s="20" t="s">
        <v>63</v>
      </c>
      <c r="O270" s="21" t="str">
        <f>IFERROR(VLOOKUP(C270,#REF!,13,FALSE),"")</f>
        <v/>
      </c>
      <c r="P270" s="16" t="str">
        <f>IFERROR(VLOOKUP(C270,#REF!,14,FALSE),"")</f>
        <v/>
      </c>
      <c r="Q270" s="16" t="str">
        <f>IFERROR(VLOOKUP(C270,#REF!,15,FALSE),"")</f>
        <v/>
      </c>
      <c r="R270" s="16"/>
      <c r="S270" s="22" t="str">
        <f>IFERROR(VLOOKUP(C270,#REF!,16,FALSE),"")</f>
        <v/>
      </c>
      <c r="T270" s="19">
        <v>666000</v>
      </c>
      <c r="U270" s="19">
        <v>0</v>
      </c>
      <c r="V270" s="19">
        <v>141000</v>
      </c>
      <c r="W270" s="19">
        <v>0</v>
      </c>
      <c r="X270" s="23">
        <v>3657000</v>
      </c>
      <c r="Y270" s="17">
        <v>28.7</v>
      </c>
      <c r="Z270" s="24">
        <v>7.9</v>
      </c>
      <c r="AA270" s="23">
        <v>127500</v>
      </c>
      <c r="AB270" s="19">
        <v>464070</v>
      </c>
      <c r="AC270" s="25">
        <v>3.6</v>
      </c>
      <c r="AD270" s="26">
        <f t="shared" si="29"/>
        <v>150</v>
      </c>
      <c r="AE270" s="19">
        <v>281777</v>
      </c>
      <c r="AF270" s="19">
        <v>2268173</v>
      </c>
      <c r="AG270" s="19">
        <v>3178190</v>
      </c>
      <c r="AH270" s="19">
        <v>1359614</v>
      </c>
      <c r="AI270" s="15" t="s">
        <v>44</v>
      </c>
    </row>
    <row r="271" spans="1:35" ht="16.5" customHeight="1">
      <c r="A271">
        <v>2076</v>
      </c>
      <c r="B271" s="13" t="str">
        <f t="shared" si="24"/>
        <v>OverStock</v>
      </c>
      <c r="C271" s="14" t="s">
        <v>322</v>
      </c>
      <c r="D271" s="15" t="s">
        <v>59</v>
      </c>
      <c r="E271" s="16">
        <f t="shared" si="25"/>
        <v>0</v>
      </c>
      <c r="F271" s="17" t="str">
        <f t="shared" si="26"/>
        <v>--</v>
      </c>
      <c r="G271" s="17">
        <f t="shared" si="27"/>
        <v>24</v>
      </c>
      <c r="H271" s="17" t="str">
        <f t="shared" si="28"/>
        <v>--</v>
      </c>
      <c r="I271" s="18" t="str">
        <f>IFERROR(VLOOKUP(C271,#REF!,8,FALSE),"")</f>
        <v/>
      </c>
      <c r="J271" s="19">
        <v>30000</v>
      </c>
      <c r="K271" s="19">
        <v>30000</v>
      </c>
      <c r="L271" s="18" t="str">
        <f>IFERROR(VLOOKUP(C271,#REF!,11,FALSE),"")</f>
        <v/>
      </c>
      <c r="M271" s="19">
        <v>0</v>
      </c>
      <c r="N271" s="20" t="s">
        <v>47</v>
      </c>
      <c r="O271" s="21" t="str">
        <f>IFERROR(VLOOKUP(C271,#REF!,13,FALSE),"")</f>
        <v/>
      </c>
      <c r="P271" s="16" t="str">
        <f>IFERROR(VLOOKUP(C271,#REF!,14,FALSE),"")</f>
        <v/>
      </c>
      <c r="Q271" s="16" t="str">
        <f>IFERROR(VLOOKUP(C271,#REF!,15,FALSE),"")</f>
        <v/>
      </c>
      <c r="R271" s="16"/>
      <c r="S271" s="22" t="str">
        <f>IFERROR(VLOOKUP(C271,#REF!,16,FALSE),"")</f>
        <v/>
      </c>
      <c r="T271" s="19">
        <v>0</v>
      </c>
      <c r="U271" s="19">
        <v>0</v>
      </c>
      <c r="V271" s="19">
        <v>0</v>
      </c>
      <c r="W271" s="19">
        <v>0</v>
      </c>
      <c r="X271" s="23">
        <v>30000</v>
      </c>
      <c r="Y271" s="17">
        <v>24</v>
      </c>
      <c r="Z271" s="24" t="s">
        <v>39</v>
      </c>
      <c r="AA271" s="23">
        <v>1250</v>
      </c>
      <c r="AB271" s="19" t="s">
        <v>39</v>
      </c>
      <c r="AC271" s="25" t="s">
        <v>43</v>
      </c>
      <c r="AD271" s="26" t="str">
        <f t="shared" si="29"/>
        <v>E</v>
      </c>
      <c r="AE271" s="19" t="s">
        <v>39</v>
      </c>
      <c r="AF271" s="19" t="s">
        <v>39</v>
      </c>
      <c r="AG271" s="19" t="s">
        <v>39</v>
      </c>
      <c r="AH271" s="19" t="s">
        <v>39</v>
      </c>
      <c r="AI271" s="15" t="s">
        <v>44</v>
      </c>
    </row>
    <row r="272" spans="1:35" ht="16.5" customHeight="1">
      <c r="A272">
        <v>3004</v>
      </c>
      <c r="B272" s="13" t="str">
        <f t="shared" si="24"/>
        <v>OverStock</v>
      </c>
      <c r="C272" s="14" t="s">
        <v>323</v>
      </c>
      <c r="D272" s="15" t="s">
        <v>59</v>
      </c>
      <c r="E272" s="16">
        <f t="shared" si="25"/>
        <v>2.8</v>
      </c>
      <c r="F272" s="17">
        <f t="shared" si="26"/>
        <v>0.4</v>
      </c>
      <c r="G272" s="17">
        <f t="shared" si="27"/>
        <v>30.4</v>
      </c>
      <c r="H272" s="17">
        <f t="shared" si="28"/>
        <v>4.7</v>
      </c>
      <c r="I272" s="18" t="str">
        <f>IFERROR(VLOOKUP(C272,#REF!,8,FALSE),"")</f>
        <v/>
      </c>
      <c r="J272" s="19">
        <v>1800000</v>
      </c>
      <c r="K272" s="19">
        <v>390000</v>
      </c>
      <c r="L272" s="18" t="str">
        <f>IFERROR(VLOOKUP(C272,#REF!,11,FALSE),"")</f>
        <v/>
      </c>
      <c r="M272" s="19">
        <v>165000</v>
      </c>
      <c r="N272" s="20" t="s">
        <v>63</v>
      </c>
      <c r="O272" s="21" t="str">
        <f>IFERROR(VLOOKUP(C272,#REF!,13,FALSE),"")</f>
        <v/>
      </c>
      <c r="P272" s="16" t="str">
        <f>IFERROR(VLOOKUP(C272,#REF!,14,FALSE),"")</f>
        <v/>
      </c>
      <c r="Q272" s="16" t="str">
        <f>IFERROR(VLOOKUP(C272,#REF!,15,FALSE),"")</f>
        <v/>
      </c>
      <c r="R272" s="16"/>
      <c r="S272" s="22" t="str">
        <f>IFERROR(VLOOKUP(C272,#REF!,16,FALSE),"")</f>
        <v/>
      </c>
      <c r="T272" s="19">
        <v>0</v>
      </c>
      <c r="U272" s="19">
        <v>0</v>
      </c>
      <c r="V272" s="19">
        <v>165000</v>
      </c>
      <c r="W272" s="19">
        <v>0</v>
      </c>
      <c r="X272" s="23">
        <v>1965000</v>
      </c>
      <c r="Y272" s="17">
        <v>33.200000000000003</v>
      </c>
      <c r="Z272" s="24">
        <v>5.0999999999999996</v>
      </c>
      <c r="AA272" s="23">
        <v>59250</v>
      </c>
      <c r="AB272" s="19">
        <v>386059</v>
      </c>
      <c r="AC272" s="25">
        <v>6.5</v>
      </c>
      <c r="AD272" s="26">
        <f t="shared" si="29"/>
        <v>150</v>
      </c>
      <c r="AE272" s="19">
        <v>336774</v>
      </c>
      <c r="AF272" s="19">
        <v>1707375</v>
      </c>
      <c r="AG272" s="19">
        <v>2507753</v>
      </c>
      <c r="AH272" s="19">
        <v>801991</v>
      </c>
      <c r="AI272" s="15" t="s">
        <v>44</v>
      </c>
    </row>
    <row r="273" spans="1:35" ht="16.5" customHeight="1">
      <c r="A273">
        <v>2079</v>
      </c>
      <c r="B273" s="13" t="str">
        <f t="shared" si="24"/>
        <v>OverStock</v>
      </c>
      <c r="C273" s="14" t="s">
        <v>324</v>
      </c>
      <c r="D273" s="15" t="s">
        <v>59</v>
      </c>
      <c r="E273" s="16">
        <f t="shared" si="25"/>
        <v>0.2</v>
      </c>
      <c r="F273" s="17">
        <f t="shared" si="26"/>
        <v>0</v>
      </c>
      <c r="G273" s="17">
        <f t="shared" si="27"/>
        <v>225.9</v>
      </c>
      <c r="H273" s="17">
        <f t="shared" si="28"/>
        <v>15.9</v>
      </c>
      <c r="I273" s="18" t="str">
        <f>IFERROR(VLOOKUP(C273,#REF!,8,FALSE),"")</f>
        <v/>
      </c>
      <c r="J273" s="19">
        <v>2880000</v>
      </c>
      <c r="K273" s="19">
        <v>2610000</v>
      </c>
      <c r="L273" s="18" t="str">
        <f>IFERROR(VLOOKUP(C273,#REF!,11,FALSE),"")</f>
        <v/>
      </c>
      <c r="M273" s="19">
        <v>3000</v>
      </c>
      <c r="N273" s="20" t="s">
        <v>63</v>
      </c>
      <c r="O273" s="21" t="str">
        <f>IFERROR(VLOOKUP(C273,#REF!,13,FALSE),"")</f>
        <v/>
      </c>
      <c r="P273" s="16" t="str">
        <f>IFERROR(VLOOKUP(C273,#REF!,14,FALSE),"")</f>
        <v/>
      </c>
      <c r="Q273" s="16" t="str">
        <f>IFERROR(VLOOKUP(C273,#REF!,15,FALSE),"")</f>
        <v/>
      </c>
      <c r="R273" s="16"/>
      <c r="S273" s="22" t="str">
        <f>IFERROR(VLOOKUP(C273,#REF!,16,FALSE),"")</f>
        <v/>
      </c>
      <c r="T273" s="19">
        <v>0</v>
      </c>
      <c r="U273" s="19">
        <v>0</v>
      </c>
      <c r="V273" s="19">
        <v>3000</v>
      </c>
      <c r="W273" s="19">
        <v>0</v>
      </c>
      <c r="X273" s="23">
        <v>2883000</v>
      </c>
      <c r="Y273" s="17">
        <v>226.1</v>
      </c>
      <c r="Z273" s="24">
        <v>15.9</v>
      </c>
      <c r="AA273" s="23">
        <v>12750</v>
      </c>
      <c r="AB273" s="19">
        <v>181553</v>
      </c>
      <c r="AC273" s="25">
        <v>14.2</v>
      </c>
      <c r="AD273" s="26">
        <f t="shared" si="29"/>
        <v>150</v>
      </c>
      <c r="AE273" s="19">
        <v>39444</v>
      </c>
      <c r="AF273" s="19">
        <v>904524</v>
      </c>
      <c r="AG273" s="19">
        <v>1377588</v>
      </c>
      <c r="AH273" s="19">
        <v>586440</v>
      </c>
      <c r="AI273" s="15" t="s">
        <v>44</v>
      </c>
    </row>
    <row r="274" spans="1:35" ht="16.5" customHeight="1">
      <c r="A274">
        <v>8418</v>
      </c>
      <c r="B274" s="13" t="str">
        <f t="shared" si="24"/>
        <v>OverStock</v>
      </c>
      <c r="C274" s="14" t="s">
        <v>325</v>
      </c>
      <c r="D274" s="15" t="s">
        <v>59</v>
      </c>
      <c r="E274" s="16">
        <f t="shared" si="25"/>
        <v>32</v>
      </c>
      <c r="F274" s="17" t="str">
        <f t="shared" si="26"/>
        <v>--</v>
      </c>
      <c r="G274" s="17">
        <f t="shared" si="27"/>
        <v>0</v>
      </c>
      <c r="H274" s="17" t="str">
        <f t="shared" si="28"/>
        <v>--</v>
      </c>
      <c r="I274" s="18" t="str">
        <f>IFERROR(VLOOKUP(C274,#REF!,8,FALSE),"")</f>
        <v/>
      </c>
      <c r="J274" s="19">
        <v>0</v>
      </c>
      <c r="K274" s="19">
        <v>0</v>
      </c>
      <c r="L274" s="18" t="str">
        <f>IFERROR(VLOOKUP(C274,#REF!,11,FALSE),"")</f>
        <v/>
      </c>
      <c r="M274" s="19">
        <v>16000</v>
      </c>
      <c r="N274" s="20" t="s">
        <v>63</v>
      </c>
      <c r="O274" s="21" t="str">
        <f>IFERROR(VLOOKUP(C274,#REF!,13,FALSE),"")</f>
        <v/>
      </c>
      <c r="P274" s="16" t="str">
        <f>IFERROR(VLOOKUP(C274,#REF!,14,FALSE),"")</f>
        <v/>
      </c>
      <c r="Q274" s="16" t="str">
        <f>IFERROR(VLOOKUP(C274,#REF!,15,FALSE),"")</f>
        <v/>
      </c>
      <c r="R274" s="16"/>
      <c r="S274" s="22" t="str">
        <f>IFERROR(VLOOKUP(C274,#REF!,16,FALSE),"")</f>
        <v/>
      </c>
      <c r="T274" s="19">
        <v>16000</v>
      </c>
      <c r="U274" s="19">
        <v>0</v>
      </c>
      <c r="V274" s="19">
        <v>0</v>
      </c>
      <c r="W274" s="19">
        <v>0</v>
      </c>
      <c r="X274" s="23">
        <v>16000</v>
      </c>
      <c r="Y274" s="17">
        <v>32</v>
      </c>
      <c r="Z274" s="24" t="s">
        <v>39</v>
      </c>
      <c r="AA274" s="23">
        <v>500</v>
      </c>
      <c r="AB274" s="19" t="s">
        <v>39</v>
      </c>
      <c r="AC274" s="25" t="s">
        <v>43</v>
      </c>
      <c r="AD274" s="26" t="str">
        <f t="shared" si="29"/>
        <v>E</v>
      </c>
      <c r="AE274" s="19" t="s">
        <v>39</v>
      </c>
      <c r="AF274" s="19" t="s">
        <v>39</v>
      </c>
      <c r="AG274" s="19" t="s">
        <v>39</v>
      </c>
      <c r="AH274" s="19" t="s">
        <v>39</v>
      </c>
      <c r="AI274" s="15" t="s">
        <v>44</v>
      </c>
    </row>
    <row r="275" spans="1:35" ht="16.5" customHeight="1">
      <c r="A275">
        <v>5186</v>
      </c>
      <c r="B275" s="13" t="str">
        <f t="shared" si="24"/>
        <v>Normal</v>
      </c>
      <c r="C275" s="14" t="s">
        <v>326</v>
      </c>
      <c r="D275" s="15" t="s">
        <v>59</v>
      </c>
      <c r="E275" s="16">
        <f t="shared" si="25"/>
        <v>1.8</v>
      </c>
      <c r="F275" s="17">
        <f t="shared" si="26"/>
        <v>1</v>
      </c>
      <c r="G275" s="17">
        <f t="shared" si="27"/>
        <v>12.2</v>
      </c>
      <c r="H275" s="17">
        <f t="shared" si="28"/>
        <v>6.4</v>
      </c>
      <c r="I275" s="18" t="str">
        <f>IFERROR(VLOOKUP(C275,#REF!,8,FALSE),"")</f>
        <v/>
      </c>
      <c r="J275" s="19">
        <v>261000</v>
      </c>
      <c r="K275" s="19">
        <v>153000</v>
      </c>
      <c r="L275" s="18" t="str">
        <f>IFERROR(VLOOKUP(C275,#REF!,11,FALSE),"")</f>
        <v/>
      </c>
      <c r="M275" s="19">
        <v>39000</v>
      </c>
      <c r="N275" s="20" t="s">
        <v>63</v>
      </c>
      <c r="O275" s="21" t="str">
        <f>IFERROR(VLOOKUP(C275,#REF!,13,FALSE),"")</f>
        <v/>
      </c>
      <c r="P275" s="16" t="str">
        <f>IFERROR(VLOOKUP(C275,#REF!,14,FALSE),"")</f>
        <v/>
      </c>
      <c r="Q275" s="16" t="str">
        <f>IFERROR(VLOOKUP(C275,#REF!,15,FALSE),"")</f>
        <v/>
      </c>
      <c r="R275" s="16"/>
      <c r="S275" s="22" t="str">
        <f>IFERROR(VLOOKUP(C275,#REF!,16,FALSE),"")</f>
        <v/>
      </c>
      <c r="T275" s="19">
        <v>39000</v>
      </c>
      <c r="U275" s="19">
        <v>0</v>
      </c>
      <c r="V275" s="19">
        <v>0</v>
      </c>
      <c r="W275" s="19">
        <v>0</v>
      </c>
      <c r="X275" s="23">
        <v>300000</v>
      </c>
      <c r="Y275" s="17">
        <v>14</v>
      </c>
      <c r="Z275" s="24">
        <v>7.4</v>
      </c>
      <c r="AA275" s="23">
        <v>21375</v>
      </c>
      <c r="AB275" s="19">
        <v>40802</v>
      </c>
      <c r="AC275" s="25">
        <v>1.9</v>
      </c>
      <c r="AD275" s="26">
        <f t="shared" si="29"/>
        <v>100</v>
      </c>
      <c r="AE275" s="19">
        <v>1308</v>
      </c>
      <c r="AF275" s="19">
        <v>221472</v>
      </c>
      <c r="AG275" s="19">
        <v>264712</v>
      </c>
      <c r="AH275" s="19">
        <v>136016</v>
      </c>
      <c r="AI275" s="15" t="s">
        <v>44</v>
      </c>
    </row>
    <row r="276" spans="1:35" ht="16.5" hidden="1" customHeight="1">
      <c r="A276">
        <v>4456</v>
      </c>
      <c r="B276" s="13" t="str">
        <f t="shared" si="24"/>
        <v>Normal</v>
      </c>
      <c r="C276" s="14" t="s">
        <v>327</v>
      </c>
      <c r="D276" s="15" t="s">
        <v>59</v>
      </c>
      <c r="E276" s="16">
        <f t="shared" si="25"/>
        <v>0</v>
      </c>
      <c r="F276" s="17">
        <f t="shared" si="26"/>
        <v>0</v>
      </c>
      <c r="G276" s="17">
        <f t="shared" si="27"/>
        <v>0</v>
      </c>
      <c r="H276" s="17">
        <f t="shared" si="28"/>
        <v>0</v>
      </c>
      <c r="I276" s="18" t="str">
        <f>IFERROR(VLOOKUP(C276,#REF!,8,FALSE),"")</f>
        <v/>
      </c>
      <c r="J276" s="19">
        <v>0</v>
      </c>
      <c r="K276" s="19">
        <v>0</v>
      </c>
      <c r="L276" s="18" t="str">
        <f>IFERROR(VLOOKUP(C276,#REF!,11,FALSE),"")</f>
        <v/>
      </c>
      <c r="M276" s="19">
        <v>0</v>
      </c>
      <c r="N276" s="20" t="s">
        <v>63</v>
      </c>
      <c r="O276" s="21" t="str">
        <f>IFERROR(VLOOKUP(C276,#REF!,13,FALSE),"")</f>
        <v/>
      </c>
      <c r="P276" s="16" t="str">
        <f>IFERROR(VLOOKUP(C276,#REF!,14,FALSE),"")</f>
        <v/>
      </c>
      <c r="Q276" s="16" t="str">
        <f>IFERROR(VLOOKUP(C276,#REF!,15,FALSE),"")</f>
        <v/>
      </c>
      <c r="R276" s="16"/>
      <c r="S276" s="22" t="str">
        <f>IFERROR(VLOOKUP(C276,#REF!,16,FALSE),"")</f>
        <v/>
      </c>
      <c r="T276" s="19">
        <v>0</v>
      </c>
      <c r="U276" s="19">
        <v>0</v>
      </c>
      <c r="V276" s="19">
        <v>0</v>
      </c>
      <c r="W276" s="19">
        <v>0</v>
      </c>
      <c r="X276" s="23">
        <v>0</v>
      </c>
      <c r="Y276" s="17">
        <v>0</v>
      </c>
      <c r="Z276" s="24">
        <v>0</v>
      </c>
      <c r="AA276" s="23">
        <v>375</v>
      </c>
      <c r="AB276" s="19">
        <v>186</v>
      </c>
      <c r="AC276" s="25">
        <v>0.5</v>
      </c>
      <c r="AD276" s="26">
        <f t="shared" si="29"/>
        <v>100</v>
      </c>
      <c r="AE276" s="19">
        <v>1122</v>
      </c>
      <c r="AF276" s="19">
        <v>556</v>
      </c>
      <c r="AG276" s="19">
        <v>428</v>
      </c>
      <c r="AH276" s="19">
        <v>376</v>
      </c>
      <c r="AI276" s="15" t="s">
        <v>44</v>
      </c>
    </row>
    <row r="277" spans="1:35" ht="16.5" customHeight="1">
      <c r="A277">
        <v>6154</v>
      </c>
      <c r="B277" s="13" t="str">
        <f t="shared" si="24"/>
        <v>Normal</v>
      </c>
      <c r="C277" s="14" t="s">
        <v>328</v>
      </c>
      <c r="D277" s="15" t="s">
        <v>59</v>
      </c>
      <c r="E277" s="16">
        <f t="shared" si="25"/>
        <v>1</v>
      </c>
      <c r="F277" s="17">
        <f t="shared" si="26"/>
        <v>0.3</v>
      </c>
      <c r="G277" s="17">
        <f t="shared" si="27"/>
        <v>6</v>
      </c>
      <c r="H277" s="17">
        <f t="shared" si="28"/>
        <v>1.6</v>
      </c>
      <c r="I277" s="18" t="str">
        <f>IFERROR(VLOOKUP(C277,#REF!,8,FALSE),"")</f>
        <v/>
      </c>
      <c r="J277" s="19">
        <v>18000</v>
      </c>
      <c r="K277" s="19">
        <v>18000</v>
      </c>
      <c r="L277" s="18" t="str">
        <f>IFERROR(VLOOKUP(C277,#REF!,11,FALSE),"")</f>
        <v/>
      </c>
      <c r="M277" s="19">
        <v>3000</v>
      </c>
      <c r="N277" s="20" t="s">
        <v>63</v>
      </c>
      <c r="O277" s="21" t="str">
        <f>IFERROR(VLOOKUP(C277,#REF!,13,FALSE),"")</f>
        <v/>
      </c>
      <c r="P277" s="16" t="str">
        <f>IFERROR(VLOOKUP(C277,#REF!,14,FALSE),"")</f>
        <v/>
      </c>
      <c r="Q277" s="16" t="str">
        <f>IFERROR(VLOOKUP(C277,#REF!,15,FALSE),"")</f>
        <v/>
      </c>
      <c r="R277" s="16"/>
      <c r="S277" s="22" t="str">
        <f>IFERROR(VLOOKUP(C277,#REF!,16,FALSE),"")</f>
        <v/>
      </c>
      <c r="T277" s="19">
        <v>3000</v>
      </c>
      <c r="U277" s="19">
        <v>0</v>
      </c>
      <c r="V277" s="19">
        <v>0</v>
      </c>
      <c r="W277" s="19">
        <v>0</v>
      </c>
      <c r="X277" s="23">
        <v>21000</v>
      </c>
      <c r="Y277" s="17">
        <v>7</v>
      </c>
      <c r="Z277" s="24">
        <v>1.8</v>
      </c>
      <c r="AA277" s="23">
        <v>3000</v>
      </c>
      <c r="AB277" s="19">
        <v>11380</v>
      </c>
      <c r="AC277" s="25">
        <v>3.8</v>
      </c>
      <c r="AD277" s="26">
        <f t="shared" si="29"/>
        <v>150</v>
      </c>
      <c r="AE277" s="19">
        <v>24000</v>
      </c>
      <c r="AF277" s="19">
        <v>38492</v>
      </c>
      <c r="AG277" s="19">
        <v>67352</v>
      </c>
      <c r="AH277" s="19">
        <v>12000</v>
      </c>
      <c r="AI277" s="15" t="s">
        <v>44</v>
      </c>
    </row>
    <row r="278" spans="1:35" ht="16.5" customHeight="1">
      <c r="A278">
        <v>6038</v>
      </c>
      <c r="B278" s="13" t="str">
        <f t="shared" si="24"/>
        <v>Normal</v>
      </c>
      <c r="C278" s="14" t="s">
        <v>329</v>
      </c>
      <c r="D278" s="15" t="s">
        <v>59</v>
      </c>
      <c r="E278" s="16">
        <f t="shared" si="25"/>
        <v>1.4</v>
      </c>
      <c r="F278" s="17">
        <f t="shared" si="26"/>
        <v>1.2</v>
      </c>
      <c r="G278" s="17">
        <f t="shared" si="27"/>
        <v>11.3</v>
      </c>
      <c r="H278" s="17">
        <f t="shared" si="28"/>
        <v>9.6999999999999993</v>
      </c>
      <c r="I278" s="18" t="str">
        <f>IFERROR(VLOOKUP(C278,#REF!,8,FALSE),"")</f>
        <v/>
      </c>
      <c r="J278" s="19">
        <v>72000</v>
      </c>
      <c r="K278" s="19">
        <v>63000</v>
      </c>
      <c r="L278" s="18" t="str">
        <f>IFERROR(VLOOKUP(C278,#REF!,11,FALSE),"")</f>
        <v/>
      </c>
      <c r="M278" s="19">
        <v>9000</v>
      </c>
      <c r="N278" s="20" t="s">
        <v>47</v>
      </c>
      <c r="O278" s="21" t="str">
        <f>IFERROR(VLOOKUP(C278,#REF!,13,FALSE),"")</f>
        <v/>
      </c>
      <c r="P278" s="16" t="str">
        <f>IFERROR(VLOOKUP(C278,#REF!,14,FALSE),"")</f>
        <v/>
      </c>
      <c r="Q278" s="16" t="str">
        <f>IFERROR(VLOOKUP(C278,#REF!,15,FALSE),"")</f>
        <v/>
      </c>
      <c r="R278" s="16"/>
      <c r="S278" s="22" t="str">
        <f>IFERROR(VLOOKUP(C278,#REF!,16,FALSE),"")</f>
        <v/>
      </c>
      <c r="T278" s="19">
        <v>9000</v>
      </c>
      <c r="U278" s="19">
        <v>0</v>
      </c>
      <c r="V278" s="19">
        <v>0</v>
      </c>
      <c r="W278" s="19">
        <v>0</v>
      </c>
      <c r="X278" s="23">
        <v>81000</v>
      </c>
      <c r="Y278" s="17">
        <v>12.7</v>
      </c>
      <c r="Z278" s="24">
        <v>10.9</v>
      </c>
      <c r="AA278" s="23">
        <v>6375</v>
      </c>
      <c r="AB278" s="19">
        <v>7408</v>
      </c>
      <c r="AC278" s="25">
        <v>1.2</v>
      </c>
      <c r="AD278" s="26">
        <f t="shared" si="29"/>
        <v>100</v>
      </c>
      <c r="AE278" s="19">
        <v>11239</v>
      </c>
      <c r="AF278" s="19">
        <v>41934</v>
      </c>
      <c r="AG278" s="19">
        <v>13496</v>
      </c>
      <c r="AH278" s="19">
        <v>19736</v>
      </c>
      <c r="AI278" s="15" t="s">
        <v>44</v>
      </c>
    </row>
    <row r="279" spans="1:35" ht="16.5" customHeight="1">
      <c r="A279">
        <v>6039</v>
      </c>
      <c r="B279" s="13" t="str">
        <f t="shared" si="24"/>
        <v>Normal</v>
      </c>
      <c r="C279" s="14" t="s">
        <v>330</v>
      </c>
      <c r="D279" s="15" t="s">
        <v>59</v>
      </c>
      <c r="E279" s="16">
        <f t="shared" si="25"/>
        <v>0</v>
      </c>
      <c r="F279" s="17">
        <f t="shared" si="26"/>
        <v>0</v>
      </c>
      <c r="G279" s="17">
        <f t="shared" si="27"/>
        <v>6.4</v>
      </c>
      <c r="H279" s="17">
        <f t="shared" si="28"/>
        <v>9.1</v>
      </c>
      <c r="I279" s="18" t="str">
        <f>IFERROR(VLOOKUP(C279,#REF!,8,FALSE),"")</f>
        <v/>
      </c>
      <c r="J279" s="19">
        <v>20467</v>
      </c>
      <c r="K279" s="19">
        <v>10467</v>
      </c>
      <c r="L279" s="18" t="str">
        <f>IFERROR(VLOOKUP(C279,#REF!,11,FALSE),"")</f>
        <v/>
      </c>
      <c r="M279" s="19">
        <v>0</v>
      </c>
      <c r="N279" s="20" t="s">
        <v>47</v>
      </c>
      <c r="O279" s="21" t="str">
        <f>IFERROR(VLOOKUP(C279,#REF!,13,FALSE),"")</f>
        <v/>
      </c>
      <c r="P279" s="16" t="str">
        <f>IFERROR(VLOOKUP(C279,#REF!,14,FALSE),"")</f>
        <v/>
      </c>
      <c r="Q279" s="16" t="str">
        <f>IFERROR(VLOOKUP(C279,#REF!,15,FALSE),"")</f>
        <v/>
      </c>
      <c r="R279" s="16"/>
      <c r="S279" s="22" t="str">
        <f>IFERROR(VLOOKUP(C279,#REF!,16,FALSE),"")</f>
        <v/>
      </c>
      <c r="T279" s="19">
        <v>0</v>
      </c>
      <c r="U279" s="19">
        <v>0</v>
      </c>
      <c r="V279" s="19">
        <v>0</v>
      </c>
      <c r="W279" s="19">
        <v>0</v>
      </c>
      <c r="X279" s="23">
        <v>20467</v>
      </c>
      <c r="Y279" s="17">
        <v>6.4</v>
      </c>
      <c r="Z279" s="24">
        <v>9.1</v>
      </c>
      <c r="AA279" s="23">
        <v>3208</v>
      </c>
      <c r="AB279" s="19">
        <v>2253</v>
      </c>
      <c r="AC279" s="25">
        <v>0.7</v>
      </c>
      <c r="AD279" s="26">
        <f t="shared" si="29"/>
        <v>100</v>
      </c>
      <c r="AE279" s="19">
        <v>5284</v>
      </c>
      <c r="AF279" s="19">
        <v>8940</v>
      </c>
      <c r="AG279" s="19">
        <v>6052</v>
      </c>
      <c r="AH279" s="19">
        <v>2498</v>
      </c>
      <c r="AI279" s="15" t="s">
        <v>44</v>
      </c>
    </row>
    <row r="280" spans="1:35" ht="16.5" customHeight="1">
      <c r="A280">
        <v>5344</v>
      </c>
      <c r="B280" s="13" t="str">
        <f t="shared" si="24"/>
        <v>FCST</v>
      </c>
      <c r="C280" s="14" t="s">
        <v>331</v>
      </c>
      <c r="D280" s="15" t="s">
        <v>59</v>
      </c>
      <c r="E280" s="16" t="str">
        <f t="shared" si="25"/>
        <v>前八週無拉料</v>
      </c>
      <c r="F280" s="17">
        <f t="shared" si="26"/>
        <v>9</v>
      </c>
      <c r="G280" s="17" t="str">
        <f t="shared" si="27"/>
        <v>--</v>
      </c>
      <c r="H280" s="17">
        <f t="shared" si="28"/>
        <v>0</v>
      </c>
      <c r="I280" s="18" t="str">
        <f>IFERROR(VLOOKUP(C280,#REF!,8,FALSE),"")</f>
        <v/>
      </c>
      <c r="J280" s="19">
        <v>0</v>
      </c>
      <c r="K280" s="19">
        <v>0</v>
      </c>
      <c r="L280" s="18" t="str">
        <f>IFERROR(VLOOKUP(C280,#REF!,11,FALSE),"")</f>
        <v/>
      </c>
      <c r="M280" s="19">
        <v>12000</v>
      </c>
      <c r="N280" s="20" t="s">
        <v>63</v>
      </c>
      <c r="O280" s="21" t="str">
        <f>IFERROR(VLOOKUP(C280,#REF!,13,FALSE),"")</f>
        <v/>
      </c>
      <c r="P280" s="16" t="str">
        <f>IFERROR(VLOOKUP(C280,#REF!,14,FALSE),"")</f>
        <v/>
      </c>
      <c r="Q280" s="16" t="str">
        <f>IFERROR(VLOOKUP(C280,#REF!,15,FALSE),"")</f>
        <v/>
      </c>
      <c r="R280" s="16"/>
      <c r="S280" s="22" t="str">
        <f>IFERROR(VLOOKUP(C280,#REF!,16,FALSE),"")</f>
        <v/>
      </c>
      <c r="T280" s="19">
        <v>0</v>
      </c>
      <c r="U280" s="19">
        <v>0</v>
      </c>
      <c r="V280" s="19">
        <v>12000</v>
      </c>
      <c r="W280" s="19">
        <v>0</v>
      </c>
      <c r="X280" s="23">
        <v>12000</v>
      </c>
      <c r="Y280" s="17" t="s">
        <v>39</v>
      </c>
      <c r="Z280" s="24">
        <v>9</v>
      </c>
      <c r="AA280" s="23">
        <v>0</v>
      </c>
      <c r="AB280" s="19">
        <v>1332</v>
      </c>
      <c r="AC280" s="25" t="s">
        <v>79</v>
      </c>
      <c r="AD280" s="26" t="str">
        <f t="shared" si="29"/>
        <v>F</v>
      </c>
      <c r="AE280" s="19">
        <v>0</v>
      </c>
      <c r="AF280" s="19">
        <v>0</v>
      </c>
      <c r="AG280" s="19">
        <v>12000</v>
      </c>
      <c r="AH280" s="19">
        <v>0</v>
      </c>
      <c r="AI280" s="15" t="s">
        <v>44</v>
      </c>
    </row>
    <row r="281" spans="1:35" ht="16.5" customHeight="1">
      <c r="A281">
        <v>2085</v>
      </c>
      <c r="B281" s="13" t="str">
        <f t="shared" si="24"/>
        <v>ZeroZero</v>
      </c>
      <c r="C281" s="14" t="s">
        <v>332</v>
      </c>
      <c r="D281" s="15" t="s">
        <v>59</v>
      </c>
      <c r="E281" s="16" t="str">
        <f t="shared" si="25"/>
        <v>前八週無拉料</v>
      </c>
      <c r="F281" s="17" t="str">
        <f t="shared" si="26"/>
        <v>--</v>
      </c>
      <c r="G281" s="17" t="str">
        <f t="shared" si="27"/>
        <v>--</v>
      </c>
      <c r="H281" s="17" t="str">
        <f t="shared" si="28"/>
        <v>--</v>
      </c>
      <c r="I281" s="18" t="str">
        <f>IFERROR(VLOOKUP(C281,#REF!,8,FALSE),"")</f>
        <v/>
      </c>
      <c r="J281" s="19">
        <v>10000</v>
      </c>
      <c r="K281" s="19">
        <v>10000</v>
      </c>
      <c r="L281" s="18" t="str">
        <f>IFERROR(VLOOKUP(C281,#REF!,11,FALSE),"")</f>
        <v/>
      </c>
      <c r="M281" s="19">
        <v>0</v>
      </c>
      <c r="N281" s="20" t="s">
        <v>47</v>
      </c>
      <c r="O281" s="21" t="str">
        <f>IFERROR(VLOOKUP(C281,#REF!,13,FALSE),"")</f>
        <v/>
      </c>
      <c r="P281" s="16" t="str">
        <f>IFERROR(VLOOKUP(C281,#REF!,14,FALSE),"")</f>
        <v/>
      </c>
      <c r="Q281" s="16" t="str">
        <f>IFERROR(VLOOKUP(C281,#REF!,15,FALSE),"")</f>
        <v/>
      </c>
      <c r="R281" s="16"/>
      <c r="S281" s="22" t="str">
        <f>IFERROR(VLOOKUP(C281,#REF!,16,FALSE),"")</f>
        <v/>
      </c>
      <c r="T281" s="19">
        <v>0</v>
      </c>
      <c r="U281" s="19">
        <v>0</v>
      </c>
      <c r="V281" s="19">
        <v>0</v>
      </c>
      <c r="W281" s="19">
        <v>0</v>
      </c>
      <c r="X281" s="23">
        <v>10000</v>
      </c>
      <c r="Y281" s="17" t="s">
        <v>39</v>
      </c>
      <c r="Z281" s="24" t="s">
        <v>39</v>
      </c>
      <c r="AA281" s="23">
        <v>0</v>
      </c>
      <c r="AB281" s="19" t="s">
        <v>39</v>
      </c>
      <c r="AC281" s="25" t="s">
        <v>43</v>
      </c>
      <c r="AD281" s="26" t="str">
        <f t="shared" si="29"/>
        <v>E</v>
      </c>
      <c r="AE281" s="19" t="s">
        <v>39</v>
      </c>
      <c r="AF281" s="19" t="s">
        <v>39</v>
      </c>
      <c r="AG281" s="19" t="s">
        <v>39</v>
      </c>
      <c r="AH281" s="19" t="s">
        <v>39</v>
      </c>
      <c r="AI281" s="15" t="s">
        <v>44</v>
      </c>
    </row>
    <row r="282" spans="1:35" ht="16.5" customHeight="1">
      <c r="A282">
        <v>4232</v>
      </c>
      <c r="B282" s="13" t="str">
        <f t="shared" si="24"/>
        <v>Normal</v>
      </c>
      <c r="C282" s="14" t="s">
        <v>334</v>
      </c>
      <c r="D282" s="15" t="s">
        <v>59</v>
      </c>
      <c r="E282" s="16">
        <f t="shared" si="25"/>
        <v>0</v>
      </c>
      <c r="F282" s="17">
        <f t="shared" si="26"/>
        <v>0</v>
      </c>
      <c r="G282" s="17">
        <f t="shared" si="27"/>
        <v>6.7</v>
      </c>
      <c r="H282" s="17">
        <f t="shared" si="28"/>
        <v>9</v>
      </c>
      <c r="I282" s="18" t="str">
        <f>IFERROR(VLOOKUP(C282,#REF!,8,FALSE),"")</f>
        <v/>
      </c>
      <c r="J282" s="19">
        <v>15000</v>
      </c>
      <c r="K282" s="19">
        <v>6000</v>
      </c>
      <c r="L282" s="18" t="str">
        <f>IFERROR(VLOOKUP(C282,#REF!,11,FALSE),"")</f>
        <v/>
      </c>
      <c r="M282" s="19">
        <v>0</v>
      </c>
      <c r="N282" s="20" t="s">
        <v>47</v>
      </c>
      <c r="O282" s="21" t="str">
        <f>IFERROR(VLOOKUP(C282,#REF!,13,FALSE),"")</f>
        <v/>
      </c>
      <c r="P282" s="16" t="str">
        <f>IFERROR(VLOOKUP(C282,#REF!,14,FALSE),"")</f>
        <v/>
      </c>
      <c r="Q282" s="16" t="str">
        <f>IFERROR(VLOOKUP(C282,#REF!,15,FALSE),"")</f>
        <v/>
      </c>
      <c r="R282" s="16"/>
      <c r="S282" s="22" t="str">
        <f>IFERROR(VLOOKUP(C282,#REF!,16,FALSE),"")</f>
        <v/>
      </c>
      <c r="T282" s="19">
        <v>0</v>
      </c>
      <c r="U282" s="19">
        <v>0</v>
      </c>
      <c r="V282" s="19">
        <v>0</v>
      </c>
      <c r="W282" s="19">
        <v>0</v>
      </c>
      <c r="X282" s="23">
        <v>15000</v>
      </c>
      <c r="Y282" s="17">
        <v>9.3000000000000007</v>
      </c>
      <c r="Z282" s="24">
        <v>12.6</v>
      </c>
      <c r="AA282" s="23">
        <v>2250</v>
      </c>
      <c r="AB282" s="19">
        <v>1667</v>
      </c>
      <c r="AC282" s="25">
        <v>0.7</v>
      </c>
      <c r="AD282" s="26">
        <f t="shared" si="29"/>
        <v>100</v>
      </c>
      <c r="AE282" s="19">
        <v>4360</v>
      </c>
      <c r="AF282" s="19">
        <v>3196</v>
      </c>
      <c r="AG282" s="19">
        <v>7444</v>
      </c>
      <c r="AH282" s="19">
        <v>4996</v>
      </c>
      <c r="AI282" s="15" t="s">
        <v>44</v>
      </c>
    </row>
    <row r="283" spans="1:35" ht="16.5" customHeight="1">
      <c r="A283">
        <v>5107</v>
      </c>
      <c r="B283" s="13" t="str">
        <f t="shared" si="24"/>
        <v>Normal</v>
      </c>
      <c r="C283" s="14" t="s">
        <v>335</v>
      </c>
      <c r="D283" s="15" t="s">
        <v>59</v>
      </c>
      <c r="E283" s="16">
        <f t="shared" si="25"/>
        <v>2.7</v>
      </c>
      <c r="F283" s="17">
        <f t="shared" si="26"/>
        <v>1</v>
      </c>
      <c r="G283" s="17">
        <f t="shared" si="27"/>
        <v>10.1</v>
      </c>
      <c r="H283" s="17">
        <f t="shared" si="28"/>
        <v>3.9</v>
      </c>
      <c r="I283" s="18" t="str">
        <f>IFERROR(VLOOKUP(C283,#REF!,8,FALSE),"")</f>
        <v/>
      </c>
      <c r="J283" s="19">
        <v>57000</v>
      </c>
      <c r="K283" s="19">
        <v>57000</v>
      </c>
      <c r="L283" s="18" t="str">
        <f>IFERROR(VLOOKUP(C283,#REF!,11,FALSE),"")</f>
        <v/>
      </c>
      <c r="M283" s="19">
        <v>15000</v>
      </c>
      <c r="N283" s="20" t="s">
        <v>63</v>
      </c>
      <c r="O283" s="21" t="str">
        <f>IFERROR(VLOOKUP(C283,#REF!,13,FALSE),"")</f>
        <v/>
      </c>
      <c r="P283" s="16" t="str">
        <f>IFERROR(VLOOKUP(C283,#REF!,14,FALSE),"")</f>
        <v/>
      </c>
      <c r="Q283" s="16" t="str">
        <f>IFERROR(VLOOKUP(C283,#REF!,15,FALSE),"")</f>
        <v/>
      </c>
      <c r="R283" s="16"/>
      <c r="S283" s="22" t="str">
        <f>IFERROR(VLOOKUP(C283,#REF!,16,FALSE),"")</f>
        <v/>
      </c>
      <c r="T283" s="19">
        <v>15000</v>
      </c>
      <c r="U283" s="19">
        <v>0</v>
      </c>
      <c r="V283" s="19">
        <v>0</v>
      </c>
      <c r="W283" s="19">
        <v>0</v>
      </c>
      <c r="X283" s="23">
        <v>72000</v>
      </c>
      <c r="Y283" s="17">
        <v>12.8</v>
      </c>
      <c r="Z283" s="24">
        <v>4.9000000000000004</v>
      </c>
      <c r="AA283" s="23">
        <v>5625</v>
      </c>
      <c r="AB283" s="19">
        <v>14676</v>
      </c>
      <c r="AC283" s="25">
        <v>2.6</v>
      </c>
      <c r="AD283" s="26">
        <f t="shared" si="29"/>
        <v>150</v>
      </c>
      <c r="AE283" s="19">
        <v>0</v>
      </c>
      <c r="AF283" s="19">
        <v>92684</v>
      </c>
      <c r="AG283" s="19">
        <v>74756</v>
      </c>
      <c r="AH283" s="19">
        <v>43080</v>
      </c>
      <c r="AI283" s="15" t="s">
        <v>44</v>
      </c>
    </row>
    <row r="284" spans="1:35" ht="16.5" customHeight="1">
      <c r="A284">
        <v>2090</v>
      </c>
      <c r="B284" s="13" t="str">
        <f t="shared" si="24"/>
        <v>OverStock</v>
      </c>
      <c r="C284" s="14" t="s">
        <v>336</v>
      </c>
      <c r="D284" s="15" t="s">
        <v>59</v>
      </c>
      <c r="E284" s="16">
        <f t="shared" si="25"/>
        <v>1</v>
      </c>
      <c r="F284" s="17">
        <f t="shared" si="26"/>
        <v>0.4</v>
      </c>
      <c r="G284" s="17">
        <f t="shared" si="27"/>
        <v>25.6</v>
      </c>
      <c r="H284" s="17">
        <f t="shared" si="28"/>
        <v>11.4</v>
      </c>
      <c r="I284" s="18" t="str">
        <f>IFERROR(VLOOKUP(C284,#REF!,8,FALSE),"")</f>
        <v/>
      </c>
      <c r="J284" s="19">
        <v>4839000</v>
      </c>
      <c r="K284" s="19">
        <v>4239000</v>
      </c>
      <c r="L284" s="18" t="str">
        <f>IFERROR(VLOOKUP(C284,#REF!,11,FALSE),"")</f>
        <v/>
      </c>
      <c r="M284" s="19">
        <v>183000</v>
      </c>
      <c r="N284" s="20" t="s">
        <v>63</v>
      </c>
      <c r="O284" s="21" t="str">
        <f>IFERROR(VLOOKUP(C284,#REF!,13,FALSE),"")</f>
        <v/>
      </c>
      <c r="P284" s="16" t="str">
        <f>IFERROR(VLOOKUP(C284,#REF!,14,FALSE),"")</f>
        <v/>
      </c>
      <c r="Q284" s="16" t="str">
        <f>IFERROR(VLOOKUP(C284,#REF!,15,FALSE),"")</f>
        <v/>
      </c>
      <c r="R284" s="16"/>
      <c r="S284" s="22" t="str">
        <f>IFERROR(VLOOKUP(C284,#REF!,16,FALSE),"")</f>
        <v/>
      </c>
      <c r="T284" s="19">
        <v>66000</v>
      </c>
      <c r="U284" s="19">
        <v>105000</v>
      </c>
      <c r="V284" s="19">
        <v>12000</v>
      </c>
      <c r="W284" s="19">
        <v>0</v>
      </c>
      <c r="X284" s="23">
        <v>5022000</v>
      </c>
      <c r="Y284" s="17">
        <v>26.5</v>
      </c>
      <c r="Z284" s="24">
        <v>11.8</v>
      </c>
      <c r="AA284" s="23">
        <v>189375</v>
      </c>
      <c r="AB284" s="19">
        <v>425605</v>
      </c>
      <c r="AC284" s="25">
        <v>2.2000000000000002</v>
      </c>
      <c r="AD284" s="26">
        <f t="shared" si="29"/>
        <v>150</v>
      </c>
      <c r="AE284" s="19">
        <v>706954</v>
      </c>
      <c r="AF284" s="19">
        <v>2141268</v>
      </c>
      <c r="AG284" s="19">
        <v>1991190</v>
      </c>
      <c r="AH284" s="19">
        <v>662654</v>
      </c>
      <c r="AI284" s="15" t="s">
        <v>44</v>
      </c>
    </row>
    <row r="285" spans="1:35" ht="16.5" customHeight="1">
      <c r="A285">
        <v>5072</v>
      </c>
      <c r="B285" s="13" t="str">
        <f t="shared" si="24"/>
        <v>OverStock</v>
      </c>
      <c r="C285" s="14" t="s">
        <v>337</v>
      </c>
      <c r="D285" s="15" t="s">
        <v>59</v>
      </c>
      <c r="E285" s="16">
        <f t="shared" si="25"/>
        <v>5.2</v>
      </c>
      <c r="F285" s="17">
        <f t="shared" si="26"/>
        <v>1.1000000000000001</v>
      </c>
      <c r="G285" s="17">
        <f t="shared" si="27"/>
        <v>48.7</v>
      </c>
      <c r="H285" s="17">
        <f t="shared" si="28"/>
        <v>10.6</v>
      </c>
      <c r="I285" s="18" t="str">
        <f>IFERROR(VLOOKUP(C285,#REF!,8,FALSE),"")</f>
        <v/>
      </c>
      <c r="J285" s="19">
        <v>4224000</v>
      </c>
      <c r="K285" s="19">
        <v>4224000</v>
      </c>
      <c r="L285" s="18" t="str">
        <f>IFERROR(VLOOKUP(C285,#REF!,11,FALSE),"")</f>
        <v/>
      </c>
      <c r="M285" s="19">
        <v>447000</v>
      </c>
      <c r="N285" s="20" t="s">
        <v>63</v>
      </c>
      <c r="O285" s="21" t="str">
        <f>IFERROR(VLOOKUP(C285,#REF!,13,FALSE),"")</f>
        <v/>
      </c>
      <c r="P285" s="16" t="str">
        <f>IFERROR(VLOOKUP(C285,#REF!,14,FALSE),"")</f>
        <v/>
      </c>
      <c r="Q285" s="16" t="str">
        <f>IFERROR(VLOOKUP(C285,#REF!,15,FALSE),"")</f>
        <v/>
      </c>
      <c r="R285" s="16"/>
      <c r="S285" s="22" t="str">
        <f>IFERROR(VLOOKUP(C285,#REF!,16,FALSE),"")</f>
        <v/>
      </c>
      <c r="T285" s="19">
        <v>216000</v>
      </c>
      <c r="U285" s="19">
        <v>123000</v>
      </c>
      <c r="V285" s="19">
        <v>108000</v>
      </c>
      <c r="W285" s="19">
        <v>0</v>
      </c>
      <c r="X285" s="23">
        <v>4671000</v>
      </c>
      <c r="Y285" s="17">
        <v>53.9</v>
      </c>
      <c r="Z285" s="24">
        <v>11.7</v>
      </c>
      <c r="AA285" s="23">
        <v>86738</v>
      </c>
      <c r="AB285" s="19">
        <v>399776</v>
      </c>
      <c r="AC285" s="25">
        <v>4.5999999999999996</v>
      </c>
      <c r="AD285" s="26">
        <f t="shared" si="29"/>
        <v>150</v>
      </c>
      <c r="AE285" s="19">
        <v>244698</v>
      </c>
      <c r="AF285" s="19">
        <v>1872240</v>
      </c>
      <c r="AG285" s="19">
        <v>2573067</v>
      </c>
      <c r="AH285" s="19">
        <v>961852</v>
      </c>
      <c r="AI285" s="15" t="s">
        <v>44</v>
      </c>
    </row>
    <row r="286" spans="1:35" ht="16.5" customHeight="1">
      <c r="A286">
        <v>3146</v>
      </c>
      <c r="B286" s="13" t="str">
        <f t="shared" si="24"/>
        <v>OverStock</v>
      </c>
      <c r="C286" s="14" t="s">
        <v>340</v>
      </c>
      <c r="D286" s="15" t="s">
        <v>59</v>
      </c>
      <c r="E286" s="16">
        <f t="shared" si="25"/>
        <v>0</v>
      </c>
      <c r="F286" s="17">
        <f t="shared" si="26"/>
        <v>0</v>
      </c>
      <c r="G286" s="17">
        <f t="shared" si="27"/>
        <v>0</v>
      </c>
      <c r="H286" s="17">
        <f t="shared" si="28"/>
        <v>0</v>
      </c>
      <c r="I286" s="18" t="str">
        <f>IFERROR(VLOOKUP(C286,#REF!,8,FALSE),"")</f>
        <v/>
      </c>
      <c r="J286" s="19">
        <v>0</v>
      </c>
      <c r="K286" s="19">
        <v>0</v>
      </c>
      <c r="L286" s="18" t="str">
        <f>IFERROR(VLOOKUP(C286,#REF!,11,FALSE),"")</f>
        <v/>
      </c>
      <c r="M286" s="19">
        <v>40</v>
      </c>
      <c r="N286" s="20" t="s">
        <v>47</v>
      </c>
      <c r="O286" s="21" t="str">
        <f>IFERROR(VLOOKUP(C286,#REF!,13,FALSE),"")</f>
        <v/>
      </c>
      <c r="P286" s="16" t="str">
        <f>IFERROR(VLOOKUP(C286,#REF!,14,FALSE),"")</f>
        <v/>
      </c>
      <c r="Q286" s="16" t="str">
        <f>IFERROR(VLOOKUP(C286,#REF!,15,FALSE),"")</f>
        <v/>
      </c>
      <c r="R286" s="16"/>
      <c r="S286" s="22" t="str">
        <f>IFERROR(VLOOKUP(C286,#REF!,16,FALSE),"")</f>
        <v/>
      </c>
      <c r="T286" s="19">
        <v>40</v>
      </c>
      <c r="U286" s="19">
        <v>0</v>
      </c>
      <c r="V286" s="19">
        <v>0</v>
      </c>
      <c r="W286" s="19">
        <v>0</v>
      </c>
      <c r="X286" s="23">
        <v>40</v>
      </c>
      <c r="Y286" s="17">
        <v>24.2</v>
      </c>
      <c r="Z286" s="24">
        <v>9.3000000000000007</v>
      </c>
      <c r="AA286" s="23">
        <v>2575</v>
      </c>
      <c r="AB286" s="19">
        <v>6697</v>
      </c>
      <c r="AC286" s="25">
        <v>2.6</v>
      </c>
      <c r="AD286" s="26">
        <f t="shared" si="29"/>
        <v>150</v>
      </c>
      <c r="AE286" s="19">
        <v>18266</v>
      </c>
      <c r="AF286" s="19">
        <v>35956</v>
      </c>
      <c r="AG286" s="19">
        <v>6052</v>
      </c>
      <c r="AH286" s="19">
        <v>15038</v>
      </c>
      <c r="AI286" s="15" t="s">
        <v>44</v>
      </c>
    </row>
    <row r="287" spans="1:35" ht="16.5" customHeight="1">
      <c r="A287">
        <v>4413</v>
      </c>
      <c r="B287" s="13" t="str">
        <f t="shared" si="24"/>
        <v>OverStock</v>
      </c>
      <c r="C287" s="14" t="s">
        <v>341</v>
      </c>
      <c r="D287" s="15" t="s">
        <v>59</v>
      </c>
      <c r="E287" s="16">
        <f t="shared" si="25"/>
        <v>26.6</v>
      </c>
      <c r="F287" s="17" t="str">
        <f t="shared" si="26"/>
        <v>--</v>
      </c>
      <c r="G287" s="17">
        <f t="shared" si="27"/>
        <v>0</v>
      </c>
      <c r="H287" s="17" t="str">
        <f t="shared" si="28"/>
        <v>--</v>
      </c>
      <c r="I287" s="18" t="str">
        <f>IFERROR(VLOOKUP(C287,#REF!,8,FALSE),"")</f>
        <v/>
      </c>
      <c r="J287" s="19">
        <v>0</v>
      </c>
      <c r="K287" s="19">
        <v>0</v>
      </c>
      <c r="L287" s="18" t="str">
        <f>IFERROR(VLOOKUP(C287,#REF!,11,FALSE),"")</f>
        <v/>
      </c>
      <c r="M287" s="19">
        <v>29976</v>
      </c>
      <c r="N287" s="20" t="s">
        <v>47</v>
      </c>
      <c r="O287" s="21" t="str">
        <f>IFERROR(VLOOKUP(C287,#REF!,13,FALSE),"")</f>
        <v/>
      </c>
      <c r="P287" s="16" t="str">
        <f>IFERROR(VLOOKUP(C287,#REF!,14,FALSE),"")</f>
        <v/>
      </c>
      <c r="Q287" s="16" t="str">
        <f>IFERROR(VLOOKUP(C287,#REF!,15,FALSE),"")</f>
        <v/>
      </c>
      <c r="R287" s="16"/>
      <c r="S287" s="22" t="str">
        <f>IFERROR(VLOOKUP(C287,#REF!,16,FALSE),"")</f>
        <v/>
      </c>
      <c r="T287" s="19">
        <v>29976</v>
      </c>
      <c r="U287" s="19">
        <v>0</v>
      </c>
      <c r="V287" s="19">
        <v>0</v>
      </c>
      <c r="W287" s="19">
        <v>0</v>
      </c>
      <c r="X287" s="23">
        <v>29976</v>
      </c>
      <c r="Y287" s="17">
        <v>26.6</v>
      </c>
      <c r="Z287" s="24" t="s">
        <v>39</v>
      </c>
      <c r="AA287" s="23">
        <v>1125</v>
      </c>
      <c r="AB287" s="19" t="s">
        <v>39</v>
      </c>
      <c r="AC287" s="25" t="s">
        <v>43</v>
      </c>
      <c r="AD287" s="26" t="str">
        <f t="shared" si="29"/>
        <v>E</v>
      </c>
      <c r="AE287" s="19" t="s">
        <v>39</v>
      </c>
      <c r="AF287" s="19" t="s">
        <v>39</v>
      </c>
      <c r="AG287" s="19" t="s">
        <v>39</v>
      </c>
      <c r="AH287" s="19" t="s">
        <v>39</v>
      </c>
      <c r="AI287" s="15" t="s">
        <v>44</v>
      </c>
    </row>
    <row r="288" spans="1:35" ht="16.5" customHeight="1">
      <c r="A288">
        <v>6183</v>
      </c>
      <c r="B288" s="13" t="str">
        <f t="shared" si="24"/>
        <v>OverStock</v>
      </c>
      <c r="C288" s="14" t="s">
        <v>342</v>
      </c>
      <c r="D288" s="15" t="s">
        <v>59</v>
      </c>
      <c r="E288" s="16">
        <f t="shared" si="25"/>
        <v>0.2</v>
      </c>
      <c r="F288" s="17">
        <f t="shared" si="26"/>
        <v>0.1</v>
      </c>
      <c r="G288" s="17">
        <f t="shared" si="27"/>
        <v>0</v>
      </c>
      <c r="H288" s="17">
        <f t="shared" si="28"/>
        <v>0</v>
      </c>
      <c r="I288" s="18" t="str">
        <f>IFERROR(VLOOKUP(C288,#REF!,8,FALSE),"")</f>
        <v/>
      </c>
      <c r="J288" s="19">
        <v>0</v>
      </c>
      <c r="K288" s="19">
        <v>0</v>
      </c>
      <c r="L288" s="18" t="str">
        <f>IFERROR(VLOOKUP(C288,#REF!,11,FALSE),"")</f>
        <v/>
      </c>
      <c r="M288" s="19">
        <v>1169</v>
      </c>
      <c r="N288" s="20" t="s">
        <v>47</v>
      </c>
      <c r="O288" s="21" t="str">
        <f>IFERROR(VLOOKUP(C288,#REF!,13,FALSE),"")</f>
        <v/>
      </c>
      <c r="P288" s="16" t="str">
        <f>IFERROR(VLOOKUP(C288,#REF!,14,FALSE),"")</f>
        <v/>
      </c>
      <c r="Q288" s="16" t="str">
        <f>IFERROR(VLOOKUP(C288,#REF!,15,FALSE),"")</f>
        <v/>
      </c>
      <c r="R288" s="16"/>
      <c r="S288" s="22" t="str">
        <f>IFERROR(VLOOKUP(C288,#REF!,16,FALSE),"")</f>
        <v/>
      </c>
      <c r="T288" s="19">
        <v>1169</v>
      </c>
      <c r="U288" s="19">
        <v>0</v>
      </c>
      <c r="V288" s="19">
        <v>0</v>
      </c>
      <c r="W288" s="19">
        <v>0</v>
      </c>
      <c r="X288" s="23">
        <v>1169</v>
      </c>
      <c r="Y288" s="17">
        <v>27.2</v>
      </c>
      <c r="Z288" s="24">
        <v>10</v>
      </c>
      <c r="AA288" s="23">
        <v>5655</v>
      </c>
      <c r="AB288" s="19">
        <v>15360</v>
      </c>
      <c r="AC288" s="25">
        <v>2.7</v>
      </c>
      <c r="AD288" s="26">
        <f t="shared" si="29"/>
        <v>150</v>
      </c>
      <c r="AE288" s="19">
        <v>0</v>
      </c>
      <c r="AF288" s="19">
        <v>82998</v>
      </c>
      <c r="AG288" s="19">
        <v>56124</v>
      </c>
      <c r="AH288" s="19">
        <v>0</v>
      </c>
      <c r="AI288" s="15" t="s">
        <v>44</v>
      </c>
    </row>
    <row r="289" spans="1:35" ht="16.5" customHeight="1">
      <c r="A289">
        <v>4411</v>
      </c>
      <c r="B289" s="13" t="str">
        <f t="shared" si="24"/>
        <v>Normal</v>
      </c>
      <c r="C289" s="14" t="s">
        <v>343</v>
      </c>
      <c r="D289" s="15" t="s">
        <v>59</v>
      </c>
      <c r="E289" s="16">
        <f t="shared" si="25"/>
        <v>0.1</v>
      </c>
      <c r="F289" s="17">
        <f t="shared" si="26"/>
        <v>0.1</v>
      </c>
      <c r="G289" s="17">
        <f t="shared" si="27"/>
        <v>0</v>
      </c>
      <c r="H289" s="17">
        <f t="shared" si="28"/>
        <v>0</v>
      </c>
      <c r="I289" s="18" t="str">
        <f>IFERROR(VLOOKUP(C289,#REF!,8,FALSE),"")</f>
        <v/>
      </c>
      <c r="J289" s="19">
        <v>0</v>
      </c>
      <c r="K289" s="19">
        <v>0</v>
      </c>
      <c r="L289" s="18" t="str">
        <f>IFERROR(VLOOKUP(C289,#REF!,11,FALSE),"")</f>
        <v/>
      </c>
      <c r="M289" s="19">
        <v>4</v>
      </c>
      <c r="N289" s="20" t="s">
        <v>47</v>
      </c>
      <c r="O289" s="21" t="str">
        <f>IFERROR(VLOOKUP(C289,#REF!,13,FALSE),"")</f>
        <v/>
      </c>
      <c r="P289" s="16" t="str">
        <f>IFERROR(VLOOKUP(C289,#REF!,14,FALSE),"")</f>
        <v/>
      </c>
      <c r="Q289" s="16" t="str">
        <f>IFERROR(VLOOKUP(C289,#REF!,15,FALSE),"")</f>
        <v/>
      </c>
      <c r="R289" s="16"/>
      <c r="S289" s="22" t="str">
        <f>IFERROR(VLOOKUP(C289,#REF!,16,FALSE),"")</f>
        <v/>
      </c>
      <c r="T289" s="19">
        <v>4</v>
      </c>
      <c r="U289" s="19">
        <v>0</v>
      </c>
      <c r="V289" s="19">
        <v>0</v>
      </c>
      <c r="W289" s="19">
        <v>0</v>
      </c>
      <c r="X289" s="23">
        <v>4</v>
      </c>
      <c r="Y289" s="17">
        <v>0.1</v>
      </c>
      <c r="Z289" s="24">
        <v>0.1</v>
      </c>
      <c r="AA289" s="23">
        <v>51</v>
      </c>
      <c r="AB289" s="19">
        <v>69</v>
      </c>
      <c r="AC289" s="25">
        <v>1.4</v>
      </c>
      <c r="AD289" s="26">
        <f t="shared" si="29"/>
        <v>100</v>
      </c>
      <c r="AE289" s="19">
        <v>0</v>
      </c>
      <c r="AF289" s="19">
        <v>0</v>
      </c>
      <c r="AG289" s="19">
        <v>876</v>
      </c>
      <c r="AH289" s="19">
        <v>0</v>
      </c>
      <c r="AI289" s="15" t="s">
        <v>44</v>
      </c>
    </row>
    <row r="290" spans="1:35" ht="16.5" hidden="1" customHeight="1">
      <c r="A290">
        <v>8425</v>
      </c>
      <c r="B290" s="13" t="str">
        <f t="shared" si="24"/>
        <v>Normal</v>
      </c>
      <c r="C290" s="14" t="s">
        <v>344</v>
      </c>
      <c r="D290" s="15" t="s">
        <v>59</v>
      </c>
      <c r="E290" s="16">
        <f t="shared" si="25"/>
        <v>0</v>
      </c>
      <c r="F290" s="17" t="str">
        <f t="shared" si="26"/>
        <v>--</v>
      </c>
      <c r="G290" s="17">
        <f t="shared" si="27"/>
        <v>0</v>
      </c>
      <c r="H290" s="17" t="str">
        <f t="shared" si="28"/>
        <v>--</v>
      </c>
      <c r="I290" s="18" t="str">
        <f>IFERROR(VLOOKUP(C290,#REF!,8,FALSE),"")</f>
        <v/>
      </c>
      <c r="J290" s="19">
        <v>0</v>
      </c>
      <c r="K290" s="19">
        <v>0</v>
      </c>
      <c r="L290" s="18" t="str">
        <f>IFERROR(VLOOKUP(C290,#REF!,11,FALSE),"")</f>
        <v/>
      </c>
      <c r="M290" s="19">
        <v>0</v>
      </c>
      <c r="N290" s="20" t="s">
        <v>47</v>
      </c>
      <c r="O290" s="21" t="str">
        <f>IFERROR(VLOOKUP(C290,#REF!,13,FALSE),"")</f>
        <v/>
      </c>
      <c r="P290" s="16" t="str">
        <f>IFERROR(VLOOKUP(C290,#REF!,14,FALSE),"")</f>
        <v/>
      </c>
      <c r="Q290" s="16" t="str">
        <f>IFERROR(VLOOKUP(C290,#REF!,15,FALSE),"")</f>
        <v/>
      </c>
      <c r="R290" s="16"/>
      <c r="S290" s="22" t="str">
        <f>IFERROR(VLOOKUP(C290,#REF!,16,FALSE),"")</f>
        <v/>
      </c>
      <c r="T290" s="19">
        <v>0</v>
      </c>
      <c r="U290" s="19">
        <v>0</v>
      </c>
      <c r="V290" s="19">
        <v>0</v>
      </c>
      <c r="W290" s="19">
        <v>0</v>
      </c>
      <c r="X290" s="23">
        <v>0</v>
      </c>
      <c r="Y290" s="17">
        <v>0</v>
      </c>
      <c r="Z290" s="24" t="s">
        <v>39</v>
      </c>
      <c r="AA290" s="23">
        <v>49</v>
      </c>
      <c r="AB290" s="19" t="s">
        <v>39</v>
      </c>
      <c r="AC290" s="25" t="s">
        <v>43</v>
      </c>
      <c r="AD290" s="26" t="str">
        <f t="shared" si="29"/>
        <v>E</v>
      </c>
      <c r="AE290" s="19" t="s">
        <v>39</v>
      </c>
      <c r="AF290" s="19" t="s">
        <v>39</v>
      </c>
      <c r="AG290" s="19" t="s">
        <v>39</v>
      </c>
      <c r="AH290" s="19" t="s">
        <v>39</v>
      </c>
      <c r="AI290" s="15" t="s">
        <v>44</v>
      </c>
    </row>
    <row r="291" spans="1:35" ht="16.5" customHeight="1">
      <c r="A291">
        <v>6165</v>
      </c>
      <c r="B291" s="13" t="str">
        <f t="shared" si="24"/>
        <v>Normal</v>
      </c>
      <c r="C291" s="14" t="s">
        <v>345</v>
      </c>
      <c r="D291" s="15" t="s">
        <v>59</v>
      </c>
      <c r="E291" s="16">
        <f t="shared" si="25"/>
        <v>10.5</v>
      </c>
      <c r="F291" s="17">
        <f t="shared" si="26"/>
        <v>6.9</v>
      </c>
      <c r="G291" s="17">
        <f t="shared" si="27"/>
        <v>0</v>
      </c>
      <c r="H291" s="17">
        <f t="shared" si="28"/>
        <v>0</v>
      </c>
      <c r="I291" s="18" t="str">
        <f>IFERROR(VLOOKUP(C291,#REF!,8,FALSE),"")</f>
        <v/>
      </c>
      <c r="J291" s="19">
        <v>0</v>
      </c>
      <c r="K291" s="19">
        <v>0</v>
      </c>
      <c r="L291" s="18" t="str">
        <f>IFERROR(VLOOKUP(C291,#REF!,11,FALSE),"")</f>
        <v/>
      </c>
      <c r="M291" s="19">
        <v>201600</v>
      </c>
      <c r="N291" s="20" t="s">
        <v>63</v>
      </c>
      <c r="O291" s="21" t="str">
        <f>IFERROR(VLOOKUP(C291,#REF!,13,FALSE),"")</f>
        <v/>
      </c>
      <c r="P291" s="16" t="str">
        <f>IFERROR(VLOOKUP(C291,#REF!,14,FALSE),"")</f>
        <v/>
      </c>
      <c r="Q291" s="16" t="str">
        <f>IFERROR(VLOOKUP(C291,#REF!,15,FALSE),"")</f>
        <v/>
      </c>
      <c r="R291" s="16"/>
      <c r="S291" s="22" t="str">
        <f>IFERROR(VLOOKUP(C291,#REF!,16,FALSE),"")</f>
        <v/>
      </c>
      <c r="T291" s="19">
        <v>201000</v>
      </c>
      <c r="U291" s="19">
        <v>0</v>
      </c>
      <c r="V291" s="19">
        <v>600</v>
      </c>
      <c r="W291" s="19">
        <v>0</v>
      </c>
      <c r="X291" s="23">
        <v>201600</v>
      </c>
      <c r="Y291" s="17">
        <v>10.5</v>
      </c>
      <c r="Z291" s="24">
        <v>6.9</v>
      </c>
      <c r="AA291" s="23">
        <v>19125</v>
      </c>
      <c r="AB291" s="19">
        <v>29254</v>
      </c>
      <c r="AC291" s="25">
        <v>1.5</v>
      </c>
      <c r="AD291" s="26">
        <f t="shared" si="29"/>
        <v>100</v>
      </c>
      <c r="AE291" s="19">
        <v>134199</v>
      </c>
      <c r="AF291" s="19">
        <v>40394</v>
      </c>
      <c r="AG291" s="19">
        <v>100702</v>
      </c>
      <c r="AH291" s="19">
        <v>14498</v>
      </c>
      <c r="AI291" s="15" t="s">
        <v>44</v>
      </c>
    </row>
    <row r="292" spans="1:35" ht="16.5" customHeight="1">
      <c r="A292">
        <v>6174</v>
      </c>
      <c r="B292" s="13" t="str">
        <f t="shared" si="24"/>
        <v>OverStock</v>
      </c>
      <c r="C292" s="14" t="s">
        <v>346</v>
      </c>
      <c r="D292" s="15" t="s">
        <v>59</v>
      </c>
      <c r="E292" s="16">
        <f t="shared" si="25"/>
        <v>23.7</v>
      </c>
      <c r="F292" s="17">
        <f t="shared" si="26"/>
        <v>10.6</v>
      </c>
      <c r="G292" s="17">
        <f t="shared" si="27"/>
        <v>0</v>
      </c>
      <c r="H292" s="17">
        <f t="shared" si="28"/>
        <v>0</v>
      </c>
      <c r="I292" s="18" t="str">
        <f>IFERROR(VLOOKUP(C292,#REF!,8,FALSE),"")</f>
        <v/>
      </c>
      <c r="J292" s="19">
        <v>0</v>
      </c>
      <c r="K292" s="19">
        <v>0</v>
      </c>
      <c r="L292" s="18" t="str">
        <f>IFERROR(VLOOKUP(C292,#REF!,11,FALSE),"")</f>
        <v/>
      </c>
      <c r="M292" s="19">
        <v>231000</v>
      </c>
      <c r="N292" s="20" t="s">
        <v>63</v>
      </c>
      <c r="O292" s="21" t="str">
        <f>IFERROR(VLOOKUP(C292,#REF!,13,FALSE),"")</f>
        <v/>
      </c>
      <c r="P292" s="16" t="str">
        <f>IFERROR(VLOOKUP(C292,#REF!,14,FALSE),"")</f>
        <v/>
      </c>
      <c r="Q292" s="16" t="str">
        <f>IFERROR(VLOOKUP(C292,#REF!,15,FALSE),"")</f>
        <v/>
      </c>
      <c r="R292" s="16"/>
      <c r="S292" s="22" t="str">
        <f>IFERROR(VLOOKUP(C292,#REF!,16,FALSE),"")</f>
        <v/>
      </c>
      <c r="T292" s="19">
        <v>231000</v>
      </c>
      <c r="U292" s="19">
        <v>0</v>
      </c>
      <c r="V292" s="19">
        <v>0</v>
      </c>
      <c r="W292" s="19">
        <v>0</v>
      </c>
      <c r="X292" s="23">
        <v>231000</v>
      </c>
      <c r="Y292" s="17">
        <v>23.7</v>
      </c>
      <c r="Z292" s="24">
        <v>10.6</v>
      </c>
      <c r="AA292" s="23">
        <v>9750</v>
      </c>
      <c r="AB292" s="19">
        <v>21792</v>
      </c>
      <c r="AC292" s="25">
        <v>2.2000000000000002</v>
      </c>
      <c r="AD292" s="26">
        <f t="shared" si="29"/>
        <v>150</v>
      </c>
      <c r="AE292" s="19">
        <v>14255</v>
      </c>
      <c r="AF292" s="19">
        <v>83302</v>
      </c>
      <c r="AG292" s="19">
        <v>148482</v>
      </c>
      <c r="AH292" s="19">
        <v>54532</v>
      </c>
      <c r="AI292" s="15" t="s">
        <v>44</v>
      </c>
    </row>
    <row r="293" spans="1:35" ht="16.5" customHeight="1">
      <c r="A293">
        <v>6180</v>
      </c>
      <c r="B293" s="13" t="str">
        <f t="shared" si="24"/>
        <v>Normal</v>
      </c>
      <c r="C293" s="14" t="s">
        <v>347</v>
      </c>
      <c r="D293" s="15" t="s">
        <v>59</v>
      </c>
      <c r="E293" s="16">
        <f t="shared" si="25"/>
        <v>14.7</v>
      </c>
      <c r="F293" s="17">
        <f t="shared" si="26"/>
        <v>9.6</v>
      </c>
      <c r="G293" s="17">
        <f t="shared" si="27"/>
        <v>0</v>
      </c>
      <c r="H293" s="17">
        <f t="shared" si="28"/>
        <v>0</v>
      </c>
      <c r="I293" s="18" t="str">
        <f>IFERROR(VLOOKUP(C293,#REF!,8,FALSE),"")</f>
        <v/>
      </c>
      <c r="J293" s="19">
        <v>0</v>
      </c>
      <c r="K293" s="19">
        <v>0</v>
      </c>
      <c r="L293" s="18" t="str">
        <f>IFERROR(VLOOKUP(C293,#REF!,11,FALSE),"")</f>
        <v/>
      </c>
      <c r="M293" s="19">
        <v>104600</v>
      </c>
      <c r="N293" s="20" t="s">
        <v>63</v>
      </c>
      <c r="O293" s="21" t="str">
        <f>IFERROR(VLOOKUP(C293,#REF!,13,FALSE),"")</f>
        <v/>
      </c>
      <c r="P293" s="16" t="str">
        <f>IFERROR(VLOOKUP(C293,#REF!,14,FALSE),"")</f>
        <v/>
      </c>
      <c r="Q293" s="16" t="str">
        <f>IFERROR(VLOOKUP(C293,#REF!,15,FALSE),"")</f>
        <v/>
      </c>
      <c r="R293" s="16"/>
      <c r="S293" s="22" t="str">
        <f>IFERROR(VLOOKUP(C293,#REF!,16,FALSE),"")</f>
        <v/>
      </c>
      <c r="T293" s="19">
        <v>101000</v>
      </c>
      <c r="U293" s="19">
        <v>0</v>
      </c>
      <c r="V293" s="19">
        <v>3600</v>
      </c>
      <c r="W293" s="19">
        <v>0</v>
      </c>
      <c r="X293" s="23">
        <v>104600</v>
      </c>
      <c r="Y293" s="17">
        <v>14.7</v>
      </c>
      <c r="Z293" s="24">
        <v>9.6</v>
      </c>
      <c r="AA293" s="23">
        <v>7125</v>
      </c>
      <c r="AB293" s="19">
        <v>10952</v>
      </c>
      <c r="AC293" s="25">
        <v>1.5</v>
      </c>
      <c r="AD293" s="26">
        <f t="shared" si="29"/>
        <v>100</v>
      </c>
      <c r="AE293" s="19">
        <v>63936</v>
      </c>
      <c r="AF293" s="19">
        <v>0</v>
      </c>
      <c r="AG293" s="19">
        <v>34632</v>
      </c>
      <c r="AH293" s="19">
        <v>0</v>
      </c>
      <c r="AI293" s="15" t="s">
        <v>44</v>
      </c>
    </row>
    <row r="294" spans="1:35" ht="16.5" customHeight="1">
      <c r="A294">
        <v>6157</v>
      </c>
      <c r="B294" s="13" t="str">
        <f t="shared" si="24"/>
        <v>OverStock</v>
      </c>
      <c r="C294" s="14" t="s">
        <v>348</v>
      </c>
      <c r="D294" s="15" t="s">
        <v>59</v>
      </c>
      <c r="E294" s="16">
        <f t="shared" si="25"/>
        <v>48</v>
      </c>
      <c r="F294" s="17">
        <f t="shared" si="26"/>
        <v>6.8</v>
      </c>
      <c r="G294" s="17">
        <f t="shared" si="27"/>
        <v>40</v>
      </c>
      <c r="H294" s="17">
        <f t="shared" si="28"/>
        <v>5.6</v>
      </c>
      <c r="I294" s="18" t="str">
        <f>IFERROR(VLOOKUP(C294,#REF!,8,FALSE),"")</f>
        <v/>
      </c>
      <c r="J294" s="19">
        <v>25000</v>
      </c>
      <c r="K294" s="19">
        <v>25000</v>
      </c>
      <c r="L294" s="18" t="str">
        <f>IFERROR(VLOOKUP(C294,#REF!,11,FALSE),"")</f>
        <v/>
      </c>
      <c r="M294" s="19">
        <v>30000</v>
      </c>
      <c r="N294" s="20" t="s">
        <v>63</v>
      </c>
      <c r="O294" s="21" t="str">
        <f>IFERROR(VLOOKUP(C294,#REF!,13,FALSE),"")</f>
        <v/>
      </c>
      <c r="P294" s="16" t="str">
        <f>IFERROR(VLOOKUP(C294,#REF!,14,FALSE),"")</f>
        <v/>
      </c>
      <c r="Q294" s="16" t="str">
        <f>IFERROR(VLOOKUP(C294,#REF!,15,FALSE),"")</f>
        <v/>
      </c>
      <c r="R294" s="16"/>
      <c r="S294" s="22" t="str">
        <f>IFERROR(VLOOKUP(C294,#REF!,16,FALSE),"")</f>
        <v/>
      </c>
      <c r="T294" s="19">
        <v>30000</v>
      </c>
      <c r="U294" s="19">
        <v>0</v>
      </c>
      <c r="V294" s="19">
        <v>0</v>
      </c>
      <c r="W294" s="19">
        <v>0</v>
      </c>
      <c r="X294" s="23">
        <v>55000</v>
      </c>
      <c r="Y294" s="17">
        <v>88</v>
      </c>
      <c r="Z294" s="24">
        <v>12.4</v>
      </c>
      <c r="AA294" s="23">
        <v>625</v>
      </c>
      <c r="AB294" s="19">
        <v>4444</v>
      </c>
      <c r="AC294" s="25">
        <v>7.1</v>
      </c>
      <c r="AD294" s="26">
        <f t="shared" si="29"/>
        <v>150</v>
      </c>
      <c r="AE294" s="19">
        <v>0</v>
      </c>
      <c r="AF294" s="19">
        <v>40000</v>
      </c>
      <c r="AG294" s="19">
        <v>20000</v>
      </c>
      <c r="AH294" s="19">
        <v>0</v>
      </c>
      <c r="AI294" s="15" t="s">
        <v>44</v>
      </c>
    </row>
    <row r="295" spans="1:35" ht="16.5" customHeight="1">
      <c r="A295">
        <v>6185</v>
      </c>
      <c r="B295" s="13" t="str">
        <f t="shared" si="24"/>
        <v>Normal</v>
      </c>
      <c r="C295" s="14" t="s">
        <v>349</v>
      </c>
      <c r="D295" s="15" t="s">
        <v>59</v>
      </c>
      <c r="E295" s="16">
        <f t="shared" si="25"/>
        <v>3</v>
      </c>
      <c r="F295" s="17">
        <f t="shared" si="26"/>
        <v>0.6</v>
      </c>
      <c r="G295" s="17">
        <f t="shared" si="27"/>
        <v>3</v>
      </c>
      <c r="H295" s="17">
        <f t="shared" si="28"/>
        <v>0.6</v>
      </c>
      <c r="I295" s="18" t="str">
        <f>IFERROR(VLOOKUP(C295,#REF!,8,FALSE),"")</f>
        <v/>
      </c>
      <c r="J295" s="19">
        <v>40000</v>
      </c>
      <c r="K295" s="19">
        <v>0</v>
      </c>
      <c r="L295" s="18" t="str">
        <f>IFERROR(VLOOKUP(C295,#REF!,11,FALSE),"")</f>
        <v/>
      </c>
      <c r="M295" s="19">
        <v>40000</v>
      </c>
      <c r="N295" s="20" t="s">
        <v>63</v>
      </c>
      <c r="O295" s="21" t="str">
        <f>IFERROR(VLOOKUP(C295,#REF!,13,FALSE),"")</f>
        <v/>
      </c>
      <c r="P295" s="16" t="str">
        <f>IFERROR(VLOOKUP(C295,#REF!,14,FALSE),"")</f>
        <v/>
      </c>
      <c r="Q295" s="16" t="str">
        <f>IFERROR(VLOOKUP(C295,#REF!,15,FALSE),"")</f>
        <v/>
      </c>
      <c r="R295" s="16"/>
      <c r="S295" s="22" t="str">
        <f>IFERROR(VLOOKUP(C295,#REF!,16,FALSE),"")</f>
        <v/>
      </c>
      <c r="T295" s="19">
        <v>40000</v>
      </c>
      <c r="U295" s="19">
        <v>0</v>
      </c>
      <c r="V295" s="19">
        <v>0</v>
      </c>
      <c r="W295" s="19">
        <v>0</v>
      </c>
      <c r="X295" s="23">
        <v>80000</v>
      </c>
      <c r="Y295" s="17">
        <v>6.1</v>
      </c>
      <c r="Z295" s="24">
        <v>1.2</v>
      </c>
      <c r="AA295" s="23">
        <v>13125</v>
      </c>
      <c r="AB295" s="19">
        <v>65680</v>
      </c>
      <c r="AC295" s="25">
        <v>5</v>
      </c>
      <c r="AD295" s="26">
        <f t="shared" si="29"/>
        <v>150</v>
      </c>
      <c r="AE295" s="19">
        <v>20000</v>
      </c>
      <c r="AF295" s="19">
        <v>324924</v>
      </c>
      <c r="AG295" s="19">
        <v>419260</v>
      </c>
      <c r="AH295" s="19">
        <v>144560</v>
      </c>
      <c r="AI295" s="15" t="s">
        <v>44</v>
      </c>
    </row>
    <row r="296" spans="1:35" ht="16.5" customHeight="1">
      <c r="A296">
        <v>9295</v>
      </c>
      <c r="B296" s="13" t="str">
        <f t="shared" si="24"/>
        <v>OverStock</v>
      </c>
      <c r="C296" s="14" t="s">
        <v>350</v>
      </c>
      <c r="D296" s="15" t="s">
        <v>59</v>
      </c>
      <c r="E296" s="16">
        <f t="shared" si="25"/>
        <v>21</v>
      </c>
      <c r="F296" s="17">
        <f t="shared" si="26"/>
        <v>1.6</v>
      </c>
      <c r="G296" s="17">
        <f t="shared" si="27"/>
        <v>14.5</v>
      </c>
      <c r="H296" s="17">
        <f t="shared" si="28"/>
        <v>1.1000000000000001</v>
      </c>
      <c r="I296" s="18" t="str">
        <f>IFERROR(VLOOKUP(C296,#REF!,8,FALSE),"")</f>
        <v/>
      </c>
      <c r="J296" s="19">
        <v>145000</v>
      </c>
      <c r="K296" s="19">
        <v>145000</v>
      </c>
      <c r="L296" s="18" t="str">
        <f>IFERROR(VLOOKUP(C296,#REF!,11,FALSE),"")</f>
        <v/>
      </c>
      <c r="M296" s="19">
        <v>210000</v>
      </c>
      <c r="N296" s="20" t="s">
        <v>47</v>
      </c>
      <c r="O296" s="21" t="str">
        <f>IFERROR(VLOOKUP(C296,#REF!,13,FALSE),"")</f>
        <v/>
      </c>
      <c r="P296" s="16" t="str">
        <f>IFERROR(VLOOKUP(C296,#REF!,14,FALSE),"")</f>
        <v/>
      </c>
      <c r="Q296" s="16" t="str">
        <f>IFERROR(VLOOKUP(C296,#REF!,15,FALSE),"")</f>
        <v/>
      </c>
      <c r="R296" s="16"/>
      <c r="S296" s="22" t="str">
        <f>IFERROR(VLOOKUP(C296,#REF!,16,FALSE),"")</f>
        <v/>
      </c>
      <c r="T296" s="19">
        <v>210000</v>
      </c>
      <c r="U296" s="19">
        <v>0</v>
      </c>
      <c r="V296" s="19">
        <v>0</v>
      </c>
      <c r="W296" s="19">
        <v>0</v>
      </c>
      <c r="X296" s="23">
        <v>355000</v>
      </c>
      <c r="Y296" s="17">
        <v>35.5</v>
      </c>
      <c r="Z296" s="24">
        <v>2.7</v>
      </c>
      <c r="AA296" s="23">
        <v>10000</v>
      </c>
      <c r="AB296" s="19">
        <v>133533</v>
      </c>
      <c r="AC296" s="25">
        <v>13.4</v>
      </c>
      <c r="AD296" s="26">
        <f t="shared" si="29"/>
        <v>150</v>
      </c>
      <c r="AE296" s="19">
        <v>399000</v>
      </c>
      <c r="AF296" s="19">
        <v>619200</v>
      </c>
      <c r="AG296" s="19">
        <v>376200</v>
      </c>
      <c r="AH296" s="19">
        <v>214200</v>
      </c>
      <c r="AI296" s="15" t="s">
        <v>44</v>
      </c>
    </row>
    <row r="297" spans="1:35" ht="16.5" customHeight="1">
      <c r="A297">
        <v>9294</v>
      </c>
      <c r="B297" s="13" t="str">
        <f t="shared" si="24"/>
        <v>OverStock</v>
      </c>
      <c r="C297" s="14" t="s">
        <v>351</v>
      </c>
      <c r="D297" s="15" t="s">
        <v>59</v>
      </c>
      <c r="E297" s="16">
        <f t="shared" si="25"/>
        <v>20.8</v>
      </c>
      <c r="F297" s="17">
        <f t="shared" si="26"/>
        <v>5.8</v>
      </c>
      <c r="G297" s="17">
        <f t="shared" si="27"/>
        <v>0</v>
      </c>
      <c r="H297" s="17">
        <f t="shared" si="28"/>
        <v>0</v>
      </c>
      <c r="I297" s="18" t="str">
        <f>IFERROR(VLOOKUP(C297,#REF!,8,FALSE),"")</f>
        <v/>
      </c>
      <c r="J297" s="19">
        <v>0</v>
      </c>
      <c r="K297" s="19">
        <v>0</v>
      </c>
      <c r="L297" s="18" t="str">
        <f>IFERROR(VLOOKUP(C297,#REF!,11,FALSE),"")</f>
        <v/>
      </c>
      <c r="M297" s="19">
        <v>65000</v>
      </c>
      <c r="N297" s="20" t="s">
        <v>63</v>
      </c>
      <c r="O297" s="21" t="str">
        <f>IFERROR(VLOOKUP(C297,#REF!,13,FALSE),"")</f>
        <v/>
      </c>
      <c r="P297" s="16" t="str">
        <f>IFERROR(VLOOKUP(C297,#REF!,14,FALSE),"")</f>
        <v/>
      </c>
      <c r="Q297" s="16" t="str">
        <f>IFERROR(VLOOKUP(C297,#REF!,15,FALSE),"")</f>
        <v/>
      </c>
      <c r="R297" s="16"/>
      <c r="S297" s="22" t="str">
        <f>IFERROR(VLOOKUP(C297,#REF!,16,FALSE),"")</f>
        <v/>
      </c>
      <c r="T297" s="19">
        <v>65000</v>
      </c>
      <c r="U297" s="19">
        <v>0</v>
      </c>
      <c r="V297" s="19">
        <v>0</v>
      </c>
      <c r="W297" s="19">
        <v>0</v>
      </c>
      <c r="X297" s="23">
        <v>65000</v>
      </c>
      <c r="Y297" s="17">
        <v>20.8</v>
      </c>
      <c r="Z297" s="24">
        <v>5.8</v>
      </c>
      <c r="AA297" s="23">
        <v>3125</v>
      </c>
      <c r="AB297" s="19">
        <v>11112</v>
      </c>
      <c r="AC297" s="25">
        <v>3.6</v>
      </c>
      <c r="AD297" s="26">
        <f t="shared" si="29"/>
        <v>150</v>
      </c>
      <c r="AE297" s="19">
        <v>20000</v>
      </c>
      <c r="AF297" s="19">
        <v>60000</v>
      </c>
      <c r="AG297" s="19">
        <v>51808</v>
      </c>
      <c r="AH297" s="19">
        <v>0</v>
      </c>
      <c r="AI297" s="15" t="s">
        <v>44</v>
      </c>
    </row>
    <row r="298" spans="1:35" ht="16.5" customHeight="1">
      <c r="A298">
        <v>9293</v>
      </c>
      <c r="B298" s="13" t="str">
        <f t="shared" si="24"/>
        <v>Normal</v>
      </c>
      <c r="C298" s="14" t="s">
        <v>352</v>
      </c>
      <c r="D298" s="15" t="s">
        <v>59</v>
      </c>
      <c r="E298" s="16">
        <f t="shared" si="25"/>
        <v>0</v>
      </c>
      <c r="F298" s="17">
        <f t="shared" si="26"/>
        <v>0</v>
      </c>
      <c r="G298" s="17">
        <f t="shared" si="27"/>
        <v>8.6999999999999993</v>
      </c>
      <c r="H298" s="17">
        <f t="shared" si="28"/>
        <v>1.9</v>
      </c>
      <c r="I298" s="18" t="str">
        <f>IFERROR(VLOOKUP(C298,#REF!,8,FALSE),"")</f>
        <v/>
      </c>
      <c r="J298" s="19">
        <v>304000</v>
      </c>
      <c r="K298" s="19">
        <v>0</v>
      </c>
      <c r="L298" s="18" t="str">
        <f>IFERROR(VLOOKUP(C298,#REF!,11,FALSE),"")</f>
        <v/>
      </c>
      <c r="M298" s="19">
        <v>0</v>
      </c>
      <c r="N298" s="20" t="s">
        <v>63</v>
      </c>
      <c r="O298" s="21" t="str">
        <f>IFERROR(VLOOKUP(C298,#REF!,13,FALSE),"")</f>
        <v/>
      </c>
      <c r="P298" s="16" t="str">
        <f>IFERROR(VLOOKUP(C298,#REF!,14,FALSE),"")</f>
        <v/>
      </c>
      <c r="Q298" s="16" t="str">
        <f>IFERROR(VLOOKUP(C298,#REF!,15,FALSE),"")</f>
        <v/>
      </c>
      <c r="R298" s="16"/>
      <c r="S298" s="22" t="str">
        <f>IFERROR(VLOOKUP(C298,#REF!,16,FALSE),"")</f>
        <v/>
      </c>
      <c r="T298" s="19">
        <v>0</v>
      </c>
      <c r="U298" s="19">
        <v>0</v>
      </c>
      <c r="V298" s="19">
        <v>0</v>
      </c>
      <c r="W298" s="19">
        <v>0</v>
      </c>
      <c r="X298" s="23">
        <v>304000</v>
      </c>
      <c r="Y298" s="17">
        <v>8.6999999999999993</v>
      </c>
      <c r="Z298" s="24">
        <v>1.9</v>
      </c>
      <c r="AA298" s="23">
        <v>35000</v>
      </c>
      <c r="AB298" s="19">
        <v>159820</v>
      </c>
      <c r="AC298" s="25">
        <v>4.5999999999999996</v>
      </c>
      <c r="AD298" s="26">
        <f t="shared" si="29"/>
        <v>150</v>
      </c>
      <c r="AE298" s="19">
        <v>48000</v>
      </c>
      <c r="AF298" s="19">
        <v>858080</v>
      </c>
      <c r="AG298" s="19">
        <v>894516</v>
      </c>
      <c r="AH298" s="19">
        <v>272040</v>
      </c>
      <c r="AI298" s="15" t="s">
        <v>44</v>
      </c>
    </row>
    <row r="299" spans="1:35" ht="16.5" hidden="1" customHeight="1">
      <c r="A299">
        <v>6147</v>
      </c>
      <c r="B299" s="13" t="str">
        <f t="shared" si="24"/>
        <v>Normal</v>
      </c>
      <c r="C299" s="14" t="s">
        <v>353</v>
      </c>
      <c r="D299" s="15" t="s">
        <v>59</v>
      </c>
      <c r="E299" s="16">
        <f t="shared" si="25"/>
        <v>0</v>
      </c>
      <c r="F299" s="17" t="str">
        <f t="shared" si="26"/>
        <v>--</v>
      </c>
      <c r="G299" s="17">
        <f t="shared" si="27"/>
        <v>0</v>
      </c>
      <c r="H299" s="17" t="str">
        <f t="shared" si="28"/>
        <v>--</v>
      </c>
      <c r="I299" s="18" t="str">
        <f>IFERROR(VLOOKUP(C299,#REF!,8,FALSE),"")</f>
        <v/>
      </c>
      <c r="J299" s="19">
        <v>0</v>
      </c>
      <c r="K299" s="19">
        <v>0</v>
      </c>
      <c r="L299" s="18" t="str">
        <f>IFERROR(VLOOKUP(C299,#REF!,11,FALSE),"")</f>
        <v/>
      </c>
      <c r="M299" s="19">
        <v>0</v>
      </c>
      <c r="N299" s="20" t="s">
        <v>63</v>
      </c>
      <c r="O299" s="21" t="str">
        <f>IFERROR(VLOOKUP(C299,#REF!,13,FALSE),"")</f>
        <v/>
      </c>
      <c r="P299" s="16" t="str">
        <f>IFERROR(VLOOKUP(C299,#REF!,14,FALSE),"")</f>
        <v/>
      </c>
      <c r="Q299" s="16" t="str">
        <f>IFERROR(VLOOKUP(C299,#REF!,15,FALSE),"")</f>
        <v/>
      </c>
      <c r="R299" s="16"/>
      <c r="S299" s="22" t="str">
        <f>IFERROR(VLOOKUP(C299,#REF!,16,FALSE),"")</f>
        <v/>
      </c>
      <c r="T299" s="19">
        <v>0</v>
      </c>
      <c r="U299" s="19">
        <v>0</v>
      </c>
      <c r="V299" s="19">
        <v>0</v>
      </c>
      <c r="W299" s="19">
        <v>0</v>
      </c>
      <c r="X299" s="23">
        <v>0</v>
      </c>
      <c r="Y299" s="17">
        <v>0</v>
      </c>
      <c r="Z299" s="24" t="s">
        <v>39</v>
      </c>
      <c r="AA299" s="23">
        <v>1125</v>
      </c>
      <c r="AB299" s="19" t="s">
        <v>39</v>
      </c>
      <c r="AC299" s="25" t="s">
        <v>43</v>
      </c>
      <c r="AD299" s="26" t="str">
        <f t="shared" si="29"/>
        <v>E</v>
      </c>
      <c r="AE299" s="19" t="s">
        <v>39</v>
      </c>
      <c r="AF299" s="19" t="s">
        <v>39</v>
      </c>
      <c r="AG299" s="19" t="s">
        <v>39</v>
      </c>
      <c r="AH299" s="19" t="s">
        <v>39</v>
      </c>
      <c r="AI299" s="15" t="s">
        <v>44</v>
      </c>
    </row>
    <row r="300" spans="1:35" ht="16.5" hidden="1" customHeight="1">
      <c r="A300">
        <v>3246</v>
      </c>
      <c r="B300" s="13" t="str">
        <f t="shared" si="24"/>
        <v>None</v>
      </c>
      <c r="C300" s="14" t="s">
        <v>354</v>
      </c>
      <c r="D300" s="15" t="s">
        <v>181</v>
      </c>
      <c r="E300" s="16" t="str">
        <f t="shared" si="25"/>
        <v>前八週無拉料</v>
      </c>
      <c r="F300" s="17" t="str">
        <f t="shared" si="26"/>
        <v>--</v>
      </c>
      <c r="G300" s="17" t="str">
        <f t="shared" si="27"/>
        <v>--</v>
      </c>
      <c r="H300" s="17" t="str">
        <f t="shared" si="28"/>
        <v>--</v>
      </c>
      <c r="I300" s="18" t="str">
        <f>IFERROR(VLOOKUP(C300,#REF!,8,FALSE),"")</f>
        <v/>
      </c>
      <c r="J300" s="19">
        <v>0</v>
      </c>
      <c r="K300" s="19">
        <v>0</v>
      </c>
      <c r="L300" s="18" t="str">
        <f>IFERROR(VLOOKUP(C300,#REF!,11,FALSE),"")</f>
        <v/>
      </c>
      <c r="M300" s="19">
        <v>0</v>
      </c>
      <c r="N300" s="20" t="s">
        <v>39</v>
      </c>
      <c r="O300" s="21" t="str">
        <f>IFERROR(VLOOKUP(C300,#REF!,13,FALSE),"")</f>
        <v/>
      </c>
      <c r="P300" s="16" t="str">
        <f>IFERROR(VLOOKUP(C300,#REF!,14,FALSE),"")</f>
        <v/>
      </c>
      <c r="Q300" s="16" t="str">
        <f>IFERROR(VLOOKUP(C300,#REF!,15,FALSE),"")</f>
        <v/>
      </c>
      <c r="R300" s="16"/>
      <c r="S300" s="22" t="str">
        <f>IFERROR(VLOOKUP(C300,#REF!,16,FALSE),"")</f>
        <v/>
      </c>
      <c r="T300" s="19">
        <v>0</v>
      </c>
      <c r="U300" s="19">
        <v>0</v>
      </c>
      <c r="V300" s="19">
        <v>0</v>
      </c>
      <c r="W300" s="19">
        <v>0</v>
      </c>
      <c r="X300" s="23">
        <v>0</v>
      </c>
      <c r="Y300" s="17" t="s">
        <v>39</v>
      </c>
      <c r="Z300" s="24" t="s">
        <v>39</v>
      </c>
      <c r="AA300" s="23">
        <v>0</v>
      </c>
      <c r="AB300" s="19" t="s">
        <v>39</v>
      </c>
      <c r="AC300" s="25" t="s">
        <v>43</v>
      </c>
      <c r="AD300" s="26" t="str">
        <f t="shared" si="29"/>
        <v>E</v>
      </c>
      <c r="AE300" s="19" t="s">
        <v>39</v>
      </c>
      <c r="AF300" s="19" t="s">
        <v>39</v>
      </c>
      <c r="AG300" s="19" t="s">
        <v>39</v>
      </c>
      <c r="AH300" s="19" t="s">
        <v>39</v>
      </c>
      <c r="AI300" s="15" t="s">
        <v>44</v>
      </c>
    </row>
    <row r="301" spans="1:35" ht="16.5" hidden="1" customHeight="1">
      <c r="A301">
        <v>9102</v>
      </c>
      <c r="B301" s="13" t="str">
        <f t="shared" si="24"/>
        <v>None</v>
      </c>
      <c r="C301" s="14" t="s">
        <v>355</v>
      </c>
      <c r="D301" s="15" t="s">
        <v>181</v>
      </c>
      <c r="E301" s="16" t="str">
        <f t="shared" si="25"/>
        <v>前八週無拉料</v>
      </c>
      <c r="F301" s="17" t="str">
        <f t="shared" si="26"/>
        <v>--</v>
      </c>
      <c r="G301" s="17" t="str">
        <f t="shared" si="27"/>
        <v>--</v>
      </c>
      <c r="H301" s="17" t="str">
        <f t="shared" si="28"/>
        <v>--</v>
      </c>
      <c r="I301" s="18" t="str">
        <f>IFERROR(VLOOKUP(C301,#REF!,8,FALSE),"")</f>
        <v/>
      </c>
      <c r="J301" s="19">
        <v>0</v>
      </c>
      <c r="K301" s="19">
        <v>0</v>
      </c>
      <c r="L301" s="18" t="str">
        <f>IFERROR(VLOOKUP(C301,#REF!,11,FALSE),"")</f>
        <v/>
      </c>
      <c r="M301" s="19">
        <v>0</v>
      </c>
      <c r="N301" s="20" t="s">
        <v>39</v>
      </c>
      <c r="O301" s="21" t="str">
        <f>IFERROR(VLOOKUP(C301,#REF!,13,FALSE),"")</f>
        <v/>
      </c>
      <c r="P301" s="16" t="str">
        <f>IFERROR(VLOOKUP(C301,#REF!,14,FALSE),"")</f>
        <v/>
      </c>
      <c r="Q301" s="16" t="str">
        <f>IFERROR(VLOOKUP(C301,#REF!,15,FALSE),"")</f>
        <v/>
      </c>
      <c r="R301" s="16"/>
      <c r="S301" s="22" t="str">
        <f>IFERROR(VLOOKUP(C301,#REF!,16,FALSE),"")</f>
        <v/>
      </c>
      <c r="T301" s="19">
        <v>0</v>
      </c>
      <c r="U301" s="19">
        <v>0</v>
      </c>
      <c r="V301" s="19">
        <v>0</v>
      </c>
      <c r="W301" s="19">
        <v>0</v>
      </c>
      <c r="X301" s="23">
        <v>0</v>
      </c>
      <c r="Y301" s="17" t="s">
        <v>39</v>
      </c>
      <c r="Z301" s="24" t="s">
        <v>39</v>
      </c>
      <c r="AA301" s="23">
        <v>0</v>
      </c>
      <c r="AB301" s="19" t="s">
        <v>39</v>
      </c>
      <c r="AC301" s="25" t="s">
        <v>43</v>
      </c>
      <c r="AD301" s="26" t="str">
        <f t="shared" si="29"/>
        <v>E</v>
      </c>
      <c r="AE301" s="19" t="s">
        <v>39</v>
      </c>
      <c r="AF301" s="19" t="s">
        <v>39</v>
      </c>
      <c r="AG301" s="19" t="s">
        <v>39</v>
      </c>
      <c r="AH301" s="19" t="s">
        <v>39</v>
      </c>
      <c r="AI301" s="15" t="s">
        <v>44</v>
      </c>
    </row>
    <row r="302" spans="1:35" ht="16.5" hidden="1" customHeight="1">
      <c r="A302">
        <v>8421</v>
      </c>
      <c r="B302" s="13" t="str">
        <f t="shared" si="24"/>
        <v>None</v>
      </c>
      <c r="C302" s="14" t="s">
        <v>356</v>
      </c>
      <c r="D302" s="15" t="s">
        <v>181</v>
      </c>
      <c r="E302" s="16" t="str">
        <f t="shared" si="25"/>
        <v>前八週無拉料</v>
      </c>
      <c r="F302" s="17" t="str">
        <f t="shared" si="26"/>
        <v>--</v>
      </c>
      <c r="G302" s="17" t="str">
        <f t="shared" si="27"/>
        <v>--</v>
      </c>
      <c r="H302" s="17" t="str">
        <f t="shared" si="28"/>
        <v>--</v>
      </c>
      <c r="I302" s="18" t="str">
        <f>IFERROR(VLOOKUP(C302,#REF!,8,FALSE),"")</f>
        <v/>
      </c>
      <c r="J302" s="19">
        <v>0</v>
      </c>
      <c r="K302" s="19">
        <v>0</v>
      </c>
      <c r="L302" s="18" t="str">
        <f>IFERROR(VLOOKUP(C302,#REF!,11,FALSE),"")</f>
        <v/>
      </c>
      <c r="M302" s="19">
        <v>0</v>
      </c>
      <c r="N302" s="20" t="s">
        <v>39</v>
      </c>
      <c r="O302" s="21" t="str">
        <f>IFERROR(VLOOKUP(C302,#REF!,13,FALSE),"")</f>
        <v/>
      </c>
      <c r="P302" s="16" t="str">
        <f>IFERROR(VLOOKUP(C302,#REF!,14,FALSE),"")</f>
        <v/>
      </c>
      <c r="Q302" s="16" t="str">
        <f>IFERROR(VLOOKUP(C302,#REF!,15,FALSE),"")</f>
        <v/>
      </c>
      <c r="R302" s="16"/>
      <c r="S302" s="22" t="str">
        <f>IFERROR(VLOOKUP(C302,#REF!,16,FALSE),"")</f>
        <v/>
      </c>
      <c r="T302" s="19">
        <v>0</v>
      </c>
      <c r="U302" s="19">
        <v>0</v>
      </c>
      <c r="V302" s="19">
        <v>0</v>
      </c>
      <c r="W302" s="19">
        <v>0</v>
      </c>
      <c r="X302" s="23">
        <v>0</v>
      </c>
      <c r="Y302" s="17" t="s">
        <v>39</v>
      </c>
      <c r="Z302" s="24" t="s">
        <v>39</v>
      </c>
      <c r="AA302" s="23">
        <v>0</v>
      </c>
      <c r="AB302" s="19" t="s">
        <v>39</v>
      </c>
      <c r="AC302" s="25" t="s">
        <v>43</v>
      </c>
      <c r="AD302" s="26" t="str">
        <f t="shared" si="29"/>
        <v>E</v>
      </c>
      <c r="AE302" s="19" t="s">
        <v>39</v>
      </c>
      <c r="AF302" s="19" t="s">
        <v>39</v>
      </c>
      <c r="AG302" s="19" t="s">
        <v>39</v>
      </c>
      <c r="AH302" s="19" t="s">
        <v>39</v>
      </c>
      <c r="AI302" s="15" t="s">
        <v>44</v>
      </c>
    </row>
    <row r="303" spans="1:35" ht="16.5" customHeight="1">
      <c r="A303">
        <v>6187</v>
      </c>
      <c r="B303" s="13" t="str">
        <f t="shared" si="24"/>
        <v>Normal</v>
      </c>
      <c r="C303" s="14" t="s">
        <v>357</v>
      </c>
      <c r="D303" s="15" t="s">
        <v>181</v>
      </c>
      <c r="E303" s="16">
        <f t="shared" si="25"/>
        <v>0.9</v>
      </c>
      <c r="F303" s="17">
        <f t="shared" si="26"/>
        <v>0.3</v>
      </c>
      <c r="G303" s="17">
        <f t="shared" si="27"/>
        <v>10.4</v>
      </c>
      <c r="H303" s="17">
        <f t="shared" si="28"/>
        <v>3.3</v>
      </c>
      <c r="I303" s="18" t="str">
        <f>IFERROR(VLOOKUP(C303,#REF!,8,FALSE),"")</f>
        <v/>
      </c>
      <c r="J303" s="19">
        <v>350000</v>
      </c>
      <c r="K303" s="19">
        <v>350000</v>
      </c>
      <c r="L303" s="18" t="str">
        <f>IFERROR(VLOOKUP(C303,#REF!,11,FALSE),"")</f>
        <v/>
      </c>
      <c r="M303" s="19">
        <v>30000</v>
      </c>
      <c r="N303" s="20" t="s">
        <v>47</v>
      </c>
      <c r="O303" s="21" t="str">
        <f>IFERROR(VLOOKUP(C303,#REF!,13,FALSE),"")</f>
        <v/>
      </c>
      <c r="P303" s="16" t="str">
        <f>IFERROR(VLOOKUP(C303,#REF!,14,FALSE),"")</f>
        <v/>
      </c>
      <c r="Q303" s="16" t="str">
        <f>IFERROR(VLOOKUP(C303,#REF!,15,FALSE),"")</f>
        <v/>
      </c>
      <c r="R303" s="16"/>
      <c r="S303" s="22" t="str">
        <f>IFERROR(VLOOKUP(C303,#REF!,16,FALSE),"")</f>
        <v/>
      </c>
      <c r="T303" s="19">
        <v>0</v>
      </c>
      <c r="U303" s="19">
        <v>0</v>
      </c>
      <c r="V303" s="19">
        <v>30000</v>
      </c>
      <c r="W303" s="19">
        <v>0</v>
      </c>
      <c r="X303" s="23">
        <v>380000</v>
      </c>
      <c r="Y303" s="17">
        <v>11.3</v>
      </c>
      <c r="Z303" s="24">
        <v>3.6</v>
      </c>
      <c r="AA303" s="23">
        <v>33750</v>
      </c>
      <c r="AB303" s="19">
        <v>104559</v>
      </c>
      <c r="AC303" s="25">
        <v>3.1</v>
      </c>
      <c r="AD303" s="26">
        <f t="shared" si="29"/>
        <v>150</v>
      </c>
      <c r="AE303" s="19">
        <v>120000</v>
      </c>
      <c r="AF303" s="19">
        <v>542934</v>
      </c>
      <c r="AG303" s="19">
        <v>493200</v>
      </c>
      <c r="AH303" s="19">
        <v>309600</v>
      </c>
      <c r="AI303" s="15" t="s">
        <v>44</v>
      </c>
    </row>
    <row r="304" spans="1:35" ht="16.5" customHeight="1">
      <c r="A304">
        <v>4214</v>
      </c>
      <c r="B304" s="13" t="str">
        <f t="shared" si="24"/>
        <v>OverStock</v>
      </c>
      <c r="C304" s="14" t="s">
        <v>358</v>
      </c>
      <c r="D304" s="15" t="s">
        <v>181</v>
      </c>
      <c r="E304" s="16">
        <f t="shared" si="25"/>
        <v>28.6</v>
      </c>
      <c r="F304" s="17">
        <f t="shared" si="26"/>
        <v>5.5</v>
      </c>
      <c r="G304" s="17">
        <f t="shared" si="27"/>
        <v>0</v>
      </c>
      <c r="H304" s="17">
        <f t="shared" si="28"/>
        <v>0</v>
      </c>
      <c r="I304" s="18" t="str">
        <f>IFERROR(VLOOKUP(C304,#REF!,8,FALSE),"")</f>
        <v/>
      </c>
      <c r="J304" s="19">
        <v>0</v>
      </c>
      <c r="K304" s="19">
        <v>0</v>
      </c>
      <c r="L304" s="18" t="str">
        <f>IFERROR(VLOOKUP(C304,#REF!,11,FALSE),"")</f>
        <v/>
      </c>
      <c r="M304" s="19">
        <v>750000</v>
      </c>
      <c r="N304" s="20" t="s">
        <v>47</v>
      </c>
      <c r="O304" s="21" t="str">
        <f>IFERROR(VLOOKUP(C304,#REF!,13,FALSE),"")</f>
        <v/>
      </c>
      <c r="P304" s="16" t="str">
        <f>IFERROR(VLOOKUP(C304,#REF!,14,FALSE),"")</f>
        <v/>
      </c>
      <c r="Q304" s="16" t="str">
        <f>IFERROR(VLOOKUP(C304,#REF!,15,FALSE),"")</f>
        <v/>
      </c>
      <c r="R304" s="16"/>
      <c r="S304" s="22" t="str">
        <f>IFERROR(VLOOKUP(C304,#REF!,16,FALSE),"")</f>
        <v/>
      </c>
      <c r="T304" s="19">
        <v>555000</v>
      </c>
      <c r="U304" s="19">
        <v>0</v>
      </c>
      <c r="V304" s="19">
        <v>195000</v>
      </c>
      <c r="W304" s="19">
        <v>0</v>
      </c>
      <c r="X304" s="23">
        <v>750000</v>
      </c>
      <c r="Y304" s="17">
        <v>28.6</v>
      </c>
      <c r="Z304" s="24">
        <v>5.5</v>
      </c>
      <c r="AA304" s="23">
        <v>26250</v>
      </c>
      <c r="AB304" s="19">
        <v>136722</v>
      </c>
      <c r="AC304" s="25">
        <v>5.2</v>
      </c>
      <c r="AD304" s="26">
        <f t="shared" si="29"/>
        <v>150</v>
      </c>
      <c r="AE304" s="19">
        <v>0</v>
      </c>
      <c r="AF304" s="19">
        <v>937119</v>
      </c>
      <c r="AG304" s="19">
        <v>586776</v>
      </c>
      <c r="AH304" s="19">
        <v>293388</v>
      </c>
      <c r="AI304" s="15" t="s">
        <v>44</v>
      </c>
    </row>
    <row r="305" spans="1:35" ht="16.5" hidden="1" customHeight="1">
      <c r="A305">
        <v>2105</v>
      </c>
      <c r="B305" s="13" t="str">
        <f t="shared" si="24"/>
        <v>None</v>
      </c>
      <c r="C305" s="14" t="s">
        <v>359</v>
      </c>
      <c r="D305" s="15" t="s">
        <v>68</v>
      </c>
      <c r="E305" s="16" t="str">
        <f t="shared" si="25"/>
        <v>前八週無拉料</v>
      </c>
      <c r="F305" s="17" t="str">
        <f t="shared" si="26"/>
        <v>--</v>
      </c>
      <c r="G305" s="17" t="str">
        <f t="shared" si="27"/>
        <v>--</v>
      </c>
      <c r="H305" s="17" t="str">
        <f t="shared" si="28"/>
        <v>--</v>
      </c>
      <c r="I305" s="18" t="str">
        <f>IFERROR(VLOOKUP(C305,#REF!,8,FALSE),"")</f>
        <v/>
      </c>
      <c r="J305" s="19">
        <v>0</v>
      </c>
      <c r="K305" s="19">
        <v>0</v>
      </c>
      <c r="L305" s="18" t="str">
        <f>IFERROR(VLOOKUP(C305,#REF!,11,FALSE),"")</f>
        <v/>
      </c>
      <c r="M305" s="19">
        <v>0</v>
      </c>
      <c r="N305" s="20" t="s">
        <v>39</v>
      </c>
      <c r="O305" s="21" t="str">
        <f>IFERROR(VLOOKUP(C305,#REF!,13,FALSE),"")</f>
        <v/>
      </c>
      <c r="P305" s="16" t="str">
        <f>IFERROR(VLOOKUP(C305,#REF!,14,FALSE),"")</f>
        <v/>
      </c>
      <c r="Q305" s="16" t="str">
        <f>IFERROR(VLOOKUP(C305,#REF!,15,FALSE),"")</f>
        <v/>
      </c>
      <c r="R305" s="16"/>
      <c r="S305" s="22" t="str">
        <f>IFERROR(VLOOKUP(C305,#REF!,16,FALSE),"")</f>
        <v/>
      </c>
      <c r="T305" s="19">
        <v>0</v>
      </c>
      <c r="U305" s="19">
        <v>0</v>
      </c>
      <c r="V305" s="19">
        <v>0</v>
      </c>
      <c r="W305" s="19">
        <v>0</v>
      </c>
      <c r="X305" s="23">
        <v>0</v>
      </c>
      <c r="Y305" s="17" t="s">
        <v>39</v>
      </c>
      <c r="Z305" s="24" t="s">
        <v>39</v>
      </c>
      <c r="AA305" s="23">
        <v>0</v>
      </c>
      <c r="AB305" s="19" t="s">
        <v>39</v>
      </c>
      <c r="AC305" s="25" t="s">
        <v>43</v>
      </c>
      <c r="AD305" s="26" t="str">
        <f t="shared" si="29"/>
        <v>E</v>
      </c>
      <c r="AE305" s="19" t="s">
        <v>39</v>
      </c>
      <c r="AF305" s="19" t="s">
        <v>39</v>
      </c>
      <c r="AG305" s="19" t="s">
        <v>39</v>
      </c>
      <c r="AH305" s="19" t="s">
        <v>39</v>
      </c>
      <c r="AI305" s="15" t="s">
        <v>44</v>
      </c>
    </row>
    <row r="306" spans="1:35" ht="16.5" customHeight="1">
      <c r="A306">
        <v>9205</v>
      </c>
      <c r="B306" s="13" t="str">
        <f t="shared" si="24"/>
        <v>OverStock</v>
      </c>
      <c r="C306" s="14" t="s">
        <v>360</v>
      </c>
      <c r="D306" s="15" t="s">
        <v>361</v>
      </c>
      <c r="E306" s="16">
        <f t="shared" si="25"/>
        <v>9.1</v>
      </c>
      <c r="F306" s="17">
        <f t="shared" si="26"/>
        <v>3.6</v>
      </c>
      <c r="G306" s="17">
        <f t="shared" si="27"/>
        <v>12.8</v>
      </c>
      <c r="H306" s="17">
        <f t="shared" si="28"/>
        <v>5</v>
      </c>
      <c r="I306" s="18" t="str">
        <f>IFERROR(VLOOKUP(C306,#REF!,8,FALSE),"")</f>
        <v/>
      </c>
      <c r="J306" s="19">
        <v>10560</v>
      </c>
      <c r="K306" s="19">
        <v>10560</v>
      </c>
      <c r="L306" s="18" t="str">
        <f>IFERROR(VLOOKUP(C306,#REF!,11,FALSE),"")</f>
        <v/>
      </c>
      <c r="M306" s="19">
        <v>7480</v>
      </c>
      <c r="N306" s="20" t="s">
        <v>69</v>
      </c>
      <c r="O306" s="21" t="str">
        <f>IFERROR(VLOOKUP(C306,#REF!,13,FALSE),"")</f>
        <v/>
      </c>
      <c r="P306" s="16" t="str">
        <f>IFERROR(VLOOKUP(C306,#REF!,14,FALSE),"")</f>
        <v/>
      </c>
      <c r="Q306" s="16" t="str">
        <f>IFERROR(VLOOKUP(C306,#REF!,15,FALSE),"")</f>
        <v/>
      </c>
      <c r="R306" s="16"/>
      <c r="S306" s="22" t="str">
        <f>IFERROR(VLOOKUP(C306,#REF!,16,FALSE),"")</f>
        <v/>
      </c>
      <c r="T306" s="19">
        <v>0</v>
      </c>
      <c r="U306" s="19">
        <v>0</v>
      </c>
      <c r="V306" s="19">
        <v>7480</v>
      </c>
      <c r="W306" s="19">
        <v>0</v>
      </c>
      <c r="X306" s="23">
        <v>18040</v>
      </c>
      <c r="Y306" s="17">
        <v>21.9</v>
      </c>
      <c r="Z306" s="24">
        <v>8.6</v>
      </c>
      <c r="AA306" s="23">
        <v>825</v>
      </c>
      <c r="AB306" s="19">
        <v>2104</v>
      </c>
      <c r="AC306" s="25">
        <v>2.6</v>
      </c>
      <c r="AD306" s="26">
        <f t="shared" si="29"/>
        <v>150</v>
      </c>
      <c r="AE306" s="19">
        <v>2520</v>
      </c>
      <c r="AF306" s="19">
        <v>8972</v>
      </c>
      <c r="AG306" s="19">
        <v>13248</v>
      </c>
      <c r="AH306" s="19">
        <v>3812</v>
      </c>
      <c r="AI306" s="15" t="s">
        <v>44</v>
      </c>
    </row>
    <row r="307" spans="1:35" ht="16.5" customHeight="1">
      <c r="A307">
        <v>3159</v>
      </c>
      <c r="B307" s="13" t="str">
        <f t="shared" si="24"/>
        <v>OverStock</v>
      </c>
      <c r="C307" s="14" t="s">
        <v>362</v>
      </c>
      <c r="D307" s="15" t="s">
        <v>361</v>
      </c>
      <c r="E307" s="16">
        <f t="shared" si="25"/>
        <v>31</v>
      </c>
      <c r="F307" s="17">
        <f t="shared" si="26"/>
        <v>6.9</v>
      </c>
      <c r="G307" s="17">
        <f t="shared" si="27"/>
        <v>0</v>
      </c>
      <c r="H307" s="17">
        <f t="shared" si="28"/>
        <v>0</v>
      </c>
      <c r="I307" s="18" t="str">
        <f>IFERROR(VLOOKUP(C307,#REF!,8,FALSE),"")</f>
        <v/>
      </c>
      <c r="J307" s="19">
        <v>0</v>
      </c>
      <c r="K307" s="19">
        <v>0</v>
      </c>
      <c r="L307" s="18" t="str">
        <f>IFERROR(VLOOKUP(C307,#REF!,11,FALSE),"")</f>
        <v/>
      </c>
      <c r="M307" s="19">
        <v>176600</v>
      </c>
      <c r="N307" s="20" t="s">
        <v>69</v>
      </c>
      <c r="O307" s="21" t="str">
        <f>IFERROR(VLOOKUP(C307,#REF!,13,FALSE),"")</f>
        <v/>
      </c>
      <c r="P307" s="16" t="str">
        <f>IFERROR(VLOOKUP(C307,#REF!,14,FALSE),"")</f>
        <v/>
      </c>
      <c r="Q307" s="16" t="str">
        <f>IFERROR(VLOOKUP(C307,#REF!,15,FALSE),"")</f>
        <v/>
      </c>
      <c r="R307" s="16"/>
      <c r="S307" s="22" t="str">
        <f>IFERROR(VLOOKUP(C307,#REF!,16,FALSE),"")</f>
        <v/>
      </c>
      <c r="T307" s="19">
        <v>89700</v>
      </c>
      <c r="U307" s="19">
        <v>0</v>
      </c>
      <c r="V307" s="19">
        <v>86900</v>
      </c>
      <c r="W307" s="19">
        <v>0</v>
      </c>
      <c r="X307" s="23">
        <v>176600</v>
      </c>
      <c r="Y307" s="17">
        <v>31</v>
      </c>
      <c r="Z307" s="24">
        <v>6.9</v>
      </c>
      <c r="AA307" s="23">
        <v>5688</v>
      </c>
      <c r="AB307" s="19">
        <v>25616</v>
      </c>
      <c r="AC307" s="25">
        <v>4.5</v>
      </c>
      <c r="AD307" s="26">
        <f t="shared" si="29"/>
        <v>150</v>
      </c>
      <c r="AE307" s="19">
        <v>0</v>
      </c>
      <c r="AF307" s="19">
        <v>167900</v>
      </c>
      <c r="AG307" s="19">
        <v>139376</v>
      </c>
      <c r="AH307" s="19">
        <v>16636</v>
      </c>
      <c r="AI307" s="15" t="s">
        <v>44</v>
      </c>
    </row>
    <row r="308" spans="1:35" ht="16.5" customHeight="1">
      <c r="A308">
        <v>2106</v>
      </c>
      <c r="B308" s="13" t="str">
        <f t="shared" si="24"/>
        <v>Normal</v>
      </c>
      <c r="C308" s="14" t="s">
        <v>363</v>
      </c>
      <c r="D308" s="15" t="s">
        <v>361</v>
      </c>
      <c r="E308" s="16">
        <f t="shared" si="25"/>
        <v>4</v>
      </c>
      <c r="F308" s="17">
        <f t="shared" si="26"/>
        <v>7.1</v>
      </c>
      <c r="G308" s="17">
        <f t="shared" si="27"/>
        <v>0</v>
      </c>
      <c r="H308" s="17">
        <f t="shared" si="28"/>
        <v>0</v>
      </c>
      <c r="I308" s="18" t="str">
        <f>IFERROR(VLOOKUP(C308,#REF!,8,FALSE),"")</f>
        <v/>
      </c>
      <c r="J308" s="19">
        <v>0</v>
      </c>
      <c r="K308" s="19">
        <v>0</v>
      </c>
      <c r="L308" s="18" t="str">
        <f>IFERROR(VLOOKUP(C308,#REF!,11,FALSE),"")</f>
        <v/>
      </c>
      <c r="M308" s="19">
        <v>9000</v>
      </c>
      <c r="N308" s="20" t="s">
        <v>69</v>
      </c>
      <c r="O308" s="21" t="str">
        <f>IFERROR(VLOOKUP(C308,#REF!,13,FALSE),"")</f>
        <v/>
      </c>
      <c r="P308" s="16" t="str">
        <f>IFERROR(VLOOKUP(C308,#REF!,14,FALSE),"")</f>
        <v/>
      </c>
      <c r="Q308" s="16" t="str">
        <f>IFERROR(VLOOKUP(C308,#REF!,15,FALSE),"")</f>
        <v/>
      </c>
      <c r="R308" s="16"/>
      <c r="S308" s="22" t="str">
        <f>IFERROR(VLOOKUP(C308,#REF!,16,FALSE),"")</f>
        <v/>
      </c>
      <c r="T308" s="19">
        <v>9000</v>
      </c>
      <c r="U308" s="19">
        <v>0</v>
      </c>
      <c r="V308" s="19">
        <v>0</v>
      </c>
      <c r="W308" s="19">
        <v>0</v>
      </c>
      <c r="X308" s="23">
        <v>9000</v>
      </c>
      <c r="Y308" s="17">
        <v>4</v>
      </c>
      <c r="Z308" s="24">
        <v>7.1</v>
      </c>
      <c r="AA308" s="23">
        <v>2250</v>
      </c>
      <c r="AB308" s="19">
        <v>1260</v>
      </c>
      <c r="AC308" s="25">
        <v>0.6</v>
      </c>
      <c r="AD308" s="26">
        <f t="shared" si="29"/>
        <v>100</v>
      </c>
      <c r="AE308" s="19">
        <v>3240</v>
      </c>
      <c r="AF308" s="19">
        <v>8100</v>
      </c>
      <c r="AG308" s="19">
        <v>0</v>
      </c>
      <c r="AH308" s="19">
        <v>0</v>
      </c>
      <c r="AI308" s="15" t="s">
        <v>44</v>
      </c>
    </row>
    <row r="309" spans="1:35" ht="16.5" customHeight="1">
      <c r="A309">
        <v>2107</v>
      </c>
      <c r="B309" s="13" t="str">
        <f t="shared" si="24"/>
        <v>Normal</v>
      </c>
      <c r="C309" s="14" t="s">
        <v>364</v>
      </c>
      <c r="D309" s="15" t="s">
        <v>361</v>
      </c>
      <c r="E309" s="16">
        <f t="shared" si="25"/>
        <v>2.1</v>
      </c>
      <c r="F309" s="17">
        <f t="shared" si="26"/>
        <v>4.0999999999999996</v>
      </c>
      <c r="G309" s="17">
        <f t="shared" si="27"/>
        <v>3.7</v>
      </c>
      <c r="H309" s="17">
        <f t="shared" si="28"/>
        <v>7.2</v>
      </c>
      <c r="I309" s="18" t="str">
        <f>IFERROR(VLOOKUP(C309,#REF!,8,FALSE),"")</f>
        <v/>
      </c>
      <c r="J309" s="19">
        <v>21000</v>
      </c>
      <c r="K309" s="19">
        <v>0</v>
      </c>
      <c r="L309" s="18" t="str">
        <f>IFERROR(VLOOKUP(C309,#REF!,11,FALSE),"")</f>
        <v/>
      </c>
      <c r="M309" s="19">
        <v>12000</v>
      </c>
      <c r="N309" s="20" t="s">
        <v>69</v>
      </c>
      <c r="O309" s="21" t="str">
        <f>IFERROR(VLOOKUP(C309,#REF!,13,FALSE),"")</f>
        <v/>
      </c>
      <c r="P309" s="16" t="str">
        <f>IFERROR(VLOOKUP(C309,#REF!,14,FALSE),"")</f>
        <v/>
      </c>
      <c r="Q309" s="16" t="str">
        <f>IFERROR(VLOOKUP(C309,#REF!,15,FALSE),"")</f>
        <v/>
      </c>
      <c r="R309" s="16"/>
      <c r="S309" s="22" t="str">
        <f>IFERROR(VLOOKUP(C309,#REF!,16,FALSE),"")</f>
        <v/>
      </c>
      <c r="T309" s="19">
        <v>12000</v>
      </c>
      <c r="U309" s="19">
        <v>0</v>
      </c>
      <c r="V309" s="19">
        <v>0</v>
      </c>
      <c r="W309" s="19">
        <v>0</v>
      </c>
      <c r="X309" s="23">
        <v>33000</v>
      </c>
      <c r="Y309" s="17">
        <v>5.9</v>
      </c>
      <c r="Z309" s="24">
        <v>11.4</v>
      </c>
      <c r="AA309" s="23">
        <v>5625</v>
      </c>
      <c r="AB309" s="19">
        <v>2907</v>
      </c>
      <c r="AC309" s="25">
        <v>0.5</v>
      </c>
      <c r="AD309" s="26">
        <f t="shared" si="29"/>
        <v>100</v>
      </c>
      <c r="AE309" s="19">
        <v>22695</v>
      </c>
      <c r="AF309" s="19">
        <v>3140</v>
      </c>
      <c r="AG309" s="19">
        <v>604</v>
      </c>
      <c r="AH309" s="19">
        <v>14871</v>
      </c>
      <c r="AI309" s="15" t="s">
        <v>44</v>
      </c>
    </row>
    <row r="310" spans="1:35" ht="16.5" customHeight="1">
      <c r="A310">
        <v>4007</v>
      </c>
      <c r="B310" s="13" t="str">
        <f t="shared" si="24"/>
        <v>ZeroZero</v>
      </c>
      <c r="C310" s="14" t="s">
        <v>365</v>
      </c>
      <c r="D310" s="15" t="s">
        <v>361</v>
      </c>
      <c r="E310" s="16" t="str">
        <f t="shared" si="25"/>
        <v>前八週無拉料</v>
      </c>
      <c r="F310" s="17" t="str">
        <f t="shared" si="26"/>
        <v>--</v>
      </c>
      <c r="G310" s="17" t="str">
        <f t="shared" si="27"/>
        <v>--</v>
      </c>
      <c r="H310" s="17" t="str">
        <f t="shared" si="28"/>
        <v>--</v>
      </c>
      <c r="I310" s="18" t="str">
        <f>IFERROR(VLOOKUP(C310,#REF!,8,FALSE),"")</f>
        <v/>
      </c>
      <c r="J310" s="19">
        <v>3000</v>
      </c>
      <c r="K310" s="19">
        <v>3000</v>
      </c>
      <c r="L310" s="18" t="str">
        <f>IFERROR(VLOOKUP(C310,#REF!,11,FALSE),"")</f>
        <v/>
      </c>
      <c r="M310" s="19">
        <v>0</v>
      </c>
      <c r="N310" s="20" t="s">
        <v>69</v>
      </c>
      <c r="O310" s="21" t="str">
        <f>IFERROR(VLOOKUP(C310,#REF!,13,FALSE),"")</f>
        <v/>
      </c>
      <c r="P310" s="16" t="str">
        <f>IFERROR(VLOOKUP(C310,#REF!,14,FALSE),"")</f>
        <v/>
      </c>
      <c r="Q310" s="16" t="str">
        <f>IFERROR(VLOOKUP(C310,#REF!,15,FALSE),"")</f>
        <v/>
      </c>
      <c r="R310" s="16"/>
      <c r="S310" s="22" t="str">
        <f>IFERROR(VLOOKUP(C310,#REF!,16,FALSE),"")</f>
        <v/>
      </c>
      <c r="T310" s="19">
        <v>0</v>
      </c>
      <c r="U310" s="19">
        <v>0</v>
      </c>
      <c r="V310" s="19">
        <v>0</v>
      </c>
      <c r="W310" s="19">
        <v>0</v>
      </c>
      <c r="X310" s="23">
        <v>3000</v>
      </c>
      <c r="Y310" s="17" t="s">
        <v>39</v>
      </c>
      <c r="Z310" s="24" t="s">
        <v>39</v>
      </c>
      <c r="AA310" s="23">
        <v>0</v>
      </c>
      <c r="AB310" s="19" t="s">
        <v>39</v>
      </c>
      <c r="AC310" s="25" t="s">
        <v>43</v>
      </c>
      <c r="AD310" s="26" t="str">
        <f t="shared" si="29"/>
        <v>E</v>
      </c>
      <c r="AE310" s="19" t="s">
        <v>39</v>
      </c>
      <c r="AF310" s="19" t="s">
        <v>39</v>
      </c>
      <c r="AG310" s="19" t="s">
        <v>39</v>
      </c>
      <c r="AH310" s="19" t="s">
        <v>39</v>
      </c>
      <c r="AI310" s="15" t="s">
        <v>44</v>
      </c>
    </row>
    <row r="311" spans="1:35" ht="16.5" customHeight="1">
      <c r="A311">
        <v>2110</v>
      </c>
      <c r="B311" s="13" t="str">
        <f t="shared" si="24"/>
        <v>Normal</v>
      </c>
      <c r="C311" s="14" t="s">
        <v>366</v>
      </c>
      <c r="D311" s="15" t="s">
        <v>361</v>
      </c>
      <c r="E311" s="16">
        <f t="shared" si="25"/>
        <v>2.7</v>
      </c>
      <c r="F311" s="17">
        <f t="shared" si="26"/>
        <v>3.1</v>
      </c>
      <c r="G311" s="17">
        <f t="shared" si="27"/>
        <v>5.9</v>
      </c>
      <c r="H311" s="17">
        <f t="shared" si="28"/>
        <v>6.9</v>
      </c>
      <c r="I311" s="18" t="str">
        <f>IFERROR(VLOOKUP(C311,#REF!,8,FALSE),"")</f>
        <v/>
      </c>
      <c r="J311" s="19">
        <v>33000</v>
      </c>
      <c r="K311" s="19">
        <v>0</v>
      </c>
      <c r="L311" s="18" t="str">
        <f>IFERROR(VLOOKUP(C311,#REF!,11,FALSE),"")</f>
        <v/>
      </c>
      <c r="M311" s="19">
        <v>15000</v>
      </c>
      <c r="N311" s="20" t="s">
        <v>69</v>
      </c>
      <c r="O311" s="21" t="str">
        <f>IFERROR(VLOOKUP(C311,#REF!,13,FALSE),"")</f>
        <v/>
      </c>
      <c r="P311" s="16" t="str">
        <f>IFERROR(VLOOKUP(C311,#REF!,14,FALSE),"")</f>
        <v/>
      </c>
      <c r="Q311" s="16" t="str">
        <f>IFERROR(VLOOKUP(C311,#REF!,15,FALSE),"")</f>
        <v/>
      </c>
      <c r="R311" s="16"/>
      <c r="S311" s="22" t="str">
        <f>IFERROR(VLOOKUP(C311,#REF!,16,FALSE),"")</f>
        <v/>
      </c>
      <c r="T311" s="19">
        <v>15000</v>
      </c>
      <c r="U311" s="19">
        <v>0</v>
      </c>
      <c r="V311" s="19">
        <v>0</v>
      </c>
      <c r="W311" s="19">
        <v>0</v>
      </c>
      <c r="X311" s="23">
        <v>48000</v>
      </c>
      <c r="Y311" s="17">
        <v>8.5</v>
      </c>
      <c r="Z311" s="24">
        <v>10.1</v>
      </c>
      <c r="AA311" s="23">
        <v>5625</v>
      </c>
      <c r="AB311" s="19">
        <v>4774</v>
      </c>
      <c r="AC311" s="25">
        <v>0.8</v>
      </c>
      <c r="AD311" s="26">
        <f t="shared" si="29"/>
        <v>100</v>
      </c>
      <c r="AE311" s="19">
        <v>22721</v>
      </c>
      <c r="AF311" s="19">
        <v>10383</v>
      </c>
      <c r="AG311" s="19">
        <v>10144</v>
      </c>
      <c r="AH311" s="19">
        <v>28791</v>
      </c>
      <c r="AI311" s="15" t="s">
        <v>44</v>
      </c>
    </row>
    <row r="312" spans="1:35" ht="16.5" hidden="1" customHeight="1">
      <c r="A312">
        <v>2111</v>
      </c>
      <c r="B312" s="13" t="str">
        <f t="shared" si="24"/>
        <v>None</v>
      </c>
      <c r="C312" s="14" t="s">
        <v>367</v>
      </c>
      <c r="D312" s="15" t="s">
        <v>361</v>
      </c>
      <c r="E312" s="16" t="str">
        <f t="shared" si="25"/>
        <v>前八週無拉料</v>
      </c>
      <c r="F312" s="17" t="str">
        <f t="shared" si="26"/>
        <v>--</v>
      </c>
      <c r="G312" s="17" t="str">
        <f t="shared" si="27"/>
        <v>--</v>
      </c>
      <c r="H312" s="17" t="str">
        <f t="shared" si="28"/>
        <v>--</v>
      </c>
      <c r="I312" s="18" t="str">
        <f>IFERROR(VLOOKUP(C312,#REF!,8,FALSE),"")</f>
        <v/>
      </c>
      <c r="J312" s="19">
        <v>0</v>
      </c>
      <c r="K312" s="19">
        <v>0</v>
      </c>
      <c r="L312" s="18" t="str">
        <f>IFERROR(VLOOKUP(C312,#REF!,11,FALSE),"")</f>
        <v/>
      </c>
      <c r="M312" s="19">
        <v>0</v>
      </c>
      <c r="N312" s="20" t="s">
        <v>69</v>
      </c>
      <c r="O312" s="21" t="str">
        <f>IFERROR(VLOOKUP(C312,#REF!,13,FALSE),"")</f>
        <v/>
      </c>
      <c r="P312" s="16" t="str">
        <f>IFERROR(VLOOKUP(C312,#REF!,14,FALSE),"")</f>
        <v/>
      </c>
      <c r="Q312" s="16" t="str">
        <f>IFERROR(VLOOKUP(C312,#REF!,15,FALSE),"")</f>
        <v/>
      </c>
      <c r="R312" s="16"/>
      <c r="S312" s="22" t="str">
        <f>IFERROR(VLOOKUP(C312,#REF!,16,FALSE),"")</f>
        <v/>
      </c>
      <c r="T312" s="19">
        <v>0</v>
      </c>
      <c r="U312" s="19">
        <v>0</v>
      </c>
      <c r="V312" s="19">
        <v>0</v>
      </c>
      <c r="W312" s="19">
        <v>0</v>
      </c>
      <c r="X312" s="23">
        <v>0</v>
      </c>
      <c r="Y312" s="17" t="s">
        <v>39</v>
      </c>
      <c r="Z312" s="24" t="s">
        <v>39</v>
      </c>
      <c r="AA312" s="23">
        <v>0</v>
      </c>
      <c r="AB312" s="19" t="s">
        <v>39</v>
      </c>
      <c r="AC312" s="25" t="s">
        <v>43</v>
      </c>
      <c r="AD312" s="26" t="str">
        <f t="shared" si="29"/>
        <v>E</v>
      </c>
      <c r="AE312" s="19" t="s">
        <v>39</v>
      </c>
      <c r="AF312" s="19" t="s">
        <v>39</v>
      </c>
      <c r="AG312" s="19" t="s">
        <v>39</v>
      </c>
      <c r="AH312" s="19" t="s">
        <v>39</v>
      </c>
      <c r="AI312" s="15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2017-03-14T15:51:40Z</dcterms:modified>
</cp:coreProperties>
</file>