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  <sheet name="LastWeek" sheetId="8" r:id="rId2"/>
    <sheet name="UP" sheetId="3" r:id="rId3"/>
    <sheet name="Projection" sheetId="4" r:id="rId4"/>
    <sheet name="Sales" sheetId="5" r:id="rId5"/>
    <sheet name="TurnOver" sheetId="7" r:id="rId6"/>
  </sheets>
  <definedNames>
    <definedName name="_xlnm._FilterDatabase" localSheetId="2" hidden="1">UP!$A$1:$B$2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N4" l="1"/>
  <c r="L4"/>
  <c r="K4"/>
  <c r="I4"/>
  <c r="F4"/>
  <c r="D4" l="1"/>
  <c r="X4" l="1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26"/>
  <c r="N226"/>
  <c r="L226"/>
  <c r="K226"/>
  <c r="I226"/>
  <c r="F226"/>
  <c r="D226"/>
  <c r="X225"/>
  <c r="N225"/>
  <c r="L225"/>
  <c r="K225"/>
  <c r="I225"/>
  <c r="F225"/>
  <c r="D225"/>
  <c r="X224"/>
  <c r="N224"/>
  <c r="L224"/>
  <c r="K224"/>
  <c r="I224"/>
  <c r="F224"/>
  <c r="D224"/>
  <c r="X223"/>
  <c r="N223"/>
  <c r="L223"/>
  <c r="K223"/>
  <c r="I223"/>
  <c r="F223"/>
  <c r="D223"/>
  <c r="X222"/>
  <c r="N222"/>
  <c r="L222"/>
  <c r="K222"/>
  <c r="I222"/>
  <c r="F222"/>
  <c r="D222"/>
  <c r="X221"/>
  <c r="N221"/>
  <c r="L221"/>
  <c r="K221"/>
  <c r="I221"/>
  <c r="F221"/>
  <c r="D221"/>
  <c r="X220"/>
  <c r="N220"/>
  <c r="L220"/>
  <c r="K220"/>
  <c r="I220"/>
  <c r="F220"/>
  <c r="D220"/>
  <c r="X219"/>
  <c r="N219"/>
  <c r="L219"/>
  <c r="K219"/>
  <c r="I219"/>
  <c r="F219"/>
  <c r="D219"/>
  <c r="X218"/>
  <c r="N218"/>
  <c r="L218"/>
  <c r="K218"/>
  <c r="I218"/>
  <c r="F218"/>
  <c r="D218"/>
  <c r="X217"/>
  <c r="N217"/>
  <c r="L217"/>
  <c r="K217"/>
  <c r="I217"/>
  <c r="F217"/>
  <c r="D217"/>
  <c r="X216"/>
  <c r="N216"/>
  <c r="L216"/>
  <c r="K216"/>
  <c r="I216"/>
  <c r="F216"/>
  <c r="D216"/>
  <c r="X215"/>
  <c r="N215"/>
  <c r="L215"/>
  <c r="K215"/>
  <c r="I215"/>
  <c r="F215"/>
  <c r="D215"/>
  <c r="X214"/>
  <c r="N214"/>
  <c r="L214"/>
  <c r="K214"/>
  <c r="I214"/>
  <c r="F214"/>
  <c r="D214"/>
  <c r="X213"/>
  <c r="N213"/>
  <c r="L213"/>
  <c r="K213"/>
  <c r="I213"/>
  <c r="F213"/>
  <c r="D213"/>
  <c r="X212"/>
  <c r="N212"/>
  <c r="L212"/>
  <c r="K212"/>
  <c r="I212"/>
  <c r="F212"/>
  <c r="D212"/>
  <c r="X211"/>
  <c r="N211"/>
  <c r="L211"/>
  <c r="K211"/>
  <c r="I211"/>
  <c r="F211"/>
  <c r="D211"/>
  <c r="X210"/>
  <c r="N210"/>
  <c r="L210"/>
  <c r="K210"/>
  <c r="I210"/>
  <c r="F210"/>
  <c r="D210"/>
  <c r="X209"/>
  <c r="N209"/>
  <c r="L209"/>
  <c r="K209"/>
  <c r="I209"/>
  <c r="F209"/>
  <c r="D209"/>
  <c r="X208"/>
  <c r="N208"/>
  <c r="L208"/>
  <c r="K208"/>
  <c r="I208"/>
  <c r="F208"/>
  <c r="D208"/>
  <c r="X207"/>
  <c r="N207"/>
  <c r="L207"/>
  <c r="K207"/>
  <c r="I207"/>
  <c r="F207"/>
  <c r="D207"/>
  <c r="X206"/>
  <c r="N206"/>
  <c r="L206"/>
  <c r="K206"/>
  <c r="I206"/>
  <c r="F206"/>
  <c r="D206"/>
  <c r="X205"/>
  <c r="N205"/>
  <c r="L205"/>
  <c r="K205"/>
  <c r="I205"/>
  <c r="F205"/>
  <c r="D205"/>
  <c r="X204"/>
  <c r="N204"/>
  <c r="L204"/>
  <c r="K204"/>
  <c r="I204"/>
  <c r="F204"/>
  <c r="D204"/>
  <c r="X203"/>
  <c r="N203"/>
  <c r="L203"/>
  <c r="K203"/>
  <c r="I203"/>
  <c r="F203"/>
  <c r="D203"/>
  <c r="X202"/>
  <c r="N202"/>
  <c r="L202"/>
  <c r="K202"/>
  <c r="I202"/>
  <c r="F202"/>
  <c r="D202"/>
  <c r="X201"/>
  <c r="N201"/>
  <c r="L201"/>
  <c r="K201"/>
  <c r="I201"/>
  <c r="F201"/>
  <c r="D201"/>
  <c r="X200"/>
  <c r="N200"/>
  <c r="L200"/>
  <c r="K200"/>
  <c r="I200"/>
  <c r="F200"/>
  <c r="D200"/>
  <c r="X199"/>
  <c r="N199"/>
  <c r="L199"/>
  <c r="K199"/>
  <c r="I199"/>
  <c r="F199"/>
  <c r="D199"/>
  <c r="X198"/>
  <c r="N198"/>
  <c r="L198"/>
  <c r="K198"/>
  <c r="I198"/>
  <c r="F198"/>
  <c r="D198"/>
  <c r="X197"/>
  <c r="N197"/>
  <c r="L197"/>
  <c r="K197"/>
  <c r="I197"/>
  <c r="F197"/>
  <c r="D197"/>
  <c r="X196"/>
  <c r="N196"/>
  <c r="L196"/>
  <c r="K196"/>
  <c r="I196"/>
  <c r="F196"/>
  <c r="D196"/>
  <c r="X195"/>
  <c r="N195"/>
  <c r="L195"/>
  <c r="K195"/>
  <c r="I195"/>
  <c r="F195"/>
  <c r="D195"/>
  <c r="X194"/>
  <c r="N194"/>
  <c r="L194"/>
  <c r="K194"/>
  <c r="I194"/>
  <c r="F194"/>
  <c r="D194"/>
  <c r="X193"/>
  <c r="N193"/>
  <c r="L193"/>
  <c r="K193"/>
  <c r="I193"/>
  <c r="F193"/>
  <c r="D193"/>
  <c r="X192"/>
  <c r="N192"/>
  <c r="L192"/>
  <c r="K192"/>
  <c r="I192"/>
  <c r="F192"/>
  <c r="D192"/>
  <c r="X191"/>
  <c r="N191"/>
  <c r="L191"/>
  <c r="K191"/>
  <c r="I191"/>
  <c r="F191"/>
  <c r="D191"/>
  <c r="X190"/>
  <c r="N190"/>
  <c r="L190"/>
  <c r="K190"/>
  <c r="I190"/>
  <c r="F190"/>
  <c r="D190"/>
  <c r="X189"/>
  <c r="N189"/>
  <c r="L189"/>
  <c r="K189"/>
  <c r="I189"/>
  <c r="F189"/>
  <c r="D189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comments1.xml><?xml version="1.0" encoding="utf-8"?>
<comments xmlns="http://schemas.openxmlformats.org/spreadsheetml/2006/main">
  <authors>
    <author>enya.chen</author>
  </authors>
  <commentList>
    <comment ref="B180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合併料號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合併料號</t>
        </r>
      </text>
    </comment>
  </commentList>
</comments>
</file>

<file path=xl/sharedStrings.xml><?xml version="1.0" encoding="utf-8"?>
<sst xmlns="http://schemas.openxmlformats.org/spreadsheetml/2006/main" count="4279" uniqueCount="506">
  <si>
    <t>Report :</t>
    <phoneticPr fontId="1" type="noConversion"/>
  </si>
  <si>
    <t>Report Date：</t>
    <phoneticPr fontId="1" type="noConversion"/>
  </si>
  <si>
    <t xml:space="preserve">Org. </t>
  </si>
  <si>
    <t>Position</t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</si>
  <si>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</si>
  <si>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</si>
  <si>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</si>
  <si>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</si>
  <si>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</si>
  <si>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</si>
  <si>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</si>
  <si>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</si>
  <si>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</si>
  <si>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</si>
  <si>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</si>
  <si>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</si>
  <si>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</si>
  <si>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</si>
  <si>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</si>
  <si>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</si>
  <si>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</si>
  <si>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</si>
  <si>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</si>
  <si>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</si>
  <si>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</si>
  <si>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</si>
  <si>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</si>
  <si>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n1_prj</t>
  </si>
  <si>
    <t>n2_prj</t>
  </si>
  <si>
    <t>n3_prj</t>
  </si>
  <si>
    <t>n4_prj</t>
  </si>
  <si>
    <t>n5_prj</t>
  </si>
  <si>
    <t>SALES</t>
  </si>
  <si>
    <t>PIC Sourcer</t>
  </si>
  <si>
    <t>UP</t>
  </si>
  <si>
    <t>AvailAMT</t>
  </si>
  <si>
    <t>N1 Prj</t>
  </si>
  <si>
    <t>N2 Prj</t>
  </si>
  <si>
    <t>N3 Prj</t>
  </si>
  <si>
    <t>N4 Prj</t>
  </si>
  <si>
    <t>N5 Prj</t>
  </si>
  <si>
    <t>Sales</t>
  </si>
  <si>
    <t>Item</t>
    <phoneticPr fontId="1" type="noConversion"/>
  </si>
  <si>
    <t>Item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</si>
  <si>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</si>
  <si>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</si>
  <si>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</si>
  <si>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</si>
  <si>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</si>
  <si>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</si>
  <si>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Turnover Rate</t>
  </si>
  <si>
    <t>TurnOver Days</t>
  </si>
  <si>
    <t>DDR Stock Report</t>
    <phoneticPr fontId="1" type="noConversion"/>
  </si>
  <si>
    <t>SalesPM</t>
  </si>
  <si>
    <t>AA</t>
    <phoneticPr fontId="1" type="noConversion"/>
  </si>
  <si>
    <t>s1</t>
    <phoneticPr fontId="1" type="noConversion"/>
  </si>
  <si>
    <t>s2</t>
    <phoneticPr fontId="1" type="noConversion"/>
  </si>
  <si>
    <t>Done</t>
  </si>
  <si>
    <t>2016/08/27 00:10</t>
  </si>
  <si>
    <t>1SS396</t>
  </si>
  <si>
    <t>TOSHIBA</t>
  </si>
  <si>
    <t/>
  </si>
  <si>
    <t>E</t>
  </si>
  <si>
    <t>1512</t>
  </si>
  <si>
    <t>QUANTA</t>
  </si>
  <si>
    <t>1SS416</t>
  </si>
  <si>
    <t>1SS423</t>
  </si>
  <si>
    <t>2SC4738-GR</t>
  </si>
  <si>
    <t>74LCX07FT</t>
  </si>
  <si>
    <t>AS1312-BWLT-45</t>
  </si>
  <si>
    <t>AMS</t>
  </si>
  <si>
    <t>AS1345A-BWLT-AD</t>
  </si>
  <si>
    <t>AS3722-BCTT-10</t>
  </si>
  <si>
    <t>F</t>
  </si>
  <si>
    <t>AS3728-BWLT</t>
  </si>
  <si>
    <t>BC417143B-GIQN-E4</t>
  </si>
  <si>
    <t>CSR</t>
  </si>
  <si>
    <t>CBS10S40,L3F(T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</si>
  <si>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</si>
  <si>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</si>
  <si>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</si>
  <si>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</si>
  <si>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</si>
  <si>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</si>
  <si>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</si>
  <si>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</si>
  <si>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</si>
  <si>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CM36686CM3OI-H1</t>
  </si>
  <si>
    <t>CM36686M3OE-H3</t>
  </si>
  <si>
    <t>CM36686M3OE-H5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</si>
  <si>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</si>
  <si>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</si>
  <si>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</si>
  <si>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</si>
  <si>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</si>
  <si>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</si>
  <si>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</si>
  <si>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</si>
  <si>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</si>
  <si>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</si>
  <si>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</si>
  <si>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</si>
  <si>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</si>
  <si>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</si>
  <si>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</si>
  <si>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</si>
  <si>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</si>
  <si>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</si>
  <si>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</si>
  <si>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</si>
  <si>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</si>
  <si>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</si>
  <si>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</si>
  <si>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</si>
  <si>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</si>
  <si>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</si>
  <si>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</si>
  <si>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</si>
  <si>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</si>
  <si>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</si>
  <si>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</si>
  <si>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</si>
  <si>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</si>
  <si>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</si>
  <si>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</si>
  <si>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</si>
  <si>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</si>
  <si>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</si>
  <si>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</si>
  <si>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</si>
  <si>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</si>
  <si>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</si>
  <si>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</si>
  <si>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</si>
  <si>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</si>
  <si>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</si>
  <si>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</si>
  <si>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</si>
  <si>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</si>
  <si>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</si>
  <si>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</si>
  <si>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</si>
  <si>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</si>
  <si>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</si>
  <si>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</si>
  <si>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</si>
  <si>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</si>
  <si>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</si>
  <si>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</si>
  <si>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</si>
  <si>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</si>
  <si>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</si>
  <si>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</si>
  <si>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</si>
  <si>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</si>
  <si>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</si>
  <si>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</si>
  <si>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</si>
  <si>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</si>
  <si>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</si>
  <si>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</si>
  <si>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</si>
  <si>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GDM7243SB10CGT</t>
  </si>
  <si>
    <t>GCT</t>
  </si>
  <si>
    <t>HN1B04FE-GR</t>
  </si>
  <si>
    <t>IND3035A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</si>
  <si>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</si>
  <si>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</si>
  <si>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</si>
  <si>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</si>
  <si>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</si>
  <si>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</si>
  <si>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</si>
  <si>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</si>
  <si>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</si>
  <si>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</si>
  <si>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</si>
  <si>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</si>
  <si>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</si>
  <si>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</si>
  <si>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</si>
  <si>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</si>
  <si>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</si>
  <si>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</si>
  <si>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</si>
  <si>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</si>
  <si>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</si>
  <si>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</si>
  <si>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</si>
  <si>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</si>
  <si>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</si>
  <si>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</si>
  <si>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</si>
  <si>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</si>
  <si>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SSM3K36FS,LF(T</t>
  </si>
  <si>
    <t>SSM3K36MFV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</si>
  <si>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</si>
  <si>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</si>
  <si>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</si>
  <si>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</si>
  <si>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</si>
  <si>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</si>
  <si>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</si>
  <si>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</si>
  <si>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</si>
  <si>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</si>
  <si>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</si>
  <si>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</si>
  <si>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</si>
  <si>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</si>
  <si>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</si>
  <si>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</si>
  <si>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</si>
  <si>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</si>
  <si>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</si>
  <si>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</si>
  <si>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</si>
  <si>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</si>
  <si>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</si>
  <si>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</si>
  <si>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</si>
  <si>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</si>
  <si>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</si>
  <si>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</si>
  <si>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</si>
  <si>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</si>
  <si>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</si>
  <si>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</si>
  <si>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</si>
  <si>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</si>
  <si>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</si>
  <si>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</si>
  <si>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</si>
  <si>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</si>
  <si>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</si>
  <si>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</si>
  <si>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</si>
  <si>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</si>
  <si>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</si>
  <si>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</si>
  <si>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</si>
  <si>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</si>
  <si>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</si>
  <si>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</si>
  <si>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</si>
  <si>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</si>
  <si>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</si>
  <si>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</si>
  <si>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</si>
  <si>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</si>
  <si>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</si>
  <si>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</si>
  <si>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</si>
  <si>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</si>
  <si>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</si>
  <si>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</si>
  <si>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</si>
  <si>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</si>
  <si>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</si>
  <si>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</si>
  <si>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</si>
  <si>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</si>
  <si>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</si>
  <si>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</si>
  <si>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</si>
  <si>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</si>
  <si>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</si>
  <si>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</si>
  <si>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</si>
  <si>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</si>
  <si>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</si>
  <si>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</si>
  <si>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</si>
  <si>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</si>
  <si>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</si>
  <si>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</si>
  <si>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</si>
  <si>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</si>
  <si>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</t>
  </si>
  <si>
    <t>THGBMFG6C1LBAIL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</si>
  <si>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</si>
  <si>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</si>
  <si>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</si>
  <si>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</si>
  <si>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</si>
  <si>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</si>
  <si>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</si>
  <si>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</si>
  <si>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TMBT3906</t>
  </si>
  <si>
    <t>TPC8065-H</t>
  </si>
  <si>
    <t>TPC8067-H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</si>
  <si>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</si>
  <si>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</si>
  <si>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</si>
  <si>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</si>
  <si>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</si>
  <si>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</si>
  <si>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</si>
  <si>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</si>
  <si>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</si>
  <si>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</si>
  <si>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</si>
  <si>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</si>
  <si>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TPCC8105,L1Q(CM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</si>
  <si>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</si>
  <si>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</si>
  <si>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</si>
  <si>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</si>
  <si>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</si>
  <si>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</si>
  <si>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</si>
  <si>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</si>
  <si>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</si>
  <si>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</si>
  <si>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</si>
  <si>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</si>
  <si>
    <t>Report :</t>
  </si>
  <si>
    <t>DDR Stock Report</t>
  </si>
  <si>
    <t>Report Date：</t>
  </si>
  <si>
    <t>2016/08/21 23:08</t>
  </si>
  <si>
    <t>Type</t>
  </si>
  <si>
    <t>Item Short Name</t>
  </si>
  <si>
    <t>Brand</t>
  </si>
  <si>
    <t>Turnover Days</t>
  </si>
  <si>
    <t>OH WK</t>
  </si>
  <si>
    <t>Last BL</t>
  </si>
  <si>
    <t>Backlog</t>
  </si>
  <si>
    <t>BL &lt;= 9WKs</t>
  </si>
  <si>
    <t>Last OH</t>
  </si>
  <si>
    <t>Actual WK</t>
  </si>
  <si>
    <t>FCST WK</t>
  </si>
  <si>
    <t>FCST AWU</t>
  </si>
  <si>
    <t>Ratio</t>
  </si>
  <si>
    <t>Diret.</t>
  </si>
  <si>
    <t>OverStock</t>
  </si>
  <si>
    <t>Checking</t>
  </si>
  <si>
    <t>PM</t>
  </si>
  <si>
    <t>NNB PJ, FCST downside, need PM help to transfer other customer.</t>
  </si>
  <si>
    <t>Normal</t>
  </si>
  <si>
    <t>None</t>
  </si>
  <si>
    <t>Pebble "WQ3, WQ3A, WQ5" 7月會有 8K的需求; demand slow</t>
  </si>
  <si>
    <t>HP "Y09" demand.</t>
  </si>
  <si>
    <t>QSI demand, ETA 8/5</t>
  </si>
  <si>
    <t>ZeroZero</t>
  </si>
  <si>
    <t>Dead</t>
  </si>
  <si>
    <t>NEC "FF9", 因卷帶極性點不同被拔掉;  stock 3K need transfer to other customer.(Canon)</t>
  </si>
  <si>
    <t>NEC NB "FFG" use, FCST 18K.</t>
  </si>
  <si>
    <t>Apple service item, Dec. demand 10K</t>
  </si>
  <si>
    <t>Motive Smart tracker "XR1" FCST 36K till Oct.</t>
  </si>
  <si>
    <t>Apple NB FCST 294K till Oct.</t>
  </si>
  <si>
    <t xml:space="preserve">NB Lenovo "PS9/LI8G/H/K/L" sample demand. </t>
  </si>
  <si>
    <t>Google server "T2H", order 10K on hand.</t>
  </si>
  <si>
    <t>FCST : 3.3M, demand slow</t>
  </si>
  <si>
    <t>封裝跟 main source 不同, 比較小, 容易歪, 30K PBK already cancel. Need transfer to other customer.(6/13) 0201 ESD for promotion use, for new Varizon PJ. (Toshiba sales asked)</t>
  </si>
  <si>
    <t>HP NB "D95(DAMON)", usage : 28pcs, on hand 20K for sample run use in 7/M. Backlog 是 TSB 要求備貨的.</t>
  </si>
  <si>
    <t>FCST : 957K</t>
  </si>
  <si>
    <t>Demand cancelled. Bklg in window. Need transfer to other customer or cancel PBK.</t>
  </si>
  <si>
    <t>Ericsson Server " S61" smaple order demand, ETA 6/30 Quanta.</t>
  </si>
  <si>
    <t>for XE5, end customer F/W 遲遲未ready, MP不明, 已請PM跟原廠談cancel PBK</t>
  </si>
  <si>
    <t xml:space="preserve">ASUS PJ "XF2(T102HA)", no FCST, NDK agreed cancel 45K(口頭上), need PM help to cancel the balance PBK. </t>
  </si>
  <si>
    <t>NB TOSHIBA "BLQ" no demand, need PM cancel PBK and return stock.</t>
  </si>
  <si>
    <t>FCST : 128K</t>
  </si>
  <si>
    <t>2016/7/18 ==&gt;NDK CHA有說價錢關係建議不推, need PM cancel PBK</t>
  </si>
  <si>
    <t xml:space="preserve">ASUS PJ, FCST 3K cancelled, need PM help to cancel the PBK. </t>
  </si>
  <si>
    <t>FCST 345K NDK L/T : 42 days</t>
  </si>
  <si>
    <t>Apple NB service demand.</t>
  </si>
  <si>
    <t>FCST : 48K</t>
  </si>
  <si>
    <t>New PJ goods preparing, demand postponed, future FCST 221K in Jun. ~Oct.</t>
  </si>
  <si>
    <t>for PGQ, 6月下旬陸續量產, FCST 1023K</t>
  </si>
  <si>
    <t>Apple NB "JH34, FCST 1M from Jul. ~ Oct.</t>
  </si>
  <si>
    <t xml:space="preserve">Asus "YZ1A" EOL. Need PM cancel PBK and transfer to other ASUS EMS. </t>
  </si>
  <si>
    <t>Tesla "XE1T, FCST 20K from Jul. ~ Oct.</t>
  </si>
  <si>
    <t>Customer PO 8K, no long term FCST.</t>
  </si>
  <si>
    <t>QSI demand, QSI 常用料</t>
  </si>
  <si>
    <t>Toshiba 突然交 "TL3MAA" 有滷料, 客戶無法接受, PM : Q2 S/R(5/30)</t>
  </si>
  <si>
    <t>ASUS OEM eamnd downside need PM transfer to other EMS</t>
  </si>
  <si>
    <t>FCST 414K in Jun. ~ Sep., issue PR for future demand by weekly.</t>
  </si>
  <si>
    <t>FCST 399K in Jun. ~ Sep., issue PR for future demand by weekly.</t>
  </si>
  <si>
    <t xml:space="preserve">Allocation item, MSDS we updated before plating is pure-Sn; this part is Sn-Ag, TET sales 直接做主給 Quanta; need try run 30K in first. </t>
  </si>
  <si>
    <t>2016/07/20==&gt;PJ EOL, need PM help transfer to other customer.</t>
  </si>
  <si>
    <t>2016/07/20==&gt;Apple機種D7/D8/D1/D2 使用已EOL; need PM 年底打呆.</t>
  </si>
  <si>
    <t>FCST : 3059K</t>
  </si>
  <si>
    <t>Apple service item, FCST 1.2K</t>
  </si>
  <si>
    <t>ASUS OEM, FCST 16M till Oct.</t>
  </si>
  <si>
    <t>PM策略備貨.  Q3 : share 60%</t>
  </si>
  <si>
    <t>Long term FCST prepare for Royaltek as TSB sales also asked it.(Compal)</t>
  </si>
  <si>
    <t>ASUS Tablet project EOL. Order on hand : 1K. Need transfer to other customer.(Pega)</t>
  </si>
  <si>
    <t>QSI new PJ demand, oedr on hand.</t>
  </si>
  <si>
    <t>EOL item. Last buy order for May*2K, Sep.*14K.</t>
  </si>
  <si>
    <t>Demand cancelled. Bklg in window. Need transfer to other customer.</t>
  </si>
  <si>
    <t>FCST 30K in Jun. ~Sep.</t>
  </si>
  <si>
    <t>SR</t>
  </si>
  <si>
    <t>will return to TSB in 6/m</t>
  </si>
  <si>
    <t>NNB "S2B" downside and going to EOL, need PM transfer to other customer or do S/R in this Q3.(Wistron, IAC)</t>
  </si>
  <si>
    <t>FCST : 77K</t>
  </si>
  <si>
    <t>CU 製程. FCST 81K.</t>
  </si>
  <si>
    <t>CU 製程. FCST 7.5K.</t>
  </si>
  <si>
    <t>NNB FCST downside. Please PM transfer to other customer(Wistron, IEC G)</t>
  </si>
  <si>
    <t>FCST : 15K for AU+CU</t>
  </si>
  <si>
    <t>CU 製程. FCST 132K.</t>
  </si>
  <si>
    <t>CU 製程. FCST 3.3M</t>
  </si>
  <si>
    <t>HP "Y09", single source, demand downside. Need PM help transfer to other customer.</t>
  </si>
  <si>
    <t xml:space="preserve">QDVC demand downside, FCST 128K. Need PM transfer to other customer. </t>
  </si>
  <si>
    <t>CU 製程. FCST 828K</t>
  </si>
  <si>
    <t>CU 製程. FCST 302K</t>
  </si>
  <si>
    <t>NNB PJ, design changed. Need transfer to Compal.(5/30)</t>
  </si>
  <si>
    <t>3K PO on hand. Under waiting "Tocomo" cfm next schedule</t>
  </si>
  <si>
    <t>Google Chrome book, for B-test use, Toshiba sales requested prepare in advance.</t>
  </si>
  <si>
    <t>On hand PO 6K,FCST 5.8K.</t>
  </si>
  <si>
    <t>On hand PO 6K.</t>
  </si>
  <si>
    <t>Royaltek demand.</t>
  </si>
  <si>
    <t>FCST 10K</t>
  </si>
  <si>
    <t>THGBMDG5D1LBAITYXJ</t>
  </si>
  <si>
    <t xml:space="preserve">Toshiba 要求 &amp; PM 策略備料. </t>
  </si>
  <si>
    <t>NNB PJ "A49(0CB)" EVT sample demand.</t>
  </si>
  <si>
    <t>NNB Switch"FF1" service demand.</t>
  </si>
  <si>
    <t>HP "G series" FCST 2.3M till Oct.</t>
  </si>
  <si>
    <t>Lenovo "LV6/7/8/9" FCST 90K till Oct.</t>
  </si>
  <si>
    <t>Apple NB FCST 2.7M till Oct.</t>
  </si>
  <si>
    <t>FCST : 144K</t>
  </si>
  <si>
    <t>PO 2.7K, demand postpond to Dec.</t>
  </si>
  <si>
    <t>2016/7/18 ==&gt; PJ EOL, need PM help transfer to other customer ==&gt; PM cfm no demand from other customer.</t>
  </si>
  <si>
    <t>Verizon tablet "QZ5" deamnd, will buy from FPC 圓裕. Stock will transfer to 圓裕.</t>
  </si>
  <si>
    <t>ITEM_SHORT_NAME</t>
  </si>
  <si>
    <t>upx</t>
  </si>
  <si>
    <t>1SS387CT</t>
  </si>
  <si>
    <t>1SS418(TL3AP,E)</t>
  </si>
  <si>
    <t>2SA2154CT-GR(L3A,E</t>
  </si>
  <si>
    <t>2SA2154MFV-Y(L3A,E</t>
  </si>
  <si>
    <t>AS3648-ZWLT</t>
  </si>
  <si>
    <t>BC41B143A07-IXB-E4</t>
  </si>
  <si>
    <t>CM3217A3OG</t>
  </si>
  <si>
    <t>CM36682M3OE</t>
  </si>
  <si>
    <t>CRS04</t>
  </si>
  <si>
    <t>DSF01S30SC,L3APF</t>
  </si>
  <si>
    <t>ENA3654C</t>
  </si>
  <si>
    <t>ENA3889B</t>
  </si>
  <si>
    <t>ENA4421A</t>
  </si>
  <si>
    <t>END3968C</t>
  </si>
  <si>
    <t>ENG3216B</t>
  </si>
  <si>
    <t>EXS00A-CG01956</t>
  </si>
  <si>
    <t>EXS00A-CG02825</t>
  </si>
  <si>
    <t>EXS00A-CG03513</t>
  </si>
  <si>
    <t>EXS00A-CG03514</t>
  </si>
  <si>
    <t>EXS00A-CS04404</t>
  </si>
  <si>
    <t>EXS00A-CS05720</t>
  </si>
  <si>
    <t>INF3006A</t>
  </si>
  <si>
    <t>PAP7030GM-C02</t>
  </si>
  <si>
    <t>RCLAMP0502N.TCT</t>
  </si>
  <si>
    <t>RCLAMP0522P.TCT</t>
  </si>
  <si>
    <t>RCLAMP0544T.TCT</t>
  </si>
  <si>
    <t>RTC5601H</t>
  </si>
  <si>
    <t>RTC6617S</t>
  </si>
  <si>
    <t>RTC8612H</t>
  </si>
  <si>
    <t>SM15.TCT</t>
  </si>
  <si>
    <t>SSM3J132TU(TE85L)</t>
  </si>
  <si>
    <t>SSM3J16CT(TL3APP,E</t>
  </si>
  <si>
    <t>SSM3J334R</t>
  </si>
  <si>
    <t>SSM3J56MFV</t>
  </si>
  <si>
    <t>SSM3K16CT(TL3APP1E</t>
  </si>
  <si>
    <t>SSM3K56CT</t>
  </si>
  <si>
    <t>SSM6J206FE</t>
  </si>
  <si>
    <t>SSM6J213FE</t>
  </si>
  <si>
    <t>SSM6L36FE,LAPM(T</t>
  </si>
  <si>
    <t>SSM6L36FE,LM(T</t>
  </si>
  <si>
    <t>SSM6P41FE(T5LAP,E)</t>
  </si>
  <si>
    <t>TC358743XBG</t>
  </si>
  <si>
    <t>TC58BYG0S3HBAI6JDH</t>
  </si>
  <si>
    <t>TC58NVG0S3HBAI4JDH</t>
  </si>
  <si>
    <t>TC74LCX573FT</t>
  </si>
  <si>
    <t>TC7PA34FU</t>
  </si>
  <si>
    <t>TC7PZ34FU,LJ(CT</t>
  </si>
  <si>
    <t>TC7SET32FU</t>
  </si>
  <si>
    <t>TC7SH86FU</t>
  </si>
  <si>
    <t>TC7SZ125F(TE85L,JF</t>
  </si>
  <si>
    <t>TC7SZ17FU</t>
  </si>
  <si>
    <t>TCK107AG,LF(S</t>
  </si>
  <si>
    <t>TCR2EF18</t>
  </si>
  <si>
    <t>TCR3DM10</t>
  </si>
  <si>
    <t>TCR5AM11,LF(S</t>
  </si>
  <si>
    <t>THGBMAG6A2JBAIR</t>
  </si>
  <si>
    <t>THGBMAG7A2JBAIR</t>
  </si>
  <si>
    <t>THGBMBG5D1KBAIT</t>
  </si>
  <si>
    <t>THGBMBG6D1KBAIL</t>
  </si>
  <si>
    <t>THGBMBG6D1KBAILH2H</t>
  </si>
  <si>
    <t>THGBMBG7D2KBAIL</t>
  </si>
  <si>
    <t>THGBMBG9D8KBAIG</t>
  </si>
  <si>
    <t>THGBMHG6C1LBAIL</t>
  </si>
  <si>
    <t>THGBMHG6C1LBAILH2L</t>
  </si>
  <si>
    <t>THGBMHG7C1LBAIL</t>
  </si>
  <si>
    <t>THGBMHG7C1LBAILJ4L</t>
  </si>
  <si>
    <t>THGBMHG8C2LBAIL</t>
  </si>
  <si>
    <t>THGBMHG8C2LBAILA4L</t>
  </si>
  <si>
    <t>THGBMHG9C4LBAIRA4L</t>
  </si>
  <si>
    <t>THGBMHT0C8LBAIGA4L</t>
  </si>
  <si>
    <t>THGBMHT0C8LBAIGALL</t>
  </si>
  <si>
    <t>TPC6012,LF(CM</t>
  </si>
  <si>
    <t>TPCA8019-H(TE12LQM</t>
  </si>
  <si>
    <t>TPCA8068-H</t>
  </si>
  <si>
    <t>TPCA8201</t>
  </si>
  <si>
    <t>TPCC8105</t>
  </si>
  <si>
    <t>TPCC8A01-H</t>
  </si>
  <si>
    <t>item_short_name</t>
  </si>
  <si>
    <t>u_p</t>
  </si>
  <si>
    <t>TC7SZ08F</t>
    <phoneticPr fontId="1" type="noConversion"/>
  </si>
  <si>
    <t>THGBMMG8C4LBAARY0J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</si>
</sst>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#,##0_);[Red]\(#,##0\)"/>
    <numFmt numFmtId="177" formatCode="#,##0.0_ "/>
    <numFmt numFmtId="178" formatCode="#,##0.0_);[Red]\(#,##0.0\)"/>
    <numFmt numFmtId="179" formatCode="#,##0_ "/>
    <numFmt numFmtId="180" formatCode="#,##0.0000_ "/>
    <numFmt numFmtId="181" formatCode="0.0_);[Red]\(0.0\)"/>
  </numFmts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1"/>
      <name val="Verdana"/>
      <family val="2"/>
    </font>
    <font>
      <sz val="10"/>
      <color rgb="FFFFFF0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180" fontId="3" fillId="0" borderId="2" xfId="0" applyNumberFormat="1" applyFont="1" applyFill="1" applyBorder="1">
      <alignment vertical="center"/>
    </xf>
    <xf numFmtId="179" fontId="3" fillId="0" borderId="2" xfId="0" applyNumberFormat="1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1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49" fontId="6" fillId="3" borderId="2" xfId="0" applyNumberFormat="1" applyFont="1" applyFill="1" applyBorder="1">
      <alignment vertical="center"/>
    </xf>
    <xf numFmtId="49" fontId="6" fillId="4" borderId="2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45" totalsRowShown="0" headerRowDxfId="31" dataDxfId="30" tableBorderDxfId="29">
  <autoFilter ref="A3:AC245">
    <filterColumn colId="0">
      <filters>
        <filter val="FCST"/>
      </filters>
    </filterColumn>
    <filterColumn colId="2">
      <filters>
        <filter val="TOSHIBA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IFERROR(VLOOKUP(B4,TurnOver!A:C,3,FALSE),0)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IFERROR(VLOOKUP(B4,LastWeek!B:M,6,FALSE),"")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IFERROR(VLOOKUP(B4,LastWeek!B:M,9,FALSE),"")</calculatedColumnFormula>
    </tableColumn>
    <tableColumn id="10" name="OH Total" dataDxfId="19"/>
    <tableColumn id="11" name="Status" dataDxfId="18">
      <calculatedColumnFormula>IFERROR(VLOOKUP(B4,LastWeek!B:M,10,FALSE),"")</calculatedColumnFormula>
    </tableColumn>
    <tableColumn id="12" name="Owner" dataDxfId="17">
      <calculatedColumnFormula>IFERROR(VLOOKUP(B4,LastWeek!B:M,11,FALSE),"")</calculatedColumnFormula>
    </tableColumn>
    <tableColumn id="13" name="Action" dataDxfId="16"/>
    <tableColumn id="14" name="Last Action" dataDxfId="15">
      <calculatedColumnFormula>IFERROR(VLOOKUP(B4,LastWeek!B:M,12,FALSE),"")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5"/>
  <sheetViews>
    <sheetView tabSelected="1" zoomScale="70" zoomScaleNormal="70" workbookViewId="0">
      <pane xSplit="5" ySplit="3" topLeftCell="V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3.81640625" style="2" customWidth="1" collapsed="1"/>
    <col min="3" max="4" width="8.6328125" style="2" customWidth="1" collapsed="1"/>
    <col min="5" max="5" width="6.6328125" style="3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5" width="8" style="2" customWidth="1" collapsed="1"/>
    <col min="16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52</v>
      </c>
    </row>
    <row r="2" spans="1:29">
      <c r="A2" s="2" t="s">
        <v>1</v>
      </c>
      <c r="B2" s="3" t="s">
        <v>58</v>
      </c>
    </row>
    <row r="3" spans="1:29" ht="29">
      <c r="A3" s="15" t="s">
        <v>44</v>
      </c>
      <c r="B3" s="5" t="s">
        <v>25</v>
      </c>
      <c r="C3" s="5" t="s">
        <v>5</v>
      </c>
      <c r="D3" s="21" t="s">
        <v>45</v>
      </c>
      <c r="E3" s="38" t="s">
        <v>46</v>
      </c>
      <c r="F3" s="17" t="s">
        <v>47</v>
      </c>
      <c r="G3" s="6" t="s">
        <v>26</v>
      </c>
      <c r="H3" s="20" t="s">
        <v>48</v>
      </c>
      <c r="I3" s="20" t="s">
        <v>49</v>
      </c>
      <c r="J3" s="6" t="s">
        <v>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7</v>
      </c>
      <c r="P3" s="6" t="s">
        <v>6</v>
      </c>
      <c r="Q3" s="6" t="s">
        <v>8</v>
      </c>
      <c r="R3" s="6" t="s">
        <v>10</v>
      </c>
      <c r="S3" s="6" t="s">
        <v>18</v>
      </c>
      <c r="T3" s="6" t="s">
        <v>19</v>
      </c>
      <c r="U3" s="6" t="s">
        <v>17</v>
      </c>
      <c r="V3" s="7" t="s">
        <v>11</v>
      </c>
      <c r="W3" s="8" t="s">
        <v>12</v>
      </c>
      <c r="X3" s="8" t="s">
        <v>24</v>
      </c>
      <c r="Y3" s="8" t="s">
        <v>13</v>
      </c>
      <c r="Z3" s="8" t="s">
        <v>14</v>
      </c>
      <c r="AA3" s="8" t="s">
        <v>15</v>
      </c>
      <c r="AB3" s="8" t="s">
        <v>16</v>
      </c>
      <c r="AC3" s="5" t="s">
        <v>4</v>
      </c>
    </row>
    <row r="4" spans="1:29" hidden="1">
      <c r="A4" s="36" t="str">
        <f t="shared" ref="A4:A67" si="0">IF(OR(U4=0,LEN(U4)=0)*OR(V4=0,LEN(V4)=0),IF(R4&gt;0,"ZeroZero","None"),IF(IF(LEN(S4)=0,0,S4)&gt;24,"OverStock",IF(U4=0,"FCST","Normal")))</f>
        <v>OverStock</v>
      </c>
      <c r="B4" s="22" t="s">
        <v>59</v>
      </c>
      <c r="C4" s="23" t="s">
        <v>60</v>
      </c>
      <c r="D4" s="24">
        <f>IFERROR(VLOOKUP(B4,TurnOver!A:C,3,FALSE),0)</f>
        <v>0</v>
      </c>
      <c r="E4" s="39">
        <f t="shared" ref="E4:E67" si="1">IF(U4=0,"前八週無拉料",ROUND(J4/U4,1))</f>
        <v>208</v>
      </c>
      <c r="F4" s="24">
        <f>IFERROR(VLOOKUP(B4,LastWeek!B:M,6,FALSE),"")</f>
        <v>0</v>
      </c>
      <c r="G4" s="25">
        <v>0</v>
      </c>
      <c r="H4" s="25">
        <v>0</v>
      </c>
      <c r="I4" s="25">
        <f>IFERROR(VLOOKUP(B4,LastWeek!B:M,9,FALSE),"")</f>
        <v>81000</v>
      </c>
      <c r="J4" s="25">
        <v>78000</v>
      </c>
      <c r="K4" s="26" t="str">
        <f>IFERROR(VLOOKUP(B4,LastWeek!B:M,10,FALSE),"")</f>
        <v>Checking</v>
      </c>
      <c r="L4" s="26" t="str">
        <f>IFERROR(VLOOKUP(B4,LastWeek!B:M,11,FALSE),"")</f>
        <v>PM</v>
      </c>
      <c r="M4" s="26"/>
      <c r="N4" s="26" t="str">
        <f>IFERROR(VLOOKUP(B4,LastWeek!B:M,12,FALSE),"")</f>
        <v>NNB PJ, FCST downside, need PM help to transfer other customer.</v>
      </c>
      <c r="O4" s="25">
        <v>0</v>
      </c>
      <c r="P4" s="25">
        <v>78000</v>
      </c>
      <c r="Q4" s="25">
        <v>0</v>
      </c>
      <c r="R4" s="27">
        <v>78000</v>
      </c>
      <c r="S4" s="28">
        <v>208</v>
      </c>
      <c r="T4" s="29" t="s">
        <v>61</v>
      </c>
      <c r="U4" s="27">
        <v>375</v>
      </c>
      <c r="V4" s="25">
        <v>0</v>
      </c>
      <c r="W4" s="30" t="s">
        <v>62</v>
      </c>
      <c r="X4" s="31" t="str">
        <f t="shared" ref="X4:X67" si="2">IF($W4="E","E",IF($W4="F","F",IF($W4&lt;0.5,50,IF($W4&lt;2,100,150))))</f>
        <v>E</v>
      </c>
      <c r="Y4" s="25">
        <v>0</v>
      </c>
      <c r="Z4" s="25">
        <v>0</v>
      </c>
      <c r="AA4" s="25">
        <v>0</v>
      </c>
      <c r="AB4" s="25">
        <v>0</v>
      </c>
      <c r="AC4" s="23" t="s">
        <v>63</v>
      </c>
    </row>
    <row r="5" spans="1:29" hidden="1">
      <c r="A5" s="36" t="str">
        <f t="shared" si="0"/>
        <v>OverStock</v>
      </c>
      <c r="B5" s="22" t="s">
        <v>65</v>
      </c>
      <c r="C5" s="23" t="s">
        <v>60</v>
      </c>
      <c r="D5" s="24">
        <f>IFERROR(VLOOKUP(B5,TurnOver!A:C,3,FALSE),0)</f>
        <v>0</v>
      </c>
      <c r="E5" s="39">
        <f t="shared" si="1"/>
        <v>8.1999999999999993</v>
      </c>
      <c r="F5" s="24">
        <f>IFERROR(VLOOKUP(B5,LastWeek!B:M,6,FALSE),"")</f>
        <v>1080000</v>
      </c>
      <c r="G5" s="25">
        <v>960000</v>
      </c>
      <c r="H5" s="25">
        <v>0</v>
      </c>
      <c r="I5" s="25">
        <f>IFERROR(VLOOKUP(B5,LastWeek!B:M,9,FALSE),"")</f>
        <v>30000</v>
      </c>
      <c r="J5" s="25">
        <v>420000</v>
      </c>
      <c r="K5" s="26" t="str">
        <f>IFERROR(VLOOKUP(B5,LastWeek!B:M,10,FALSE),"")</f>
        <v/>
      </c>
      <c r="L5" s="26" t="str">
        <f>IFERROR(VLOOKUP(B5,LastWeek!B:M,11,FALSE),"")</f>
        <v/>
      </c>
      <c r="M5" s="26"/>
      <c r="N5" s="26" t="str">
        <f>IFERROR(VLOOKUP(B5,LastWeek!B:M,12,FALSE),"")</f>
        <v/>
      </c>
      <c r="O5" s="25">
        <v>0</v>
      </c>
      <c r="P5" s="25">
        <v>120000</v>
      </c>
      <c r="Q5" s="25">
        <v>300000</v>
      </c>
      <c r="R5" s="27">
        <v>1380000</v>
      </c>
      <c r="S5" s="28">
        <v>26.9</v>
      </c>
      <c r="T5" s="29">
        <v>34.200000000000003</v>
      </c>
      <c r="U5" s="27">
        <v>51250</v>
      </c>
      <c r="V5" s="25">
        <v>40368</v>
      </c>
      <c r="W5" s="30">
        <v>0.8</v>
      </c>
      <c r="X5" s="31">
        <f t="shared" si="2"/>
        <v>100</v>
      </c>
      <c r="Y5" s="25">
        <v>322</v>
      </c>
      <c r="Z5" s="25">
        <v>257511</v>
      </c>
      <c r="AA5" s="25">
        <v>105475</v>
      </c>
      <c r="AB5" s="25">
        <v>50000</v>
      </c>
      <c r="AC5" s="23" t="s">
        <v>63</v>
      </c>
    </row>
    <row r="6" spans="1:29" hidden="1">
      <c r="A6" s="36" t="str">
        <f t="shared" si="0"/>
        <v>Normal</v>
      </c>
      <c r="B6" s="22" t="s">
        <v>66</v>
      </c>
      <c r="C6" s="23" t="s">
        <v>60</v>
      </c>
      <c r="D6" s="24">
        <f>IFERROR(VLOOKUP(B6,TurnOver!A:C,3,FALSE),0)</f>
        <v>0</v>
      </c>
      <c r="E6" s="39">
        <f t="shared" si="1"/>
        <v>16</v>
      </c>
      <c r="F6" s="24">
        <f>IFERROR(VLOOKUP(B6,LastWeek!B:M,6,FALSE),"")</f>
        <v>0</v>
      </c>
      <c r="G6" s="25">
        <v>0</v>
      </c>
      <c r="H6" s="25">
        <v>0</v>
      </c>
      <c r="I6" s="25">
        <f>IFERROR(VLOOKUP(B6,LastWeek!B:M,9,FALSE),"")</f>
        <v>24000</v>
      </c>
      <c r="J6" s="25">
        <v>24000</v>
      </c>
      <c r="K6" s="26" t="str">
        <f>IFERROR(VLOOKUP(B6,LastWeek!B:M,10,FALSE),"")</f>
        <v/>
      </c>
      <c r="L6" s="26" t="str">
        <f>IFERROR(VLOOKUP(B6,LastWeek!B:M,11,FALSE),"")</f>
        <v/>
      </c>
      <c r="M6" s="26"/>
      <c r="N6" s="26" t="str">
        <f>IFERROR(VLOOKUP(B6,LastWeek!B:M,12,FALSE),"")</f>
        <v/>
      </c>
      <c r="O6" s="25">
        <v>0</v>
      </c>
      <c r="P6" s="25">
        <v>24000</v>
      </c>
      <c r="Q6" s="25">
        <v>0</v>
      </c>
      <c r="R6" s="27">
        <v>24000</v>
      </c>
      <c r="S6" s="28">
        <v>16</v>
      </c>
      <c r="T6" s="29">
        <v>26.3</v>
      </c>
      <c r="U6" s="27">
        <v>1500</v>
      </c>
      <c r="V6" s="25">
        <v>911</v>
      </c>
      <c r="W6" s="30">
        <v>0.6</v>
      </c>
      <c r="X6" s="31">
        <f t="shared" si="2"/>
        <v>100</v>
      </c>
      <c r="Y6" s="25">
        <v>0</v>
      </c>
      <c r="Z6" s="25">
        <v>3649</v>
      </c>
      <c r="AA6" s="25">
        <v>4552</v>
      </c>
      <c r="AB6" s="25">
        <v>6788</v>
      </c>
      <c r="AC6" s="23" t="s">
        <v>63</v>
      </c>
    </row>
    <row r="7" spans="1:29" hidden="1">
      <c r="A7" s="36" t="str">
        <f t="shared" si="0"/>
        <v>OverStock</v>
      </c>
      <c r="B7" s="22" t="s">
        <v>67</v>
      </c>
      <c r="C7" s="23" t="s">
        <v>60</v>
      </c>
      <c r="D7" s="24">
        <f>IFERROR(VLOOKUP(B7,TurnOver!A:C,3,FALSE),0)</f>
        <v>0</v>
      </c>
      <c r="E7" s="39">
        <f t="shared" si="1"/>
        <v>12</v>
      </c>
      <c r="F7" s="24">
        <f>IFERROR(VLOOKUP(B7,LastWeek!B:M,6,FALSE),"")</f>
        <v>63000</v>
      </c>
      <c r="G7" s="25">
        <v>63000</v>
      </c>
      <c r="H7" s="25">
        <v>30000</v>
      </c>
      <c r="I7" s="25">
        <f>IFERROR(VLOOKUP(B7,LastWeek!B:M,9,FALSE),"")</f>
        <v>18000</v>
      </c>
      <c r="J7" s="25">
        <v>18000</v>
      </c>
      <c r="K7" s="26" t="str">
        <f>IFERROR(VLOOKUP(B7,LastWeek!B:M,10,FALSE),"")</f>
        <v/>
      </c>
      <c r="L7" s="26" t="str">
        <f>IFERROR(VLOOKUP(B7,LastWeek!B:M,11,FALSE),"")</f>
        <v/>
      </c>
      <c r="M7" s="26"/>
      <c r="N7" s="26" t="str">
        <f>IFERROR(VLOOKUP(B7,LastWeek!B:M,12,FALSE),"")</f>
        <v/>
      </c>
      <c r="O7" s="25">
        <v>0</v>
      </c>
      <c r="P7" s="25">
        <v>12000</v>
      </c>
      <c r="Q7" s="25">
        <v>6000</v>
      </c>
      <c r="R7" s="27">
        <v>81000</v>
      </c>
      <c r="S7" s="28">
        <v>54</v>
      </c>
      <c r="T7" s="29">
        <v>34.700000000000003</v>
      </c>
      <c r="U7" s="27">
        <v>1500</v>
      </c>
      <c r="V7" s="25">
        <v>2333</v>
      </c>
      <c r="W7" s="30">
        <v>1.6</v>
      </c>
      <c r="X7" s="31">
        <f t="shared" si="2"/>
        <v>100</v>
      </c>
      <c r="Y7" s="25">
        <v>0</v>
      </c>
      <c r="Z7" s="25">
        <v>8430</v>
      </c>
      <c r="AA7" s="25">
        <v>16811</v>
      </c>
      <c r="AB7" s="25">
        <v>12438</v>
      </c>
      <c r="AC7" s="23" t="s">
        <v>63</v>
      </c>
    </row>
    <row r="8" spans="1:29" hidden="1">
      <c r="A8" s="36" t="str">
        <f t="shared" si="0"/>
        <v>None</v>
      </c>
      <c r="B8" s="22" t="s">
        <v>68</v>
      </c>
      <c r="C8" s="23" t="s">
        <v>60</v>
      </c>
      <c r="D8" s="24">
        <f>IFERROR(VLOOKUP(B8,TurnOver!A:C,3,FALSE),0)</f>
        <v>0</v>
      </c>
      <c r="E8" s="39" t="str">
        <f t="shared" si="1"/>
        <v>前八週無拉料</v>
      </c>
      <c r="F8" s="24">
        <f>IFERROR(VLOOKUP(B8,LastWeek!B:M,6,FALSE),"")</f>
        <v>0</v>
      </c>
      <c r="G8" s="25">
        <v>0</v>
      </c>
      <c r="H8" s="25">
        <v>0</v>
      </c>
      <c r="I8" s="25">
        <f>IFERROR(VLOOKUP(B8,LastWeek!B:M,9,FALSE),"")</f>
        <v>0</v>
      </c>
      <c r="J8" s="25">
        <v>0</v>
      </c>
      <c r="K8" s="26" t="str">
        <f>IFERROR(VLOOKUP(B8,LastWeek!B:M,10,FALSE),"")</f>
        <v/>
      </c>
      <c r="L8" s="26" t="str">
        <f>IFERROR(VLOOKUP(B8,LastWeek!B:M,11,FALSE),"")</f>
        <v/>
      </c>
      <c r="M8" s="26"/>
      <c r="N8" s="26" t="str">
        <f>IFERROR(VLOOKUP(B8,LastWeek!B:M,12,FALSE),"")</f>
        <v/>
      </c>
      <c r="O8" s="25">
        <v>0</v>
      </c>
      <c r="P8" s="25">
        <v>0</v>
      </c>
      <c r="Q8" s="25">
        <v>0</v>
      </c>
      <c r="R8" s="27">
        <v>0</v>
      </c>
      <c r="S8" s="28" t="s">
        <v>61</v>
      </c>
      <c r="T8" s="29" t="s">
        <v>61</v>
      </c>
      <c r="U8" s="27">
        <v>0</v>
      </c>
      <c r="V8" s="25" t="s">
        <v>61</v>
      </c>
      <c r="W8" s="30" t="s">
        <v>62</v>
      </c>
      <c r="X8" s="31" t="str">
        <f t="shared" si="2"/>
        <v>E</v>
      </c>
      <c r="Y8" s="25">
        <v>0</v>
      </c>
      <c r="Z8" s="25">
        <v>0</v>
      </c>
      <c r="AA8" s="25">
        <v>0</v>
      </c>
      <c r="AB8" s="25">
        <v>0</v>
      </c>
      <c r="AC8" s="23" t="s">
        <v>63</v>
      </c>
    </row>
    <row r="9" spans="1:29" hidden="1">
      <c r="A9" s="36" t="str">
        <f t="shared" si="0"/>
        <v>Normal</v>
      </c>
      <c r="B9" s="22" t="s">
        <v>69</v>
      </c>
      <c r="C9" s="23" t="s">
        <v>70</v>
      </c>
      <c r="D9" s="24">
        <f>IFERROR(VLOOKUP(B9,TurnOver!A:C,3,FALSE),0)</f>
        <v>0</v>
      </c>
      <c r="E9" s="39">
        <f t="shared" si="1"/>
        <v>9.3000000000000007</v>
      </c>
      <c r="F9" s="24">
        <f>IFERROR(VLOOKUP(B9,LastWeek!B:M,6,FALSE),"")</f>
        <v>0</v>
      </c>
      <c r="G9" s="25">
        <v>0</v>
      </c>
      <c r="H9" s="25">
        <v>0</v>
      </c>
      <c r="I9" s="25">
        <f>IFERROR(VLOOKUP(B9,LastWeek!B:M,9,FALSE),"")</f>
        <v>70000</v>
      </c>
      <c r="J9" s="25">
        <v>70000</v>
      </c>
      <c r="K9" s="26" t="str">
        <f>IFERROR(VLOOKUP(B9,LastWeek!B:M,10,FALSE),"")</f>
        <v/>
      </c>
      <c r="L9" s="26" t="str">
        <f>IFERROR(VLOOKUP(B9,LastWeek!B:M,11,FALSE),"")</f>
        <v/>
      </c>
      <c r="M9" s="26"/>
      <c r="N9" s="26" t="str">
        <f>IFERROR(VLOOKUP(B9,LastWeek!B:M,12,FALSE),"")</f>
        <v/>
      </c>
      <c r="O9" s="25">
        <v>0</v>
      </c>
      <c r="P9" s="25">
        <v>30000</v>
      </c>
      <c r="Q9" s="25">
        <v>40000</v>
      </c>
      <c r="R9" s="27">
        <v>70000</v>
      </c>
      <c r="S9" s="28">
        <v>9.3000000000000007</v>
      </c>
      <c r="T9" s="29">
        <v>18.399999999999999</v>
      </c>
      <c r="U9" s="27">
        <v>7500</v>
      </c>
      <c r="V9" s="25">
        <v>3813</v>
      </c>
      <c r="W9" s="30">
        <v>0.5</v>
      </c>
      <c r="X9" s="31">
        <f t="shared" si="2"/>
        <v>100</v>
      </c>
      <c r="Y9" s="25">
        <v>0</v>
      </c>
      <c r="Z9" s="25">
        <v>34317</v>
      </c>
      <c r="AA9" s="25">
        <v>0</v>
      </c>
      <c r="AB9" s="25">
        <v>0</v>
      </c>
      <c r="AC9" s="23" t="s">
        <v>63</v>
      </c>
    </row>
    <row r="10" spans="1:29" hidden="1">
      <c r="A10" s="36" t="str">
        <f t="shared" si="0"/>
        <v>Normal</v>
      </c>
      <c r="B10" s="22" t="s">
        <v>71</v>
      </c>
      <c r="C10" s="23" t="s">
        <v>70</v>
      </c>
      <c r="D10" s="24">
        <f>IFERROR(VLOOKUP(B10,TurnOver!A:C,3,FALSE),0)</f>
        <v>0</v>
      </c>
      <c r="E10" s="39">
        <f t="shared" si="1"/>
        <v>8</v>
      </c>
      <c r="F10" s="24">
        <f>IFERROR(VLOOKUP(B10,LastWeek!B:M,6,FALSE),"")</f>
        <v>0</v>
      </c>
      <c r="G10" s="25">
        <v>0</v>
      </c>
      <c r="H10" s="25">
        <v>0</v>
      </c>
      <c r="I10" s="25">
        <f>IFERROR(VLOOKUP(B10,LastWeek!B:M,9,FALSE),"")</f>
        <v>70000</v>
      </c>
      <c r="J10" s="25">
        <v>70000</v>
      </c>
      <c r="K10" s="26" t="str">
        <f>IFERROR(VLOOKUP(B10,LastWeek!B:M,10,FALSE),"")</f>
        <v>Checking</v>
      </c>
      <c r="L10" s="26" t="str">
        <f>IFERROR(VLOOKUP(B10,LastWeek!B:M,11,FALSE),"")</f>
        <v>SalesPM</v>
      </c>
      <c r="M10" s="26"/>
      <c r="N10" s="26" t="str">
        <f>IFERROR(VLOOKUP(B10,LastWeek!B:M,12,FALSE),"")</f>
        <v>Pebble "WQ3, WQ3A, WQ5" 7月會有 8K的需求; demand slow</v>
      </c>
      <c r="O10" s="25">
        <v>0</v>
      </c>
      <c r="P10" s="25">
        <v>40000</v>
      </c>
      <c r="Q10" s="25">
        <v>30000</v>
      </c>
      <c r="R10" s="27">
        <v>70000</v>
      </c>
      <c r="S10" s="28">
        <v>8</v>
      </c>
      <c r="T10" s="29">
        <v>23</v>
      </c>
      <c r="U10" s="27">
        <v>8750</v>
      </c>
      <c r="V10" s="25">
        <v>3043</v>
      </c>
      <c r="W10" s="30">
        <v>0.3</v>
      </c>
      <c r="X10" s="31">
        <f t="shared" si="2"/>
        <v>50</v>
      </c>
      <c r="Y10" s="25">
        <v>0</v>
      </c>
      <c r="Z10" s="25">
        <v>27391</v>
      </c>
      <c r="AA10" s="25">
        <v>0</v>
      </c>
      <c r="AB10" s="25">
        <v>0</v>
      </c>
      <c r="AC10" s="23" t="s">
        <v>63</v>
      </c>
    </row>
    <row r="11" spans="1:29" hidden="1">
      <c r="A11" s="36" t="str">
        <f t="shared" si="0"/>
        <v>FCST</v>
      </c>
      <c r="B11" s="22" t="s">
        <v>72</v>
      </c>
      <c r="C11" s="23" t="s">
        <v>70</v>
      </c>
      <c r="D11" s="24">
        <f>IFERROR(VLOOKUP(B11,TurnOver!A:C,3,FALSE),0)</f>
        <v>0</v>
      </c>
      <c r="E11" s="39" t="str">
        <f t="shared" si="1"/>
        <v>前八週無拉料</v>
      </c>
      <c r="F11" s="24">
        <f>IFERROR(VLOOKUP(B11,LastWeek!B:M,6,FALSE),"")</f>
        <v>0</v>
      </c>
      <c r="G11" s="25">
        <v>0</v>
      </c>
      <c r="H11" s="25">
        <v>0</v>
      </c>
      <c r="I11" s="25">
        <f>IFERROR(VLOOKUP(B11,LastWeek!B:M,9,FALSE),"")</f>
        <v>0</v>
      </c>
      <c r="J11" s="25">
        <v>4000</v>
      </c>
      <c r="K11" s="26" t="str">
        <f>IFERROR(VLOOKUP(B11,LastWeek!B:M,10,FALSE),"")</f>
        <v>Checking</v>
      </c>
      <c r="L11" s="26" t="str">
        <f>IFERROR(VLOOKUP(B11,LastWeek!B:M,11,FALSE),"")</f>
        <v>Sales</v>
      </c>
      <c r="M11" s="26"/>
      <c r="N11" s="26" t="str">
        <f>IFERROR(VLOOKUP(B11,LastWeek!B:M,12,FALSE),"")</f>
        <v>HP "Y09" demand.</v>
      </c>
      <c r="O11" s="25">
        <v>0</v>
      </c>
      <c r="P11" s="25">
        <v>0</v>
      </c>
      <c r="Q11" s="25">
        <v>4000</v>
      </c>
      <c r="R11" s="27">
        <v>4000</v>
      </c>
      <c r="S11" s="28" t="s">
        <v>61</v>
      </c>
      <c r="T11" s="29">
        <v>10.1</v>
      </c>
      <c r="U11" s="27">
        <v>0</v>
      </c>
      <c r="V11" s="25">
        <v>395</v>
      </c>
      <c r="W11" s="30" t="s">
        <v>73</v>
      </c>
      <c r="X11" s="31" t="str">
        <f t="shared" si="2"/>
        <v>F</v>
      </c>
      <c r="Y11" s="25">
        <v>100</v>
      </c>
      <c r="Z11" s="25">
        <v>3455</v>
      </c>
      <c r="AA11" s="25">
        <v>0</v>
      </c>
      <c r="AB11" s="25">
        <v>0</v>
      </c>
      <c r="AC11" s="23" t="s">
        <v>63</v>
      </c>
    </row>
    <row r="12" spans="1:29" hidden="1">
      <c r="A12" s="36" t="str">
        <f t="shared" si="0"/>
        <v>Normal</v>
      </c>
      <c r="B12" s="22" t="s">
        <v>74</v>
      </c>
      <c r="C12" s="23" t="s">
        <v>70</v>
      </c>
      <c r="D12" s="24">
        <f>IFERROR(VLOOKUP(B12,TurnOver!A:C,3,FALSE),0)</f>
        <v>0</v>
      </c>
      <c r="E12" s="39">
        <f t="shared" si="1"/>
        <v>10.7</v>
      </c>
      <c r="F12" s="24">
        <f>IFERROR(VLOOKUP(B12,LastWeek!B:M,6,FALSE),"")</f>
        <v>0</v>
      </c>
      <c r="G12" s="25">
        <v>0</v>
      </c>
      <c r="H12" s="25">
        <v>0</v>
      </c>
      <c r="I12" s="25">
        <f>IFERROR(VLOOKUP(B12,LastWeek!B:M,9,FALSE),"")</f>
        <v>4000</v>
      </c>
      <c r="J12" s="25">
        <v>4000</v>
      </c>
      <c r="K12" s="26" t="str">
        <f>IFERROR(VLOOKUP(B12,LastWeek!B:M,10,FALSE),"")</f>
        <v>Checking</v>
      </c>
      <c r="L12" s="26" t="str">
        <f>IFERROR(VLOOKUP(B12,LastWeek!B:M,11,FALSE),"")</f>
        <v>Sales</v>
      </c>
      <c r="M12" s="26"/>
      <c r="N12" s="26" t="str">
        <f>IFERROR(VLOOKUP(B12,LastWeek!B:M,12,FALSE),"")</f>
        <v>HP "Y09" demand.</v>
      </c>
      <c r="O12" s="25">
        <v>0</v>
      </c>
      <c r="P12" s="25">
        <v>0</v>
      </c>
      <c r="Q12" s="25">
        <v>4000</v>
      </c>
      <c r="R12" s="27">
        <v>4000</v>
      </c>
      <c r="S12" s="28">
        <v>10.7</v>
      </c>
      <c r="T12" s="29">
        <v>12.8</v>
      </c>
      <c r="U12" s="27">
        <v>375</v>
      </c>
      <c r="V12" s="25">
        <v>313</v>
      </c>
      <c r="W12" s="30">
        <v>0.8</v>
      </c>
      <c r="X12" s="31">
        <f t="shared" si="2"/>
        <v>100</v>
      </c>
      <c r="Y12" s="25">
        <v>0</v>
      </c>
      <c r="Z12" s="25">
        <v>2816</v>
      </c>
      <c r="AA12" s="25">
        <v>0</v>
      </c>
      <c r="AB12" s="25">
        <v>0</v>
      </c>
      <c r="AC12" s="23" t="s">
        <v>63</v>
      </c>
    </row>
    <row r="13" spans="1:29" hidden="1">
      <c r="A13" s="36" t="str">
        <f t="shared" si="0"/>
        <v>None</v>
      </c>
      <c r="B13" s="22" t="s">
        <v>75</v>
      </c>
      <c r="C13" s="23" t="s">
        <v>76</v>
      </c>
      <c r="D13" s="24">
        <f>IFERROR(VLOOKUP(B13,TurnOver!A:C,3,FALSE),0)</f>
        <v>0</v>
      </c>
      <c r="E13" s="39" t="str">
        <f t="shared" si="1"/>
        <v>前八週無拉料</v>
      </c>
      <c r="F13" s="24">
        <f>IFERROR(VLOOKUP(B13,LastWeek!B:M,6,FALSE),"")</f>
        <v>0</v>
      </c>
      <c r="G13" s="25">
        <v>0</v>
      </c>
      <c r="H13" s="25">
        <v>0</v>
      </c>
      <c r="I13" s="25">
        <f>IFERROR(VLOOKUP(B13,LastWeek!B:M,9,FALSE),"")</f>
        <v>0</v>
      </c>
      <c r="J13" s="25">
        <v>0</v>
      </c>
      <c r="K13" s="26" t="str">
        <f>IFERROR(VLOOKUP(B13,LastWeek!B:M,10,FALSE),"")</f>
        <v/>
      </c>
      <c r="L13" s="26" t="str">
        <f>IFERROR(VLOOKUP(B13,LastWeek!B:M,11,FALSE),"")</f>
        <v/>
      </c>
      <c r="M13" s="26"/>
      <c r="N13" s="26" t="str">
        <f>IFERROR(VLOOKUP(B13,LastWeek!B:M,12,FALSE),"")</f>
        <v/>
      </c>
      <c r="O13" s="25">
        <v>0</v>
      </c>
      <c r="P13" s="25">
        <v>0</v>
      </c>
      <c r="Q13" s="25">
        <v>0</v>
      </c>
      <c r="R13" s="27">
        <v>0</v>
      </c>
      <c r="S13" s="28" t="s">
        <v>61</v>
      </c>
      <c r="T13" s="29" t="s">
        <v>61</v>
      </c>
      <c r="U13" s="27">
        <v>0</v>
      </c>
      <c r="V13" s="25">
        <v>0</v>
      </c>
      <c r="W13" s="30" t="s">
        <v>62</v>
      </c>
      <c r="X13" s="31" t="str">
        <f t="shared" si="2"/>
        <v>E</v>
      </c>
      <c r="Y13" s="25">
        <v>0</v>
      </c>
      <c r="Z13" s="25">
        <v>0</v>
      </c>
      <c r="AA13" s="25">
        <v>0</v>
      </c>
      <c r="AB13" s="25">
        <v>0</v>
      </c>
      <c r="AC13" s="23" t="s">
        <v>63</v>
      </c>
    </row>
    <row r="14" spans="1:29" hidden="1">
      <c r="A14" s="36" t="str">
        <f t="shared" si="0"/>
        <v>OverStock</v>
      </c>
      <c r="B14" s="22" t="s">
        <v>77</v>
      </c>
      <c r="C14" s="23" t="s">
        <v>60</v>
      </c>
      <c r="D14" s="24">
        <f>IFERROR(VLOOKUP(B14,TurnOver!A:C,3,FALSE),0)</f>
        <v>0</v>
      </c>
      <c r="E14" s="39">
        <f t="shared" si="1"/>
        <v>16</v>
      </c>
      <c r="F14" s="24">
        <f>IFERROR(VLOOKUP(B14,LastWeek!B:M,6,FALSE),"")</f>
        <v>310000</v>
      </c>
      <c r="G14" s="25">
        <v>310000</v>
      </c>
      <c r="H14" s="25">
        <v>20000</v>
      </c>
      <c r="I14" s="25">
        <f>IFERROR(VLOOKUP(B14,LastWeek!B:M,9,FALSE),"")</f>
        <v>80000</v>
      </c>
      <c r="J14" s="25">
        <v>80000</v>
      </c>
      <c r="K14" s="26" t="str">
        <f>IFERROR(VLOOKUP(B14,LastWeek!B:M,10,FALSE),"")</f>
        <v>Checking</v>
      </c>
      <c r="L14" s="26" t="str">
        <f>IFERROR(VLOOKUP(B14,LastWeek!B:M,11,FALSE),"")</f>
        <v>Sales</v>
      </c>
      <c r="M14" s="26"/>
      <c r="N14" s="26" t="str">
        <f>IFERROR(VLOOKUP(B14,LastWeek!B:M,12,FALSE),"")</f>
        <v>QSI demand, ETA 8/5</v>
      </c>
      <c r="O14" s="25">
        <v>0</v>
      </c>
      <c r="P14" s="25">
        <v>80000</v>
      </c>
      <c r="Q14" s="25">
        <v>0</v>
      </c>
      <c r="R14" s="27">
        <v>390000</v>
      </c>
      <c r="S14" s="28">
        <v>78</v>
      </c>
      <c r="T14" s="29" t="s">
        <v>61</v>
      </c>
      <c r="U14" s="27">
        <v>5000</v>
      </c>
      <c r="V14" s="25" t="s">
        <v>61</v>
      </c>
      <c r="W14" s="30" t="s">
        <v>62</v>
      </c>
      <c r="X14" s="31" t="str">
        <f t="shared" si="2"/>
        <v>E</v>
      </c>
      <c r="Y14" s="25">
        <v>0</v>
      </c>
      <c r="Z14" s="25">
        <v>0</v>
      </c>
      <c r="AA14" s="25">
        <v>0</v>
      </c>
      <c r="AB14" s="25">
        <v>0</v>
      </c>
      <c r="AC14" s="23" t="s">
        <v>63</v>
      </c>
    </row>
    <row r="15" spans="1:29" hidden="1">
      <c r="A15" s="36" t="str">
        <f t="shared" si="0"/>
        <v>None</v>
      </c>
      <c r="B15" s="22" t="s">
        <v>78</v>
      </c>
      <c r="C15" s="23" t="s">
        <v>79</v>
      </c>
      <c r="D15" s="24">
        <f>IFERROR(VLOOKUP(B15,TurnOver!A:C,3,FALSE),0)</f>
        <v>0</v>
      </c>
      <c r="E15" s="39" t="str">
        <f t="shared" si="1"/>
        <v>前八週無拉料</v>
      </c>
      <c r="F15" s="24">
        <f>IFERROR(VLOOKUP(B15,LastWeek!B:M,6,FALSE),"")</f>
        <v>0</v>
      </c>
      <c r="G15" s="25">
        <v>0</v>
      </c>
      <c r="H15" s="25">
        <v>0</v>
      </c>
      <c r="I15" s="25">
        <f>IFERROR(VLOOKUP(B15,LastWeek!B:M,9,FALSE),"")</f>
        <v>0</v>
      </c>
      <c r="J15" s="25">
        <v>0</v>
      </c>
      <c r="K15" s="26" t="str">
        <f>IFERROR(VLOOKUP(B15,LastWeek!B:M,10,FALSE),"")</f>
        <v/>
      </c>
      <c r="L15" s="26" t="str">
        <f>IFERROR(VLOOKUP(B15,LastWeek!B:M,11,FALSE),"")</f>
        <v/>
      </c>
      <c r="M15" s="26"/>
      <c r="N15" s="26" t="str">
        <f>IFERROR(VLOOKUP(B15,LastWeek!B:M,12,FALSE),"")</f>
        <v/>
      </c>
      <c r="O15" s="25">
        <v>0</v>
      </c>
      <c r="P15" s="25">
        <v>0</v>
      </c>
      <c r="Q15" s="25">
        <v>0</v>
      </c>
      <c r="R15" s="27">
        <v>0</v>
      </c>
      <c r="S15" s="28" t="s">
        <v>61</v>
      </c>
      <c r="T15" s="29" t="s">
        <v>61</v>
      </c>
      <c r="U15" s="27">
        <v>0</v>
      </c>
      <c r="V15" s="25">
        <v>0</v>
      </c>
      <c r="W15" s="30" t="s">
        <v>62</v>
      </c>
      <c r="X15" s="31" t="str">
        <f t="shared" si="2"/>
        <v>E</v>
      </c>
      <c r="Y15" s="25">
        <v>0</v>
      </c>
      <c r="Z15" s="25">
        <v>0</v>
      </c>
      <c r="AA15" s="25">
        <v>0</v>
      </c>
      <c r="AB15" s="25">
        <v>0</v>
      </c>
      <c r="AC15" s="23" t="s">
        <v>63</v>
      </c>
    </row>
    <row r="16" spans="1:29" hidden="1">
      <c r="A16" s="36" t="str">
        <f t="shared" si="0"/>
        <v>FCST</v>
      </c>
      <c r="B16" s="22" t="s">
        <v>80</v>
      </c>
      <c r="C16" s="23" t="s">
        <v>79</v>
      </c>
      <c r="D16" s="24">
        <f>IFERROR(VLOOKUP(B16,TurnOver!A:C,3,FALSE),0)</f>
        <v>0</v>
      </c>
      <c r="E16" s="39" t="str">
        <f t="shared" si="1"/>
        <v>前八週無拉料</v>
      </c>
      <c r="F16" s="24">
        <f>IFERROR(VLOOKUP(B16,LastWeek!B:M,6,FALSE),"")</f>
        <v>0</v>
      </c>
      <c r="G16" s="25">
        <v>0</v>
      </c>
      <c r="H16" s="25">
        <v>0</v>
      </c>
      <c r="I16" s="25">
        <f>IFERROR(VLOOKUP(B16,LastWeek!B:M,9,FALSE),"")</f>
        <v>0</v>
      </c>
      <c r="J16" s="25">
        <v>0</v>
      </c>
      <c r="K16" s="26" t="str">
        <f>IFERROR(VLOOKUP(B16,LastWeek!B:M,10,FALSE),"")</f>
        <v/>
      </c>
      <c r="L16" s="26" t="str">
        <f>IFERROR(VLOOKUP(B16,LastWeek!B:M,11,FALSE),"")</f>
        <v/>
      </c>
      <c r="M16" s="26"/>
      <c r="N16" s="26" t="str">
        <f>IFERROR(VLOOKUP(B16,LastWeek!B:M,12,FALSE),"")</f>
        <v/>
      </c>
      <c r="O16" s="25">
        <v>0</v>
      </c>
      <c r="P16" s="25">
        <v>0</v>
      </c>
      <c r="Q16" s="25">
        <v>0</v>
      </c>
      <c r="R16" s="27">
        <v>0</v>
      </c>
      <c r="S16" s="28" t="s">
        <v>61</v>
      </c>
      <c r="T16" s="29">
        <v>0</v>
      </c>
      <c r="U16" s="27">
        <v>0</v>
      </c>
      <c r="V16" s="25">
        <v>9701</v>
      </c>
      <c r="W16" s="30" t="s">
        <v>73</v>
      </c>
      <c r="X16" s="31" t="str">
        <f t="shared" si="2"/>
        <v>F</v>
      </c>
      <c r="Y16" s="25">
        <v>428</v>
      </c>
      <c r="Z16" s="25">
        <v>29046</v>
      </c>
      <c r="AA16" s="25">
        <v>63202</v>
      </c>
      <c r="AB16" s="25">
        <v>934</v>
      </c>
      <c r="AC16" s="23" t="s">
        <v>63</v>
      </c>
    </row>
    <row r="17" spans="1:29" hidden="1">
      <c r="A17" s="36" t="str">
        <f t="shared" si="0"/>
        <v>FCST</v>
      </c>
      <c r="B17" s="22" t="s">
        <v>81</v>
      </c>
      <c r="C17" s="23" t="s">
        <v>79</v>
      </c>
      <c r="D17" s="24">
        <f>IFERROR(VLOOKUP(B17,TurnOver!A:C,3,FALSE),0)</f>
        <v>0</v>
      </c>
      <c r="E17" s="39" t="str">
        <f t="shared" si="1"/>
        <v>前八週無拉料</v>
      </c>
      <c r="F17" s="24">
        <f>IFERROR(VLOOKUP(B17,LastWeek!B:M,6,FALSE),"")</f>
        <v>0</v>
      </c>
      <c r="G17" s="25">
        <v>0</v>
      </c>
      <c r="H17" s="25">
        <v>0</v>
      </c>
      <c r="I17" s="25">
        <f>IFERROR(VLOOKUP(B17,LastWeek!B:M,9,FALSE),"")</f>
        <v>0</v>
      </c>
      <c r="J17" s="25">
        <v>0</v>
      </c>
      <c r="K17" s="26" t="str">
        <f>IFERROR(VLOOKUP(B17,LastWeek!B:M,10,FALSE),"")</f>
        <v/>
      </c>
      <c r="L17" s="26" t="str">
        <f>IFERROR(VLOOKUP(B17,LastWeek!B:M,11,FALSE),"")</f>
        <v/>
      </c>
      <c r="M17" s="26"/>
      <c r="N17" s="26" t="str">
        <f>IFERROR(VLOOKUP(B17,LastWeek!B:M,12,FALSE),"")</f>
        <v/>
      </c>
      <c r="O17" s="25">
        <v>0</v>
      </c>
      <c r="P17" s="25">
        <v>0</v>
      </c>
      <c r="Q17" s="25">
        <v>0</v>
      </c>
      <c r="R17" s="27">
        <v>0</v>
      </c>
      <c r="S17" s="28" t="s">
        <v>61</v>
      </c>
      <c r="T17" s="29">
        <v>0</v>
      </c>
      <c r="U17" s="27">
        <v>0</v>
      </c>
      <c r="V17" s="25">
        <v>86</v>
      </c>
      <c r="W17" s="30" t="s">
        <v>73</v>
      </c>
      <c r="X17" s="31" t="str">
        <f t="shared" si="2"/>
        <v>F</v>
      </c>
      <c r="Y17" s="25">
        <v>0</v>
      </c>
      <c r="Z17" s="25">
        <v>771</v>
      </c>
      <c r="AA17" s="25">
        <v>0</v>
      </c>
      <c r="AB17" s="25">
        <v>0</v>
      </c>
      <c r="AC17" s="23" t="s">
        <v>63</v>
      </c>
    </row>
    <row r="18" spans="1:29" hidden="1">
      <c r="A18" s="36" t="str">
        <f t="shared" si="0"/>
        <v>FCST</v>
      </c>
      <c r="B18" s="22" t="s">
        <v>82</v>
      </c>
      <c r="C18" s="23" t="s">
        <v>79</v>
      </c>
      <c r="D18" s="24">
        <f>IFERROR(VLOOKUP(B18,TurnOver!A:C,3,FALSE),0)</f>
        <v>0</v>
      </c>
      <c r="E18" s="39" t="str">
        <f t="shared" si="1"/>
        <v>前八週無拉料</v>
      </c>
      <c r="F18" s="24">
        <f>IFERROR(VLOOKUP(B18,LastWeek!B:M,6,FALSE),"")</f>
        <v>0</v>
      </c>
      <c r="G18" s="25">
        <v>0</v>
      </c>
      <c r="H18" s="25">
        <v>0</v>
      </c>
      <c r="I18" s="25">
        <f>IFERROR(VLOOKUP(B18,LastWeek!B:M,9,FALSE),"")</f>
        <v>0</v>
      </c>
      <c r="J18" s="25">
        <v>0</v>
      </c>
      <c r="K18" s="26" t="str">
        <f>IFERROR(VLOOKUP(B18,LastWeek!B:M,10,FALSE),"")</f>
        <v/>
      </c>
      <c r="L18" s="26" t="str">
        <f>IFERROR(VLOOKUP(B18,LastWeek!B:M,11,FALSE),"")</f>
        <v/>
      </c>
      <c r="M18" s="26"/>
      <c r="N18" s="26" t="str">
        <f>IFERROR(VLOOKUP(B18,LastWeek!B:M,12,FALSE),"")</f>
        <v/>
      </c>
      <c r="O18" s="25">
        <v>0</v>
      </c>
      <c r="P18" s="25">
        <v>0</v>
      </c>
      <c r="Q18" s="25">
        <v>0</v>
      </c>
      <c r="R18" s="27">
        <v>0</v>
      </c>
      <c r="S18" s="28" t="s">
        <v>61</v>
      </c>
      <c r="T18" s="29">
        <v>0</v>
      </c>
      <c r="U18" s="27">
        <v>0</v>
      </c>
      <c r="V18" s="25">
        <v>693</v>
      </c>
      <c r="W18" s="30" t="s">
        <v>73</v>
      </c>
      <c r="X18" s="31" t="str">
        <f t="shared" si="2"/>
        <v>F</v>
      </c>
      <c r="Y18" s="25">
        <v>0</v>
      </c>
      <c r="Z18" s="25">
        <v>2287</v>
      </c>
      <c r="AA18" s="25">
        <v>3950</v>
      </c>
      <c r="AB18" s="25">
        <v>3000</v>
      </c>
      <c r="AC18" s="23" t="s">
        <v>63</v>
      </c>
    </row>
    <row r="19" spans="1:29" hidden="1">
      <c r="A19" s="36" t="str">
        <f t="shared" si="0"/>
        <v>FCST</v>
      </c>
      <c r="B19" s="22" t="s">
        <v>83</v>
      </c>
      <c r="C19" s="23" t="s">
        <v>79</v>
      </c>
      <c r="D19" s="24">
        <f>IFERROR(VLOOKUP(B19,TurnOver!A:C,3,FALSE),0)</f>
        <v>0</v>
      </c>
      <c r="E19" s="39" t="str">
        <f t="shared" si="1"/>
        <v>前八週無拉料</v>
      </c>
      <c r="F19" s="24">
        <f>IFERROR(VLOOKUP(B19,LastWeek!B:M,6,FALSE),"")</f>
        <v>0</v>
      </c>
      <c r="G19" s="25">
        <v>0</v>
      </c>
      <c r="H19" s="25">
        <v>0</v>
      </c>
      <c r="I19" s="25">
        <f>IFERROR(VLOOKUP(B19,LastWeek!B:M,9,FALSE),"")</f>
        <v>0</v>
      </c>
      <c r="J19" s="25">
        <v>0</v>
      </c>
      <c r="K19" s="26" t="str">
        <f>IFERROR(VLOOKUP(B19,LastWeek!B:M,10,FALSE),"")</f>
        <v/>
      </c>
      <c r="L19" s="26" t="str">
        <f>IFERROR(VLOOKUP(B19,LastWeek!B:M,11,FALSE),"")</f>
        <v/>
      </c>
      <c r="M19" s="26"/>
      <c r="N19" s="26" t="str">
        <f>IFERROR(VLOOKUP(B19,LastWeek!B:M,12,FALSE),"")</f>
        <v/>
      </c>
      <c r="O19" s="25">
        <v>0</v>
      </c>
      <c r="P19" s="25">
        <v>0</v>
      </c>
      <c r="Q19" s="25">
        <v>0</v>
      </c>
      <c r="R19" s="27">
        <v>0</v>
      </c>
      <c r="S19" s="28" t="s">
        <v>61</v>
      </c>
      <c r="T19" s="29">
        <v>0</v>
      </c>
      <c r="U19" s="27">
        <v>0</v>
      </c>
      <c r="V19" s="25">
        <v>287</v>
      </c>
      <c r="W19" s="30" t="s">
        <v>73</v>
      </c>
      <c r="X19" s="31" t="str">
        <f t="shared" si="2"/>
        <v>F</v>
      </c>
      <c r="Y19" s="25">
        <v>0</v>
      </c>
      <c r="Z19" s="25">
        <v>0</v>
      </c>
      <c r="AA19" s="25">
        <v>2584</v>
      </c>
      <c r="AB19" s="25">
        <v>2000</v>
      </c>
      <c r="AC19" s="23" t="s">
        <v>63</v>
      </c>
    </row>
    <row r="20" spans="1:29" hidden="1">
      <c r="A20" s="36" t="str">
        <f t="shared" si="0"/>
        <v>FCST</v>
      </c>
      <c r="B20" s="22" t="s">
        <v>84</v>
      </c>
      <c r="C20" s="23" t="s">
        <v>79</v>
      </c>
      <c r="D20" s="24">
        <f>IFERROR(VLOOKUP(B20,TurnOver!A:C,3,FALSE),0)</f>
        <v>0</v>
      </c>
      <c r="E20" s="39" t="str">
        <f t="shared" si="1"/>
        <v>前八週無拉料</v>
      </c>
      <c r="F20" s="24">
        <f>IFERROR(VLOOKUP(B20,LastWeek!B:M,6,FALSE),"")</f>
        <v>0</v>
      </c>
      <c r="G20" s="25">
        <v>0</v>
      </c>
      <c r="H20" s="25">
        <v>0</v>
      </c>
      <c r="I20" s="25">
        <f>IFERROR(VLOOKUP(B20,LastWeek!B:M,9,FALSE),"")</f>
        <v>0</v>
      </c>
      <c r="J20" s="25">
        <v>0</v>
      </c>
      <c r="K20" s="26" t="str">
        <f>IFERROR(VLOOKUP(B20,LastWeek!B:M,10,FALSE),"")</f>
        <v/>
      </c>
      <c r="L20" s="26" t="str">
        <f>IFERROR(VLOOKUP(B20,LastWeek!B:M,11,FALSE),"")</f>
        <v/>
      </c>
      <c r="M20" s="26"/>
      <c r="N20" s="26" t="str">
        <f>IFERROR(VLOOKUP(B20,LastWeek!B:M,12,FALSE),"")</f>
        <v/>
      </c>
      <c r="O20" s="25">
        <v>0</v>
      </c>
      <c r="P20" s="25">
        <v>0</v>
      </c>
      <c r="Q20" s="25">
        <v>0</v>
      </c>
      <c r="R20" s="27">
        <v>0</v>
      </c>
      <c r="S20" s="28" t="s">
        <v>61</v>
      </c>
      <c r="T20" s="29">
        <v>0</v>
      </c>
      <c r="U20" s="27">
        <v>0</v>
      </c>
      <c r="V20" s="25">
        <v>1428</v>
      </c>
      <c r="W20" s="30" t="s">
        <v>73</v>
      </c>
      <c r="X20" s="31" t="str">
        <f t="shared" si="2"/>
        <v>F</v>
      </c>
      <c r="Y20" s="25">
        <v>0</v>
      </c>
      <c r="Z20" s="25">
        <v>10448</v>
      </c>
      <c r="AA20" s="25">
        <v>2900</v>
      </c>
      <c r="AB20" s="25">
        <v>500</v>
      </c>
      <c r="AC20" s="23" t="s">
        <v>63</v>
      </c>
    </row>
    <row r="21" spans="1:29" hidden="1">
      <c r="A21" s="36" t="str">
        <f t="shared" si="0"/>
        <v>FCST</v>
      </c>
      <c r="B21" s="22" t="s">
        <v>85</v>
      </c>
      <c r="C21" s="23" t="s">
        <v>79</v>
      </c>
      <c r="D21" s="24">
        <f>IFERROR(VLOOKUP(B21,TurnOver!A:C,3,FALSE),0)</f>
        <v>0</v>
      </c>
      <c r="E21" s="39" t="str">
        <f t="shared" si="1"/>
        <v>前八週無拉料</v>
      </c>
      <c r="F21" s="24">
        <f>IFERROR(VLOOKUP(B21,LastWeek!B:M,6,FALSE),"")</f>
        <v>0</v>
      </c>
      <c r="G21" s="25">
        <v>0</v>
      </c>
      <c r="H21" s="25">
        <v>0</v>
      </c>
      <c r="I21" s="25">
        <f>IFERROR(VLOOKUP(B21,LastWeek!B:M,9,FALSE),"")</f>
        <v>0</v>
      </c>
      <c r="J21" s="25">
        <v>0</v>
      </c>
      <c r="K21" s="26" t="str">
        <f>IFERROR(VLOOKUP(B21,LastWeek!B:M,10,FALSE),"")</f>
        <v/>
      </c>
      <c r="L21" s="26" t="str">
        <f>IFERROR(VLOOKUP(B21,LastWeek!B:M,11,FALSE),"")</f>
        <v/>
      </c>
      <c r="M21" s="26"/>
      <c r="N21" s="26" t="str">
        <f>IFERROR(VLOOKUP(B21,LastWeek!B:M,12,FALSE),"")</f>
        <v/>
      </c>
      <c r="O21" s="25">
        <v>0</v>
      </c>
      <c r="P21" s="25">
        <v>0</v>
      </c>
      <c r="Q21" s="25">
        <v>0</v>
      </c>
      <c r="R21" s="27">
        <v>0</v>
      </c>
      <c r="S21" s="28" t="s">
        <v>61</v>
      </c>
      <c r="T21" s="29">
        <v>0</v>
      </c>
      <c r="U21" s="27">
        <v>0</v>
      </c>
      <c r="V21" s="25">
        <v>657</v>
      </c>
      <c r="W21" s="30" t="s">
        <v>73</v>
      </c>
      <c r="X21" s="31" t="str">
        <f t="shared" si="2"/>
        <v>F</v>
      </c>
      <c r="Y21" s="25">
        <v>1443</v>
      </c>
      <c r="Z21" s="25">
        <v>4348</v>
      </c>
      <c r="AA21" s="25">
        <v>120</v>
      </c>
      <c r="AB21" s="25">
        <v>2984</v>
      </c>
      <c r="AC21" s="23" t="s">
        <v>63</v>
      </c>
    </row>
    <row r="22" spans="1:29" hidden="1">
      <c r="A22" s="36" t="str">
        <f t="shared" si="0"/>
        <v>FCST</v>
      </c>
      <c r="B22" s="22" t="s">
        <v>86</v>
      </c>
      <c r="C22" s="23" t="s">
        <v>79</v>
      </c>
      <c r="D22" s="24">
        <f>IFERROR(VLOOKUP(B22,TurnOver!A:C,3,FALSE),0)</f>
        <v>0</v>
      </c>
      <c r="E22" s="39" t="str">
        <f t="shared" si="1"/>
        <v>前八週無拉料</v>
      </c>
      <c r="F22" s="24">
        <f>IFERROR(VLOOKUP(B22,LastWeek!B:M,6,FALSE),"")</f>
        <v>0</v>
      </c>
      <c r="G22" s="25">
        <v>0</v>
      </c>
      <c r="H22" s="25">
        <v>0</v>
      </c>
      <c r="I22" s="25">
        <f>IFERROR(VLOOKUP(B22,LastWeek!B:M,9,FALSE),"")</f>
        <v>0</v>
      </c>
      <c r="J22" s="25">
        <v>0</v>
      </c>
      <c r="K22" s="26" t="str">
        <f>IFERROR(VLOOKUP(B22,LastWeek!B:M,10,FALSE),"")</f>
        <v/>
      </c>
      <c r="L22" s="26" t="str">
        <f>IFERROR(VLOOKUP(B22,LastWeek!B:M,11,FALSE),"")</f>
        <v/>
      </c>
      <c r="M22" s="26"/>
      <c r="N22" s="26" t="str">
        <f>IFERROR(VLOOKUP(B22,LastWeek!B:M,12,FALSE),"")</f>
        <v/>
      </c>
      <c r="O22" s="25">
        <v>0</v>
      </c>
      <c r="P22" s="25">
        <v>0</v>
      </c>
      <c r="Q22" s="25">
        <v>0</v>
      </c>
      <c r="R22" s="27">
        <v>0</v>
      </c>
      <c r="S22" s="28" t="s">
        <v>61</v>
      </c>
      <c r="T22" s="29">
        <v>0</v>
      </c>
      <c r="U22" s="27">
        <v>0</v>
      </c>
      <c r="V22" s="25">
        <v>901</v>
      </c>
      <c r="W22" s="30" t="s">
        <v>73</v>
      </c>
      <c r="X22" s="31" t="str">
        <f t="shared" si="2"/>
        <v>F</v>
      </c>
      <c r="Y22" s="25">
        <v>3644</v>
      </c>
      <c r="Z22" s="25">
        <v>4348</v>
      </c>
      <c r="AA22" s="25">
        <v>120</v>
      </c>
      <c r="AB22" s="25">
        <v>2984</v>
      </c>
      <c r="AC22" s="23" t="s">
        <v>63</v>
      </c>
    </row>
    <row r="23" spans="1:29" hidden="1">
      <c r="A23" s="36" t="str">
        <f t="shared" si="0"/>
        <v>FCST</v>
      </c>
      <c r="B23" s="22" t="s">
        <v>87</v>
      </c>
      <c r="C23" s="23" t="s">
        <v>79</v>
      </c>
      <c r="D23" s="24">
        <f>IFERROR(VLOOKUP(B23,TurnOver!A:C,3,FALSE),0)</f>
        <v>0</v>
      </c>
      <c r="E23" s="39" t="str">
        <f t="shared" si="1"/>
        <v>前八週無拉料</v>
      </c>
      <c r="F23" s="24">
        <f>IFERROR(VLOOKUP(B23,LastWeek!B:M,6,FALSE),"")</f>
        <v>0</v>
      </c>
      <c r="G23" s="25">
        <v>0</v>
      </c>
      <c r="H23" s="25">
        <v>0</v>
      </c>
      <c r="I23" s="25">
        <f>IFERROR(VLOOKUP(B23,LastWeek!B:M,9,FALSE),"")</f>
        <v>0</v>
      </c>
      <c r="J23" s="25">
        <v>0</v>
      </c>
      <c r="K23" s="26" t="str">
        <f>IFERROR(VLOOKUP(B23,LastWeek!B:M,10,FALSE),"")</f>
        <v/>
      </c>
      <c r="L23" s="26" t="str">
        <f>IFERROR(VLOOKUP(B23,LastWeek!B:M,11,FALSE),"")</f>
        <v/>
      </c>
      <c r="M23" s="26"/>
      <c r="N23" s="26" t="str">
        <f>IFERROR(VLOOKUP(B23,LastWeek!B:M,12,FALSE),"")</f>
        <v/>
      </c>
      <c r="O23" s="25">
        <v>0</v>
      </c>
      <c r="P23" s="25">
        <v>0</v>
      </c>
      <c r="Q23" s="25">
        <v>0</v>
      </c>
      <c r="R23" s="27">
        <v>0</v>
      </c>
      <c r="S23" s="28" t="s">
        <v>61</v>
      </c>
      <c r="T23" s="29">
        <v>0</v>
      </c>
      <c r="U23" s="27">
        <v>0</v>
      </c>
      <c r="V23" s="25">
        <v>1344</v>
      </c>
      <c r="W23" s="30" t="s">
        <v>73</v>
      </c>
      <c r="X23" s="31" t="str">
        <f t="shared" si="2"/>
        <v>F</v>
      </c>
      <c r="Y23" s="25">
        <v>0</v>
      </c>
      <c r="Z23" s="25">
        <v>9693</v>
      </c>
      <c r="AA23" s="25">
        <v>2900</v>
      </c>
      <c r="AB23" s="25">
        <v>500</v>
      </c>
      <c r="AC23" s="23" t="s">
        <v>63</v>
      </c>
    </row>
    <row r="24" spans="1:29" hidden="1">
      <c r="A24" s="36" t="str">
        <f t="shared" si="0"/>
        <v>FCST</v>
      </c>
      <c r="B24" s="22" t="s">
        <v>88</v>
      </c>
      <c r="C24" s="23" t="s">
        <v>79</v>
      </c>
      <c r="D24" s="24">
        <f>IFERROR(VLOOKUP(B24,TurnOver!A:C,3,FALSE),0)</f>
        <v>0</v>
      </c>
      <c r="E24" s="39" t="str">
        <f t="shared" si="1"/>
        <v>前八週無拉料</v>
      </c>
      <c r="F24" s="24">
        <f>IFERROR(VLOOKUP(B24,LastWeek!B:M,6,FALSE),"")</f>
        <v>0</v>
      </c>
      <c r="G24" s="25">
        <v>0</v>
      </c>
      <c r="H24" s="25">
        <v>0</v>
      </c>
      <c r="I24" s="25">
        <f>IFERROR(VLOOKUP(B24,LastWeek!B:M,9,FALSE),"")</f>
        <v>0</v>
      </c>
      <c r="J24" s="25">
        <v>0</v>
      </c>
      <c r="K24" s="26" t="str">
        <f>IFERROR(VLOOKUP(B24,LastWeek!B:M,10,FALSE),"")</f>
        <v/>
      </c>
      <c r="L24" s="26" t="str">
        <f>IFERROR(VLOOKUP(B24,LastWeek!B:M,11,FALSE),"")</f>
        <v/>
      </c>
      <c r="M24" s="26"/>
      <c r="N24" s="26" t="str">
        <f>IFERROR(VLOOKUP(B24,LastWeek!B:M,12,FALSE),"")</f>
        <v/>
      </c>
      <c r="O24" s="25">
        <v>0</v>
      </c>
      <c r="P24" s="25">
        <v>0</v>
      </c>
      <c r="Q24" s="25">
        <v>0</v>
      </c>
      <c r="R24" s="27">
        <v>0</v>
      </c>
      <c r="S24" s="28" t="s">
        <v>61</v>
      </c>
      <c r="T24" s="29">
        <v>0</v>
      </c>
      <c r="U24" s="27">
        <v>0</v>
      </c>
      <c r="V24" s="25">
        <v>1802</v>
      </c>
      <c r="W24" s="30" t="s">
        <v>73</v>
      </c>
      <c r="X24" s="31" t="str">
        <f t="shared" si="2"/>
        <v>F</v>
      </c>
      <c r="Y24" s="25">
        <v>0</v>
      </c>
      <c r="Z24" s="25">
        <v>10588</v>
      </c>
      <c r="AA24" s="25">
        <v>7725</v>
      </c>
      <c r="AB24" s="25">
        <v>2095</v>
      </c>
      <c r="AC24" s="23" t="s">
        <v>63</v>
      </c>
    </row>
    <row r="25" spans="1:29" hidden="1">
      <c r="A25" s="36" t="str">
        <f t="shared" si="0"/>
        <v>FCST</v>
      </c>
      <c r="B25" s="22" t="s">
        <v>89</v>
      </c>
      <c r="C25" s="23" t="s">
        <v>79</v>
      </c>
      <c r="D25" s="24">
        <f>IFERROR(VLOOKUP(B25,TurnOver!A:C,3,FALSE),0)</f>
        <v>0</v>
      </c>
      <c r="E25" s="39" t="str">
        <f t="shared" si="1"/>
        <v>前八週無拉料</v>
      </c>
      <c r="F25" s="24">
        <f>IFERROR(VLOOKUP(B25,LastWeek!B:M,6,FALSE),"")</f>
        <v>0</v>
      </c>
      <c r="G25" s="25">
        <v>0</v>
      </c>
      <c r="H25" s="25">
        <v>0</v>
      </c>
      <c r="I25" s="25">
        <f>IFERROR(VLOOKUP(B25,LastWeek!B:M,9,FALSE),"")</f>
        <v>0</v>
      </c>
      <c r="J25" s="25">
        <v>0</v>
      </c>
      <c r="K25" s="26" t="str">
        <f>IFERROR(VLOOKUP(B25,LastWeek!B:M,10,FALSE),"")</f>
        <v/>
      </c>
      <c r="L25" s="26" t="str">
        <f>IFERROR(VLOOKUP(B25,LastWeek!B:M,11,FALSE),"")</f>
        <v/>
      </c>
      <c r="M25" s="26"/>
      <c r="N25" s="26" t="str">
        <f>IFERROR(VLOOKUP(B25,LastWeek!B:M,12,FALSE),"")</f>
        <v/>
      </c>
      <c r="O25" s="25">
        <v>0</v>
      </c>
      <c r="P25" s="25">
        <v>0</v>
      </c>
      <c r="Q25" s="25">
        <v>0</v>
      </c>
      <c r="R25" s="27">
        <v>0</v>
      </c>
      <c r="S25" s="28" t="s">
        <v>61</v>
      </c>
      <c r="T25" s="29">
        <v>0</v>
      </c>
      <c r="U25" s="27">
        <v>0</v>
      </c>
      <c r="V25" s="25">
        <v>5879</v>
      </c>
      <c r="W25" s="30" t="s">
        <v>73</v>
      </c>
      <c r="X25" s="31" t="str">
        <f t="shared" si="2"/>
        <v>F</v>
      </c>
      <c r="Y25" s="25">
        <v>7855</v>
      </c>
      <c r="Z25" s="25">
        <v>23383</v>
      </c>
      <c r="AA25" s="25">
        <v>29035</v>
      </c>
      <c r="AB25" s="25">
        <v>5300</v>
      </c>
      <c r="AC25" s="23" t="s">
        <v>63</v>
      </c>
    </row>
    <row r="26" spans="1:29" hidden="1">
      <c r="A26" s="36" t="str">
        <f t="shared" si="0"/>
        <v>ZeroZero</v>
      </c>
      <c r="B26" s="22" t="s">
        <v>90</v>
      </c>
      <c r="C26" s="23" t="s">
        <v>60</v>
      </c>
      <c r="D26" s="24">
        <f>IFERROR(VLOOKUP(B26,TurnOver!A:C,3,FALSE),0)</f>
        <v>0</v>
      </c>
      <c r="E26" s="39" t="str">
        <f t="shared" si="1"/>
        <v>前八週無拉料</v>
      </c>
      <c r="F26" s="24">
        <f>IFERROR(VLOOKUP(B26,LastWeek!B:M,6,FALSE),"")</f>
        <v>0</v>
      </c>
      <c r="G26" s="25">
        <v>0</v>
      </c>
      <c r="H26" s="25">
        <v>0</v>
      </c>
      <c r="I26" s="25">
        <f>IFERROR(VLOOKUP(B26,LastWeek!B:M,9,FALSE),"")</f>
        <v>3000</v>
      </c>
      <c r="J26" s="25">
        <v>3000</v>
      </c>
      <c r="K26" s="26" t="str">
        <f>IFERROR(VLOOKUP(B26,LastWeek!B:M,10,FALSE),"")</f>
        <v>Dead</v>
      </c>
      <c r="L26" s="26" t="str">
        <f>IFERROR(VLOOKUP(B26,LastWeek!B:M,11,FALSE),"")</f>
        <v>PM</v>
      </c>
      <c r="M26" s="26"/>
      <c r="N26" s="26" t="str">
        <f>IFERROR(VLOOKUP(B26,LastWeek!B:M,12,FALSE),"")</f>
        <v>NEC "FF9", 因卷帶極性點不同被拔掉;  stock 3K need transfer to other customer.(Canon)</v>
      </c>
      <c r="O26" s="25">
        <v>0</v>
      </c>
      <c r="P26" s="25">
        <v>3000</v>
      </c>
      <c r="Q26" s="25">
        <v>0</v>
      </c>
      <c r="R26" s="27">
        <v>3000</v>
      </c>
      <c r="S26" s="28" t="s">
        <v>61</v>
      </c>
      <c r="T26" s="29" t="s">
        <v>61</v>
      </c>
      <c r="U26" s="27">
        <v>0</v>
      </c>
      <c r="V26" s="25" t="s">
        <v>61</v>
      </c>
      <c r="W26" s="30" t="s">
        <v>62</v>
      </c>
      <c r="X26" s="31" t="str">
        <f t="shared" si="2"/>
        <v>E</v>
      </c>
      <c r="Y26" s="25">
        <v>0</v>
      </c>
      <c r="Z26" s="25">
        <v>0</v>
      </c>
      <c r="AA26" s="25">
        <v>0</v>
      </c>
      <c r="AB26" s="25">
        <v>0</v>
      </c>
      <c r="AC26" s="23" t="s">
        <v>63</v>
      </c>
    </row>
    <row r="27" spans="1:29" hidden="1">
      <c r="A27" s="36" t="str">
        <f t="shared" si="0"/>
        <v>OverStock</v>
      </c>
      <c r="B27" s="22" t="s">
        <v>91</v>
      </c>
      <c r="C27" s="23" t="s">
        <v>60</v>
      </c>
      <c r="D27" s="24">
        <f>IFERROR(VLOOKUP(B27,TurnOver!A:C,3,FALSE),0)</f>
        <v>0</v>
      </c>
      <c r="E27" s="39">
        <f t="shared" si="1"/>
        <v>0</v>
      </c>
      <c r="F27" s="24">
        <f>IFERROR(VLOOKUP(B27,LastWeek!B:M,6,FALSE),"")</f>
        <v>24000</v>
      </c>
      <c r="G27" s="25">
        <v>24000</v>
      </c>
      <c r="H27" s="25">
        <v>18000</v>
      </c>
      <c r="I27" s="25">
        <f>IFERROR(VLOOKUP(B27,LastWeek!B:M,9,FALSE),"")</f>
        <v>9000</v>
      </c>
      <c r="J27" s="25">
        <v>0</v>
      </c>
      <c r="K27" s="26" t="str">
        <f>IFERROR(VLOOKUP(B27,LastWeek!B:M,10,FALSE),"")</f>
        <v>Checking</v>
      </c>
      <c r="L27" s="26" t="str">
        <f>IFERROR(VLOOKUP(B27,LastWeek!B:M,11,FALSE),"")</f>
        <v>Sales</v>
      </c>
      <c r="M27" s="26"/>
      <c r="N27" s="26" t="str">
        <f>IFERROR(VLOOKUP(B27,LastWeek!B:M,12,FALSE),"")</f>
        <v>NEC NB "FFG" use, FCST 18K.</v>
      </c>
      <c r="O27" s="25">
        <v>0</v>
      </c>
      <c r="P27" s="25">
        <v>0</v>
      </c>
      <c r="Q27" s="25">
        <v>0</v>
      </c>
      <c r="R27" s="27">
        <v>24000</v>
      </c>
      <c r="S27" s="28">
        <v>64</v>
      </c>
      <c r="T27" s="29">
        <v>26</v>
      </c>
      <c r="U27" s="27">
        <v>375</v>
      </c>
      <c r="V27" s="25">
        <v>923</v>
      </c>
      <c r="W27" s="30">
        <v>2.5</v>
      </c>
      <c r="X27" s="31">
        <f t="shared" si="2"/>
        <v>150</v>
      </c>
      <c r="Y27" s="25">
        <v>69</v>
      </c>
      <c r="Z27" s="25">
        <v>4456</v>
      </c>
      <c r="AA27" s="25">
        <v>4538</v>
      </c>
      <c r="AB27" s="25">
        <v>7049</v>
      </c>
      <c r="AC27" s="23" t="s">
        <v>63</v>
      </c>
    </row>
    <row r="28" spans="1:29" hidden="1">
      <c r="A28" s="36" t="str">
        <f t="shared" si="0"/>
        <v>OverStock</v>
      </c>
      <c r="B28" s="22" t="s">
        <v>92</v>
      </c>
      <c r="C28" s="23" t="s">
        <v>60</v>
      </c>
      <c r="D28" s="24">
        <f>IFERROR(VLOOKUP(B28,TurnOver!A:C,3,FALSE),0)</f>
        <v>0</v>
      </c>
      <c r="E28" s="39">
        <f t="shared" si="1"/>
        <v>88</v>
      </c>
      <c r="F28" s="24">
        <f>IFERROR(VLOOKUP(B28,LastWeek!B:M,6,FALSE),"")</f>
        <v>0</v>
      </c>
      <c r="G28" s="25">
        <v>0</v>
      </c>
      <c r="H28" s="25">
        <v>0</v>
      </c>
      <c r="I28" s="25">
        <f>IFERROR(VLOOKUP(B28,LastWeek!B:M,9,FALSE),"")</f>
        <v>33000</v>
      </c>
      <c r="J28" s="25">
        <v>33000</v>
      </c>
      <c r="K28" s="26" t="str">
        <f>IFERROR(VLOOKUP(B28,LastWeek!B:M,10,FALSE),"")</f>
        <v>Checking</v>
      </c>
      <c r="L28" s="26" t="str">
        <f>IFERROR(VLOOKUP(B28,LastWeek!B:M,11,FALSE),"")</f>
        <v>SalesPM</v>
      </c>
      <c r="M28" s="26"/>
      <c r="N28" s="26" t="str">
        <f>IFERROR(VLOOKUP(B28,LastWeek!B:M,12,FALSE),"")</f>
        <v>Apple service item, Dec. demand 10K</v>
      </c>
      <c r="O28" s="25">
        <v>0</v>
      </c>
      <c r="P28" s="25">
        <v>33000</v>
      </c>
      <c r="Q28" s="25">
        <v>0</v>
      </c>
      <c r="R28" s="27">
        <v>33000</v>
      </c>
      <c r="S28" s="28">
        <v>88</v>
      </c>
      <c r="T28" s="29" t="s">
        <v>61</v>
      </c>
      <c r="U28" s="27">
        <v>375</v>
      </c>
      <c r="V28" s="25">
        <v>0</v>
      </c>
      <c r="W28" s="30" t="s">
        <v>62</v>
      </c>
      <c r="X28" s="31" t="str">
        <f t="shared" si="2"/>
        <v>E</v>
      </c>
      <c r="Y28" s="25">
        <v>0</v>
      </c>
      <c r="Z28" s="25">
        <v>0</v>
      </c>
      <c r="AA28" s="25">
        <v>0</v>
      </c>
      <c r="AB28" s="25">
        <v>0</v>
      </c>
      <c r="AC28" s="23" t="s">
        <v>63</v>
      </c>
    </row>
    <row r="29" spans="1:29" hidden="1">
      <c r="A29" s="36" t="str">
        <f t="shared" si="0"/>
        <v>FCST</v>
      </c>
      <c r="B29" s="22" t="s">
        <v>93</v>
      </c>
      <c r="C29" s="23" t="s">
        <v>76</v>
      </c>
      <c r="D29" s="24">
        <f>IFERROR(VLOOKUP(B29,TurnOver!A:C,3,FALSE),0)</f>
        <v>0</v>
      </c>
      <c r="E29" s="39" t="str">
        <f t="shared" si="1"/>
        <v>前八週無拉料</v>
      </c>
      <c r="F29" s="24">
        <f>IFERROR(VLOOKUP(B29,LastWeek!B:M,6,FALSE),"")</f>
        <v>0</v>
      </c>
      <c r="G29" s="25">
        <v>0</v>
      </c>
      <c r="H29" s="25">
        <v>0</v>
      </c>
      <c r="I29" s="25">
        <f>IFERROR(VLOOKUP(B29,LastWeek!B:M,9,FALSE),"")</f>
        <v>0</v>
      </c>
      <c r="J29" s="25">
        <v>0</v>
      </c>
      <c r="K29" s="26" t="str">
        <f>IFERROR(VLOOKUP(B29,LastWeek!B:M,10,FALSE),"")</f>
        <v/>
      </c>
      <c r="L29" s="26" t="str">
        <f>IFERROR(VLOOKUP(B29,LastWeek!B:M,11,FALSE),"")</f>
        <v/>
      </c>
      <c r="M29" s="26"/>
      <c r="N29" s="26" t="str">
        <f>IFERROR(VLOOKUP(B29,LastWeek!B:M,12,FALSE),"")</f>
        <v/>
      </c>
      <c r="O29" s="25">
        <v>0</v>
      </c>
      <c r="P29" s="25">
        <v>0</v>
      </c>
      <c r="Q29" s="25">
        <v>0</v>
      </c>
      <c r="R29" s="27">
        <v>0</v>
      </c>
      <c r="S29" s="28" t="s">
        <v>61</v>
      </c>
      <c r="T29" s="29">
        <v>0</v>
      </c>
      <c r="U29" s="27">
        <v>0</v>
      </c>
      <c r="V29" s="25">
        <v>1055</v>
      </c>
      <c r="W29" s="30" t="s">
        <v>73</v>
      </c>
      <c r="X29" s="31" t="str">
        <f t="shared" si="2"/>
        <v>F</v>
      </c>
      <c r="Y29" s="25">
        <v>396</v>
      </c>
      <c r="Z29" s="25">
        <v>7900</v>
      </c>
      <c r="AA29" s="25">
        <v>2760</v>
      </c>
      <c r="AB29" s="25">
        <v>2400</v>
      </c>
      <c r="AC29" s="23" t="s">
        <v>63</v>
      </c>
    </row>
    <row r="30" spans="1:29" hidden="1">
      <c r="A30" s="36" t="str">
        <f t="shared" si="0"/>
        <v>FCST</v>
      </c>
      <c r="B30" s="22" t="s">
        <v>94</v>
      </c>
      <c r="C30" s="23" t="s">
        <v>76</v>
      </c>
      <c r="D30" s="24">
        <f>IFERROR(VLOOKUP(B30,TurnOver!A:C,3,FALSE),0)</f>
        <v>0</v>
      </c>
      <c r="E30" s="39" t="str">
        <f t="shared" si="1"/>
        <v>前八週無拉料</v>
      </c>
      <c r="F30" s="24">
        <f>IFERROR(VLOOKUP(B30,LastWeek!B:M,6,FALSE),"")</f>
        <v>0</v>
      </c>
      <c r="G30" s="25">
        <v>0</v>
      </c>
      <c r="H30" s="25">
        <v>0</v>
      </c>
      <c r="I30" s="25">
        <f>IFERROR(VLOOKUP(B30,LastWeek!B:M,9,FALSE),"")</f>
        <v>0</v>
      </c>
      <c r="J30" s="25">
        <v>2000</v>
      </c>
      <c r="K30" s="26" t="str">
        <f>IFERROR(VLOOKUP(B30,LastWeek!B:M,10,FALSE),"")</f>
        <v/>
      </c>
      <c r="L30" s="26" t="str">
        <f>IFERROR(VLOOKUP(B30,LastWeek!B:M,11,FALSE),"")</f>
        <v/>
      </c>
      <c r="M30" s="26"/>
      <c r="N30" s="26" t="str">
        <f>IFERROR(VLOOKUP(B30,LastWeek!B:M,12,FALSE),"")</f>
        <v/>
      </c>
      <c r="O30" s="25">
        <v>0</v>
      </c>
      <c r="P30" s="25">
        <v>0</v>
      </c>
      <c r="Q30" s="25">
        <v>2000</v>
      </c>
      <c r="R30" s="27">
        <v>2000</v>
      </c>
      <c r="S30" s="28" t="s">
        <v>61</v>
      </c>
      <c r="T30" s="29">
        <v>2.6</v>
      </c>
      <c r="U30" s="27">
        <v>0</v>
      </c>
      <c r="V30" s="25">
        <v>772</v>
      </c>
      <c r="W30" s="30" t="s">
        <v>73</v>
      </c>
      <c r="X30" s="31" t="str">
        <f t="shared" si="2"/>
        <v>F</v>
      </c>
      <c r="Y30" s="25">
        <v>0</v>
      </c>
      <c r="Z30" s="25">
        <v>3502</v>
      </c>
      <c r="AA30" s="25">
        <v>3450</v>
      </c>
      <c r="AB30" s="25">
        <v>0</v>
      </c>
      <c r="AC30" s="23" t="s">
        <v>63</v>
      </c>
    </row>
    <row r="31" spans="1:29" hidden="1">
      <c r="A31" s="36" t="str">
        <f t="shared" si="0"/>
        <v>FCST</v>
      </c>
      <c r="B31" s="22" t="s">
        <v>95</v>
      </c>
      <c r="C31" s="23" t="s">
        <v>76</v>
      </c>
      <c r="D31" s="24">
        <f>IFERROR(VLOOKUP(B31,TurnOver!A:C,3,FALSE),0)</f>
        <v>0</v>
      </c>
      <c r="E31" s="39" t="str">
        <f t="shared" si="1"/>
        <v>前八週無拉料</v>
      </c>
      <c r="F31" s="24">
        <f>IFERROR(VLOOKUP(B31,LastWeek!B:M,6,FALSE),"")</f>
        <v>0</v>
      </c>
      <c r="G31" s="25">
        <v>0</v>
      </c>
      <c r="H31" s="25">
        <v>0</v>
      </c>
      <c r="I31" s="25">
        <f>IFERROR(VLOOKUP(B31,LastWeek!B:M,9,FALSE),"")</f>
        <v>0</v>
      </c>
      <c r="J31" s="25">
        <v>48000</v>
      </c>
      <c r="K31" s="26" t="str">
        <f>IFERROR(VLOOKUP(B31,LastWeek!B:M,10,FALSE),"")</f>
        <v/>
      </c>
      <c r="L31" s="26" t="str">
        <f>IFERROR(VLOOKUP(B31,LastWeek!B:M,11,FALSE),"")</f>
        <v/>
      </c>
      <c r="M31" s="26"/>
      <c r="N31" s="26" t="str">
        <f>IFERROR(VLOOKUP(B31,LastWeek!B:M,12,FALSE),"")</f>
        <v/>
      </c>
      <c r="O31" s="25">
        <v>0</v>
      </c>
      <c r="P31" s="25">
        <v>0</v>
      </c>
      <c r="Q31" s="25">
        <v>48000</v>
      </c>
      <c r="R31" s="27">
        <v>48000</v>
      </c>
      <c r="S31" s="28" t="s">
        <v>61</v>
      </c>
      <c r="T31" s="29">
        <v>4.2</v>
      </c>
      <c r="U31" s="27">
        <v>0</v>
      </c>
      <c r="V31" s="25">
        <v>11365</v>
      </c>
      <c r="W31" s="30" t="s">
        <v>73</v>
      </c>
      <c r="X31" s="31" t="str">
        <f t="shared" si="2"/>
        <v>F</v>
      </c>
      <c r="Y31" s="25">
        <v>3641</v>
      </c>
      <c r="Z31" s="25">
        <v>60222</v>
      </c>
      <c r="AA31" s="25">
        <v>44184</v>
      </c>
      <c r="AB31" s="25">
        <v>34992</v>
      </c>
      <c r="AC31" s="23" t="s">
        <v>63</v>
      </c>
    </row>
    <row r="32" spans="1:29" hidden="1">
      <c r="A32" s="36" t="str">
        <f t="shared" si="0"/>
        <v>FCST</v>
      </c>
      <c r="B32" s="22" t="s">
        <v>96</v>
      </c>
      <c r="C32" s="23" t="s">
        <v>76</v>
      </c>
      <c r="D32" s="24">
        <f>IFERROR(VLOOKUP(B32,TurnOver!A:C,3,FALSE),0)</f>
        <v>0</v>
      </c>
      <c r="E32" s="39" t="str">
        <f t="shared" si="1"/>
        <v>前八週無拉料</v>
      </c>
      <c r="F32" s="24">
        <f>IFERROR(VLOOKUP(B32,LastWeek!B:M,6,FALSE),"")</f>
        <v>0</v>
      </c>
      <c r="G32" s="25">
        <v>0</v>
      </c>
      <c r="H32" s="25">
        <v>0</v>
      </c>
      <c r="I32" s="25">
        <f>IFERROR(VLOOKUP(B32,LastWeek!B:M,9,FALSE),"")</f>
        <v>0</v>
      </c>
      <c r="J32" s="25">
        <v>8000</v>
      </c>
      <c r="K32" s="26" t="str">
        <f>IFERROR(VLOOKUP(B32,LastWeek!B:M,10,FALSE),"")</f>
        <v/>
      </c>
      <c r="L32" s="26" t="str">
        <f>IFERROR(VLOOKUP(B32,LastWeek!B:M,11,FALSE),"")</f>
        <v/>
      </c>
      <c r="M32" s="26"/>
      <c r="N32" s="26" t="str">
        <f>IFERROR(VLOOKUP(B32,LastWeek!B:M,12,FALSE),"")</f>
        <v/>
      </c>
      <c r="O32" s="25">
        <v>0</v>
      </c>
      <c r="P32" s="25">
        <v>0</v>
      </c>
      <c r="Q32" s="25">
        <v>8000</v>
      </c>
      <c r="R32" s="27">
        <v>8000</v>
      </c>
      <c r="S32" s="28" t="s">
        <v>61</v>
      </c>
      <c r="T32" s="29">
        <v>3.7</v>
      </c>
      <c r="U32" s="27">
        <v>0</v>
      </c>
      <c r="V32" s="25">
        <v>2171</v>
      </c>
      <c r="W32" s="30" t="s">
        <v>73</v>
      </c>
      <c r="X32" s="31" t="str">
        <f t="shared" si="2"/>
        <v>F</v>
      </c>
      <c r="Y32" s="25">
        <v>0</v>
      </c>
      <c r="Z32" s="25">
        <v>0</v>
      </c>
      <c r="AA32" s="25">
        <v>19535</v>
      </c>
      <c r="AB32" s="25">
        <v>0</v>
      </c>
      <c r="AC32" s="23" t="s">
        <v>63</v>
      </c>
    </row>
    <row r="33" spans="1:29" hidden="1">
      <c r="A33" s="36" t="str">
        <f t="shared" si="0"/>
        <v>FCST</v>
      </c>
      <c r="B33" s="22" t="s">
        <v>97</v>
      </c>
      <c r="C33" s="23" t="s">
        <v>76</v>
      </c>
      <c r="D33" s="24">
        <f>IFERROR(VLOOKUP(B33,TurnOver!A:C,3,FALSE),0)</f>
        <v>0</v>
      </c>
      <c r="E33" s="39" t="str">
        <f t="shared" si="1"/>
        <v>前八週無拉料</v>
      </c>
      <c r="F33" s="24">
        <f>IFERROR(VLOOKUP(B33,LastWeek!B:M,6,FALSE),"")</f>
        <v>0</v>
      </c>
      <c r="G33" s="25">
        <v>0</v>
      </c>
      <c r="H33" s="25">
        <v>0</v>
      </c>
      <c r="I33" s="25">
        <f>IFERROR(VLOOKUP(B33,LastWeek!B:M,9,FALSE),"")</f>
        <v>0</v>
      </c>
      <c r="J33" s="25">
        <v>4000</v>
      </c>
      <c r="K33" s="26" t="str">
        <f>IFERROR(VLOOKUP(B33,LastWeek!B:M,10,FALSE),"")</f>
        <v/>
      </c>
      <c r="L33" s="26" t="str">
        <f>IFERROR(VLOOKUP(B33,LastWeek!B:M,11,FALSE),"")</f>
        <v/>
      </c>
      <c r="M33" s="26"/>
      <c r="N33" s="26" t="str">
        <f>IFERROR(VLOOKUP(B33,LastWeek!B:M,12,FALSE),"")</f>
        <v/>
      </c>
      <c r="O33" s="25">
        <v>0</v>
      </c>
      <c r="P33" s="25">
        <v>0</v>
      </c>
      <c r="Q33" s="25">
        <v>4000</v>
      </c>
      <c r="R33" s="27">
        <v>4000</v>
      </c>
      <c r="S33" s="28" t="s">
        <v>61</v>
      </c>
      <c r="T33" s="29">
        <v>0.6</v>
      </c>
      <c r="U33" s="27">
        <v>0</v>
      </c>
      <c r="V33" s="25">
        <v>6628</v>
      </c>
      <c r="W33" s="30" t="s">
        <v>73</v>
      </c>
      <c r="X33" s="31" t="str">
        <f t="shared" si="2"/>
        <v>F</v>
      </c>
      <c r="Y33" s="25">
        <v>8872</v>
      </c>
      <c r="Z33" s="25">
        <v>44550</v>
      </c>
      <c r="AA33" s="25">
        <v>6230</v>
      </c>
      <c r="AB33" s="25">
        <v>400</v>
      </c>
      <c r="AC33" s="23" t="s">
        <v>63</v>
      </c>
    </row>
    <row r="34" spans="1:29" hidden="1">
      <c r="A34" s="36" t="str">
        <f t="shared" si="0"/>
        <v>FCST</v>
      </c>
      <c r="B34" s="22" t="s">
        <v>98</v>
      </c>
      <c r="C34" s="23" t="s">
        <v>76</v>
      </c>
      <c r="D34" s="24">
        <f>IFERROR(VLOOKUP(B34,TurnOver!A:C,3,FALSE),0)</f>
        <v>0</v>
      </c>
      <c r="E34" s="39" t="str">
        <f t="shared" si="1"/>
        <v>前八週無拉料</v>
      </c>
      <c r="F34" s="24">
        <f>IFERROR(VLOOKUP(B34,LastWeek!B:M,6,FALSE),"")</f>
        <v>0</v>
      </c>
      <c r="G34" s="25">
        <v>0</v>
      </c>
      <c r="H34" s="25">
        <v>0</v>
      </c>
      <c r="I34" s="25">
        <f>IFERROR(VLOOKUP(B34,LastWeek!B:M,9,FALSE),"")</f>
        <v>0</v>
      </c>
      <c r="J34" s="25">
        <v>36000</v>
      </c>
      <c r="K34" s="26" t="str">
        <f>IFERROR(VLOOKUP(B34,LastWeek!B:M,10,FALSE),"")</f>
        <v/>
      </c>
      <c r="L34" s="26" t="str">
        <f>IFERROR(VLOOKUP(B34,LastWeek!B:M,11,FALSE),"")</f>
        <v/>
      </c>
      <c r="M34" s="26"/>
      <c r="N34" s="26" t="str">
        <f>IFERROR(VLOOKUP(B34,LastWeek!B:M,12,FALSE),"")</f>
        <v/>
      </c>
      <c r="O34" s="25">
        <v>0</v>
      </c>
      <c r="P34" s="25">
        <v>0</v>
      </c>
      <c r="Q34" s="25">
        <v>36000</v>
      </c>
      <c r="R34" s="27">
        <v>36000</v>
      </c>
      <c r="S34" s="28" t="s">
        <v>61</v>
      </c>
      <c r="T34" s="29">
        <v>1.6</v>
      </c>
      <c r="U34" s="27">
        <v>0</v>
      </c>
      <c r="V34" s="25">
        <v>22094</v>
      </c>
      <c r="W34" s="30" t="s">
        <v>73</v>
      </c>
      <c r="X34" s="31" t="str">
        <f t="shared" si="2"/>
        <v>F</v>
      </c>
      <c r="Y34" s="25">
        <v>26384</v>
      </c>
      <c r="Z34" s="25">
        <v>80010</v>
      </c>
      <c r="AA34" s="25">
        <v>114150</v>
      </c>
      <c r="AB34" s="25">
        <v>37520</v>
      </c>
      <c r="AC34" s="23" t="s">
        <v>63</v>
      </c>
    </row>
    <row r="35" spans="1:29" hidden="1">
      <c r="A35" s="36" t="str">
        <f t="shared" si="0"/>
        <v>FCST</v>
      </c>
      <c r="B35" s="22" t="s">
        <v>99</v>
      </c>
      <c r="C35" s="23" t="s">
        <v>76</v>
      </c>
      <c r="D35" s="24">
        <f>IFERROR(VLOOKUP(B35,TurnOver!A:C,3,FALSE),0)</f>
        <v>0</v>
      </c>
      <c r="E35" s="39" t="str">
        <f t="shared" si="1"/>
        <v>前八週無拉料</v>
      </c>
      <c r="F35" s="24">
        <f>IFERROR(VLOOKUP(B35,LastWeek!B:M,6,FALSE),"")</f>
        <v>0</v>
      </c>
      <c r="G35" s="25">
        <v>0</v>
      </c>
      <c r="H35" s="25">
        <v>0</v>
      </c>
      <c r="I35" s="25">
        <f>IFERROR(VLOOKUP(B35,LastWeek!B:M,9,FALSE),"")</f>
        <v>0</v>
      </c>
      <c r="J35" s="25">
        <v>8000</v>
      </c>
      <c r="K35" s="26" t="str">
        <f>IFERROR(VLOOKUP(B35,LastWeek!B:M,10,FALSE),"")</f>
        <v/>
      </c>
      <c r="L35" s="26" t="str">
        <f>IFERROR(VLOOKUP(B35,LastWeek!B:M,11,FALSE),"")</f>
        <v/>
      </c>
      <c r="M35" s="26"/>
      <c r="N35" s="26" t="str">
        <f>IFERROR(VLOOKUP(B35,LastWeek!B:M,12,FALSE),"")</f>
        <v/>
      </c>
      <c r="O35" s="25">
        <v>0</v>
      </c>
      <c r="P35" s="25">
        <v>0</v>
      </c>
      <c r="Q35" s="25">
        <v>8000</v>
      </c>
      <c r="R35" s="27">
        <v>8000</v>
      </c>
      <c r="S35" s="28" t="s">
        <v>61</v>
      </c>
      <c r="T35" s="29">
        <v>2.8</v>
      </c>
      <c r="U35" s="27">
        <v>0</v>
      </c>
      <c r="V35" s="25">
        <v>2824</v>
      </c>
      <c r="W35" s="30" t="s">
        <v>73</v>
      </c>
      <c r="X35" s="31" t="str">
        <f t="shared" si="2"/>
        <v>F</v>
      </c>
      <c r="Y35" s="25">
        <v>4100</v>
      </c>
      <c r="Z35" s="25">
        <v>12318</v>
      </c>
      <c r="AA35" s="25">
        <v>11700</v>
      </c>
      <c r="AB35" s="25">
        <v>10500</v>
      </c>
      <c r="AC35" s="23" t="s">
        <v>63</v>
      </c>
    </row>
    <row r="36" spans="1:29" hidden="1">
      <c r="A36" s="36" t="str">
        <f t="shared" si="0"/>
        <v>FCST</v>
      </c>
      <c r="B36" s="22" t="s">
        <v>100</v>
      </c>
      <c r="C36" s="23" t="s">
        <v>76</v>
      </c>
      <c r="D36" s="24">
        <f>IFERROR(VLOOKUP(B36,TurnOver!A:C,3,FALSE),0)</f>
        <v>0</v>
      </c>
      <c r="E36" s="39" t="str">
        <f t="shared" si="1"/>
        <v>前八週無拉料</v>
      </c>
      <c r="F36" s="24">
        <f>IFERROR(VLOOKUP(B36,LastWeek!B:M,6,FALSE),"")</f>
        <v>0</v>
      </c>
      <c r="G36" s="25">
        <v>0</v>
      </c>
      <c r="H36" s="25">
        <v>0</v>
      </c>
      <c r="I36" s="25">
        <f>IFERROR(VLOOKUP(B36,LastWeek!B:M,9,FALSE),"")</f>
        <v>0</v>
      </c>
      <c r="J36" s="25">
        <v>1000</v>
      </c>
      <c r="K36" s="26" t="str">
        <f>IFERROR(VLOOKUP(B36,LastWeek!B:M,10,FALSE),"")</f>
        <v/>
      </c>
      <c r="L36" s="26" t="str">
        <f>IFERROR(VLOOKUP(B36,LastWeek!B:M,11,FALSE),"")</f>
        <v/>
      </c>
      <c r="M36" s="26"/>
      <c r="N36" s="26" t="str">
        <f>IFERROR(VLOOKUP(B36,LastWeek!B:M,12,FALSE),"")</f>
        <v/>
      </c>
      <c r="O36" s="25">
        <v>0</v>
      </c>
      <c r="P36" s="25">
        <v>0</v>
      </c>
      <c r="Q36" s="25">
        <v>1000</v>
      </c>
      <c r="R36" s="27">
        <v>1000</v>
      </c>
      <c r="S36" s="28" t="s">
        <v>61</v>
      </c>
      <c r="T36" s="29">
        <v>0.4</v>
      </c>
      <c r="U36" s="27">
        <v>0</v>
      </c>
      <c r="V36" s="25">
        <v>2855</v>
      </c>
      <c r="W36" s="30" t="s">
        <v>73</v>
      </c>
      <c r="X36" s="31" t="str">
        <f t="shared" si="2"/>
        <v>F</v>
      </c>
      <c r="Y36" s="25">
        <v>4374</v>
      </c>
      <c r="Z36" s="25">
        <v>12318</v>
      </c>
      <c r="AA36" s="25">
        <v>11700</v>
      </c>
      <c r="AB36" s="25">
        <v>10500</v>
      </c>
      <c r="AC36" s="23" t="s">
        <v>63</v>
      </c>
    </row>
    <row r="37" spans="1:29">
      <c r="A37" s="36" t="str">
        <f t="shared" si="0"/>
        <v>FCST</v>
      </c>
      <c r="B37" s="22" t="s">
        <v>101</v>
      </c>
      <c r="C37" s="23" t="s">
        <v>60</v>
      </c>
      <c r="D37" s="24">
        <f>IFERROR(VLOOKUP(B37,TurnOver!A:C,3,FALSE),0)</f>
        <v>0</v>
      </c>
      <c r="E37" s="39" t="str">
        <f t="shared" si="1"/>
        <v>前八週無拉料</v>
      </c>
      <c r="F37" s="24">
        <f>IFERROR(VLOOKUP(B37,LastWeek!B:M,6,FALSE),"")</f>
        <v>60000</v>
      </c>
      <c r="G37" s="25">
        <v>60000</v>
      </c>
      <c r="H37" s="25">
        <v>10000</v>
      </c>
      <c r="I37" s="25">
        <f>IFERROR(VLOOKUP(B37,LastWeek!B:M,9,FALSE),"")</f>
        <v>40000</v>
      </c>
      <c r="J37" s="25">
        <v>40000</v>
      </c>
      <c r="K37" s="26" t="str">
        <f>IFERROR(VLOOKUP(B37,LastWeek!B:M,10,FALSE),"")</f>
        <v>Checking</v>
      </c>
      <c r="L37" s="26" t="str">
        <f>IFERROR(VLOOKUP(B37,LastWeek!B:M,11,FALSE),"")</f>
        <v>Sales</v>
      </c>
      <c r="M37" s="26"/>
      <c r="N37" s="26" t="str">
        <f>IFERROR(VLOOKUP(B37,LastWeek!B:M,12,FALSE),"")</f>
        <v>Motive Smart tracker "XR1" FCST 36K till Oct.</v>
      </c>
      <c r="O37" s="25">
        <v>0</v>
      </c>
      <c r="P37" s="25">
        <v>20000</v>
      </c>
      <c r="Q37" s="25">
        <v>20000</v>
      </c>
      <c r="R37" s="27">
        <v>100000</v>
      </c>
      <c r="S37" s="28" t="s">
        <v>61</v>
      </c>
      <c r="T37" s="29">
        <v>21.9</v>
      </c>
      <c r="U37" s="27">
        <v>0</v>
      </c>
      <c r="V37" s="25">
        <v>4568</v>
      </c>
      <c r="W37" s="30" t="s">
        <v>73</v>
      </c>
      <c r="X37" s="31" t="str">
        <f t="shared" si="2"/>
        <v>F</v>
      </c>
      <c r="Y37" s="25">
        <v>0</v>
      </c>
      <c r="Z37" s="25">
        <v>19950</v>
      </c>
      <c r="AA37" s="25">
        <v>21158</v>
      </c>
      <c r="AB37" s="25">
        <v>0</v>
      </c>
      <c r="AC37" s="23" t="s">
        <v>63</v>
      </c>
    </row>
    <row r="38" spans="1:29" hidden="1">
      <c r="A38" s="36" t="str">
        <f t="shared" si="0"/>
        <v>OverStock</v>
      </c>
      <c r="B38" s="22" t="s">
        <v>102</v>
      </c>
      <c r="C38" s="23" t="s">
        <v>60</v>
      </c>
      <c r="D38" s="24">
        <f>IFERROR(VLOOKUP(B38,TurnOver!A:C,3,FALSE),0)</f>
        <v>0</v>
      </c>
      <c r="E38" s="39">
        <f t="shared" si="1"/>
        <v>11.2</v>
      </c>
      <c r="F38" s="24">
        <f>IFERROR(VLOOKUP(B38,LastWeek!B:M,6,FALSE),"")</f>
        <v>490000</v>
      </c>
      <c r="G38" s="25">
        <v>430000</v>
      </c>
      <c r="H38" s="25">
        <v>260000</v>
      </c>
      <c r="I38" s="25">
        <f>IFERROR(VLOOKUP(B38,LastWeek!B:M,9,FALSE),"")</f>
        <v>10000</v>
      </c>
      <c r="J38" s="25">
        <v>70000</v>
      </c>
      <c r="K38" s="26" t="str">
        <f>IFERROR(VLOOKUP(B38,LastWeek!B:M,10,FALSE),"")</f>
        <v/>
      </c>
      <c r="L38" s="26" t="str">
        <f>IFERROR(VLOOKUP(B38,LastWeek!B:M,11,FALSE),"")</f>
        <v/>
      </c>
      <c r="M38" s="26"/>
      <c r="N38" s="26" t="str">
        <f>IFERROR(VLOOKUP(B38,LastWeek!B:M,12,FALSE),"")</f>
        <v/>
      </c>
      <c r="O38" s="25">
        <v>0</v>
      </c>
      <c r="P38" s="25">
        <v>70000</v>
      </c>
      <c r="Q38" s="25">
        <v>0</v>
      </c>
      <c r="R38" s="27">
        <v>500000</v>
      </c>
      <c r="S38" s="28">
        <v>80</v>
      </c>
      <c r="T38" s="29">
        <v>43.6</v>
      </c>
      <c r="U38" s="27">
        <v>6250</v>
      </c>
      <c r="V38" s="25">
        <v>11476</v>
      </c>
      <c r="W38" s="30">
        <v>1.8</v>
      </c>
      <c r="X38" s="31">
        <f t="shared" si="2"/>
        <v>100</v>
      </c>
      <c r="Y38" s="25">
        <v>0</v>
      </c>
      <c r="Z38" s="25">
        <v>33656</v>
      </c>
      <c r="AA38" s="25">
        <v>94628</v>
      </c>
      <c r="AB38" s="25">
        <v>73900</v>
      </c>
      <c r="AC38" s="23" t="s">
        <v>63</v>
      </c>
    </row>
    <row r="39" spans="1:29" hidden="1">
      <c r="A39" s="36" t="str">
        <f t="shared" si="0"/>
        <v>OverStock</v>
      </c>
      <c r="B39" s="22" t="s">
        <v>103</v>
      </c>
      <c r="C39" s="23" t="s">
        <v>60</v>
      </c>
      <c r="D39" s="24">
        <f>IFERROR(VLOOKUP(B39,TurnOver!A:C,3,FALSE),0)</f>
        <v>0</v>
      </c>
      <c r="E39" s="39">
        <f t="shared" si="1"/>
        <v>4.9000000000000004</v>
      </c>
      <c r="F39" s="24">
        <f>IFERROR(VLOOKUP(B39,LastWeek!B:M,6,FALSE),"")</f>
        <v>387000</v>
      </c>
      <c r="G39" s="25">
        <v>387000</v>
      </c>
      <c r="H39" s="25">
        <v>204000</v>
      </c>
      <c r="I39" s="25">
        <f>IFERROR(VLOOKUP(B39,LastWeek!B:M,9,FALSE),"")</f>
        <v>143410</v>
      </c>
      <c r="J39" s="25">
        <v>77410</v>
      </c>
      <c r="K39" s="26" t="str">
        <f>IFERROR(VLOOKUP(B39,LastWeek!B:M,10,FALSE),"")</f>
        <v>Checking</v>
      </c>
      <c r="L39" s="26" t="str">
        <f>IFERROR(VLOOKUP(B39,LastWeek!B:M,11,FALSE),"")</f>
        <v>Sales</v>
      </c>
      <c r="M39" s="26"/>
      <c r="N39" s="26" t="str">
        <f>IFERROR(VLOOKUP(B39,LastWeek!B:M,12,FALSE),"")</f>
        <v>Apple NB FCST 294K till Oct.</v>
      </c>
      <c r="O39" s="25">
        <v>0</v>
      </c>
      <c r="P39" s="25">
        <v>77410</v>
      </c>
      <c r="Q39" s="25">
        <v>0</v>
      </c>
      <c r="R39" s="27">
        <v>464410</v>
      </c>
      <c r="S39" s="28">
        <v>29.5</v>
      </c>
      <c r="T39" s="29">
        <v>28.5</v>
      </c>
      <c r="U39" s="27">
        <v>15750</v>
      </c>
      <c r="V39" s="25">
        <v>16271</v>
      </c>
      <c r="W39" s="30">
        <v>1</v>
      </c>
      <c r="X39" s="31">
        <f t="shared" si="2"/>
        <v>100</v>
      </c>
      <c r="Y39" s="25">
        <v>0</v>
      </c>
      <c r="Z39" s="25">
        <v>67368</v>
      </c>
      <c r="AA39" s="25">
        <v>95439</v>
      </c>
      <c r="AB39" s="25">
        <v>77193</v>
      </c>
      <c r="AC39" s="23" t="s">
        <v>63</v>
      </c>
    </row>
    <row r="40" spans="1:29" hidden="1">
      <c r="A40" s="36" t="str">
        <f t="shared" si="0"/>
        <v>ZeroZero</v>
      </c>
      <c r="B40" s="22" t="s">
        <v>104</v>
      </c>
      <c r="C40" s="23" t="s">
        <v>60</v>
      </c>
      <c r="D40" s="24">
        <f>IFERROR(VLOOKUP(B40,TurnOver!A:C,3,FALSE),0)</f>
        <v>0</v>
      </c>
      <c r="E40" s="39" t="str">
        <f t="shared" si="1"/>
        <v>前八週無拉料</v>
      </c>
      <c r="F40" s="24">
        <f>IFERROR(VLOOKUP(B40,LastWeek!B:M,6,FALSE),"")</f>
        <v>1200000</v>
      </c>
      <c r="G40" s="25">
        <v>1200000</v>
      </c>
      <c r="H40" s="25">
        <v>300000</v>
      </c>
      <c r="I40" s="25">
        <f>IFERROR(VLOOKUP(B40,LastWeek!B:M,9,FALSE),"")</f>
        <v>60000</v>
      </c>
      <c r="J40" s="25">
        <v>57000</v>
      </c>
      <c r="K40" s="26" t="str">
        <f>IFERROR(VLOOKUP(B40,LastWeek!B:M,10,FALSE),"")</f>
        <v>Checking</v>
      </c>
      <c r="L40" s="26" t="str">
        <f>IFERROR(VLOOKUP(B40,LastWeek!B:M,11,FALSE),"")</f>
        <v>Sales</v>
      </c>
      <c r="M40" s="26"/>
      <c r="N40" s="26" t="str">
        <f>IFERROR(VLOOKUP(B40,LastWeek!B:M,12,FALSE),"")</f>
        <v xml:space="preserve">NB Lenovo "PS9/LI8G/H/K/L" sample demand. </v>
      </c>
      <c r="O40" s="25">
        <v>0</v>
      </c>
      <c r="P40" s="25">
        <v>54000</v>
      </c>
      <c r="Q40" s="25">
        <v>3000</v>
      </c>
      <c r="R40" s="27">
        <v>1257000</v>
      </c>
      <c r="S40" s="28" t="s">
        <v>61</v>
      </c>
      <c r="T40" s="29" t="s">
        <v>61</v>
      </c>
      <c r="U40" s="27">
        <v>0</v>
      </c>
      <c r="V40" s="25">
        <v>0</v>
      </c>
      <c r="W40" s="30" t="s">
        <v>62</v>
      </c>
      <c r="X40" s="31" t="str">
        <f t="shared" si="2"/>
        <v>E</v>
      </c>
      <c r="Y40" s="25">
        <v>0</v>
      </c>
      <c r="Z40" s="25">
        <v>0</v>
      </c>
      <c r="AA40" s="25">
        <v>0</v>
      </c>
      <c r="AB40" s="25">
        <v>17340</v>
      </c>
      <c r="AC40" s="23" t="s">
        <v>63</v>
      </c>
    </row>
    <row r="41" spans="1:29" hidden="1">
      <c r="A41" s="36" t="str">
        <f t="shared" si="0"/>
        <v>OverStock</v>
      </c>
      <c r="B41" s="22" t="s">
        <v>105</v>
      </c>
      <c r="C41" s="23" t="s">
        <v>60</v>
      </c>
      <c r="D41" s="24">
        <f>IFERROR(VLOOKUP(B41,TurnOver!A:C,3,FALSE),0)</f>
        <v>0</v>
      </c>
      <c r="E41" s="39">
        <f t="shared" si="1"/>
        <v>4</v>
      </c>
      <c r="F41" s="24">
        <f>IFERROR(VLOOKUP(B41,LastWeek!B:M,6,FALSE),"")</f>
        <v>21000</v>
      </c>
      <c r="G41" s="25">
        <v>21000</v>
      </c>
      <c r="H41" s="25">
        <v>9000</v>
      </c>
      <c r="I41" s="25">
        <f>IFERROR(VLOOKUP(B41,LastWeek!B:M,9,FALSE),"")</f>
        <v>0</v>
      </c>
      <c r="J41" s="25">
        <v>3000</v>
      </c>
      <c r="K41" s="26" t="str">
        <f>IFERROR(VLOOKUP(B41,LastWeek!B:M,10,FALSE),"")</f>
        <v>Checking</v>
      </c>
      <c r="L41" s="26" t="str">
        <f>IFERROR(VLOOKUP(B41,LastWeek!B:M,11,FALSE),"")</f>
        <v>Sales</v>
      </c>
      <c r="M41" s="26"/>
      <c r="N41" s="26" t="str">
        <f>IFERROR(VLOOKUP(B41,LastWeek!B:M,12,FALSE),"")</f>
        <v>Google server "T2H", order 10K on hand.</v>
      </c>
      <c r="O41" s="25">
        <v>0</v>
      </c>
      <c r="P41" s="25">
        <v>0</v>
      </c>
      <c r="Q41" s="25">
        <v>3000</v>
      </c>
      <c r="R41" s="27">
        <v>24000</v>
      </c>
      <c r="S41" s="28">
        <v>32</v>
      </c>
      <c r="T41" s="29">
        <v>2181.8000000000002</v>
      </c>
      <c r="U41" s="27">
        <v>750</v>
      </c>
      <c r="V41" s="25">
        <v>11</v>
      </c>
      <c r="W41" s="30">
        <v>0</v>
      </c>
      <c r="X41" s="31">
        <f t="shared" si="2"/>
        <v>50</v>
      </c>
      <c r="Y41" s="25">
        <v>0</v>
      </c>
      <c r="Z41" s="25">
        <v>101</v>
      </c>
      <c r="AA41" s="25">
        <v>0</v>
      </c>
      <c r="AB41" s="25">
        <v>0</v>
      </c>
      <c r="AC41" s="23" t="s">
        <v>63</v>
      </c>
    </row>
    <row r="42" spans="1:29" hidden="1">
      <c r="A42" s="36" t="str">
        <f t="shared" si="0"/>
        <v>OverStock</v>
      </c>
      <c r="B42" s="22" t="s">
        <v>106</v>
      </c>
      <c r="C42" s="23" t="s">
        <v>60</v>
      </c>
      <c r="D42" s="24">
        <f>IFERROR(VLOOKUP(B42,TurnOver!A:C,3,FALSE),0)</f>
        <v>0</v>
      </c>
      <c r="E42" s="39">
        <f t="shared" si="1"/>
        <v>90</v>
      </c>
      <c r="F42" s="24">
        <f>IFERROR(VLOOKUP(B42,LastWeek!B:M,6,FALSE),"")</f>
        <v>3410000</v>
      </c>
      <c r="G42" s="25">
        <v>3410000</v>
      </c>
      <c r="H42" s="25">
        <v>0</v>
      </c>
      <c r="I42" s="25">
        <f>IFERROR(VLOOKUP(B42,LastWeek!B:M,9,FALSE),"")</f>
        <v>440000</v>
      </c>
      <c r="J42" s="25">
        <v>450000</v>
      </c>
      <c r="K42" s="26" t="str">
        <f>IFERROR(VLOOKUP(B42,LastWeek!B:M,10,FALSE),"")</f>
        <v/>
      </c>
      <c r="L42" s="26" t="str">
        <f>IFERROR(VLOOKUP(B42,LastWeek!B:M,11,FALSE),"")</f>
        <v/>
      </c>
      <c r="M42" s="26"/>
      <c r="N42" s="26" t="str">
        <f>IFERROR(VLOOKUP(B42,LastWeek!B:M,12,FALSE),"")</f>
        <v/>
      </c>
      <c r="O42" s="25">
        <v>0</v>
      </c>
      <c r="P42" s="25">
        <v>410000</v>
      </c>
      <c r="Q42" s="25">
        <v>40000</v>
      </c>
      <c r="R42" s="27">
        <v>3860000</v>
      </c>
      <c r="S42" s="28">
        <v>772</v>
      </c>
      <c r="T42" s="29">
        <v>599.29999999999995</v>
      </c>
      <c r="U42" s="27">
        <v>5000</v>
      </c>
      <c r="V42" s="25">
        <v>6441</v>
      </c>
      <c r="W42" s="30">
        <v>1.3</v>
      </c>
      <c r="X42" s="31">
        <f t="shared" si="2"/>
        <v>100</v>
      </c>
      <c r="Y42" s="25">
        <v>5089</v>
      </c>
      <c r="Z42" s="25">
        <v>36967</v>
      </c>
      <c r="AA42" s="25">
        <v>17352</v>
      </c>
      <c r="AB42" s="25">
        <v>0</v>
      </c>
      <c r="AC42" s="23" t="s">
        <v>63</v>
      </c>
    </row>
    <row r="43" spans="1:29" hidden="1">
      <c r="A43" s="36" t="str">
        <f t="shared" si="0"/>
        <v>OverStock</v>
      </c>
      <c r="B43" s="22" t="s">
        <v>107</v>
      </c>
      <c r="C43" s="23" t="s">
        <v>60</v>
      </c>
      <c r="D43" s="24">
        <f>IFERROR(VLOOKUP(B43,TurnOver!A:C,3,FALSE),0)</f>
        <v>0</v>
      </c>
      <c r="E43" s="39">
        <f t="shared" si="1"/>
        <v>34.700000000000003</v>
      </c>
      <c r="F43" s="24">
        <f>IFERROR(VLOOKUP(B43,LastWeek!B:M,6,FALSE),"")</f>
        <v>730000</v>
      </c>
      <c r="G43" s="25">
        <v>730000</v>
      </c>
      <c r="H43" s="25">
        <v>90000</v>
      </c>
      <c r="I43" s="25">
        <f>IFERROR(VLOOKUP(B43,LastWeek!B:M,9,FALSE),"")</f>
        <v>130000</v>
      </c>
      <c r="J43" s="25">
        <v>130000</v>
      </c>
      <c r="K43" s="26" t="str">
        <f>IFERROR(VLOOKUP(B43,LastWeek!B:M,10,FALSE),"")</f>
        <v>Checking</v>
      </c>
      <c r="L43" s="26" t="str">
        <f>IFERROR(VLOOKUP(B43,LastWeek!B:M,11,FALSE),"")</f>
        <v>Sales</v>
      </c>
      <c r="M43" s="26"/>
      <c r="N43" s="26" t="str">
        <f>IFERROR(VLOOKUP(B43,LastWeek!B:M,12,FALSE),"")</f>
        <v>QSI demand, ETA 8/5</v>
      </c>
      <c r="O43" s="25">
        <v>0</v>
      </c>
      <c r="P43" s="25">
        <v>130000</v>
      </c>
      <c r="Q43" s="25">
        <v>0</v>
      </c>
      <c r="R43" s="27">
        <v>860000</v>
      </c>
      <c r="S43" s="28">
        <v>229.3</v>
      </c>
      <c r="T43" s="29" t="s">
        <v>61</v>
      </c>
      <c r="U43" s="27">
        <v>3750</v>
      </c>
      <c r="V43" s="25" t="s">
        <v>61</v>
      </c>
      <c r="W43" s="30" t="s">
        <v>62</v>
      </c>
      <c r="X43" s="31" t="str">
        <f t="shared" si="2"/>
        <v>E</v>
      </c>
      <c r="Y43" s="25">
        <v>0</v>
      </c>
      <c r="Z43" s="25">
        <v>0</v>
      </c>
      <c r="AA43" s="25">
        <v>0</v>
      </c>
      <c r="AB43" s="25">
        <v>0</v>
      </c>
      <c r="AC43" s="23" t="s">
        <v>63</v>
      </c>
    </row>
    <row r="44" spans="1:29" hidden="1">
      <c r="A44" s="36" t="str">
        <f t="shared" si="0"/>
        <v>OverStock</v>
      </c>
      <c r="B44" s="22" t="s">
        <v>108</v>
      </c>
      <c r="C44" s="23" t="s">
        <v>60</v>
      </c>
      <c r="D44" s="24">
        <f>IFERROR(VLOOKUP(B44,TurnOver!A:C,3,FALSE),0)</f>
        <v>0</v>
      </c>
      <c r="E44" s="39">
        <f t="shared" si="1"/>
        <v>142.19999999999999</v>
      </c>
      <c r="F44" s="24">
        <f>IFERROR(VLOOKUP(B44,LastWeek!B:M,6,FALSE),"")</f>
        <v>500000</v>
      </c>
      <c r="G44" s="25">
        <v>500000</v>
      </c>
      <c r="H44" s="25">
        <v>0</v>
      </c>
      <c r="I44" s="25">
        <f>IFERROR(VLOOKUP(B44,LastWeek!B:M,9,FALSE),"")</f>
        <v>3900550</v>
      </c>
      <c r="J44" s="25">
        <v>2310550</v>
      </c>
      <c r="K44" s="26" t="str">
        <f>IFERROR(VLOOKUP(B44,LastWeek!B:M,10,FALSE),"")</f>
        <v>Checking</v>
      </c>
      <c r="L44" s="26" t="str">
        <f>IFERROR(VLOOKUP(B44,LastWeek!B:M,11,FALSE),"")</f>
        <v>Sales</v>
      </c>
      <c r="M44" s="26"/>
      <c r="N44" s="26" t="str">
        <f>IFERROR(VLOOKUP(B44,LastWeek!B:M,12,FALSE),"")</f>
        <v>FCST : 3.3M, demand slow</v>
      </c>
      <c r="O44" s="25">
        <v>0</v>
      </c>
      <c r="P44" s="25">
        <v>2300550</v>
      </c>
      <c r="Q44" s="25">
        <v>10000</v>
      </c>
      <c r="R44" s="27">
        <v>2810550</v>
      </c>
      <c r="S44" s="28">
        <v>173</v>
      </c>
      <c r="T44" s="29">
        <v>12.3</v>
      </c>
      <c r="U44" s="27">
        <v>16250</v>
      </c>
      <c r="V44" s="25">
        <v>229408</v>
      </c>
      <c r="W44" s="30">
        <v>14.1</v>
      </c>
      <c r="X44" s="31">
        <f t="shared" si="2"/>
        <v>150</v>
      </c>
      <c r="Y44" s="25">
        <v>12968</v>
      </c>
      <c r="Z44" s="25">
        <v>1251298</v>
      </c>
      <c r="AA44" s="25">
        <v>1012895</v>
      </c>
      <c r="AB44" s="25">
        <v>1052734</v>
      </c>
      <c r="AC44" s="23" t="s">
        <v>63</v>
      </c>
    </row>
    <row r="45" spans="1:29" hidden="1">
      <c r="A45" s="36" t="str">
        <f t="shared" si="0"/>
        <v>ZeroZero</v>
      </c>
      <c r="B45" s="22" t="s">
        <v>109</v>
      </c>
      <c r="C45" s="23" t="s">
        <v>60</v>
      </c>
      <c r="D45" s="24">
        <f>IFERROR(VLOOKUP(B45,TurnOver!A:C,3,FALSE),0)</f>
        <v>0</v>
      </c>
      <c r="E45" s="39" t="str">
        <f t="shared" si="1"/>
        <v>前八週無拉料</v>
      </c>
      <c r="F45" s="24">
        <f>IFERROR(VLOOKUP(B45,LastWeek!B:M,6,FALSE),"")</f>
        <v>0</v>
      </c>
      <c r="G45" s="25">
        <v>0</v>
      </c>
      <c r="H45" s="25">
        <v>0</v>
      </c>
      <c r="I45" s="25">
        <f>IFERROR(VLOOKUP(B45,LastWeek!B:M,9,FALSE),"")</f>
        <v>65000</v>
      </c>
      <c r="J45" s="25">
        <v>65000</v>
      </c>
      <c r="K45" s="26" t="str">
        <f>IFERROR(VLOOKUP(B45,LastWeek!B:M,10,FALSE),"")</f>
        <v>Checking</v>
      </c>
      <c r="L45" s="26" t="str">
        <f>IFERROR(VLOOKUP(B45,LastWeek!B:M,11,FALSE),"")</f>
        <v>SalesPM</v>
      </c>
      <c r="M45" s="26"/>
      <c r="N45" s="26" t="str">
        <f>IFERROR(VLOOKUP(B45,LastWeek!B:M,12,FALSE),"")</f>
        <v>封裝跟 main source 不同, 比較小, 容易歪, 30K PBK already cancel. Need transfer to other customer.(6/13) 0201 ESD for promotion use, for new Varizon PJ. (Toshiba sales asked)</v>
      </c>
      <c r="O45" s="25">
        <v>0</v>
      </c>
      <c r="P45" s="25">
        <v>65000</v>
      </c>
      <c r="Q45" s="25">
        <v>0</v>
      </c>
      <c r="R45" s="27">
        <v>65000</v>
      </c>
      <c r="S45" s="28" t="s">
        <v>61</v>
      </c>
      <c r="T45" s="29" t="s">
        <v>61</v>
      </c>
      <c r="U45" s="27">
        <v>0</v>
      </c>
      <c r="V45" s="25" t="s">
        <v>61</v>
      </c>
      <c r="W45" s="30" t="s">
        <v>62</v>
      </c>
      <c r="X45" s="31" t="str">
        <f t="shared" si="2"/>
        <v>E</v>
      </c>
      <c r="Y45" s="25">
        <v>0</v>
      </c>
      <c r="Z45" s="25">
        <v>0</v>
      </c>
      <c r="AA45" s="25">
        <v>0</v>
      </c>
      <c r="AB45" s="25">
        <v>0</v>
      </c>
      <c r="AC45" s="23" t="s">
        <v>63</v>
      </c>
    </row>
    <row r="46" spans="1:29" hidden="1">
      <c r="A46" s="36" t="str">
        <f t="shared" si="0"/>
        <v>OverStock</v>
      </c>
      <c r="B46" s="22" t="s">
        <v>110</v>
      </c>
      <c r="C46" s="23" t="s">
        <v>60</v>
      </c>
      <c r="D46" s="24">
        <f>IFERROR(VLOOKUP(B46,TurnOver!A:C,3,FALSE),0)</f>
        <v>0</v>
      </c>
      <c r="E46" s="39">
        <f t="shared" si="1"/>
        <v>112</v>
      </c>
      <c r="F46" s="24">
        <f>IFERROR(VLOOKUP(B46,LastWeek!B:M,6,FALSE),"")</f>
        <v>490000</v>
      </c>
      <c r="G46" s="25">
        <v>490000</v>
      </c>
      <c r="H46" s="25">
        <v>80000</v>
      </c>
      <c r="I46" s="25">
        <f>IFERROR(VLOOKUP(B46,LastWeek!B:M,9,FALSE),"")</f>
        <v>150000</v>
      </c>
      <c r="J46" s="25">
        <v>140000</v>
      </c>
      <c r="K46" s="26" t="str">
        <f>IFERROR(VLOOKUP(B46,LastWeek!B:M,10,FALSE),"")</f>
        <v>Checking</v>
      </c>
      <c r="L46" s="26" t="str">
        <f>IFERROR(VLOOKUP(B46,LastWeek!B:M,11,FALSE),"")</f>
        <v>SalesPM</v>
      </c>
      <c r="M46" s="26"/>
      <c r="N46" s="26" t="str">
        <f>IFERROR(VLOOKUP(B46,LastWeek!B:M,12,FALSE),"")</f>
        <v>HP NB "D95(DAMON)", usage : 28pcs, on hand 20K for sample run use in 7/M. Backlog 是 TSB 要求備貨的.</v>
      </c>
      <c r="O46" s="25">
        <v>0</v>
      </c>
      <c r="P46" s="25">
        <v>140000</v>
      </c>
      <c r="Q46" s="25">
        <v>0</v>
      </c>
      <c r="R46" s="27">
        <v>630000</v>
      </c>
      <c r="S46" s="28">
        <v>504</v>
      </c>
      <c r="T46" s="29" t="s">
        <v>61</v>
      </c>
      <c r="U46" s="27">
        <v>1250</v>
      </c>
      <c r="V46" s="25">
        <v>0</v>
      </c>
      <c r="W46" s="30" t="s">
        <v>62</v>
      </c>
      <c r="X46" s="31" t="str">
        <f t="shared" si="2"/>
        <v>E</v>
      </c>
      <c r="Y46" s="25">
        <v>0</v>
      </c>
      <c r="Z46" s="25">
        <v>0</v>
      </c>
      <c r="AA46" s="25">
        <v>0</v>
      </c>
      <c r="AB46" s="25">
        <v>0</v>
      </c>
      <c r="AC46" s="23" t="s">
        <v>63</v>
      </c>
    </row>
    <row r="47" spans="1:29" hidden="1">
      <c r="A47" s="36" t="str">
        <f t="shared" si="0"/>
        <v>Normal</v>
      </c>
      <c r="B47" s="22" t="s">
        <v>111</v>
      </c>
      <c r="C47" s="23" t="s">
        <v>112</v>
      </c>
      <c r="D47" s="24">
        <f>IFERROR(VLOOKUP(B47,TurnOver!A:C,3,FALSE),0)</f>
        <v>0</v>
      </c>
      <c r="E47" s="39">
        <f t="shared" si="1"/>
        <v>4</v>
      </c>
      <c r="F47" s="24">
        <f>IFERROR(VLOOKUP(B47,LastWeek!B:M,6,FALSE),"")</f>
        <v>6000</v>
      </c>
      <c r="G47" s="25">
        <v>12000</v>
      </c>
      <c r="H47" s="25">
        <v>0</v>
      </c>
      <c r="I47" s="25">
        <f>IFERROR(VLOOKUP(B47,LastWeek!B:M,9,FALSE),"")</f>
        <v>6000</v>
      </c>
      <c r="J47" s="25">
        <v>12000</v>
      </c>
      <c r="K47" s="26" t="str">
        <f>IFERROR(VLOOKUP(B47,LastWeek!B:M,10,FALSE),"")</f>
        <v/>
      </c>
      <c r="L47" s="26" t="str">
        <f>IFERROR(VLOOKUP(B47,LastWeek!B:M,11,FALSE),"")</f>
        <v/>
      </c>
      <c r="M47" s="26"/>
      <c r="N47" s="26" t="str">
        <f>IFERROR(VLOOKUP(B47,LastWeek!B:M,12,FALSE),"")</f>
        <v/>
      </c>
      <c r="O47" s="25">
        <v>0</v>
      </c>
      <c r="P47" s="25">
        <v>0</v>
      </c>
      <c r="Q47" s="25">
        <v>12000</v>
      </c>
      <c r="R47" s="27">
        <v>24000</v>
      </c>
      <c r="S47" s="28">
        <v>8</v>
      </c>
      <c r="T47" s="29">
        <v>12.2</v>
      </c>
      <c r="U47" s="27">
        <v>3000</v>
      </c>
      <c r="V47" s="25">
        <v>1963</v>
      </c>
      <c r="W47" s="30">
        <v>0.7</v>
      </c>
      <c r="X47" s="31">
        <f t="shared" si="2"/>
        <v>100</v>
      </c>
      <c r="Y47" s="25">
        <v>0</v>
      </c>
      <c r="Z47" s="25">
        <v>9424</v>
      </c>
      <c r="AA47" s="25">
        <v>10240</v>
      </c>
      <c r="AB47" s="25">
        <v>10640</v>
      </c>
      <c r="AC47" s="23" t="s">
        <v>63</v>
      </c>
    </row>
    <row r="48" spans="1:29" hidden="1">
      <c r="A48" s="36" t="str">
        <f t="shared" si="0"/>
        <v>OverStock</v>
      </c>
      <c r="B48" s="22" t="s">
        <v>113</v>
      </c>
      <c r="C48" s="23" t="s">
        <v>112</v>
      </c>
      <c r="D48" s="24">
        <f>IFERROR(VLOOKUP(B48,TurnOver!A:C,3,FALSE),0)</f>
        <v>0</v>
      </c>
      <c r="E48" s="39">
        <f t="shared" si="1"/>
        <v>192</v>
      </c>
      <c r="F48" s="24">
        <f>IFERROR(VLOOKUP(B48,LastWeek!B:M,6,FALSE),"")</f>
        <v>147000</v>
      </c>
      <c r="G48" s="25">
        <v>243000</v>
      </c>
      <c r="H48" s="25">
        <v>0</v>
      </c>
      <c r="I48" s="25">
        <f>IFERROR(VLOOKUP(B48,LastWeek!B:M,9,FALSE),"")</f>
        <v>30000</v>
      </c>
      <c r="J48" s="25">
        <v>144000</v>
      </c>
      <c r="K48" s="26" t="str">
        <f>IFERROR(VLOOKUP(B48,LastWeek!B:M,10,FALSE),"")</f>
        <v>Checking</v>
      </c>
      <c r="L48" s="26" t="str">
        <f>IFERROR(VLOOKUP(B48,LastWeek!B:M,11,FALSE),"")</f>
        <v>Sales</v>
      </c>
      <c r="M48" s="26"/>
      <c r="N48" s="26" t="str">
        <f>IFERROR(VLOOKUP(B48,LastWeek!B:M,12,FALSE),"")</f>
        <v>FCST : 957K</v>
      </c>
      <c r="O48" s="25">
        <v>0</v>
      </c>
      <c r="P48" s="25">
        <v>54000</v>
      </c>
      <c r="Q48" s="25">
        <v>90000</v>
      </c>
      <c r="R48" s="27">
        <v>387000</v>
      </c>
      <c r="S48" s="28">
        <v>516</v>
      </c>
      <c r="T48" s="29">
        <v>8.9</v>
      </c>
      <c r="U48" s="27">
        <v>750</v>
      </c>
      <c r="V48" s="25">
        <v>43359</v>
      </c>
      <c r="W48" s="30">
        <v>57.8</v>
      </c>
      <c r="X48" s="31">
        <f t="shared" si="2"/>
        <v>150</v>
      </c>
      <c r="Y48" s="25">
        <v>1182</v>
      </c>
      <c r="Z48" s="25">
        <v>223818</v>
      </c>
      <c r="AA48" s="25">
        <v>280262</v>
      </c>
      <c r="AB48" s="25">
        <v>185950</v>
      </c>
      <c r="AC48" s="23" t="s">
        <v>63</v>
      </c>
    </row>
    <row r="49" spans="1:29" hidden="1">
      <c r="A49" s="36" t="str">
        <f t="shared" si="0"/>
        <v>Normal</v>
      </c>
      <c r="B49" s="22" t="s">
        <v>114</v>
      </c>
      <c r="C49" s="23" t="s">
        <v>112</v>
      </c>
      <c r="D49" s="24">
        <f>IFERROR(VLOOKUP(B49,TurnOver!A:C,3,FALSE),0)</f>
        <v>0</v>
      </c>
      <c r="E49" s="39">
        <f t="shared" si="1"/>
        <v>9.1</v>
      </c>
      <c r="F49" s="24">
        <f>IFERROR(VLOOKUP(B49,LastWeek!B:M,6,FALSE),"")</f>
        <v>36000</v>
      </c>
      <c r="G49" s="25">
        <v>42000</v>
      </c>
      <c r="H49" s="25">
        <v>12000</v>
      </c>
      <c r="I49" s="25">
        <f>IFERROR(VLOOKUP(B49,LastWeek!B:M,9,FALSE),"")</f>
        <v>18000</v>
      </c>
      <c r="J49" s="25">
        <v>32000</v>
      </c>
      <c r="K49" s="26" t="str">
        <f>IFERROR(VLOOKUP(B49,LastWeek!B:M,10,FALSE),"")</f>
        <v/>
      </c>
      <c r="L49" s="26" t="str">
        <f>IFERROR(VLOOKUP(B49,LastWeek!B:M,11,FALSE),"")</f>
        <v/>
      </c>
      <c r="M49" s="26"/>
      <c r="N49" s="26" t="str">
        <f>IFERROR(VLOOKUP(B49,LastWeek!B:M,12,FALSE),"")</f>
        <v/>
      </c>
      <c r="O49" s="25">
        <v>0</v>
      </c>
      <c r="P49" s="25">
        <v>0</v>
      </c>
      <c r="Q49" s="25">
        <v>32000</v>
      </c>
      <c r="R49" s="27">
        <v>74000</v>
      </c>
      <c r="S49" s="28">
        <v>21.1</v>
      </c>
      <c r="T49" s="29">
        <v>12.7</v>
      </c>
      <c r="U49" s="27">
        <v>3500</v>
      </c>
      <c r="V49" s="25">
        <v>5849</v>
      </c>
      <c r="W49" s="30">
        <v>1.7</v>
      </c>
      <c r="X49" s="31">
        <f t="shared" si="2"/>
        <v>100</v>
      </c>
      <c r="Y49" s="25">
        <v>2104</v>
      </c>
      <c r="Z49" s="25">
        <v>25580</v>
      </c>
      <c r="AA49" s="25">
        <v>30720</v>
      </c>
      <c r="AB49" s="25">
        <v>28740</v>
      </c>
      <c r="AC49" s="23" t="s">
        <v>63</v>
      </c>
    </row>
    <row r="50" spans="1:29" hidden="1">
      <c r="A50" s="36" t="str">
        <f t="shared" si="0"/>
        <v>ZeroZero</v>
      </c>
      <c r="B50" s="22" t="s">
        <v>115</v>
      </c>
      <c r="C50" s="23" t="s">
        <v>112</v>
      </c>
      <c r="D50" s="24">
        <f>IFERROR(VLOOKUP(B50,TurnOver!A:C,3,FALSE),0)</f>
        <v>0</v>
      </c>
      <c r="E50" s="39" t="str">
        <f t="shared" si="1"/>
        <v>前八週無拉料</v>
      </c>
      <c r="F50" s="24">
        <f>IFERROR(VLOOKUP(B50,LastWeek!B:M,6,FALSE),"")</f>
        <v>4000</v>
      </c>
      <c r="G50" s="25">
        <v>4000</v>
      </c>
      <c r="H50" s="25">
        <v>4000</v>
      </c>
      <c r="I50" s="25">
        <f>IFERROR(VLOOKUP(B50,LastWeek!B:M,9,FALSE),"")</f>
        <v>0</v>
      </c>
      <c r="J50" s="25">
        <v>0</v>
      </c>
      <c r="K50" s="26" t="str">
        <f>IFERROR(VLOOKUP(B50,LastWeek!B:M,10,FALSE),"")</f>
        <v>Checking</v>
      </c>
      <c r="L50" s="26" t="str">
        <f>IFERROR(VLOOKUP(B50,LastWeek!B:M,11,FALSE),"")</f>
        <v>PM</v>
      </c>
      <c r="M50" s="26"/>
      <c r="N50" s="26" t="str">
        <f>IFERROR(VLOOKUP(B50,LastWeek!B:M,12,FALSE),"")</f>
        <v>Demand cancelled. Bklg in window. Need transfer to other customer or cancel PBK.</v>
      </c>
      <c r="O50" s="25">
        <v>0</v>
      </c>
      <c r="P50" s="25">
        <v>0</v>
      </c>
      <c r="Q50" s="25">
        <v>0</v>
      </c>
      <c r="R50" s="27">
        <v>4000</v>
      </c>
      <c r="S50" s="28" t="s">
        <v>61</v>
      </c>
      <c r="T50" s="29" t="s">
        <v>61</v>
      </c>
      <c r="U50" s="27">
        <v>0</v>
      </c>
      <c r="V50" s="25" t="s">
        <v>61</v>
      </c>
      <c r="W50" s="30" t="s">
        <v>62</v>
      </c>
      <c r="X50" s="31" t="str">
        <f t="shared" si="2"/>
        <v>E</v>
      </c>
      <c r="Y50" s="25">
        <v>0</v>
      </c>
      <c r="Z50" s="25">
        <v>0</v>
      </c>
      <c r="AA50" s="25">
        <v>0</v>
      </c>
      <c r="AB50" s="25">
        <v>0</v>
      </c>
      <c r="AC50" s="23" t="s">
        <v>63</v>
      </c>
    </row>
    <row r="51" spans="1:29" hidden="1">
      <c r="A51" s="36" t="str">
        <f t="shared" si="0"/>
        <v>Normal</v>
      </c>
      <c r="B51" s="22" t="s">
        <v>116</v>
      </c>
      <c r="C51" s="23" t="s">
        <v>112</v>
      </c>
      <c r="D51" s="24">
        <f>IFERROR(VLOOKUP(B51,TurnOver!A:C,3,FALSE),0)</f>
        <v>0</v>
      </c>
      <c r="E51" s="39">
        <f t="shared" si="1"/>
        <v>0</v>
      </c>
      <c r="F51" s="24">
        <f>IFERROR(VLOOKUP(B51,LastWeek!B:M,6,FALSE),"")</f>
        <v>0</v>
      </c>
      <c r="G51" s="25">
        <v>0</v>
      </c>
      <c r="H51" s="25">
        <v>0</v>
      </c>
      <c r="I51" s="25">
        <f>IFERROR(VLOOKUP(B51,LastWeek!B:M,9,FALSE),"")</f>
        <v>0</v>
      </c>
      <c r="J51" s="25">
        <v>0</v>
      </c>
      <c r="K51" s="26" t="str">
        <f>IFERROR(VLOOKUP(B51,LastWeek!B:M,10,FALSE),"")</f>
        <v>Checking</v>
      </c>
      <c r="L51" s="26" t="str">
        <f>IFERROR(VLOOKUP(B51,LastWeek!B:M,11,FALSE),"")</f>
        <v>Sales</v>
      </c>
      <c r="M51" s="26"/>
      <c r="N51" s="26" t="str">
        <f>IFERROR(VLOOKUP(B51,LastWeek!B:M,12,FALSE),"")</f>
        <v>Ericsson Server " S61" smaple order demand, ETA 6/30 Quanta.</v>
      </c>
      <c r="O51" s="25">
        <v>0</v>
      </c>
      <c r="P51" s="25">
        <v>0</v>
      </c>
      <c r="Q51" s="25">
        <v>0</v>
      </c>
      <c r="R51" s="27">
        <v>0</v>
      </c>
      <c r="S51" s="28">
        <v>0</v>
      </c>
      <c r="T51" s="29" t="s">
        <v>61</v>
      </c>
      <c r="U51" s="27">
        <v>125</v>
      </c>
      <c r="V51" s="25" t="s">
        <v>61</v>
      </c>
      <c r="W51" s="30" t="s">
        <v>62</v>
      </c>
      <c r="X51" s="31" t="str">
        <f t="shared" si="2"/>
        <v>E</v>
      </c>
      <c r="Y51" s="25">
        <v>0</v>
      </c>
      <c r="Z51" s="25">
        <v>0</v>
      </c>
      <c r="AA51" s="25">
        <v>0</v>
      </c>
      <c r="AB51" s="25">
        <v>0</v>
      </c>
      <c r="AC51" s="23" t="s">
        <v>63</v>
      </c>
    </row>
    <row r="52" spans="1:29" hidden="1">
      <c r="A52" s="36" t="str">
        <f t="shared" si="0"/>
        <v>Normal</v>
      </c>
      <c r="B52" s="22" t="s">
        <v>117</v>
      </c>
      <c r="C52" s="23" t="s">
        <v>112</v>
      </c>
      <c r="D52" s="24">
        <f>IFERROR(VLOOKUP(B52,TurnOver!A:C,3,FALSE),0)</f>
        <v>0</v>
      </c>
      <c r="E52" s="39">
        <f t="shared" si="1"/>
        <v>0</v>
      </c>
      <c r="F52" s="24">
        <f>IFERROR(VLOOKUP(B52,LastWeek!B:M,6,FALSE),"")</f>
        <v>0</v>
      </c>
      <c r="G52" s="25">
        <v>0</v>
      </c>
      <c r="H52" s="25">
        <v>0</v>
      </c>
      <c r="I52" s="25">
        <f>IFERROR(VLOOKUP(B52,LastWeek!B:M,9,FALSE),"")</f>
        <v>0</v>
      </c>
      <c r="J52" s="25">
        <v>0</v>
      </c>
      <c r="K52" s="26" t="str">
        <f>IFERROR(VLOOKUP(B52,LastWeek!B:M,10,FALSE),"")</f>
        <v>Checking</v>
      </c>
      <c r="L52" s="26" t="str">
        <f>IFERROR(VLOOKUP(B52,LastWeek!B:M,11,FALSE),"")</f>
        <v>Sales</v>
      </c>
      <c r="M52" s="26"/>
      <c r="N52" s="26" t="str">
        <f>IFERROR(VLOOKUP(B52,LastWeek!B:M,12,FALSE),"")</f>
        <v>Ericsson Server " S61" smaple order demand, ETA 6/30 Quanta.</v>
      </c>
      <c r="O52" s="25">
        <v>0</v>
      </c>
      <c r="P52" s="25">
        <v>0</v>
      </c>
      <c r="Q52" s="25">
        <v>0</v>
      </c>
      <c r="R52" s="27">
        <v>0</v>
      </c>
      <c r="S52" s="28">
        <v>0</v>
      </c>
      <c r="T52" s="29" t="s">
        <v>61</v>
      </c>
      <c r="U52" s="27">
        <v>125</v>
      </c>
      <c r="V52" s="25" t="s">
        <v>61</v>
      </c>
      <c r="W52" s="30" t="s">
        <v>62</v>
      </c>
      <c r="X52" s="31" t="str">
        <f t="shared" si="2"/>
        <v>E</v>
      </c>
      <c r="Y52" s="25">
        <v>0</v>
      </c>
      <c r="Z52" s="25">
        <v>0</v>
      </c>
      <c r="AA52" s="25">
        <v>0</v>
      </c>
      <c r="AB52" s="25">
        <v>0</v>
      </c>
      <c r="AC52" s="23" t="s">
        <v>63</v>
      </c>
    </row>
    <row r="53" spans="1:29" hidden="1">
      <c r="A53" s="36" t="str">
        <f t="shared" si="0"/>
        <v>Normal</v>
      </c>
      <c r="B53" s="22" t="s">
        <v>118</v>
      </c>
      <c r="C53" s="23" t="s">
        <v>112</v>
      </c>
      <c r="D53" s="24">
        <f>IFERROR(VLOOKUP(B53,TurnOver!A:C,3,FALSE),0)</f>
        <v>0</v>
      </c>
      <c r="E53" s="39">
        <f t="shared" si="1"/>
        <v>0</v>
      </c>
      <c r="F53" s="24">
        <f>IFERROR(VLOOKUP(B53,LastWeek!B:M,6,FALSE),"")</f>
        <v>0</v>
      </c>
      <c r="G53" s="25">
        <v>0</v>
      </c>
      <c r="H53" s="25">
        <v>0</v>
      </c>
      <c r="I53" s="25">
        <f>IFERROR(VLOOKUP(B53,LastWeek!B:M,9,FALSE),"")</f>
        <v>0</v>
      </c>
      <c r="J53" s="25">
        <v>0</v>
      </c>
      <c r="K53" s="26" t="str">
        <f>IFERROR(VLOOKUP(B53,LastWeek!B:M,10,FALSE),"")</f>
        <v>Checking</v>
      </c>
      <c r="L53" s="26" t="str">
        <f>IFERROR(VLOOKUP(B53,LastWeek!B:M,11,FALSE),"")</f>
        <v>Sales</v>
      </c>
      <c r="M53" s="26"/>
      <c r="N53" s="26" t="str">
        <f>IFERROR(VLOOKUP(B53,LastWeek!B:M,12,FALSE),"")</f>
        <v>Ericsson Server " S61" smaple order demand, ETA 6/30 Quanta.</v>
      </c>
      <c r="O53" s="25">
        <v>0</v>
      </c>
      <c r="P53" s="25">
        <v>0</v>
      </c>
      <c r="Q53" s="25">
        <v>0</v>
      </c>
      <c r="R53" s="27">
        <v>0</v>
      </c>
      <c r="S53" s="28">
        <v>0</v>
      </c>
      <c r="T53" s="29" t="s">
        <v>61</v>
      </c>
      <c r="U53" s="27">
        <v>250</v>
      </c>
      <c r="V53" s="25" t="s">
        <v>61</v>
      </c>
      <c r="W53" s="30" t="s">
        <v>62</v>
      </c>
      <c r="X53" s="31" t="str">
        <f t="shared" si="2"/>
        <v>E</v>
      </c>
      <c r="Y53" s="25">
        <v>0</v>
      </c>
      <c r="Z53" s="25">
        <v>0</v>
      </c>
      <c r="AA53" s="25">
        <v>0</v>
      </c>
      <c r="AB53" s="25">
        <v>0</v>
      </c>
      <c r="AC53" s="23" t="s">
        <v>63</v>
      </c>
    </row>
    <row r="54" spans="1:29" hidden="1">
      <c r="A54" s="36" t="str">
        <f t="shared" si="0"/>
        <v>Normal</v>
      </c>
      <c r="B54" s="22" t="s">
        <v>119</v>
      </c>
      <c r="C54" s="23" t="s">
        <v>112</v>
      </c>
      <c r="D54" s="24">
        <f>IFERROR(VLOOKUP(B54,TurnOver!A:C,3,FALSE),0)</f>
        <v>0</v>
      </c>
      <c r="E54" s="39">
        <f t="shared" si="1"/>
        <v>0</v>
      </c>
      <c r="F54" s="24">
        <f>IFERROR(VLOOKUP(B54,LastWeek!B:M,6,FALSE),"")</f>
        <v>0</v>
      </c>
      <c r="G54" s="25">
        <v>0</v>
      </c>
      <c r="H54" s="25">
        <v>0</v>
      </c>
      <c r="I54" s="25">
        <f>IFERROR(VLOOKUP(B54,LastWeek!B:M,9,FALSE),"")</f>
        <v>0</v>
      </c>
      <c r="J54" s="25">
        <v>0</v>
      </c>
      <c r="K54" s="26" t="str">
        <f>IFERROR(VLOOKUP(B54,LastWeek!B:M,10,FALSE),"")</f>
        <v>Checking</v>
      </c>
      <c r="L54" s="26" t="str">
        <f>IFERROR(VLOOKUP(B54,LastWeek!B:M,11,FALSE),"")</f>
        <v>Sales</v>
      </c>
      <c r="M54" s="26"/>
      <c r="N54" s="26" t="str">
        <f>IFERROR(VLOOKUP(B54,LastWeek!B:M,12,FALSE),"")</f>
        <v>Ericsson Server " S61" smaple order demand, ETA 6/30 Quanta.</v>
      </c>
      <c r="O54" s="25">
        <v>0</v>
      </c>
      <c r="P54" s="25">
        <v>0</v>
      </c>
      <c r="Q54" s="25">
        <v>0</v>
      </c>
      <c r="R54" s="27">
        <v>0</v>
      </c>
      <c r="S54" s="28">
        <v>0</v>
      </c>
      <c r="T54" s="29" t="s">
        <v>61</v>
      </c>
      <c r="U54" s="27">
        <v>125</v>
      </c>
      <c r="V54" s="25" t="s">
        <v>61</v>
      </c>
      <c r="W54" s="30" t="s">
        <v>62</v>
      </c>
      <c r="X54" s="31" t="str">
        <f t="shared" si="2"/>
        <v>E</v>
      </c>
      <c r="Y54" s="25">
        <v>0</v>
      </c>
      <c r="Z54" s="25">
        <v>0</v>
      </c>
      <c r="AA54" s="25">
        <v>0</v>
      </c>
      <c r="AB54" s="25">
        <v>0</v>
      </c>
      <c r="AC54" s="23" t="s">
        <v>63</v>
      </c>
    </row>
    <row r="55" spans="1:29" hidden="1">
      <c r="A55" s="36" t="str">
        <f t="shared" si="0"/>
        <v>OverStock</v>
      </c>
      <c r="B55" s="22" t="s">
        <v>120</v>
      </c>
      <c r="C55" s="23" t="s">
        <v>112</v>
      </c>
      <c r="D55" s="24">
        <f>IFERROR(VLOOKUP(B55,TurnOver!A:C,3,FALSE),0)</f>
        <v>0</v>
      </c>
      <c r="E55" s="39">
        <f t="shared" si="1"/>
        <v>0</v>
      </c>
      <c r="F55" s="24">
        <f>IFERROR(VLOOKUP(B55,LastWeek!B:M,6,FALSE),"")</f>
        <v>800</v>
      </c>
      <c r="G55" s="25">
        <v>800</v>
      </c>
      <c r="H55" s="25">
        <v>800</v>
      </c>
      <c r="I55" s="25">
        <f>IFERROR(VLOOKUP(B55,LastWeek!B:M,9,FALSE),"")</f>
        <v>0</v>
      </c>
      <c r="J55" s="25">
        <v>0</v>
      </c>
      <c r="K55" s="26" t="str">
        <f>IFERROR(VLOOKUP(B55,LastWeek!B:M,10,FALSE),"")</f>
        <v>Checking</v>
      </c>
      <c r="L55" s="26" t="str">
        <f>IFERROR(VLOOKUP(B55,LastWeek!B:M,11,FALSE),"")</f>
        <v>Sales</v>
      </c>
      <c r="M55" s="26"/>
      <c r="N55" s="26" t="str">
        <f>IFERROR(VLOOKUP(B55,LastWeek!B:M,12,FALSE),"")</f>
        <v>Ericsson Server " S61" smaple order demand, ETA 6/30 Quanta.</v>
      </c>
      <c r="O55" s="25">
        <v>0</v>
      </c>
      <c r="P55" s="25">
        <v>0</v>
      </c>
      <c r="Q55" s="25">
        <v>0</v>
      </c>
      <c r="R55" s="27">
        <v>800</v>
      </c>
      <c r="S55" s="28">
        <v>32</v>
      </c>
      <c r="T55" s="29" t="s">
        <v>61</v>
      </c>
      <c r="U55" s="27">
        <v>25</v>
      </c>
      <c r="V55" s="25" t="s">
        <v>61</v>
      </c>
      <c r="W55" s="30" t="s">
        <v>62</v>
      </c>
      <c r="X55" s="31" t="str">
        <f t="shared" si="2"/>
        <v>E</v>
      </c>
      <c r="Y55" s="25">
        <v>0</v>
      </c>
      <c r="Z55" s="25">
        <v>0</v>
      </c>
      <c r="AA55" s="25">
        <v>0</v>
      </c>
      <c r="AB55" s="25">
        <v>0</v>
      </c>
      <c r="AC55" s="23" t="s">
        <v>63</v>
      </c>
    </row>
    <row r="56" spans="1:29" hidden="1">
      <c r="A56" s="36" t="str">
        <f t="shared" si="0"/>
        <v>Normal</v>
      </c>
      <c r="B56" s="22" t="s">
        <v>121</v>
      </c>
      <c r="C56" s="23" t="s">
        <v>112</v>
      </c>
      <c r="D56" s="24">
        <f>IFERROR(VLOOKUP(B56,TurnOver!A:C,3,FALSE),0)</f>
        <v>0</v>
      </c>
      <c r="E56" s="39">
        <f t="shared" si="1"/>
        <v>0</v>
      </c>
      <c r="F56" s="24">
        <f>IFERROR(VLOOKUP(B56,LastWeek!B:M,6,FALSE),"")</f>
        <v>0</v>
      </c>
      <c r="G56" s="25">
        <v>0</v>
      </c>
      <c r="H56" s="25">
        <v>0</v>
      </c>
      <c r="I56" s="25">
        <f>IFERROR(VLOOKUP(B56,LastWeek!B:M,9,FALSE),"")</f>
        <v>0</v>
      </c>
      <c r="J56" s="25">
        <v>0</v>
      </c>
      <c r="K56" s="26" t="str">
        <f>IFERROR(VLOOKUP(B56,LastWeek!B:M,10,FALSE),"")</f>
        <v>Checking</v>
      </c>
      <c r="L56" s="26" t="str">
        <f>IFERROR(VLOOKUP(B56,LastWeek!B:M,11,FALSE),"")</f>
        <v>Sales</v>
      </c>
      <c r="M56" s="26"/>
      <c r="N56" s="26" t="str">
        <f>IFERROR(VLOOKUP(B56,LastWeek!B:M,12,FALSE),"")</f>
        <v>Ericsson Server " S61" smaple order demand, ETA 6/30 Quanta.</v>
      </c>
      <c r="O56" s="25">
        <v>0</v>
      </c>
      <c r="P56" s="25">
        <v>0</v>
      </c>
      <c r="Q56" s="25">
        <v>0</v>
      </c>
      <c r="R56" s="27">
        <v>0</v>
      </c>
      <c r="S56" s="28">
        <v>0</v>
      </c>
      <c r="T56" s="29" t="s">
        <v>61</v>
      </c>
      <c r="U56" s="27">
        <v>125</v>
      </c>
      <c r="V56" s="25" t="s">
        <v>61</v>
      </c>
      <c r="W56" s="30" t="s">
        <v>62</v>
      </c>
      <c r="X56" s="31" t="str">
        <f t="shared" si="2"/>
        <v>E</v>
      </c>
      <c r="Y56" s="25">
        <v>0</v>
      </c>
      <c r="Z56" s="25">
        <v>0</v>
      </c>
      <c r="AA56" s="25">
        <v>0</v>
      </c>
      <c r="AB56" s="25">
        <v>0</v>
      </c>
      <c r="AC56" s="23" t="s">
        <v>63</v>
      </c>
    </row>
    <row r="57" spans="1:29" hidden="1">
      <c r="A57" s="36" t="str">
        <f t="shared" si="0"/>
        <v>FCST</v>
      </c>
      <c r="B57" s="22" t="s">
        <v>122</v>
      </c>
      <c r="C57" s="23" t="s">
        <v>112</v>
      </c>
      <c r="D57" s="24">
        <f>IFERROR(VLOOKUP(B57,TurnOver!A:C,3,FALSE),0)</f>
        <v>0</v>
      </c>
      <c r="E57" s="39" t="str">
        <f t="shared" si="1"/>
        <v>前八週無拉料</v>
      </c>
      <c r="F57" s="24">
        <f>IFERROR(VLOOKUP(B57,LastWeek!B:M,6,FALSE),"")</f>
        <v>10000</v>
      </c>
      <c r="G57" s="25">
        <v>10000</v>
      </c>
      <c r="H57" s="25">
        <v>10000</v>
      </c>
      <c r="I57" s="25">
        <f>IFERROR(VLOOKUP(B57,LastWeek!B:M,9,FALSE),"")</f>
        <v>6000</v>
      </c>
      <c r="J57" s="25">
        <v>6000</v>
      </c>
      <c r="K57" s="26" t="str">
        <f>IFERROR(VLOOKUP(B57,LastWeek!B:M,10,FALSE),"")</f>
        <v>Checking</v>
      </c>
      <c r="L57" s="26" t="str">
        <f>IFERROR(VLOOKUP(B57,LastWeek!B:M,11,FALSE),"")</f>
        <v>SalesPM</v>
      </c>
      <c r="M57" s="26"/>
      <c r="N57" s="26" t="str">
        <f>IFERROR(VLOOKUP(B57,LastWeek!B:M,12,FALSE),"")</f>
        <v>for XE5, end customer F/W 遲遲未ready, MP不明, 已請PM跟原廠談cancel PBK</v>
      </c>
      <c r="O57" s="25">
        <v>0</v>
      </c>
      <c r="P57" s="25">
        <v>6000</v>
      </c>
      <c r="Q57" s="25">
        <v>0</v>
      </c>
      <c r="R57" s="27">
        <v>16000</v>
      </c>
      <c r="S57" s="28" t="s">
        <v>61</v>
      </c>
      <c r="T57" s="29">
        <v>35.700000000000003</v>
      </c>
      <c r="U57" s="27">
        <v>0</v>
      </c>
      <c r="V57" s="25">
        <v>448</v>
      </c>
      <c r="W57" s="30" t="s">
        <v>73</v>
      </c>
      <c r="X57" s="31" t="str">
        <f t="shared" si="2"/>
        <v>F</v>
      </c>
      <c r="Y57" s="25">
        <v>0</v>
      </c>
      <c r="Z57" s="25">
        <v>0</v>
      </c>
      <c r="AA57" s="25">
        <v>4034</v>
      </c>
      <c r="AB57" s="25">
        <v>0</v>
      </c>
      <c r="AC57" s="23" t="s">
        <v>63</v>
      </c>
    </row>
    <row r="58" spans="1:29" hidden="1">
      <c r="A58" s="36" t="str">
        <f t="shared" si="0"/>
        <v>FCST</v>
      </c>
      <c r="B58" s="22" t="s">
        <v>123</v>
      </c>
      <c r="C58" s="23" t="s">
        <v>112</v>
      </c>
      <c r="D58" s="24">
        <f>IFERROR(VLOOKUP(B58,TurnOver!A:C,3,FALSE),0)</f>
        <v>0</v>
      </c>
      <c r="E58" s="39" t="str">
        <f t="shared" si="1"/>
        <v>前八週無拉料</v>
      </c>
      <c r="F58" s="24">
        <f>IFERROR(VLOOKUP(B58,LastWeek!B:M,6,FALSE),"")</f>
        <v>11000</v>
      </c>
      <c r="G58" s="25">
        <v>11000</v>
      </c>
      <c r="H58" s="25">
        <v>11000</v>
      </c>
      <c r="I58" s="25">
        <f>IFERROR(VLOOKUP(B58,LastWeek!B:M,9,FALSE),"")</f>
        <v>5000</v>
      </c>
      <c r="J58" s="25">
        <v>5000</v>
      </c>
      <c r="K58" s="26" t="str">
        <f>IFERROR(VLOOKUP(B58,LastWeek!B:M,10,FALSE),"")</f>
        <v>Checking</v>
      </c>
      <c r="L58" s="26" t="str">
        <f>IFERROR(VLOOKUP(B58,LastWeek!B:M,11,FALSE),"")</f>
        <v>SalesPM</v>
      </c>
      <c r="M58" s="26"/>
      <c r="N58" s="26" t="str">
        <f>IFERROR(VLOOKUP(B58,LastWeek!B:M,12,FALSE),"")</f>
        <v>for XE5, end customer F/W 遲遲未ready, MP不明, 已請PM跟原廠談cancel PBK</v>
      </c>
      <c r="O58" s="25">
        <v>0</v>
      </c>
      <c r="P58" s="25">
        <v>5000</v>
      </c>
      <c r="Q58" s="25">
        <v>0</v>
      </c>
      <c r="R58" s="27">
        <v>16000</v>
      </c>
      <c r="S58" s="28" t="s">
        <v>61</v>
      </c>
      <c r="T58" s="29">
        <v>34.6</v>
      </c>
      <c r="U58" s="27">
        <v>0</v>
      </c>
      <c r="V58" s="25">
        <v>462</v>
      </c>
      <c r="W58" s="30" t="s">
        <v>73</v>
      </c>
      <c r="X58" s="31" t="str">
        <f t="shared" si="2"/>
        <v>F</v>
      </c>
      <c r="Y58" s="25">
        <v>0</v>
      </c>
      <c r="Z58" s="25">
        <v>0</v>
      </c>
      <c r="AA58" s="25">
        <v>4159</v>
      </c>
      <c r="AB58" s="25">
        <v>0</v>
      </c>
      <c r="AC58" s="23" t="s">
        <v>63</v>
      </c>
    </row>
    <row r="59" spans="1:29" hidden="1">
      <c r="A59" s="36" t="str">
        <f t="shared" si="0"/>
        <v>FCST</v>
      </c>
      <c r="B59" s="22" t="s">
        <v>124</v>
      </c>
      <c r="C59" s="23" t="s">
        <v>112</v>
      </c>
      <c r="D59" s="24">
        <f>IFERROR(VLOOKUP(B59,TurnOver!A:C,3,FALSE),0)</f>
        <v>0</v>
      </c>
      <c r="E59" s="39" t="str">
        <f t="shared" si="1"/>
        <v>前八週無拉料</v>
      </c>
      <c r="F59" s="24">
        <f>IFERROR(VLOOKUP(B59,LastWeek!B:M,6,FALSE),"")</f>
        <v>10000</v>
      </c>
      <c r="G59" s="25">
        <v>10000</v>
      </c>
      <c r="H59" s="25">
        <v>10000</v>
      </c>
      <c r="I59" s="25">
        <f>IFERROR(VLOOKUP(B59,LastWeek!B:M,9,FALSE),"")</f>
        <v>6000</v>
      </c>
      <c r="J59" s="25">
        <v>6000</v>
      </c>
      <c r="K59" s="26" t="str">
        <f>IFERROR(VLOOKUP(B59,LastWeek!B:M,10,FALSE),"")</f>
        <v>Checking</v>
      </c>
      <c r="L59" s="26" t="str">
        <f>IFERROR(VLOOKUP(B59,LastWeek!B:M,11,FALSE),"")</f>
        <v>SalesPM</v>
      </c>
      <c r="M59" s="26"/>
      <c r="N59" s="26" t="str">
        <f>IFERROR(VLOOKUP(B59,LastWeek!B:M,12,FALSE),"")</f>
        <v>for XE5, end customer F/W 遲遲未ready, MP不明, 已請PM跟原廠談cancel PBK</v>
      </c>
      <c r="O59" s="25">
        <v>0</v>
      </c>
      <c r="P59" s="25">
        <v>6000</v>
      </c>
      <c r="Q59" s="25">
        <v>0</v>
      </c>
      <c r="R59" s="27">
        <v>16000</v>
      </c>
      <c r="S59" s="28" t="s">
        <v>61</v>
      </c>
      <c r="T59" s="29">
        <v>35.6</v>
      </c>
      <c r="U59" s="27">
        <v>0</v>
      </c>
      <c r="V59" s="25">
        <v>449</v>
      </c>
      <c r="W59" s="30" t="s">
        <v>73</v>
      </c>
      <c r="X59" s="31" t="str">
        <f t="shared" si="2"/>
        <v>F</v>
      </c>
      <c r="Y59" s="25">
        <v>0</v>
      </c>
      <c r="Z59" s="25">
        <v>0</v>
      </c>
      <c r="AA59" s="25">
        <v>4037</v>
      </c>
      <c r="AB59" s="25">
        <v>0</v>
      </c>
      <c r="AC59" s="23" t="s">
        <v>63</v>
      </c>
    </row>
    <row r="60" spans="1:29" hidden="1">
      <c r="A60" s="36" t="str">
        <f t="shared" si="0"/>
        <v>None</v>
      </c>
      <c r="B60" s="22" t="s">
        <v>125</v>
      </c>
      <c r="C60" s="23" t="s">
        <v>112</v>
      </c>
      <c r="D60" s="24">
        <f>IFERROR(VLOOKUP(B60,TurnOver!A:C,3,FALSE),0)</f>
        <v>0</v>
      </c>
      <c r="E60" s="39" t="str">
        <f t="shared" si="1"/>
        <v>前八週無拉料</v>
      </c>
      <c r="F60" s="24">
        <f>IFERROR(VLOOKUP(B60,LastWeek!B:M,6,FALSE),"")</f>
        <v>0</v>
      </c>
      <c r="G60" s="25">
        <v>0</v>
      </c>
      <c r="H60" s="25">
        <v>0</v>
      </c>
      <c r="I60" s="25">
        <f>IFERROR(VLOOKUP(B60,LastWeek!B:M,9,FALSE),"")</f>
        <v>0</v>
      </c>
      <c r="J60" s="25">
        <v>0</v>
      </c>
      <c r="K60" s="26" t="str">
        <f>IFERROR(VLOOKUP(B60,LastWeek!B:M,10,FALSE),"")</f>
        <v/>
      </c>
      <c r="L60" s="26" t="str">
        <f>IFERROR(VLOOKUP(B60,LastWeek!B:M,11,FALSE),"")</f>
        <v/>
      </c>
      <c r="M60" s="26"/>
      <c r="N60" s="26" t="str">
        <f>IFERROR(VLOOKUP(B60,LastWeek!B:M,12,FALSE),"")</f>
        <v/>
      </c>
      <c r="O60" s="25">
        <v>0</v>
      </c>
      <c r="P60" s="25">
        <v>0</v>
      </c>
      <c r="Q60" s="25">
        <v>0</v>
      </c>
      <c r="R60" s="27">
        <v>0</v>
      </c>
      <c r="S60" s="28" t="s">
        <v>61</v>
      </c>
      <c r="T60" s="29" t="s">
        <v>61</v>
      </c>
      <c r="U60" s="27">
        <v>0</v>
      </c>
      <c r="V60" s="25" t="s">
        <v>61</v>
      </c>
      <c r="W60" s="30" t="s">
        <v>62</v>
      </c>
      <c r="X60" s="31" t="str">
        <f t="shared" si="2"/>
        <v>E</v>
      </c>
      <c r="Y60" s="25">
        <v>0</v>
      </c>
      <c r="Z60" s="25">
        <v>0</v>
      </c>
      <c r="AA60" s="25">
        <v>0</v>
      </c>
      <c r="AB60" s="25">
        <v>0</v>
      </c>
      <c r="AC60" s="23" t="s">
        <v>63</v>
      </c>
    </row>
    <row r="61" spans="1:29" hidden="1">
      <c r="A61" s="36" t="str">
        <f t="shared" si="0"/>
        <v>ZeroZero</v>
      </c>
      <c r="B61" s="22" t="s">
        <v>126</v>
      </c>
      <c r="C61" s="23" t="s">
        <v>112</v>
      </c>
      <c r="D61" s="24">
        <f>IFERROR(VLOOKUP(B61,TurnOver!A:C,3,FALSE),0)</f>
        <v>0</v>
      </c>
      <c r="E61" s="39" t="str">
        <f t="shared" si="1"/>
        <v>前八週無拉料</v>
      </c>
      <c r="F61" s="24">
        <f>IFERROR(VLOOKUP(B61,LastWeek!B:M,6,FALSE),"")</f>
        <v>51000</v>
      </c>
      <c r="G61" s="25">
        <v>51000</v>
      </c>
      <c r="H61" s="25">
        <v>51000</v>
      </c>
      <c r="I61" s="25">
        <f>IFERROR(VLOOKUP(B61,LastWeek!B:M,9,FALSE),"")</f>
        <v>0</v>
      </c>
      <c r="J61" s="25">
        <v>0</v>
      </c>
      <c r="K61" s="26" t="str">
        <f>IFERROR(VLOOKUP(B61,LastWeek!B:M,10,FALSE),"")</f>
        <v>Checking</v>
      </c>
      <c r="L61" s="26" t="str">
        <f>IFERROR(VLOOKUP(B61,LastWeek!B:M,11,FALSE),"")</f>
        <v>PM</v>
      </c>
      <c r="M61" s="26"/>
      <c r="N61" s="26" t="str">
        <f>IFERROR(VLOOKUP(B61,LastWeek!B:M,12,FALSE),"")</f>
        <v xml:space="preserve">ASUS PJ "XF2(T102HA)", no FCST, NDK agreed cancel 45K(口頭上), need PM help to cancel the balance PBK. </v>
      </c>
      <c r="O61" s="25">
        <v>0</v>
      </c>
      <c r="P61" s="25">
        <v>0</v>
      </c>
      <c r="Q61" s="25">
        <v>0</v>
      </c>
      <c r="R61" s="27">
        <v>51000</v>
      </c>
      <c r="S61" s="28" t="s">
        <v>61</v>
      </c>
      <c r="T61" s="29" t="s">
        <v>61</v>
      </c>
      <c r="U61" s="27">
        <v>0</v>
      </c>
      <c r="V61" s="25" t="s">
        <v>61</v>
      </c>
      <c r="W61" s="30" t="s">
        <v>62</v>
      </c>
      <c r="X61" s="31" t="str">
        <f t="shared" si="2"/>
        <v>E</v>
      </c>
      <c r="Y61" s="25">
        <v>0</v>
      </c>
      <c r="Z61" s="25">
        <v>0</v>
      </c>
      <c r="AA61" s="25">
        <v>0</v>
      </c>
      <c r="AB61" s="25">
        <v>0</v>
      </c>
      <c r="AC61" s="23" t="s">
        <v>63</v>
      </c>
    </row>
    <row r="62" spans="1:29" hidden="1">
      <c r="A62" s="36" t="str">
        <f t="shared" si="0"/>
        <v>OverStock</v>
      </c>
      <c r="B62" s="22" t="s">
        <v>127</v>
      </c>
      <c r="C62" s="23" t="s">
        <v>112</v>
      </c>
      <c r="D62" s="24">
        <f>IFERROR(VLOOKUP(B62,TurnOver!A:C,3,FALSE),0)</f>
        <v>0</v>
      </c>
      <c r="E62" s="39">
        <f t="shared" si="1"/>
        <v>8</v>
      </c>
      <c r="F62" s="24">
        <f>IFERROR(VLOOKUP(B62,LastWeek!B:M,6,FALSE),"")</f>
        <v>9000</v>
      </c>
      <c r="G62" s="25">
        <v>9000</v>
      </c>
      <c r="H62" s="25">
        <v>9000</v>
      </c>
      <c r="I62" s="25">
        <f>IFERROR(VLOOKUP(B62,LastWeek!B:M,9,FALSE),"")</f>
        <v>0</v>
      </c>
      <c r="J62" s="25">
        <v>3000</v>
      </c>
      <c r="K62" s="26" t="str">
        <f>IFERROR(VLOOKUP(B62,LastWeek!B:M,10,FALSE),"")</f>
        <v>Dead</v>
      </c>
      <c r="L62" s="26" t="str">
        <f>IFERROR(VLOOKUP(B62,LastWeek!B:M,11,FALSE),"")</f>
        <v>PM</v>
      </c>
      <c r="M62" s="26"/>
      <c r="N62" s="26" t="str">
        <f>IFERROR(VLOOKUP(B62,LastWeek!B:M,12,FALSE),"")</f>
        <v>NB TOSHIBA "BLQ" no demand, need PM cancel PBK and return stock.</v>
      </c>
      <c r="O62" s="25">
        <v>0</v>
      </c>
      <c r="P62" s="25">
        <v>3000</v>
      </c>
      <c r="Q62" s="25">
        <v>0</v>
      </c>
      <c r="R62" s="27">
        <v>12000</v>
      </c>
      <c r="S62" s="28">
        <v>32</v>
      </c>
      <c r="T62" s="29" t="s">
        <v>61</v>
      </c>
      <c r="U62" s="27">
        <v>375</v>
      </c>
      <c r="V62" s="25" t="s">
        <v>61</v>
      </c>
      <c r="W62" s="30" t="s">
        <v>62</v>
      </c>
      <c r="X62" s="31" t="str">
        <f t="shared" si="2"/>
        <v>E</v>
      </c>
      <c r="Y62" s="25">
        <v>0</v>
      </c>
      <c r="Z62" s="25">
        <v>0</v>
      </c>
      <c r="AA62" s="25">
        <v>0</v>
      </c>
      <c r="AB62" s="25">
        <v>0</v>
      </c>
      <c r="AC62" s="23" t="s">
        <v>63</v>
      </c>
    </row>
    <row r="63" spans="1:29" hidden="1">
      <c r="A63" s="36" t="str">
        <f t="shared" si="0"/>
        <v>Normal</v>
      </c>
      <c r="B63" s="22" t="s">
        <v>128</v>
      </c>
      <c r="C63" s="23" t="s">
        <v>112</v>
      </c>
      <c r="D63" s="24">
        <f>IFERROR(VLOOKUP(B63,TurnOver!A:C,3,FALSE),0)</f>
        <v>0</v>
      </c>
      <c r="E63" s="39">
        <f t="shared" si="1"/>
        <v>16</v>
      </c>
      <c r="F63" s="24">
        <f>IFERROR(VLOOKUP(B63,LastWeek!B:M,6,FALSE),"")</f>
        <v>6000</v>
      </c>
      <c r="G63" s="25">
        <v>6000</v>
      </c>
      <c r="H63" s="25">
        <v>0</v>
      </c>
      <c r="I63" s="25">
        <f>IFERROR(VLOOKUP(B63,LastWeek!B:M,9,FALSE),"")</f>
        <v>30000</v>
      </c>
      <c r="J63" s="25">
        <v>24000</v>
      </c>
      <c r="K63" s="26" t="str">
        <f>IFERROR(VLOOKUP(B63,LastWeek!B:M,10,FALSE),"")</f>
        <v>Checking</v>
      </c>
      <c r="L63" s="26" t="str">
        <f>IFERROR(VLOOKUP(B63,LastWeek!B:M,11,FALSE),"")</f>
        <v>Sales</v>
      </c>
      <c r="M63" s="26"/>
      <c r="N63" s="26" t="str">
        <f>IFERROR(VLOOKUP(B63,LastWeek!B:M,12,FALSE),"")</f>
        <v>FCST : 128K</v>
      </c>
      <c r="O63" s="25">
        <v>0</v>
      </c>
      <c r="P63" s="25">
        <v>12000</v>
      </c>
      <c r="Q63" s="25">
        <v>12000</v>
      </c>
      <c r="R63" s="27">
        <v>30000</v>
      </c>
      <c r="S63" s="28">
        <v>20</v>
      </c>
      <c r="T63" s="29">
        <v>12.9</v>
      </c>
      <c r="U63" s="27">
        <v>1500</v>
      </c>
      <c r="V63" s="25">
        <v>2333</v>
      </c>
      <c r="W63" s="30">
        <v>1.6</v>
      </c>
      <c r="X63" s="31">
        <f t="shared" si="2"/>
        <v>100</v>
      </c>
      <c r="Y63" s="25">
        <v>0</v>
      </c>
      <c r="Z63" s="25">
        <v>15000</v>
      </c>
      <c r="AA63" s="25">
        <v>15000</v>
      </c>
      <c r="AB63" s="25">
        <v>3000</v>
      </c>
      <c r="AC63" s="23" t="s">
        <v>63</v>
      </c>
    </row>
    <row r="64" spans="1:29" hidden="1">
      <c r="A64" s="36" t="str">
        <f t="shared" si="0"/>
        <v>ZeroZero</v>
      </c>
      <c r="B64" s="22" t="s">
        <v>129</v>
      </c>
      <c r="C64" s="23" t="s">
        <v>112</v>
      </c>
      <c r="D64" s="24">
        <f>IFERROR(VLOOKUP(B64,TurnOver!A:C,3,FALSE),0)</f>
        <v>0</v>
      </c>
      <c r="E64" s="39" t="str">
        <f t="shared" si="1"/>
        <v>前八週無拉料</v>
      </c>
      <c r="F64" s="24">
        <f>IFERROR(VLOOKUP(B64,LastWeek!B:M,6,FALSE),"")</f>
        <v>3000</v>
      </c>
      <c r="G64" s="25">
        <v>3000</v>
      </c>
      <c r="H64" s="25">
        <v>0</v>
      </c>
      <c r="I64" s="25">
        <f>IFERROR(VLOOKUP(B64,LastWeek!B:M,9,FALSE),"")</f>
        <v>0</v>
      </c>
      <c r="J64" s="25">
        <v>0</v>
      </c>
      <c r="K64" s="26" t="str">
        <f>IFERROR(VLOOKUP(B64,LastWeek!B:M,10,FALSE),"")</f>
        <v>Dead</v>
      </c>
      <c r="L64" s="26" t="str">
        <f>IFERROR(VLOOKUP(B64,LastWeek!B:M,11,FALSE),"")</f>
        <v>PM</v>
      </c>
      <c r="M64" s="26"/>
      <c r="N64" s="26" t="str">
        <f>IFERROR(VLOOKUP(B64,LastWeek!B:M,12,FALSE),"")</f>
        <v>2016/7/18 ==&gt;NDK CHA有說價錢關係建議不推, need PM cancel PBK</v>
      </c>
      <c r="O64" s="25">
        <v>0</v>
      </c>
      <c r="P64" s="25">
        <v>0</v>
      </c>
      <c r="Q64" s="25">
        <v>0</v>
      </c>
      <c r="R64" s="27">
        <v>3000</v>
      </c>
      <c r="S64" s="28" t="s">
        <v>61</v>
      </c>
      <c r="T64" s="29" t="s">
        <v>61</v>
      </c>
      <c r="U64" s="27">
        <v>0</v>
      </c>
      <c r="V64" s="25" t="s">
        <v>61</v>
      </c>
      <c r="W64" s="30" t="s">
        <v>62</v>
      </c>
      <c r="X64" s="31" t="str">
        <f t="shared" si="2"/>
        <v>E</v>
      </c>
      <c r="Y64" s="25">
        <v>0</v>
      </c>
      <c r="Z64" s="25">
        <v>0</v>
      </c>
      <c r="AA64" s="25">
        <v>0</v>
      </c>
      <c r="AB64" s="25">
        <v>0</v>
      </c>
      <c r="AC64" s="23" t="s">
        <v>63</v>
      </c>
    </row>
    <row r="65" spans="1:29" hidden="1">
      <c r="A65" s="36" t="str">
        <f t="shared" si="0"/>
        <v>Normal</v>
      </c>
      <c r="B65" s="22" t="s">
        <v>130</v>
      </c>
      <c r="C65" s="23" t="s">
        <v>112</v>
      </c>
      <c r="D65" s="24">
        <f>IFERROR(VLOOKUP(B65,TurnOver!A:C,3,FALSE),0)</f>
        <v>0</v>
      </c>
      <c r="E65" s="39">
        <f t="shared" si="1"/>
        <v>0</v>
      </c>
      <c r="F65" s="24">
        <f>IFERROR(VLOOKUP(B65,LastWeek!B:M,6,FALSE),"")</f>
        <v>15000</v>
      </c>
      <c r="G65" s="25">
        <v>15000</v>
      </c>
      <c r="H65" s="25">
        <v>0</v>
      </c>
      <c r="I65" s="25">
        <f>IFERROR(VLOOKUP(B65,LastWeek!B:M,9,FALSE),"")</f>
        <v>0</v>
      </c>
      <c r="J65" s="25">
        <v>0</v>
      </c>
      <c r="K65" s="26" t="str">
        <f>IFERROR(VLOOKUP(B65,LastWeek!B:M,10,FALSE),"")</f>
        <v/>
      </c>
      <c r="L65" s="26" t="str">
        <f>IFERROR(VLOOKUP(B65,LastWeek!B:M,11,FALSE),"")</f>
        <v/>
      </c>
      <c r="M65" s="26"/>
      <c r="N65" s="26" t="str">
        <f>IFERROR(VLOOKUP(B65,LastWeek!B:M,12,FALSE),"")</f>
        <v/>
      </c>
      <c r="O65" s="25">
        <v>0</v>
      </c>
      <c r="P65" s="25">
        <v>0</v>
      </c>
      <c r="Q65" s="25">
        <v>0</v>
      </c>
      <c r="R65" s="27">
        <v>15000</v>
      </c>
      <c r="S65" s="28">
        <v>8</v>
      </c>
      <c r="T65" s="29">
        <v>15</v>
      </c>
      <c r="U65" s="27">
        <v>1875</v>
      </c>
      <c r="V65" s="25">
        <v>1000</v>
      </c>
      <c r="W65" s="30">
        <v>0.5</v>
      </c>
      <c r="X65" s="31">
        <f t="shared" si="2"/>
        <v>100</v>
      </c>
      <c r="Y65" s="25">
        <v>0</v>
      </c>
      <c r="Z65" s="25">
        <v>0</v>
      </c>
      <c r="AA65" s="25">
        <v>15000</v>
      </c>
      <c r="AB65" s="25">
        <v>0</v>
      </c>
      <c r="AC65" s="23" t="s">
        <v>63</v>
      </c>
    </row>
    <row r="66" spans="1:29" hidden="1">
      <c r="A66" s="36" t="str">
        <f t="shared" si="0"/>
        <v>FCST</v>
      </c>
      <c r="B66" s="22" t="s">
        <v>131</v>
      </c>
      <c r="C66" s="23" t="s">
        <v>112</v>
      </c>
      <c r="D66" s="24">
        <f>IFERROR(VLOOKUP(B66,TurnOver!A:C,3,FALSE),0)</f>
        <v>0</v>
      </c>
      <c r="E66" s="39" t="str">
        <f t="shared" si="1"/>
        <v>前八週無拉料</v>
      </c>
      <c r="F66" s="24">
        <f>IFERROR(VLOOKUP(B66,LastWeek!B:M,6,FALSE),"")</f>
        <v>3000</v>
      </c>
      <c r="G66" s="25">
        <v>3000</v>
      </c>
      <c r="H66" s="25">
        <v>3000</v>
      </c>
      <c r="I66" s="25">
        <f>IFERROR(VLOOKUP(B66,LastWeek!B:M,9,FALSE),"")</f>
        <v>0</v>
      </c>
      <c r="J66" s="25">
        <v>0</v>
      </c>
      <c r="K66" s="26" t="str">
        <f>IFERROR(VLOOKUP(B66,LastWeek!B:M,10,FALSE),"")</f>
        <v>Dead</v>
      </c>
      <c r="L66" s="26" t="str">
        <f>IFERROR(VLOOKUP(B66,LastWeek!B:M,11,FALSE),"")</f>
        <v>PM</v>
      </c>
      <c r="M66" s="26"/>
      <c r="N66" s="26" t="str">
        <f>IFERROR(VLOOKUP(B66,LastWeek!B:M,12,FALSE),"")</f>
        <v xml:space="preserve">ASUS PJ, FCST 3K cancelled, need PM help to cancel the PBK. </v>
      </c>
      <c r="O66" s="25">
        <v>0</v>
      </c>
      <c r="P66" s="25">
        <v>0</v>
      </c>
      <c r="Q66" s="25">
        <v>0</v>
      </c>
      <c r="R66" s="27">
        <v>3000</v>
      </c>
      <c r="S66" s="28" t="s">
        <v>61</v>
      </c>
      <c r="T66" s="29">
        <v>3000</v>
      </c>
      <c r="U66" s="27">
        <v>0</v>
      </c>
      <c r="V66" s="25">
        <v>1</v>
      </c>
      <c r="W66" s="30" t="s">
        <v>73</v>
      </c>
      <c r="X66" s="31" t="str">
        <f t="shared" si="2"/>
        <v>F</v>
      </c>
      <c r="Y66" s="25">
        <v>0</v>
      </c>
      <c r="Z66" s="25">
        <v>6</v>
      </c>
      <c r="AA66" s="25">
        <v>0</v>
      </c>
      <c r="AB66" s="25">
        <v>0</v>
      </c>
      <c r="AC66" s="23" t="s">
        <v>63</v>
      </c>
    </row>
    <row r="67" spans="1:29" hidden="1">
      <c r="A67" s="36" t="str">
        <f t="shared" si="0"/>
        <v>Normal</v>
      </c>
      <c r="B67" s="22" t="s">
        <v>132</v>
      </c>
      <c r="C67" s="23" t="s">
        <v>112</v>
      </c>
      <c r="D67" s="24">
        <f>IFERROR(VLOOKUP(B67,TurnOver!A:C,3,FALSE),0)</f>
        <v>0</v>
      </c>
      <c r="E67" s="39">
        <f t="shared" si="1"/>
        <v>6</v>
      </c>
      <c r="F67" s="24">
        <f>IFERROR(VLOOKUP(B67,LastWeek!B:M,6,FALSE),"")</f>
        <v>3000</v>
      </c>
      <c r="G67" s="25">
        <v>9000</v>
      </c>
      <c r="H67" s="25">
        <v>0</v>
      </c>
      <c r="I67" s="25">
        <f>IFERROR(VLOOKUP(B67,LastWeek!B:M,9,FALSE),"")</f>
        <v>36000</v>
      </c>
      <c r="J67" s="25">
        <v>36000</v>
      </c>
      <c r="K67" s="26" t="str">
        <f>IFERROR(VLOOKUP(B67,LastWeek!B:M,10,FALSE),"")</f>
        <v/>
      </c>
      <c r="L67" s="26" t="str">
        <f>IFERROR(VLOOKUP(B67,LastWeek!B:M,11,FALSE),"")</f>
        <v/>
      </c>
      <c r="M67" s="26"/>
      <c r="N67" s="26" t="str">
        <f>IFERROR(VLOOKUP(B67,LastWeek!B:M,12,FALSE),"")</f>
        <v/>
      </c>
      <c r="O67" s="25">
        <v>0</v>
      </c>
      <c r="P67" s="25">
        <v>15000</v>
      </c>
      <c r="Q67" s="25">
        <v>21000</v>
      </c>
      <c r="R67" s="27">
        <v>45000</v>
      </c>
      <c r="S67" s="28">
        <v>7.5</v>
      </c>
      <c r="T67" s="29">
        <v>7.5</v>
      </c>
      <c r="U67" s="27">
        <v>6000</v>
      </c>
      <c r="V67" s="25">
        <v>5977</v>
      </c>
      <c r="W67" s="30">
        <v>1</v>
      </c>
      <c r="X67" s="31">
        <f t="shared" si="2"/>
        <v>100</v>
      </c>
      <c r="Y67" s="25">
        <v>661</v>
      </c>
      <c r="Z67" s="25">
        <v>19849</v>
      </c>
      <c r="AA67" s="25">
        <v>42532</v>
      </c>
      <c r="AB67" s="25">
        <v>5748</v>
      </c>
      <c r="AC67" s="23" t="s">
        <v>63</v>
      </c>
    </row>
    <row r="68" spans="1:29" hidden="1">
      <c r="A68" s="36" t="str">
        <f t="shared" ref="A68:A131" si="3">IF(OR(U68=0,LEN(U68)=0)*OR(V68=0,LEN(V68)=0),IF(R68&gt;0,"ZeroZero","None"),IF(IF(LEN(S68)=0,0,S68)&gt;24,"OverStock",IF(U68=0,"FCST","Normal")))</f>
        <v>Normal</v>
      </c>
      <c r="B68" s="22" t="s">
        <v>133</v>
      </c>
      <c r="C68" s="23" t="s">
        <v>112</v>
      </c>
      <c r="D68" s="24">
        <f>IFERROR(VLOOKUP(B68,TurnOver!A:C,3,FALSE),0)</f>
        <v>0</v>
      </c>
      <c r="E68" s="39">
        <f t="shared" ref="E68:E131" si="4">IF(U68=0,"前八週無拉料",ROUND(J68/U68,1))</f>
        <v>3.4</v>
      </c>
      <c r="F68" s="24">
        <f>IFERROR(VLOOKUP(B68,LastWeek!B:M,6,FALSE),"")</f>
        <v>69000</v>
      </c>
      <c r="G68" s="25">
        <v>6000</v>
      </c>
      <c r="H68" s="25">
        <v>0</v>
      </c>
      <c r="I68" s="25">
        <f>IFERROR(VLOOKUP(B68,LastWeek!B:M,9,FALSE),"")</f>
        <v>117000</v>
      </c>
      <c r="J68" s="25">
        <v>129000</v>
      </c>
      <c r="K68" s="26" t="str">
        <f>IFERROR(VLOOKUP(B68,LastWeek!B:M,10,FALSE),"")</f>
        <v/>
      </c>
      <c r="L68" s="26" t="str">
        <f>IFERROR(VLOOKUP(B68,LastWeek!B:M,11,FALSE),"")</f>
        <v/>
      </c>
      <c r="M68" s="26"/>
      <c r="N68" s="26" t="str">
        <f>IFERROR(VLOOKUP(B68,LastWeek!B:M,12,FALSE),"")</f>
        <v/>
      </c>
      <c r="O68" s="25">
        <v>0</v>
      </c>
      <c r="P68" s="25">
        <v>63000</v>
      </c>
      <c r="Q68" s="25">
        <v>66000</v>
      </c>
      <c r="R68" s="27">
        <v>135000</v>
      </c>
      <c r="S68" s="28">
        <v>3.6</v>
      </c>
      <c r="T68" s="29">
        <v>5.5</v>
      </c>
      <c r="U68" s="27">
        <v>37500</v>
      </c>
      <c r="V68" s="25">
        <v>24737</v>
      </c>
      <c r="W68" s="30">
        <v>0.7</v>
      </c>
      <c r="X68" s="31">
        <f t="shared" ref="X68:X131" si="5">IF($W68="E","E",IF($W68="F","F",IF($W68&lt;0.5,50,IF($W68&lt;2,100,150))))</f>
        <v>100</v>
      </c>
      <c r="Y68" s="25">
        <v>3343</v>
      </c>
      <c r="Z68" s="25">
        <v>184309</v>
      </c>
      <c r="AA68" s="25">
        <v>47283</v>
      </c>
      <c r="AB68" s="25">
        <v>11083</v>
      </c>
      <c r="AC68" s="23" t="s">
        <v>63</v>
      </c>
    </row>
    <row r="69" spans="1:29" hidden="1">
      <c r="A69" s="36" t="str">
        <f t="shared" si="3"/>
        <v>Normal</v>
      </c>
      <c r="B69" s="22" t="s">
        <v>134</v>
      </c>
      <c r="C69" s="23" t="s">
        <v>112</v>
      </c>
      <c r="D69" s="24">
        <f>IFERROR(VLOOKUP(B69,TurnOver!A:C,3,FALSE),0)</f>
        <v>0</v>
      </c>
      <c r="E69" s="39">
        <f t="shared" si="4"/>
        <v>9.1</v>
      </c>
      <c r="F69" s="24">
        <f>IFERROR(VLOOKUP(B69,LastWeek!B:M,6,FALSE),"")</f>
        <v>0</v>
      </c>
      <c r="G69" s="25">
        <v>30000</v>
      </c>
      <c r="H69" s="25">
        <v>0</v>
      </c>
      <c r="I69" s="25">
        <f>IFERROR(VLOOKUP(B69,LastWeek!B:M,9,FALSE),"")</f>
        <v>15000</v>
      </c>
      <c r="J69" s="25">
        <v>48000</v>
      </c>
      <c r="K69" s="26" t="str">
        <f>IFERROR(VLOOKUP(B69,LastWeek!B:M,10,FALSE),"")</f>
        <v/>
      </c>
      <c r="L69" s="26" t="str">
        <f>IFERROR(VLOOKUP(B69,LastWeek!B:M,11,FALSE),"")</f>
        <v/>
      </c>
      <c r="M69" s="26"/>
      <c r="N69" s="26" t="str">
        <f>IFERROR(VLOOKUP(B69,LastWeek!B:M,12,FALSE),"")</f>
        <v/>
      </c>
      <c r="O69" s="25">
        <v>0</v>
      </c>
      <c r="P69" s="25">
        <v>0</v>
      </c>
      <c r="Q69" s="25">
        <v>48000</v>
      </c>
      <c r="R69" s="27">
        <v>78000</v>
      </c>
      <c r="S69" s="28">
        <v>14.9</v>
      </c>
      <c r="T69" s="29">
        <v>10</v>
      </c>
      <c r="U69" s="27">
        <v>5250</v>
      </c>
      <c r="V69" s="25">
        <v>7810</v>
      </c>
      <c r="W69" s="30">
        <v>1.5</v>
      </c>
      <c r="X69" s="31">
        <f t="shared" si="5"/>
        <v>100</v>
      </c>
      <c r="Y69" s="25">
        <v>1945</v>
      </c>
      <c r="Z69" s="25">
        <v>20636</v>
      </c>
      <c r="AA69" s="25">
        <v>65171</v>
      </c>
      <c r="AB69" s="25">
        <v>31026</v>
      </c>
      <c r="AC69" s="23" t="s">
        <v>63</v>
      </c>
    </row>
    <row r="70" spans="1:29" hidden="1">
      <c r="A70" s="36" t="str">
        <f t="shared" si="3"/>
        <v>ZeroZero</v>
      </c>
      <c r="B70" s="22" t="s">
        <v>135</v>
      </c>
      <c r="C70" s="23" t="s">
        <v>112</v>
      </c>
      <c r="D70" s="24">
        <f>IFERROR(VLOOKUP(B70,TurnOver!A:C,3,FALSE),0)</f>
        <v>0</v>
      </c>
      <c r="E70" s="39" t="str">
        <f t="shared" si="4"/>
        <v>前八週無拉料</v>
      </c>
      <c r="F70" s="24">
        <f>IFERROR(VLOOKUP(B70,LastWeek!B:M,6,FALSE),"")</f>
        <v>3000</v>
      </c>
      <c r="G70" s="25">
        <v>3000</v>
      </c>
      <c r="H70" s="25">
        <v>3000</v>
      </c>
      <c r="I70" s="25">
        <f>IFERROR(VLOOKUP(B70,LastWeek!B:M,9,FALSE),"")</f>
        <v>0</v>
      </c>
      <c r="J70" s="25">
        <v>0</v>
      </c>
      <c r="K70" s="26" t="str">
        <f>IFERROR(VLOOKUP(B70,LastWeek!B:M,10,FALSE),"")</f>
        <v/>
      </c>
      <c r="L70" s="26" t="str">
        <f>IFERROR(VLOOKUP(B70,LastWeek!B:M,11,FALSE),"")</f>
        <v/>
      </c>
      <c r="M70" s="26"/>
      <c r="N70" s="26" t="str">
        <f>IFERROR(VLOOKUP(B70,LastWeek!B:M,12,FALSE),"")</f>
        <v/>
      </c>
      <c r="O70" s="25">
        <v>0</v>
      </c>
      <c r="P70" s="25">
        <v>0</v>
      </c>
      <c r="Q70" s="25">
        <v>0</v>
      </c>
      <c r="R70" s="27">
        <v>3000</v>
      </c>
      <c r="S70" s="28" t="s">
        <v>61</v>
      </c>
      <c r="T70" s="29" t="s">
        <v>61</v>
      </c>
      <c r="U70" s="27">
        <v>0</v>
      </c>
      <c r="V70" s="25" t="s">
        <v>61</v>
      </c>
      <c r="W70" s="30" t="s">
        <v>62</v>
      </c>
      <c r="X70" s="31" t="str">
        <f t="shared" si="5"/>
        <v>E</v>
      </c>
      <c r="Y70" s="25">
        <v>0</v>
      </c>
      <c r="Z70" s="25">
        <v>0</v>
      </c>
      <c r="AA70" s="25">
        <v>0</v>
      </c>
      <c r="AB70" s="25">
        <v>0</v>
      </c>
      <c r="AC70" s="23" t="s">
        <v>63</v>
      </c>
    </row>
    <row r="71" spans="1:29" hidden="1">
      <c r="A71" s="36" t="str">
        <f t="shared" si="3"/>
        <v>OverStock</v>
      </c>
      <c r="B71" s="22" t="s">
        <v>136</v>
      </c>
      <c r="C71" s="23" t="s">
        <v>112</v>
      </c>
      <c r="D71" s="24">
        <f>IFERROR(VLOOKUP(B71,TurnOver!A:C,3,FALSE),0)</f>
        <v>0</v>
      </c>
      <c r="E71" s="39">
        <f t="shared" si="4"/>
        <v>28.8</v>
      </c>
      <c r="F71" s="24">
        <f>IFERROR(VLOOKUP(B71,LastWeek!B:M,6,FALSE),"")</f>
        <v>93000</v>
      </c>
      <c r="G71" s="25">
        <v>93000</v>
      </c>
      <c r="H71" s="25">
        <v>36000</v>
      </c>
      <c r="I71" s="25">
        <f>IFERROR(VLOOKUP(B71,LastWeek!B:M,9,FALSE),"")</f>
        <v>15000</v>
      </c>
      <c r="J71" s="25">
        <v>54000</v>
      </c>
      <c r="K71" s="26" t="str">
        <f>IFERROR(VLOOKUP(B71,LastWeek!B:M,10,FALSE),"")</f>
        <v/>
      </c>
      <c r="L71" s="26" t="str">
        <f>IFERROR(VLOOKUP(B71,LastWeek!B:M,11,FALSE),"")</f>
        <v/>
      </c>
      <c r="M71" s="26"/>
      <c r="N71" s="26" t="str">
        <f>IFERROR(VLOOKUP(B71,LastWeek!B:M,12,FALSE),"")</f>
        <v/>
      </c>
      <c r="O71" s="25">
        <v>0</v>
      </c>
      <c r="P71" s="25">
        <v>0</v>
      </c>
      <c r="Q71" s="25">
        <v>54000</v>
      </c>
      <c r="R71" s="27">
        <v>147000</v>
      </c>
      <c r="S71" s="28">
        <v>78.400000000000006</v>
      </c>
      <c r="T71" s="29">
        <v>7.7</v>
      </c>
      <c r="U71" s="27">
        <v>1875</v>
      </c>
      <c r="V71" s="25">
        <v>19014</v>
      </c>
      <c r="W71" s="30">
        <v>10.1</v>
      </c>
      <c r="X71" s="31">
        <f t="shared" si="5"/>
        <v>150</v>
      </c>
      <c r="Y71" s="25">
        <v>30198</v>
      </c>
      <c r="Z71" s="25">
        <v>91200</v>
      </c>
      <c r="AA71" s="25">
        <v>55602</v>
      </c>
      <c r="AB71" s="25">
        <v>84000</v>
      </c>
      <c r="AC71" s="23" t="s">
        <v>63</v>
      </c>
    </row>
    <row r="72" spans="1:29" hidden="1">
      <c r="A72" s="36" t="str">
        <f t="shared" si="3"/>
        <v>FCST</v>
      </c>
      <c r="B72" s="22" t="s">
        <v>137</v>
      </c>
      <c r="C72" s="23" t="s">
        <v>112</v>
      </c>
      <c r="D72" s="24">
        <f>IFERROR(VLOOKUP(B72,TurnOver!A:C,3,FALSE),0)</f>
        <v>0</v>
      </c>
      <c r="E72" s="39" t="str">
        <f t="shared" si="4"/>
        <v>前八週無拉料</v>
      </c>
      <c r="F72" s="24">
        <f>IFERROR(VLOOKUP(B72,LastWeek!B:M,6,FALSE),"")</f>
        <v>123000</v>
      </c>
      <c r="G72" s="25">
        <v>123000</v>
      </c>
      <c r="H72" s="25">
        <v>0</v>
      </c>
      <c r="I72" s="25">
        <f>IFERROR(VLOOKUP(B72,LastWeek!B:M,9,FALSE),"")</f>
        <v>78000</v>
      </c>
      <c r="J72" s="25">
        <v>78000</v>
      </c>
      <c r="K72" s="26" t="str">
        <f>IFERROR(VLOOKUP(B72,LastWeek!B:M,10,FALSE),"")</f>
        <v>Checking</v>
      </c>
      <c r="L72" s="26" t="str">
        <f>IFERROR(VLOOKUP(B72,LastWeek!B:M,11,FALSE),"")</f>
        <v>Sales</v>
      </c>
      <c r="M72" s="26"/>
      <c r="N72" s="26" t="str">
        <f>IFERROR(VLOOKUP(B72,LastWeek!B:M,12,FALSE),"")</f>
        <v>FCST 345K NDK L/T : 42 days</v>
      </c>
      <c r="O72" s="25">
        <v>0</v>
      </c>
      <c r="P72" s="25">
        <v>78000</v>
      </c>
      <c r="Q72" s="25">
        <v>0</v>
      </c>
      <c r="R72" s="27">
        <v>201000</v>
      </c>
      <c r="S72" s="28" t="s">
        <v>61</v>
      </c>
      <c r="T72" s="29">
        <v>540.29999999999995</v>
      </c>
      <c r="U72" s="27">
        <v>0</v>
      </c>
      <c r="V72" s="25">
        <v>372</v>
      </c>
      <c r="W72" s="30" t="s">
        <v>73</v>
      </c>
      <c r="X72" s="31" t="str">
        <f t="shared" si="5"/>
        <v>F</v>
      </c>
      <c r="Y72" s="25">
        <v>500</v>
      </c>
      <c r="Z72" s="25">
        <v>2750</v>
      </c>
      <c r="AA72" s="25">
        <v>100</v>
      </c>
      <c r="AB72" s="25">
        <v>0</v>
      </c>
      <c r="AC72" s="23" t="s">
        <v>63</v>
      </c>
    </row>
    <row r="73" spans="1:29" hidden="1">
      <c r="A73" s="36" t="str">
        <f t="shared" si="3"/>
        <v>Normal</v>
      </c>
      <c r="B73" s="22" t="s">
        <v>138</v>
      </c>
      <c r="C73" s="23" t="s">
        <v>112</v>
      </c>
      <c r="D73" s="24">
        <f>IFERROR(VLOOKUP(B73,TurnOver!A:C,3,FALSE),0)</f>
        <v>0</v>
      </c>
      <c r="E73" s="39">
        <f t="shared" si="4"/>
        <v>1.6</v>
      </c>
      <c r="F73" s="24">
        <f>IFERROR(VLOOKUP(B73,LastWeek!B:M,6,FALSE),"")</f>
        <v>100000</v>
      </c>
      <c r="G73" s="25">
        <v>100000</v>
      </c>
      <c r="H73" s="25">
        <v>0</v>
      </c>
      <c r="I73" s="25">
        <f>IFERROR(VLOOKUP(B73,LastWeek!B:M,9,FALSE),"")</f>
        <v>30000</v>
      </c>
      <c r="J73" s="25">
        <v>70000</v>
      </c>
      <c r="K73" s="26" t="str">
        <f>IFERROR(VLOOKUP(B73,LastWeek!B:M,10,FALSE),"")</f>
        <v/>
      </c>
      <c r="L73" s="26" t="str">
        <f>IFERROR(VLOOKUP(B73,LastWeek!B:M,11,FALSE),"")</f>
        <v/>
      </c>
      <c r="M73" s="26"/>
      <c r="N73" s="26" t="str">
        <f>IFERROR(VLOOKUP(B73,LastWeek!B:M,12,FALSE),"")</f>
        <v/>
      </c>
      <c r="O73" s="25">
        <v>0</v>
      </c>
      <c r="P73" s="25">
        <v>50000</v>
      </c>
      <c r="Q73" s="25">
        <v>20000</v>
      </c>
      <c r="R73" s="27">
        <v>170000</v>
      </c>
      <c r="S73" s="28">
        <v>3.8</v>
      </c>
      <c r="T73" s="29">
        <v>4.5</v>
      </c>
      <c r="U73" s="27">
        <v>45000</v>
      </c>
      <c r="V73" s="25">
        <v>37536</v>
      </c>
      <c r="W73" s="30">
        <v>0.8</v>
      </c>
      <c r="X73" s="31">
        <f t="shared" si="5"/>
        <v>100</v>
      </c>
      <c r="Y73" s="25">
        <v>0</v>
      </c>
      <c r="Z73" s="25">
        <v>162736</v>
      </c>
      <c r="AA73" s="25">
        <v>195597</v>
      </c>
      <c r="AB73" s="25">
        <v>191667</v>
      </c>
      <c r="AC73" s="23" t="s">
        <v>63</v>
      </c>
    </row>
    <row r="74" spans="1:29" hidden="1">
      <c r="A74" s="36" t="str">
        <f t="shared" si="3"/>
        <v>Normal</v>
      </c>
      <c r="B74" s="22" t="s">
        <v>139</v>
      </c>
      <c r="C74" s="23" t="s">
        <v>112</v>
      </c>
      <c r="D74" s="24">
        <f>IFERROR(VLOOKUP(B74,TurnOver!A:C,3,FALSE),0)</f>
        <v>0</v>
      </c>
      <c r="E74" s="39">
        <f t="shared" si="4"/>
        <v>0</v>
      </c>
      <c r="F74" s="24">
        <f>IFERROR(VLOOKUP(B74,LastWeek!B:M,6,FALSE),"")</f>
        <v>3000</v>
      </c>
      <c r="G74" s="25">
        <v>3000</v>
      </c>
      <c r="H74" s="25">
        <v>3000</v>
      </c>
      <c r="I74" s="25">
        <f>IFERROR(VLOOKUP(B74,LastWeek!B:M,9,FALSE),"")</f>
        <v>0</v>
      </c>
      <c r="J74" s="25">
        <v>0</v>
      </c>
      <c r="K74" s="26" t="str">
        <f>IFERROR(VLOOKUP(B74,LastWeek!B:M,10,FALSE),"")</f>
        <v/>
      </c>
      <c r="L74" s="26" t="str">
        <f>IFERROR(VLOOKUP(B74,LastWeek!B:M,11,FALSE),"")</f>
        <v/>
      </c>
      <c r="M74" s="26"/>
      <c r="N74" s="26" t="str">
        <f>IFERROR(VLOOKUP(B74,LastWeek!B:M,12,FALSE),"")</f>
        <v/>
      </c>
      <c r="O74" s="25">
        <v>0</v>
      </c>
      <c r="P74" s="25">
        <v>0</v>
      </c>
      <c r="Q74" s="25">
        <v>0</v>
      </c>
      <c r="R74" s="27">
        <v>3000</v>
      </c>
      <c r="S74" s="28">
        <v>4</v>
      </c>
      <c r="T74" s="29" t="s">
        <v>61</v>
      </c>
      <c r="U74" s="27">
        <v>750</v>
      </c>
      <c r="V74" s="25">
        <v>0</v>
      </c>
      <c r="W74" s="30" t="s">
        <v>62</v>
      </c>
      <c r="X74" s="31" t="str">
        <f t="shared" si="5"/>
        <v>E</v>
      </c>
      <c r="Y74" s="25">
        <v>0</v>
      </c>
      <c r="Z74" s="25">
        <v>0</v>
      </c>
      <c r="AA74" s="25">
        <v>0</v>
      </c>
      <c r="AB74" s="25">
        <v>4</v>
      </c>
      <c r="AC74" s="23" t="s">
        <v>63</v>
      </c>
    </row>
    <row r="75" spans="1:29" hidden="1">
      <c r="A75" s="36" t="str">
        <f t="shared" si="3"/>
        <v>FCST</v>
      </c>
      <c r="B75" s="22" t="s">
        <v>140</v>
      </c>
      <c r="C75" s="23" t="s">
        <v>112</v>
      </c>
      <c r="D75" s="24">
        <f>IFERROR(VLOOKUP(B75,TurnOver!A:C,3,FALSE),0)</f>
        <v>0</v>
      </c>
      <c r="E75" s="39" t="str">
        <f t="shared" si="4"/>
        <v>前八週無拉料</v>
      </c>
      <c r="F75" s="24">
        <f>IFERROR(VLOOKUP(B75,LastWeek!B:M,6,FALSE),"")</f>
        <v>0</v>
      </c>
      <c r="G75" s="25">
        <v>0</v>
      </c>
      <c r="H75" s="25">
        <v>0</v>
      </c>
      <c r="I75" s="25">
        <f>IFERROR(VLOOKUP(B75,LastWeek!B:M,9,FALSE),"")</f>
        <v>0</v>
      </c>
      <c r="J75" s="25">
        <v>0</v>
      </c>
      <c r="K75" s="26" t="str">
        <f>IFERROR(VLOOKUP(B75,LastWeek!B:M,10,FALSE),"")</f>
        <v/>
      </c>
      <c r="L75" s="26" t="str">
        <f>IFERROR(VLOOKUP(B75,LastWeek!B:M,11,FALSE),"")</f>
        <v/>
      </c>
      <c r="M75" s="26"/>
      <c r="N75" s="26" t="str">
        <f>IFERROR(VLOOKUP(B75,LastWeek!B:M,12,FALSE),"")</f>
        <v/>
      </c>
      <c r="O75" s="25">
        <v>0</v>
      </c>
      <c r="P75" s="25">
        <v>0</v>
      </c>
      <c r="Q75" s="25">
        <v>0</v>
      </c>
      <c r="R75" s="27">
        <v>0</v>
      </c>
      <c r="S75" s="28" t="s">
        <v>61</v>
      </c>
      <c r="T75" s="29">
        <v>0</v>
      </c>
      <c r="U75" s="27">
        <v>0</v>
      </c>
      <c r="V75" s="25">
        <v>26</v>
      </c>
      <c r="W75" s="30" t="s">
        <v>73</v>
      </c>
      <c r="X75" s="31" t="str">
        <f t="shared" si="5"/>
        <v>F</v>
      </c>
      <c r="Y75" s="25">
        <v>234</v>
      </c>
      <c r="Z75" s="25">
        <v>0</v>
      </c>
      <c r="AA75" s="25">
        <v>0</v>
      </c>
      <c r="AB75" s="25">
        <v>0</v>
      </c>
      <c r="AC75" s="23" t="s">
        <v>63</v>
      </c>
    </row>
    <row r="76" spans="1:29" hidden="1">
      <c r="A76" s="36" t="str">
        <f t="shared" si="3"/>
        <v>FCST</v>
      </c>
      <c r="B76" s="22" t="s">
        <v>141</v>
      </c>
      <c r="C76" s="23" t="s">
        <v>112</v>
      </c>
      <c r="D76" s="24">
        <f>IFERROR(VLOOKUP(B76,TurnOver!A:C,3,FALSE),0)</f>
        <v>0</v>
      </c>
      <c r="E76" s="39" t="str">
        <f t="shared" si="4"/>
        <v>前八週無拉料</v>
      </c>
      <c r="F76" s="24">
        <f>IFERROR(VLOOKUP(B76,LastWeek!B:M,6,FALSE),"")</f>
        <v>0</v>
      </c>
      <c r="G76" s="25">
        <v>0</v>
      </c>
      <c r="H76" s="25">
        <v>0</v>
      </c>
      <c r="I76" s="25">
        <f>IFERROR(VLOOKUP(B76,LastWeek!B:M,9,FALSE),"")</f>
        <v>0</v>
      </c>
      <c r="J76" s="25">
        <v>3000</v>
      </c>
      <c r="K76" s="26" t="str">
        <f>IFERROR(VLOOKUP(B76,LastWeek!B:M,10,FALSE),"")</f>
        <v>Checking</v>
      </c>
      <c r="L76" s="26" t="str">
        <f>IFERROR(VLOOKUP(B76,LastWeek!B:M,11,FALSE),"")</f>
        <v>Sales</v>
      </c>
      <c r="M76" s="26"/>
      <c r="N76" s="26" t="str">
        <f>IFERROR(VLOOKUP(B76,LastWeek!B:M,12,FALSE),"")</f>
        <v>Apple NB service demand.</v>
      </c>
      <c r="O76" s="25">
        <v>0</v>
      </c>
      <c r="P76" s="25">
        <v>0</v>
      </c>
      <c r="Q76" s="25">
        <v>3000</v>
      </c>
      <c r="R76" s="27">
        <v>3000</v>
      </c>
      <c r="S76" s="28" t="s">
        <v>61</v>
      </c>
      <c r="T76" s="29">
        <v>20.8</v>
      </c>
      <c r="U76" s="27">
        <v>0</v>
      </c>
      <c r="V76" s="25">
        <v>144</v>
      </c>
      <c r="W76" s="30" t="s">
        <v>73</v>
      </c>
      <c r="X76" s="31" t="str">
        <f t="shared" si="5"/>
        <v>F</v>
      </c>
      <c r="Y76" s="25">
        <v>1293</v>
      </c>
      <c r="Z76" s="25">
        <v>0</v>
      </c>
      <c r="AA76" s="25">
        <v>0</v>
      </c>
      <c r="AB76" s="25">
        <v>70</v>
      </c>
      <c r="AC76" s="23" t="s">
        <v>63</v>
      </c>
    </row>
    <row r="77" spans="1:29" hidden="1">
      <c r="A77" s="36" t="str">
        <f t="shared" si="3"/>
        <v>Normal</v>
      </c>
      <c r="B77" s="22" t="s">
        <v>142</v>
      </c>
      <c r="C77" s="23" t="s">
        <v>112</v>
      </c>
      <c r="D77" s="24">
        <f>IFERROR(VLOOKUP(B77,TurnOver!A:C,3,FALSE),0)</f>
        <v>0</v>
      </c>
      <c r="E77" s="39">
        <f t="shared" si="4"/>
        <v>3.8</v>
      </c>
      <c r="F77" s="24">
        <f>IFERROR(VLOOKUP(B77,LastWeek!B:M,6,FALSE),"")</f>
        <v>737000</v>
      </c>
      <c r="G77" s="25">
        <v>737000</v>
      </c>
      <c r="H77" s="25">
        <v>467000</v>
      </c>
      <c r="I77" s="25">
        <f>IFERROR(VLOOKUP(B77,LastWeek!B:M,9,FALSE),"")</f>
        <v>288000</v>
      </c>
      <c r="J77" s="25">
        <v>288000</v>
      </c>
      <c r="K77" s="26" t="str">
        <f>IFERROR(VLOOKUP(B77,LastWeek!B:M,10,FALSE),"")</f>
        <v/>
      </c>
      <c r="L77" s="26" t="str">
        <f>IFERROR(VLOOKUP(B77,LastWeek!B:M,11,FALSE),"")</f>
        <v/>
      </c>
      <c r="M77" s="26"/>
      <c r="N77" s="26" t="str">
        <f>IFERROR(VLOOKUP(B77,LastWeek!B:M,12,FALSE),"")</f>
        <v/>
      </c>
      <c r="O77" s="25">
        <v>0</v>
      </c>
      <c r="P77" s="25">
        <v>150000</v>
      </c>
      <c r="Q77" s="25">
        <v>138000</v>
      </c>
      <c r="R77" s="27">
        <v>1025000</v>
      </c>
      <c r="S77" s="28">
        <v>13.7</v>
      </c>
      <c r="T77" s="29">
        <v>23.5</v>
      </c>
      <c r="U77" s="27">
        <v>75000</v>
      </c>
      <c r="V77" s="25">
        <v>43693</v>
      </c>
      <c r="W77" s="30">
        <v>0.6</v>
      </c>
      <c r="X77" s="31">
        <f t="shared" si="5"/>
        <v>100</v>
      </c>
      <c r="Y77" s="25">
        <v>816</v>
      </c>
      <c r="Z77" s="25">
        <v>254930</v>
      </c>
      <c r="AA77" s="25">
        <v>182256</v>
      </c>
      <c r="AB77" s="25">
        <v>132080</v>
      </c>
      <c r="AC77" s="23" t="s">
        <v>63</v>
      </c>
    </row>
    <row r="78" spans="1:29" hidden="1">
      <c r="A78" s="36" t="str">
        <f t="shared" si="3"/>
        <v>Normal</v>
      </c>
      <c r="B78" s="22" t="s">
        <v>143</v>
      </c>
      <c r="C78" s="23" t="s">
        <v>112</v>
      </c>
      <c r="D78" s="24">
        <f>IFERROR(VLOOKUP(B78,TurnOver!A:C,3,FALSE),0)</f>
        <v>0</v>
      </c>
      <c r="E78" s="39">
        <f t="shared" si="4"/>
        <v>1.9</v>
      </c>
      <c r="F78" s="24">
        <f>IFERROR(VLOOKUP(B78,LastWeek!B:M,6,FALSE),"")</f>
        <v>114000</v>
      </c>
      <c r="G78" s="25">
        <v>474000</v>
      </c>
      <c r="H78" s="25">
        <v>0</v>
      </c>
      <c r="I78" s="25">
        <f>IFERROR(VLOOKUP(B78,LastWeek!B:M,9,FALSE),"")</f>
        <v>0</v>
      </c>
      <c r="J78" s="25">
        <v>432000</v>
      </c>
      <c r="K78" s="26" t="str">
        <f>IFERROR(VLOOKUP(B78,LastWeek!B:M,10,FALSE),"")</f>
        <v/>
      </c>
      <c r="L78" s="26" t="str">
        <f>IFERROR(VLOOKUP(B78,LastWeek!B:M,11,FALSE),"")</f>
        <v/>
      </c>
      <c r="M78" s="26"/>
      <c r="N78" s="26" t="str">
        <f>IFERROR(VLOOKUP(B78,LastWeek!B:M,12,FALSE),"")</f>
        <v/>
      </c>
      <c r="O78" s="25">
        <v>0</v>
      </c>
      <c r="P78" s="25">
        <v>90000</v>
      </c>
      <c r="Q78" s="25">
        <v>342000</v>
      </c>
      <c r="R78" s="27">
        <v>906000</v>
      </c>
      <c r="S78" s="28">
        <v>4</v>
      </c>
      <c r="T78" s="29">
        <v>8.1</v>
      </c>
      <c r="U78" s="27">
        <v>224250</v>
      </c>
      <c r="V78" s="25">
        <v>111333</v>
      </c>
      <c r="W78" s="30">
        <v>0.5</v>
      </c>
      <c r="X78" s="31">
        <f t="shared" si="5"/>
        <v>100</v>
      </c>
      <c r="Y78" s="25">
        <v>2304</v>
      </c>
      <c r="Z78" s="25">
        <v>726429</v>
      </c>
      <c r="AA78" s="25">
        <v>372204</v>
      </c>
      <c r="AB78" s="25">
        <v>293269</v>
      </c>
      <c r="AC78" s="23" t="s">
        <v>63</v>
      </c>
    </row>
    <row r="79" spans="1:29" hidden="1">
      <c r="A79" s="36" t="str">
        <f t="shared" si="3"/>
        <v>FCST</v>
      </c>
      <c r="B79" s="22" t="s">
        <v>144</v>
      </c>
      <c r="C79" s="23" t="s">
        <v>112</v>
      </c>
      <c r="D79" s="24">
        <f>IFERROR(VLOOKUP(B79,TurnOver!A:C,3,FALSE),0)</f>
        <v>0</v>
      </c>
      <c r="E79" s="39" t="str">
        <f t="shared" si="4"/>
        <v>前八週無拉料</v>
      </c>
      <c r="F79" s="24">
        <f>IFERROR(VLOOKUP(B79,LastWeek!B:M,6,FALSE),"")</f>
        <v>3000</v>
      </c>
      <c r="G79" s="25">
        <v>3000</v>
      </c>
      <c r="H79" s="25">
        <v>0</v>
      </c>
      <c r="I79" s="25">
        <f>IFERROR(VLOOKUP(B79,LastWeek!B:M,9,FALSE),"")</f>
        <v>24000</v>
      </c>
      <c r="J79" s="25">
        <v>24000</v>
      </c>
      <c r="K79" s="26" t="str">
        <f>IFERROR(VLOOKUP(B79,LastWeek!B:M,10,FALSE),"")</f>
        <v>Checking</v>
      </c>
      <c r="L79" s="26" t="str">
        <f>IFERROR(VLOOKUP(B79,LastWeek!B:M,11,FALSE),"")</f>
        <v>Sales</v>
      </c>
      <c r="M79" s="26"/>
      <c r="N79" s="26" t="str">
        <f>IFERROR(VLOOKUP(B79,LastWeek!B:M,12,FALSE),"")</f>
        <v>FCST : 48K</v>
      </c>
      <c r="O79" s="25">
        <v>0</v>
      </c>
      <c r="P79" s="25">
        <v>15000</v>
      </c>
      <c r="Q79" s="25">
        <v>9000</v>
      </c>
      <c r="R79" s="27">
        <v>27000</v>
      </c>
      <c r="S79" s="28" t="s">
        <v>61</v>
      </c>
      <c r="T79" s="29">
        <v>12.2</v>
      </c>
      <c r="U79" s="27">
        <v>0</v>
      </c>
      <c r="V79" s="25">
        <v>2222</v>
      </c>
      <c r="W79" s="30" t="s">
        <v>73</v>
      </c>
      <c r="X79" s="31" t="str">
        <f t="shared" si="5"/>
        <v>F</v>
      </c>
      <c r="Y79" s="25">
        <v>0</v>
      </c>
      <c r="Z79" s="25">
        <v>12280</v>
      </c>
      <c r="AA79" s="25">
        <v>9744</v>
      </c>
      <c r="AB79" s="25">
        <v>8120</v>
      </c>
      <c r="AC79" s="23" t="s">
        <v>63</v>
      </c>
    </row>
    <row r="80" spans="1:29" hidden="1">
      <c r="A80" s="36" t="str">
        <f t="shared" si="3"/>
        <v>Normal</v>
      </c>
      <c r="B80" s="22" t="s">
        <v>145</v>
      </c>
      <c r="C80" s="23" t="s">
        <v>112</v>
      </c>
      <c r="D80" s="24">
        <f>IFERROR(VLOOKUP(B80,TurnOver!A:C,3,FALSE),0)</f>
        <v>0</v>
      </c>
      <c r="E80" s="39">
        <f t="shared" si="4"/>
        <v>2</v>
      </c>
      <c r="F80" s="24">
        <f>IFERROR(VLOOKUP(B80,LastWeek!B:M,6,FALSE),"")</f>
        <v>138000</v>
      </c>
      <c r="G80" s="25">
        <v>138000</v>
      </c>
      <c r="H80" s="25">
        <v>0</v>
      </c>
      <c r="I80" s="25">
        <f>IFERROR(VLOOKUP(B80,LastWeek!B:M,9,FALSE),"")</f>
        <v>0</v>
      </c>
      <c r="J80" s="25">
        <v>102000</v>
      </c>
      <c r="K80" s="26" t="str">
        <f>IFERROR(VLOOKUP(B80,LastWeek!B:M,10,FALSE),"")</f>
        <v/>
      </c>
      <c r="L80" s="26" t="str">
        <f>IFERROR(VLOOKUP(B80,LastWeek!B:M,11,FALSE),"")</f>
        <v/>
      </c>
      <c r="M80" s="26"/>
      <c r="N80" s="26" t="str">
        <f>IFERROR(VLOOKUP(B80,LastWeek!B:M,12,FALSE),"")</f>
        <v/>
      </c>
      <c r="O80" s="25">
        <v>0</v>
      </c>
      <c r="P80" s="25">
        <v>0</v>
      </c>
      <c r="Q80" s="25">
        <v>102000</v>
      </c>
      <c r="R80" s="27">
        <v>240000</v>
      </c>
      <c r="S80" s="28">
        <v>4.8</v>
      </c>
      <c r="T80" s="29">
        <v>8.9</v>
      </c>
      <c r="U80" s="27">
        <v>50250</v>
      </c>
      <c r="V80" s="25">
        <v>27072</v>
      </c>
      <c r="W80" s="30">
        <v>0.5</v>
      </c>
      <c r="X80" s="31">
        <f t="shared" si="5"/>
        <v>100</v>
      </c>
      <c r="Y80" s="25">
        <v>0</v>
      </c>
      <c r="Z80" s="25">
        <v>157628</v>
      </c>
      <c r="AA80" s="25">
        <v>102174</v>
      </c>
      <c r="AB80" s="25">
        <v>65003</v>
      </c>
      <c r="AC80" s="23" t="s">
        <v>63</v>
      </c>
    </row>
    <row r="81" spans="1:29" hidden="1">
      <c r="A81" s="36" t="str">
        <f t="shared" si="3"/>
        <v>Normal</v>
      </c>
      <c r="B81" s="22" t="s">
        <v>146</v>
      </c>
      <c r="C81" s="23" t="s">
        <v>112</v>
      </c>
      <c r="D81" s="24">
        <f>IFERROR(VLOOKUP(B81,TurnOver!A:C,3,FALSE),0)</f>
        <v>0</v>
      </c>
      <c r="E81" s="39">
        <f t="shared" si="4"/>
        <v>1.9</v>
      </c>
      <c r="F81" s="24">
        <f>IFERROR(VLOOKUP(B81,LastWeek!B:M,6,FALSE),"")</f>
        <v>98000</v>
      </c>
      <c r="G81" s="25">
        <v>158000</v>
      </c>
      <c r="H81" s="25">
        <v>68000</v>
      </c>
      <c r="I81" s="25">
        <f>IFERROR(VLOOKUP(B81,LastWeek!B:M,9,FALSE),"")</f>
        <v>3000</v>
      </c>
      <c r="J81" s="25">
        <v>120000</v>
      </c>
      <c r="K81" s="26" t="str">
        <f>IFERROR(VLOOKUP(B81,LastWeek!B:M,10,FALSE),"")</f>
        <v/>
      </c>
      <c r="L81" s="26" t="str">
        <f>IFERROR(VLOOKUP(B81,LastWeek!B:M,11,FALSE),"")</f>
        <v/>
      </c>
      <c r="M81" s="26"/>
      <c r="N81" s="26" t="str">
        <f>IFERROR(VLOOKUP(B81,LastWeek!B:M,12,FALSE),"")</f>
        <v/>
      </c>
      <c r="O81" s="25">
        <v>0</v>
      </c>
      <c r="P81" s="25">
        <v>0</v>
      </c>
      <c r="Q81" s="25">
        <v>120000</v>
      </c>
      <c r="R81" s="27">
        <v>278000</v>
      </c>
      <c r="S81" s="28">
        <v>4.4000000000000004</v>
      </c>
      <c r="T81" s="29">
        <v>10</v>
      </c>
      <c r="U81" s="27">
        <v>63000</v>
      </c>
      <c r="V81" s="25">
        <v>27894</v>
      </c>
      <c r="W81" s="30">
        <v>0.4</v>
      </c>
      <c r="X81" s="31">
        <f t="shared" si="5"/>
        <v>50</v>
      </c>
      <c r="Y81" s="25">
        <v>0</v>
      </c>
      <c r="Z81" s="25">
        <v>178210</v>
      </c>
      <c r="AA81" s="25">
        <v>81971</v>
      </c>
      <c r="AB81" s="25">
        <v>80838</v>
      </c>
      <c r="AC81" s="23" t="s">
        <v>63</v>
      </c>
    </row>
    <row r="82" spans="1:29" hidden="1">
      <c r="A82" s="36" t="str">
        <f t="shared" si="3"/>
        <v>Normal</v>
      </c>
      <c r="B82" s="22" t="s">
        <v>147</v>
      </c>
      <c r="C82" s="23" t="s">
        <v>112</v>
      </c>
      <c r="D82" s="24">
        <f>IFERROR(VLOOKUP(B82,TurnOver!A:C,3,FALSE),0)</f>
        <v>0</v>
      </c>
      <c r="E82" s="39">
        <f t="shared" si="4"/>
        <v>2.2000000000000002</v>
      </c>
      <c r="F82" s="24">
        <f>IFERROR(VLOOKUP(B82,LastWeek!B:M,6,FALSE),"")</f>
        <v>140000</v>
      </c>
      <c r="G82" s="25">
        <v>140000</v>
      </c>
      <c r="H82" s="25">
        <v>0</v>
      </c>
      <c r="I82" s="25">
        <f>IFERROR(VLOOKUP(B82,LastWeek!B:M,9,FALSE),"")</f>
        <v>70000</v>
      </c>
      <c r="J82" s="25">
        <v>70000</v>
      </c>
      <c r="K82" s="26" t="str">
        <f>IFERROR(VLOOKUP(B82,LastWeek!B:M,10,FALSE),"")</f>
        <v/>
      </c>
      <c r="L82" s="26" t="str">
        <f>IFERROR(VLOOKUP(B82,LastWeek!B:M,11,FALSE),"")</f>
        <v/>
      </c>
      <c r="M82" s="26"/>
      <c r="N82" s="26" t="str">
        <f>IFERROR(VLOOKUP(B82,LastWeek!B:M,12,FALSE),"")</f>
        <v/>
      </c>
      <c r="O82" s="25">
        <v>0</v>
      </c>
      <c r="P82" s="25">
        <v>0</v>
      </c>
      <c r="Q82" s="25">
        <v>70000</v>
      </c>
      <c r="R82" s="27">
        <v>210000</v>
      </c>
      <c r="S82" s="28">
        <v>6.7</v>
      </c>
      <c r="T82" s="29">
        <v>11.5</v>
      </c>
      <c r="U82" s="27">
        <v>31250</v>
      </c>
      <c r="V82" s="25">
        <v>18187</v>
      </c>
      <c r="W82" s="30">
        <v>0.6</v>
      </c>
      <c r="X82" s="31">
        <f t="shared" si="5"/>
        <v>100</v>
      </c>
      <c r="Y82" s="25">
        <v>0</v>
      </c>
      <c r="Z82" s="25">
        <v>92658</v>
      </c>
      <c r="AA82" s="25">
        <v>87174</v>
      </c>
      <c r="AB82" s="25">
        <v>65003</v>
      </c>
      <c r="AC82" s="23" t="s">
        <v>63</v>
      </c>
    </row>
    <row r="83" spans="1:29" hidden="1">
      <c r="A83" s="36" t="str">
        <f t="shared" si="3"/>
        <v>OverStock</v>
      </c>
      <c r="B83" s="22" t="s">
        <v>148</v>
      </c>
      <c r="C83" s="23" t="s">
        <v>112</v>
      </c>
      <c r="D83" s="24">
        <f>IFERROR(VLOOKUP(B83,TurnOver!A:C,3,FALSE),0)</f>
        <v>0</v>
      </c>
      <c r="E83" s="39">
        <f t="shared" si="4"/>
        <v>124</v>
      </c>
      <c r="F83" s="24">
        <f>IFERROR(VLOOKUP(B83,LastWeek!B:M,6,FALSE),"")</f>
        <v>171000</v>
      </c>
      <c r="G83" s="25">
        <v>108000</v>
      </c>
      <c r="H83" s="25">
        <v>108000</v>
      </c>
      <c r="I83" s="25">
        <f>IFERROR(VLOOKUP(B83,LastWeek!B:M,9,FALSE),"")</f>
        <v>0</v>
      </c>
      <c r="J83" s="25">
        <v>93000</v>
      </c>
      <c r="K83" s="26" t="str">
        <f>IFERROR(VLOOKUP(B83,LastWeek!B:M,10,FALSE),"")</f>
        <v>Checking</v>
      </c>
      <c r="L83" s="26" t="str">
        <f>IFERROR(VLOOKUP(B83,LastWeek!B:M,11,FALSE),"")</f>
        <v>Sales</v>
      </c>
      <c r="M83" s="26"/>
      <c r="N83" s="26" t="str">
        <f>IFERROR(VLOOKUP(B83,LastWeek!B:M,12,FALSE),"")</f>
        <v>New PJ goods preparing, demand postponed, future FCST 221K in Jun. ~Oct.</v>
      </c>
      <c r="O83" s="25">
        <v>0</v>
      </c>
      <c r="P83" s="25">
        <v>63000</v>
      </c>
      <c r="Q83" s="25">
        <v>30000</v>
      </c>
      <c r="R83" s="27">
        <v>201000</v>
      </c>
      <c r="S83" s="28">
        <v>268</v>
      </c>
      <c r="T83" s="29">
        <v>14</v>
      </c>
      <c r="U83" s="27">
        <v>750</v>
      </c>
      <c r="V83" s="25">
        <v>14333</v>
      </c>
      <c r="W83" s="30">
        <v>19.100000000000001</v>
      </c>
      <c r="X83" s="31">
        <f t="shared" si="5"/>
        <v>150</v>
      </c>
      <c r="Y83" s="25">
        <v>0</v>
      </c>
      <c r="Z83" s="25">
        <v>34060</v>
      </c>
      <c r="AA83" s="25">
        <v>94940</v>
      </c>
      <c r="AB83" s="25">
        <v>102617</v>
      </c>
      <c r="AC83" s="23" t="s">
        <v>63</v>
      </c>
    </row>
    <row r="84" spans="1:29" hidden="1">
      <c r="A84" s="36" t="str">
        <f t="shared" si="3"/>
        <v>Normal</v>
      </c>
      <c r="B84" s="22" t="s">
        <v>149</v>
      </c>
      <c r="C84" s="23" t="s">
        <v>112</v>
      </c>
      <c r="D84" s="24">
        <f>IFERROR(VLOOKUP(B84,TurnOver!A:C,3,FALSE),0)</f>
        <v>0</v>
      </c>
      <c r="E84" s="39">
        <f t="shared" si="4"/>
        <v>5.3</v>
      </c>
      <c r="F84" s="24">
        <f>IFERROR(VLOOKUP(B84,LastWeek!B:M,6,FALSE),"")</f>
        <v>12000</v>
      </c>
      <c r="G84" s="25">
        <v>15000</v>
      </c>
      <c r="H84" s="25">
        <v>0</v>
      </c>
      <c r="I84" s="25">
        <f>IFERROR(VLOOKUP(B84,LastWeek!B:M,9,FALSE),"")</f>
        <v>9000</v>
      </c>
      <c r="J84" s="25">
        <v>12000</v>
      </c>
      <c r="K84" s="26" t="str">
        <f>IFERROR(VLOOKUP(B84,LastWeek!B:M,10,FALSE),"")</f>
        <v/>
      </c>
      <c r="L84" s="26" t="str">
        <f>IFERROR(VLOOKUP(B84,LastWeek!B:M,11,FALSE),"")</f>
        <v/>
      </c>
      <c r="M84" s="26"/>
      <c r="N84" s="26" t="str">
        <f>IFERROR(VLOOKUP(B84,LastWeek!B:M,12,FALSE),"")</f>
        <v/>
      </c>
      <c r="O84" s="25">
        <v>0</v>
      </c>
      <c r="P84" s="25">
        <v>6000</v>
      </c>
      <c r="Q84" s="25">
        <v>6000</v>
      </c>
      <c r="R84" s="27">
        <v>27000</v>
      </c>
      <c r="S84" s="28">
        <v>12</v>
      </c>
      <c r="T84" s="29">
        <v>11.8</v>
      </c>
      <c r="U84" s="27">
        <v>2250</v>
      </c>
      <c r="V84" s="25">
        <v>2281</v>
      </c>
      <c r="W84" s="30">
        <v>1</v>
      </c>
      <c r="X84" s="31">
        <f t="shared" si="5"/>
        <v>100</v>
      </c>
      <c r="Y84" s="25">
        <v>0</v>
      </c>
      <c r="Z84" s="25">
        <v>11893</v>
      </c>
      <c r="AA84" s="25">
        <v>10944</v>
      </c>
      <c r="AB84" s="25">
        <v>10080</v>
      </c>
      <c r="AC84" s="23" t="s">
        <v>63</v>
      </c>
    </row>
    <row r="85" spans="1:29" hidden="1">
      <c r="A85" s="36" t="str">
        <f t="shared" si="3"/>
        <v>Normal</v>
      </c>
      <c r="B85" s="22" t="s">
        <v>150</v>
      </c>
      <c r="C85" s="23" t="s">
        <v>112</v>
      </c>
      <c r="D85" s="24">
        <f>IFERROR(VLOOKUP(B85,TurnOver!A:C,3,FALSE),0)</f>
        <v>0</v>
      </c>
      <c r="E85" s="39">
        <f t="shared" si="4"/>
        <v>5.3</v>
      </c>
      <c r="F85" s="24">
        <f>IFERROR(VLOOKUP(B85,LastWeek!B:M,6,FALSE),"")</f>
        <v>9000</v>
      </c>
      <c r="G85" s="25">
        <v>6000</v>
      </c>
      <c r="H85" s="25">
        <v>0</v>
      </c>
      <c r="I85" s="25">
        <f>IFERROR(VLOOKUP(B85,LastWeek!B:M,9,FALSE),"")</f>
        <v>3000</v>
      </c>
      <c r="J85" s="25">
        <v>6000</v>
      </c>
      <c r="K85" s="26" t="str">
        <f>IFERROR(VLOOKUP(B85,LastWeek!B:M,10,FALSE),"")</f>
        <v/>
      </c>
      <c r="L85" s="26" t="str">
        <f>IFERROR(VLOOKUP(B85,LastWeek!B:M,11,FALSE),"")</f>
        <v/>
      </c>
      <c r="M85" s="26"/>
      <c r="N85" s="26" t="str">
        <f>IFERROR(VLOOKUP(B85,LastWeek!B:M,12,FALSE),"")</f>
        <v/>
      </c>
      <c r="O85" s="25">
        <v>0</v>
      </c>
      <c r="P85" s="25">
        <v>6000</v>
      </c>
      <c r="Q85" s="25">
        <v>0</v>
      </c>
      <c r="R85" s="27">
        <v>12000</v>
      </c>
      <c r="S85" s="28">
        <v>10.7</v>
      </c>
      <c r="T85" s="29">
        <v>13.4</v>
      </c>
      <c r="U85" s="27">
        <v>1125</v>
      </c>
      <c r="V85" s="25">
        <v>896</v>
      </c>
      <c r="W85" s="30">
        <v>0.8</v>
      </c>
      <c r="X85" s="31">
        <f t="shared" si="5"/>
        <v>100</v>
      </c>
      <c r="Y85" s="25">
        <v>0</v>
      </c>
      <c r="Z85" s="25">
        <v>2992</v>
      </c>
      <c r="AA85" s="25">
        <v>5069</v>
      </c>
      <c r="AB85" s="25">
        <v>5120</v>
      </c>
      <c r="AC85" s="23" t="s">
        <v>63</v>
      </c>
    </row>
    <row r="86" spans="1:29" hidden="1">
      <c r="A86" s="36" t="str">
        <f t="shared" si="3"/>
        <v>OverStock</v>
      </c>
      <c r="B86" s="22" t="s">
        <v>151</v>
      </c>
      <c r="C86" s="23" t="s">
        <v>112</v>
      </c>
      <c r="D86" s="24">
        <f>IFERROR(VLOOKUP(B86,TurnOver!A:C,3,FALSE),0)</f>
        <v>0</v>
      </c>
      <c r="E86" s="39">
        <f t="shared" si="4"/>
        <v>40</v>
      </c>
      <c r="F86" s="24">
        <f>IFERROR(VLOOKUP(B86,LastWeek!B:M,6,FALSE),"")</f>
        <v>111000</v>
      </c>
      <c r="G86" s="25">
        <v>201000</v>
      </c>
      <c r="H86" s="25">
        <v>66000</v>
      </c>
      <c r="I86" s="25">
        <f>IFERROR(VLOOKUP(B86,LastWeek!B:M,9,FALSE),"")</f>
        <v>93000</v>
      </c>
      <c r="J86" s="25">
        <v>270000</v>
      </c>
      <c r="K86" s="26" t="str">
        <f>IFERROR(VLOOKUP(B86,LastWeek!B:M,10,FALSE),"")</f>
        <v>Checking</v>
      </c>
      <c r="L86" s="26" t="str">
        <f>IFERROR(VLOOKUP(B86,LastWeek!B:M,11,FALSE),"")</f>
        <v>Sales</v>
      </c>
      <c r="M86" s="26"/>
      <c r="N86" s="26" t="str">
        <f>IFERROR(VLOOKUP(B86,LastWeek!B:M,12,FALSE),"")</f>
        <v>for PGQ, 6月下旬陸續量產, FCST 1023K</v>
      </c>
      <c r="O86" s="25">
        <v>0</v>
      </c>
      <c r="P86" s="25">
        <v>0</v>
      </c>
      <c r="Q86" s="25">
        <v>270000</v>
      </c>
      <c r="R86" s="27">
        <v>471000</v>
      </c>
      <c r="S86" s="28">
        <v>69.8</v>
      </c>
      <c r="T86" s="29">
        <v>5.3</v>
      </c>
      <c r="U86" s="27">
        <v>6750</v>
      </c>
      <c r="V86" s="25">
        <v>88333</v>
      </c>
      <c r="W86" s="30">
        <v>13.1</v>
      </c>
      <c r="X86" s="31">
        <f t="shared" si="5"/>
        <v>150</v>
      </c>
      <c r="Y86" s="25">
        <v>0</v>
      </c>
      <c r="Z86" s="25">
        <v>468000</v>
      </c>
      <c r="AA86" s="25">
        <v>466718</v>
      </c>
      <c r="AB86" s="25">
        <v>474987</v>
      </c>
      <c r="AC86" s="23" t="s">
        <v>63</v>
      </c>
    </row>
    <row r="87" spans="1:29" hidden="1">
      <c r="A87" s="36" t="str">
        <f t="shared" si="3"/>
        <v>FCST</v>
      </c>
      <c r="B87" s="22" t="s">
        <v>152</v>
      </c>
      <c r="C87" s="23" t="s">
        <v>112</v>
      </c>
      <c r="D87" s="24">
        <f>IFERROR(VLOOKUP(B87,TurnOver!A:C,3,FALSE),0)</f>
        <v>0</v>
      </c>
      <c r="E87" s="39" t="str">
        <f t="shared" si="4"/>
        <v>前八週無拉料</v>
      </c>
      <c r="F87" s="24">
        <f>IFERROR(VLOOKUP(B87,LastWeek!B:M,6,FALSE),"")</f>
        <v>0</v>
      </c>
      <c r="G87" s="25">
        <v>0</v>
      </c>
      <c r="H87" s="25">
        <v>0</v>
      </c>
      <c r="I87" s="25">
        <f>IFERROR(VLOOKUP(B87,LastWeek!B:M,9,FALSE),"")</f>
        <v>0</v>
      </c>
      <c r="J87" s="25">
        <v>0</v>
      </c>
      <c r="K87" s="26" t="str">
        <f>IFERROR(VLOOKUP(B87,LastWeek!B:M,10,FALSE),"")</f>
        <v/>
      </c>
      <c r="L87" s="26" t="str">
        <f>IFERROR(VLOOKUP(B87,LastWeek!B:M,11,FALSE),"")</f>
        <v/>
      </c>
      <c r="M87" s="26"/>
      <c r="N87" s="26" t="str">
        <f>IFERROR(VLOOKUP(B87,LastWeek!B:M,12,FALSE),"")</f>
        <v/>
      </c>
      <c r="O87" s="25">
        <v>0</v>
      </c>
      <c r="P87" s="25">
        <v>0</v>
      </c>
      <c r="Q87" s="25">
        <v>0</v>
      </c>
      <c r="R87" s="27">
        <v>0</v>
      </c>
      <c r="S87" s="28" t="s">
        <v>61</v>
      </c>
      <c r="T87" s="29">
        <v>0</v>
      </c>
      <c r="U87" s="27">
        <v>0</v>
      </c>
      <c r="V87" s="25">
        <v>2166</v>
      </c>
      <c r="W87" s="30" t="s">
        <v>73</v>
      </c>
      <c r="X87" s="31" t="str">
        <f t="shared" si="5"/>
        <v>F</v>
      </c>
      <c r="Y87" s="25">
        <v>0</v>
      </c>
      <c r="Z87" s="25">
        <v>9495</v>
      </c>
      <c r="AA87" s="25">
        <v>12500</v>
      </c>
      <c r="AB87" s="25">
        <v>10000</v>
      </c>
      <c r="AC87" s="23" t="s">
        <v>63</v>
      </c>
    </row>
    <row r="88" spans="1:29" hidden="1">
      <c r="A88" s="36" t="str">
        <f t="shared" si="3"/>
        <v>OverStock</v>
      </c>
      <c r="B88" s="22" t="s">
        <v>153</v>
      </c>
      <c r="C88" s="23" t="s">
        <v>112</v>
      </c>
      <c r="D88" s="24">
        <f>IFERROR(VLOOKUP(B88,TurnOver!A:C,3,FALSE),0)</f>
        <v>0</v>
      </c>
      <c r="E88" s="39">
        <f t="shared" si="4"/>
        <v>11.2</v>
      </c>
      <c r="F88" s="24">
        <f>IFERROR(VLOOKUP(B88,LastWeek!B:M,6,FALSE),"")</f>
        <v>378000</v>
      </c>
      <c r="G88" s="25">
        <v>578000</v>
      </c>
      <c r="H88" s="25">
        <v>0</v>
      </c>
      <c r="I88" s="25">
        <f>IFERROR(VLOOKUP(B88,LastWeek!B:M,9,FALSE),"")</f>
        <v>120000</v>
      </c>
      <c r="J88" s="25">
        <v>260000</v>
      </c>
      <c r="K88" s="26" t="str">
        <f>IFERROR(VLOOKUP(B88,LastWeek!B:M,10,FALSE),"")</f>
        <v>Checking</v>
      </c>
      <c r="L88" s="26" t="str">
        <f>IFERROR(VLOOKUP(B88,LastWeek!B:M,11,FALSE),"")</f>
        <v>Sales</v>
      </c>
      <c r="M88" s="26"/>
      <c r="N88" s="26" t="str">
        <f>IFERROR(VLOOKUP(B88,LastWeek!B:M,12,FALSE),"")</f>
        <v>Apple NB "JH34, FCST 1M from Jul. ~ Oct.</v>
      </c>
      <c r="O88" s="25">
        <v>0</v>
      </c>
      <c r="P88" s="25">
        <v>220000</v>
      </c>
      <c r="Q88" s="25">
        <v>40000</v>
      </c>
      <c r="R88" s="27">
        <v>838000</v>
      </c>
      <c r="S88" s="28">
        <v>36.200000000000003</v>
      </c>
      <c r="T88" s="29">
        <v>8</v>
      </c>
      <c r="U88" s="27">
        <v>23125</v>
      </c>
      <c r="V88" s="25">
        <v>104333</v>
      </c>
      <c r="W88" s="30">
        <v>4.5</v>
      </c>
      <c r="X88" s="31">
        <f t="shared" si="5"/>
        <v>150</v>
      </c>
      <c r="Y88" s="25">
        <v>0</v>
      </c>
      <c r="Z88" s="25">
        <v>594000</v>
      </c>
      <c r="AA88" s="25">
        <v>452609</v>
      </c>
      <c r="AB88" s="25">
        <v>168783</v>
      </c>
      <c r="AC88" s="23" t="s">
        <v>63</v>
      </c>
    </row>
    <row r="89" spans="1:29" hidden="1">
      <c r="A89" s="36" t="str">
        <f t="shared" si="3"/>
        <v>FCST</v>
      </c>
      <c r="B89" s="22" t="s">
        <v>154</v>
      </c>
      <c r="C89" s="23" t="s">
        <v>112</v>
      </c>
      <c r="D89" s="24">
        <f>IFERROR(VLOOKUP(B89,TurnOver!A:C,3,FALSE),0)</f>
        <v>0</v>
      </c>
      <c r="E89" s="39" t="str">
        <f t="shared" si="4"/>
        <v>前八週無拉料</v>
      </c>
      <c r="F89" s="24">
        <f>IFERROR(VLOOKUP(B89,LastWeek!B:M,6,FALSE),"")</f>
        <v>0</v>
      </c>
      <c r="G89" s="25">
        <v>3000</v>
      </c>
      <c r="H89" s="25">
        <v>0</v>
      </c>
      <c r="I89" s="25">
        <f>IFERROR(VLOOKUP(B89,LastWeek!B:M,9,FALSE),"")</f>
        <v>0</v>
      </c>
      <c r="J89" s="25">
        <v>0</v>
      </c>
      <c r="K89" s="26" t="str">
        <f>IFERROR(VLOOKUP(B89,LastWeek!B:M,10,FALSE),"")</f>
        <v/>
      </c>
      <c r="L89" s="26" t="str">
        <f>IFERROR(VLOOKUP(B89,LastWeek!B:M,11,FALSE),"")</f>
        <v/>
      </c>
      <c r="M89" s="26"/>
      <c r="N89" s="26" t="str">
        <f>IFERROR(VLOOKUP(B89,LastWeek!B:M,12,FALSE),"")</f>
        <v/>
      </c>
      <c r="O89" s="25">
        <v>0</v>
      </c>
      <c r="P89" s="25">
        <v>0</v>
      </c>
      <c r="Q89" s="25">
        <v>0</v>
      </c>
      <c r="R89" s="27">
        <v>3000</v>
      </c>
      <c r="S89" s="28" t="s">
        <v>61</v>
      </c>
      <c r="T89" s="29">
        <v>88.2</v>
      </c>
      <c r="U89" s="27">
        <v>0</v>
      </c>
      <c r="V89" s="25">
        <v>34</v>
      </c>
      <c r="W89" s="30" t="s">
        <v>73</v>
      </c>
      <c r="X89" s="31" t="str">
        <f t="shared" si="5"/>
        <v>F</v>
      </c>
      <c r="Y89" s="25">
        <v>0</v>
      </c>
      <c r="Z89" s="25">
        <v>308</v>
      </c>
      <c r="AA89" s="25">
        <v>0</v>
      </c>
      <c r="AB89" s="25">
        <v>0</v>
      </c>
      <c r="AC89" s="23" t="s">
        <v>63</v>
      </c>
    </row>
    <row r="90" spans="1:29" hidden="1">
      <c r="A90" s="36" t="str">
        <f t="shared" si="3"/>
        <v>Normal</v>
      </c>
      <c r="B90" s="22" t="s">
        <v>155</v>
      </c>
      <c r="C90" s="23" t="s">
        <v>112</v>
      </c>
      <c r="D90" s="24">
        <f>IFERROR(VLOOKUP(B90,TurnOver!A:C,3,FALSE),0)</f>
        <v>0</v>
      </c>
      <c r="E90" s="39">
        <f t="shared" si="4"/>
        <v>2.7</v>
      </c>
      <c r="F90" s="24">
        <f>IFERROR(VLOOKUP(B90,LastWeek!B:M,6,FALSE),"")</f>
        <v>306000</v>
      </c>
      <c r="G90" s="25">
        <v>306000</v>
      </c>
      <c r="H90" s="25">
        <v>162000</v>
      </c>
      <c r="I90" s="25">
        <f>IFERROR(VLOOKUP(B90,LastWeek!B:M,9,FALSE),"")</f>
        <v>3000</v>
      </c>
      <c r="J90" s="25">
        <v>144000</v>
      </c>
      <c r="K90" s="26" t="str">
        <f>IFERROR(VLOOKUP(B90,LastWeek!B:M,10,FALSE),"")</f>
        <v/>
      </c>
      <c r="L90" s="26" t="str">
        <f>IFERROR(VLOOKUP(B90,LastWeek!B:M,11,FALSE),"")</f>
        <v/>
      </c>
      <c r="M90" s="26"/>
      <c r="N90" s="26" t="str">
        <f>IFERROR(VLOOKUP(B90,LastWeek!B:M,12,FALSE),"")</f>
        <v/>
      </c>
      <c r="O90" s="25">
        <v>0</v>
      </c>
      <c r="P90" s="25">
        <v>60000</v>
      </c>
      <c r="Q90" s="25">
        <v>84000</v>
      </c>
      <c r="R90" s="27">
        <v>450000</v>
      </c>
      <c r="S90" s="28">
        <v>8.6</v>
      </c>
      <c r="T90" s="29">
        <v>8.3000000000000007</v>
      </c>
      <c r="U90" s="27">
        <v>52500</v>
      </c>
      <c r="V90" s="25">
        <v>54099</v>
      </c>
      <c r="W90" s="30">
        <v>1</v>
      </c>
      <c r="X90" s="31">
        <f t="shared" si="5"/>
        <v>100</v>
      </c>
      <c r="Y90" s="25">
        <v>24375</v>
      </c>
      <c r="Z90" s="25">
        <v>260625</v>
      </c>
      <c r="AA90" s="25">
        <v>223615</v>
      </c>
      <c r="AB90" s="25">
        <v>175876</v>
      </c>
      <c r="AC90" s="23" t="s">
        <v>63</v>
      </c>
    </row>
    <row r="91" spans="1:29" hidden="1">
      <c r="A91" s="36" t="str">
        <f t="shared" si="3"/>
        <v>Normal</v>
      </c>
      <c r="B91" s="22" t="s">
        <v>156</v>
      </c>
      <c r="C91" s="23" t="s">
        <v>112</v>
      </c>
      <c r="D91" s="24">
        <f>IFERROR(VLOOKUP(B91,TurnOver!A:C,3,FALSE),0)</f>
        <v>0</v>
      </c>
      <c r="E91" s="39">
        <f t="shared" si="4"/>
        <v>1.8</v>
      </c>
      <c r="F91" s="24">
        <f>IFERROR(VLOOKUP(B91,LastWeek!B:M,6,FALSE),"")</f>
        <v>492000</v>
      </c>
      <c r="G91" s="25">
        <v>882000</v>
      </c>
      <c r="H91" s="25">
        <v>0</v>
      </c>
      <c r="I91" s="25">
        <f>IFERROR(VLOOKUP(B91,LastWeek!B:M,9,FALSE),"")</f>
        <v>126000</v>
      </c>
      <c r="J91" s="25">
        <v>210000</v>
      </c>
      <c r="K91" s="26" t="str">
        <f>IFERROR(VLOOKUP(B91,LastWeek!B:M,10,FALSE),"")</f>
        <v/>
      </c>
      <c r="L91" s="26" t="str">
        <f>IFERROR(VLOOKUP(B91,LastWeek!B:M,11,FALSE),"")</f>
        <v/>
      </c>
      <c r="M91" s="26"/>
      <c r="N91" s="26" t="str">
        <f>IFERROR(VLOOKUP(B91,LastWeek!B:M,12,FALSE),"")</f>
        <v/>
      </c>
      <c r="O91" s="25">
        <v>0</v>
      </c>
      <c r="P91" s="25">
        <v>210000</v>
      </c>
      <c r="Q91" s="25">
        <v>0</v>
      </c>
      <c r="R91" s="27">
        <v>1092000</v>
      </c>
      <c r="S91" s="28">
        <v>9.3000000000000007</v>
      </c>
      <c r="T91" s="29">
        <v>10.6</v>
      </c>
      <c r="U91" s="27">
        <v>117375</v>
      </c>
      <c r="V91" s="25">
        <v>103041</v>
      </c>
      <c r="W91" s="30">
        <v>0.9</v>
      </c>
      <c r="X91" s="31">
        <f t="shared" si="5"/>
        <v>100</v>
      </c>
      <c r="Y91" s="25">
        <v>133629</v>
      </c>
      <c r="Z91" s="25">
        <v>551591</v>
      </c>
      <c r="AA91" s="25">
        <v>314137</v>
      </c>
      <c r="AB91" s="25">
        <v>337828</v>
      </c>
      <c r="AC91" s="23" t="s">
        <v>63</v>
      </c>
    </row>
    <row r="92" spans="1:29" hidden="1">
      <c r="A92" s="36" t="str">
        <f t="shared" si="3"/>
        <v>ZeroZero</v>
      </c>
      <c r="B92" s="22" t="s">
        <v>157</v>
      </c>
      <c r="C92" s="23" t="s">
        <v>112</v>
      </c>
      <c r="D92" s="24">
        <f>IFERROR(VLOOKUP(B92,TurnOver!A:C,3,FALSE),0)</f>
        <v>0</v>
      </c>
      <c r="E92" s="39" t="str">
        <f t="shared" si="4"/>
        <v>前八週無拉料</v>
      </c>
      <c r="F92" s="24">
        <f>IFERROR(VLOOKUP(B92,LastWeek!B:M,6,FALSE),"")</f>
        <v>351000</v>
      </c>
      <c r="G92" s="25">
        <v>351000</v>
      </c>
      <c r="H92" s="25">
        <v>255000</v>
      </c>
      <c r="I92" s="25">
        <f>IFERROR(VLOOKUP(B92,LastWeek!B:M,9,FALSE),"")</f>
        <v>0</v>
      </c>
      <c r="J92" s="25">
        <v>0</v>
      </c>
      <c r="K92" s="26" t="str">
        <f>IFERROR(VLOOKUP(B92,LastWeek!B:M,10,FALSE),"")</f>
        <v>Checking</v>
      </c>
      <c r="L92" s="26" t="str">
        <f>IFERROR(VLOOKUP(B92,LastWeek!B:M,11,FALSE),"")</f>
        <v>PM</v>
      </c>
      <c r="M92" s="26"/>
      <c r="N92" s="26" t="str">
        <f>IFERROR(VLOOKUP(B92,LastWeek!B:M,12,FALSE),"")</f>
        <v xml:space="preserve">Asus "YZ1A" EOL. Need PM cancel PBK and transfer to other ASUS EMS. </v>
      </c>
      <c r="O92" s="25">
        <v>0</v>
      </c>
      <c r="P92" s="25">
        <v>0</v>
      </c>
      <c r="Q92" s="25">
        <v>0</v>
      </c>
      <c r="R92" s="27">
        <v>351000</v>
      </c>
      <c r="S92" s="28" t="s">
        <v>61</v>
      </c>
      <c r="T92" s="29" t="s">
        <v>61</v>
      </c>
      <c r="U92" s="27">
        <v>0</v>
      </c>
      <c r="V92" s="25">
        <v>0</v>
      </c>
      <c r="W92" s="30" t="s">
        <v>62</v>
      </c>
      <c r="X92" s="31" t="str">
        <f t="shared" si="5"/>
        <v>E</v>
      </c>
      <c r="Y92" s="25">
        <v>0</v>
      </c>
      <c r="Z92" s="25">
        <v>0</v>
      </c>
      <c r="AA92" s="25">
        <v>0</v>
      </c>
      <c r="AB92" s="25">
        <v>0</v>
      </c>
      <c r="AC92" s="23" t="s">
        <v>63</v>
      </c>
    </row>
    <row r="93" spans="1:29" hidden="1">
      <c r="A93" s="36" t="str">
        <f t="shared" si="3"/>
        <v>None</v>
      </c>
      <c r="B93" s="22" t="s">
        <v>158</v>
      </c>
      <c r="C93" s="23" t="s">
        <v>112</v>
      </c>
      <c r="D93" s="24">
        <f>IFERROR(VLOOKUP(B93,TurnOver!A:C,3,FALSE),0)</f>
        <v>0</v>
      </c>
      <c r="E93" s="39" t="str">
        <f t="shared" si="4"/>
        <v>前八週無拉料</v>
      </c>
      <c r="F93" s="24">
        <f>IFERROR(VLOOKUP(B93,LastWeek!B:M,6,FALSE),"")</f>
        <v>0</v>
      </c>
      <c r="G93" s="25">
        <v>0</v>
      </c>
      <c r="H93" s="25">
        <v>0</v>
      </c>
      <c r="I93" s="25">
        <f>IFERROR(VLOOKUP(B93,LastWeek!B:M,9,FALSE),"")</f>
        <v>0</v>
      </c>
      <c r="J93" s="25">
        <v>0</v>
      </c>
      <c r="K93" s="26" t="str">
        <f>IFERROR(VLOOKUP(B93,LastWeek!B:M,10,FALSE),"")</f>
        <v/>
      </c>
      <c r="L93" s="26" t="str">
        <f>IFERROR(VLOOKUP(B93,LastWeek!B:M,11,FALSE),"")</f>
        <v/>
      </c>
      <c r="M93" s="26"/>
      <c r="N93" s="26" t="str">
        <f>IFERROR(VLOOKUP(B93,LastWeek!B:M,12,FALSE),"")</f>
        <v/>
      </c>
      <c r="O93" s="25">
        <v>0</v>
      </c>
      <c r="P93" s="25">
        <v>0</v>
      </c>
      <c r="Q93" s="25">
        <v>0</v>
      </c>
      <c r="R93" s="27">
        <v>0</v>
      </c>
      <c r="S93" s="28" t="s">
        <v>61</v>
      </c>
      <c r="T93" s="29" t="s">
        <v>61</v>
      </c>
      <c r="U93" s="27">
        <v>0</v>
      </c>
      <c r="V93" s="25" t="s">
        <v>61</v>
      </c>
      <c r="W93" s="30" t="s">
        <v>62</v>
      </c>
      <c r="X93" s="31" t="str">
        <f t="shared" si="5"/>
        <v>E</v>
      </c>
      <c r="Y93" s="25">
        <v>0</v>
      </c>
      <c r="Z93" s="25">
        <v>0</v>
      </c>
      <c r="AA93" s="25">
        <v>0</v>
      </c>
      <c r="AB93" s="25">
        <v>0</v>
      </c>
      <c r="AC93" s="23" t="s">
        <v>63</v>
      </c>
    </row>
    <row r="94" spans="1:29" hidden="1">
      <c r="A94" s="36" t="str">
        <f t="shared" si="3"/>
        <v>Normal</v>
      </c>
      <c r="B94" s="22" t="s">
        <v>159</v>
      </c>
      <c r="C94" s="23" t="s">
        <v>112</v>
      </c>
      <c r="D94" s="24">
        <f>IFERROR(VLOOKUP(B94,TurnOver!A:C,3,FALSE),0)</f>
        <v>0</v>
      </c>
      <c r="E94" s="39">
        <f t="shared" si="4"/>
        <v>3</v>
      </c>
      <c r="F94" s="24">
        <f>IFERROR(VLOOKUP(B94,LastWeek!B:M,6,FALSE),"")</f>
        <v>6000</v>
      </c>
      <c r="G94" s="25">
        <v>156000</v>
      </c>
      <c r="H94" s="25">
        <v>0</v>
      </c>
      <c r="I94" s="25">
        <f>IFERROR(VLOOKUP(B94,LastWeek!B:M,9,FALSE),"")</f>
        <v>54000</v>
      </c>
      <c r="J94" s="25">
        <v>90000</v>
      </c>
      <c r="K94" s="26" t="str">
        <f>IFERROR(VLOOKUP(B94,LastWeek!B:M,10,FALSE),"")</f>
        <v/>
      </c>
      <c r="L94" s="26" t="str">
        <f>IFERROR(VLOOKUP(B94,LastWeek!B:M,11,FALSE),"")</f>
        <v/>
      </c>
      <c r="M94" s="26"/>
      <c r="N94" s="26" t="str">
        <f>IFERROR(VLOOKUP(B94,LastWeek!B:M,12,FALSE),"")</f>
        <v/>
      </c>
      <c r="O94" s="25">
        <v>0</v>
      </c>
      <c r="P94" s="25">
        <v>0</v>
      </c>
      <c r="Q94" s="25">
        <v>90000</v>
      </c>
      <c r="R94" s="27">
        <v>246000</v>
      </c>
      <c r="S94" s="28">
        <v>8.3000000000000007</v>
      </c>
      <c r="T94" s="29">
        <v>6.5</v>
      </c>
      <c r="U94" s="27">
        <v>29625</v>
      </c>
      <c r="V94" s="25">
        <v>38026</v>
      </c>
      <c r="W94" s="30">
        <v>1.3</v>
      </c>
      <c r="X94" s="31">
        <f t="shared" si="5"/>
        <v>100</v>
      </c>
      <c r="Y94" s="25">
        <v>55957</v>
      </c>
      <c r="Z94" s="25">
        <v>181313</v>
      </c>
      <c r="AA94" s="25">
        <v>144421</v>
      </c>
      <c r="AB94" s="25">
        <v>153751</v>
      </c>
      <c r="AC94" s="23" t="s">
        <v>63</v>
      </c>
    </row>
    <row r="95" spans="1:29" hidden="1">
      <c r="A95" s="36" t="str">
        <f t="shared" si="3"/>
        <v>FCST</v>
      </c>
      <c r="B95" s="22" t="s">
        <v>160</v>
      </c>
      <c r="C95" s="23" t="s">
        <v>112</v>
      </c>
      <c r="D95" s="24">
        <f>IFERROR(VLOOKUP(B95,TurnOver!A:C,3,FALSE),0)</f>
        <v>0</v>
      </c>
      <c r="E95" s="39" t="str">
        <f t="shared" si="4"/>
        <v>前八週無拉料</v>
      </c>
      <c r="F95" s="24">
        <f>IFERROR(VLOOKUP(B95,LastWeek!B:M,6,FALSE),"")</f>
        <v>18000</v>
      </c>
      <c r="G95" s="25">
        <v>18000</v>
      </c>
      <c r="H95" s="25">
        <v>0</v>
      </c>
      <c r="I95" s="25">
        <f>IFERROR(VLOOKUP(B95,LastWeek!B:M,9,FALSE),"")</f>
        <v>3000</v>
      </c>
      <c r="J95" s="25">
        <v>3000</v>
      </c>
      <c r="K95" s="26" t="str">
        <f>IFERROR(VLOOKUP(B95,LastWeek!B:M,10,FALSE),"")</f>
        <v>Checking</v>
      </c>
      <c r="L95" s="26" t="str">
        <f>IFERROR(VLOOKUP(B95,LastWeek!B:M,11,FALSE),"")</f>
        <v>Sales</v>
      </c>
      <c r="M95" s="26"/>
      <c r="N95" s="26" t="str">
        <f>IFERROR(VLOOKUP(B95,LastWeek!B:M,12,FALSE),"")</f>
        <v>Tesla "XE1T, FCST 20K from Jul. ~ Oct.</v>
      </c>
      <c r="O95" s="25">
        <v>0</v>
      </c>
      <c r="P95" s="25">
        <v>0</v>
      </c>
      <c r="Q95" s="25">
        <v>3000</v>
      </c>
      <c r="R95" s="27">
        <v>21000</v>
      </c>
      <c r="S95" s="28" t="s">
        <v>61</v>
      </c>
      <c r="T95" s="29">
        <v>9.4</v>
      </c>
      <c r="U95" s="27">
        <v>0</v>
      </c>
      <c r="V95" s="25">
        <v>2229</v>
      </c>
      <c r="W95" s="30" t="s">
        <v>73</v>
      </c>
      <c r="X95" s="31" t="str">
        <f t="shared" si="5"/>
        <v>F</v>
      </c>
      <c r="Y95" s="25">
        <v>0</v>
      </c>
      <c r="Z95" s="25">
        <v>10063</v>
      </c>
      <c r="AA95" s="25">
        <v>12500</v>
      </c>
      <c r="AB95" s="25">
        <v>10000</v>
      </c>
      <c r="AC95" s="23" t="s">
        <v>63</v>
      </c>
    </row>
    <row r="96" spans="1:29" hidden="1">
      <c r="A96" s="36" t="str">
        <f t="shared" si="3"/>
        <v>Normal</v>
      </c>
      <c r="B96" s="22" t="s">
        <v>161</v>
      </c>
      <c r="C96" s="23" t="s">
        <v>112</v>
      </c>
      <c r="D96" s="24">
        <f>IFERROR(VLOOKUP(B96,TurnOver!A:C,3,FALSE),0)</f>
        <v>0</v>
      </c>
      <c r="E96" s="39">
        <f t="shared" si="4"/>
        <v>4.2</v>
      </c>
      <c r="F96" s="24">
        <f>IFERROR(VLOOKUP(B96,LastWeek!B:M,6,FALSE),"")</f>
        <v>3000</v>
      </c>
      <c r="G96" s="25">
        <v>3000</v>
      </c>
      <c r="H96" s="25">
        <v>0</v>
      </c>
      <c r="I96" s="25">
        <f>IFERROR(VLOOKUP(B96,LastWeek!B:M,9,FALSE),"")</f>
        <v>18000</v>
      </c>
      <c r="J96" s="25">
        <v>27000</v>
      </c>
      <c r="K96" s="26" t="str">
        <f>IFERROR(VLOOKUP(B96,LastWeek!B:M,10,FALSE),"")</f>
        <v/>
      </c>
      <c r="L96" s="26" t="str">
        <f>IFERROR(VLOOKUP(B96,LastWeek!B:M,11,FALSE),"")</f>
        <v/>
      </c>
      <c r="M96" s="26"/>
      <c r="N96" s="26" t="str">
        <f>IFERROR(VLOOKUP(B96,LastWeek!B:M,12,FALSE),"")</f>
        <v/>
      </c>
      <c r="O96" s="25">
        <v>0</v>
      </c>
      <c r="P96" s="25">
        <v>0</v>
      </c>
      <c r="Q96" s="25">
        <v>27000</v>
      </c>
      <c r="R96" s="27">
        <v>30000</v>
      </c>
      <c r="S96" s="28">
        <v>4.7</v>
      </c>
      <c r="T96" s="29">
        <v>6.9</v>
      </c>
      <c r="U96" s="27">
        <v>6375</v>
      </c>
      <c r="V96" s="25">
        <v>4335</v>
      </c>
      <c r="W96" s="30">
        <v>0.7</v>
      </c>
      <c r="X96" s="31">
        <f t="shared" si="5"/>
        <v>100</v>
      </c>
      <c r="Y96" s="25">
        <v>5758</v>
      </c>
      <c r="Z96" s="25">
        <v>25337</v>
      </c>
      <c r="AA96" s="25">
        <v>7918</v>
      </c>
      <c r="AB96" s="25">
        <v>0</v>
      </c>
      <c r="AC96" s="23" t="s">
        <v>63</v>
      </c>
    </row>
    <row r="97" spans="1:29" hidden="1">
      <c r="A97" s="36" t="str">
        <f t="shared" si="3"/>
        <v>FCST</v>
      </c>
      <c r="B97" s="22" t="s">
        <v>162</v>
      </c>
      <c r="C97" s="23" t="s">
        <v>163</v>
      </c>
      <c r="D97" s="24">
        <f>IFERROR(VLOOKUP(B97,TurnOver!A:C,3,FALSE),0)</f>
        <v>0</v>
      </c>
      <c r="E97" s="39" t="str">
        <f t="shared" si="4"/>
        <v>前八週無拉料</v>
      </c>
      <c r="F97" s="24">
        <f>IFERROR(VLOOKUP(B97,LastWeek!B:M,6,FALSE),"")</f>
        <v>0</v>
      </c>
      <c r="G97" s="25">
        <v>0</v>
      </c>
      <c r="H97" s="25">
        <v>0</v>
      </c>
      <c r="I97" s="25">
        <f>IFERROR(VLOOKUP(B97,LastWeek!B:M,9,FALSE),"")</f>
        <v>0</v>
      </c>
      <c r="J97" s="25">
        <v>0</v>
      </c>
      <c r="K97" s="26" t="str">
        <f>IFERROR(VLOOKUP(B97,LastWeek!B:M,10,FALSE),"")</f>
        <v/>
      </c>
      <c r="L97" s="26" t="str">
        <f>IFERROR(VLOOKUP(B97,LastWeek!B:M,11,FALSE),"")</f>
        <v/>
      </c>
      <c r="M97" s="26"/>
      <c r="N97" s="26" t="str">
        <f>IFERROR(VLOOKUP(B97,LastWeek!B:M,12,FALSE),"")</f>
        <v/>
      </c>
      <c r="O97" s="25">
        <v>0</v>
      </c>
      <c r="P97" s="25">
        <v>0</v>
      </c>
      <c r="Q97" s="25">
        <v>0</v>
      </c>
      <c r="R97" s="27">
        <v>0</v>
      </c>
      <c r="S97" s="28" t="s">
        <v>61</v>
      </c>
      <c r="T97" s="29">
        <v>0</v>
      </c>
      <c r="U97" s="27">
        <v>0</v>
      </c>
      <c r="V97" s="25">
        <v>7501</v>
      </c>
      <c r="W97" s="30" t="s">
        <v>73</v>
      </c>
      <c r="X97" s="31" t="str">
        <f t="shared" si="5"/>
        <v>F</v>
      </c>
      <c r="Y97" s="25">
        <v>0</v>
      </c>
      <c r="Z97" s="25">
        <v>46733</v>
      </c>
      <c r="AA97" s="25">
        <v>20780</v>
      </c>
      <c r="AB97" s="25">
        <v>10000</v>
      </c>
      <c r="AC97" s="23" t="s">
        <v>63</v>
      </c>
    </row>
    <row r="98" spans="1:29" hidden="1">
      <c r="A98" s="36" t="str">
        <f t="shared" si="3"/>
        <v>Normal</v>
      </c>
      <c r="B98" s="22" t="s">
        <v>164</v>
      </c>
      <c r="C98" s="23" t="s">
        <v>60</v>
      </c>
      <c r="D98" s="24">
        <f>IFERROR(VLOOKUP(B98,TurnOver!A:C,3,FALSE),0)</f>
        <v>0</v>
      </c>
      <c r="E98" s="39">
        <f t="shared" si="4"/>
        <v>12.5</v>
      </c>
      <c r="F98" s="24">
        <f>IFERROR(VLOOKUP(B98,LastWeek!B:M,6,FALSE),"")</f>
        <v>176000</v>
      </c>
      <c r="G98" s="25">
        <v>176000</v>
      </c>
      <c r="H98" s="25">
        <v>20000</v>
      </c>
      <c r="I98" s="25">
        <f>IFERROR(VLOOKUP(B98,LastWeek!B:M,9,FALSE),"")</f>
        <v>243500</v>
      </c>
      <c r="J98" s="25">
        <v>243500</v>
      </c>
      <c r="K98" s="26" t="str">
        <f>IFERROR(VLOOKUP(B98,LastWeek!B:M,10,FALSE),"")</f>
        <v/>
      </c>
      <c r="L98" s="26" t="str">
        <f>IFERROR(VLOOKUP(B98,LastWeek!B:M,11,FALSE),"")</f>
        <v/>
      </c>
      <c r="M98" s="26"/>
      <c r="N98" s="26" t="str">
        <f>IFERROR(VLOOKUP(B98,LastWeek!B:M,12,FALSE),"")</f>
        <v/>
      </c>
      <c r="O98" s="25">
        <v>0</v>
      </c>
      <c r="P98" s="25">
        <v>235500</v>
      </c>
      <c r="Q98" s="25">
        <v>8000</v>
      </c>
      <c r="R98" s="27">
        <v>419500</v>
      </c>
      <c r="S98" s="28">
        <v>21.5</v>
      </c>
      <c r="T98" s="29">
        <v>314.7</v>
      </c>
      <c r="U98" s="27">
        <v>19500</v>
      </c>
      <c r="V98" s="25">
        <v>1333</v>
      </c>
      <c r="W98" s="30">
        <v>0.1</v>
      </c>
      <c r="X98" s="31">
        <f t="shared" si="5"/>
        <v>50</v>
      </c>
      <c r="Y98" s="25">
        <v>0</v>
      </c>
      <c r="Z98" s="25">
        <v>0</v>
      </c>
      <c r="AA98" s="25">
        <v>12000</v>
      </c>
      <c r="AB98" s="25">
        <v>21182</v>
      </c>
      <c r="AC98" s="23" t="s">
        <v>63</v>
      </c>
    </row>
    <row r="99" spans="1:29" hidden="1">
      <c r="A99" s="36" t="str">
        <f t="shared" si="3"/>
        <v>Normal</v>
      </c>
      <c r="B99" s="22" t="s">
        <v>165</v>
      </c>
      <c r="C99" s="23" t="s">
        <v>112</v>
      </c>
      <c r="D99" s="24">
        <f>IFERROR(VLOOKUP(B99,TurnOver!A:C,3,FALSE),0)</f>
        <v>0</v>
      </c>
      <c r="E99" s="39">
        <f t="shared" si="4"/>
        <v>8</v>
      </c>
      <c r="F99" s="24">
        <f>IFERROR(VLOOKUP(B99,LastWeek!B:M,6,FALSE),"")</f>
        <v>4000</v>
      </c>
      <c r="G99" s="25">
        <v>4000</v>
      </c>
      <c r="H99" s="25">
        <v>0</v>
      </c>
      <c r="I99" s="25">
        <f>IFERROR(VLOOKUP(B99,LastWeek!B:M,9,FALSE),"")</f>
        <v>2000</v>
      </c>
      <c r="J99" s="25">
        <v>2000</v>
      </c>
      <c r="K99" s="26" t="str">
        <f>IFERROR(VLOOKUP(B99,LastWeek!B:M,10,FALSE),"")</f>
        <v>Checking</v>
      </c>
      <c r="L99" s="26" t="str">
        <f>IFERROR(VLOOKUP(B99,LastWeek!B:M,11,FALSE),"")</f>
        <v>Sales</v>
      </c>
      <c r="M99" s="26"/>
      <c r="N99" s="26" t="str">
        <f>IFERROR(VLOOKUP(B99,LastWeek!B:M,12,FALSE),"")</f>
        <v>Customer PO 8K, no long term FCST.</v>
      </c>
      <c r="O99" s="25">
        <v>0</v>
      </c>
      <c r="P99" s="25">
        <v>0</v>
      </c>
      <c r="Q99" s="25">
        <v>2000</v>
      </c>
      <c r="R99" s="27">
        <v>6000</v>
      </c>
      <c r="S99" s="28">
        <v>24</v>
      </c>
      <c r="T99" s="29">
        <v>272.7</v>
      </c>
      <c r="U99" s="27">
        <v>250</v>
      </c>
      <c r="V99" s="25">
        <v>22</v>
      </c>
      <c r="W99" s="30">
        <v>0.1</v>
      </c>
      <c r="X99" s="31">
        <f t="shared" si="5"/>
        <v>50</v>
      </c>
      <c r="Y99" s="25">
        <v>0</v>
      </c>
      <c r="Z99" s="25">
        <v>0</v>
      </c>
      <c r="AA99" s="25">
        <v>334</v>
      </c>
      <c r="AB99" s="25">
        <v>140</v>
      </c>
      <c r="AC99" s="23" t="s">
        <v>63</v>
      </c>
    </row>
    <row r="100" spans="1:29" hidden="1">
      <c r="A100" s="36" t="str">
        <f t="shared" si="3"/>
        <v>FCST</v>
      </c>
      <c r="B100" s="22" t="s">
        <v>166</v>
      </c>
      <c r="C100" s="23" t="s">
        <v>112</v>
      </c>
      <c r="D100" s="24">
        <f>IFERROR(VLOOKUP(B100,TurnOver!A:C,3,FALSE),0)</f>
        <v>0</v>
      </c>
      <c r="E100" s="39" t="str">
        <f t="shared" si="4"/>
        <v>前八週無拉料</v>
      </c>
      <c r="F100" s="24">
        <f>IFERROR(VLOOKUP(B100,LastWeek!B:M,6,FALSE),"")</f>
        <v>9000</v>
      </c>
      <c r="G100" s="25">
        <v>9000</v>
      </c>
      <c r="H100" s="25">
        <v>9000</v>
      </c>
      <c r="I100" s="25">
        <f>IFERROR(VLOOKUP(B100,LastWeek!B:M,9,FALSE),"")</f>
        <v>7000</v>
      </c>
      <c r="J100" s="25">
        <v>7000</v>
      </c>
      <c r="K100" s="26" t="str">
        <f>IFERROR(VLOOKUP(B100,LastWeek!B:M,10,FALSE),"")</f>
        <v>Checking</v>
      </c>
      <c r="L100" s="26" t="str">
        <f>IFERROR(VLOOKUP(B100,LastWeek!B:M,11,FALSE),"")</f>
        <v>SalesPM</v>
      </c>
      <c r="M100" s="26"/>
      <c r="N100" s="26" t="str">
        <f>IFERROR(VLOOKUP(B100,LastWeek!B:M,12,FALSE),"")</f>
        <v>for XE5, end customer F/W 遲遲未ready, MP不明, 已請PM跟原廠談cancel PBK</v>
      </c>
      <c r="O100" s="25">
        <v>0</v>
      </c>
      <c r="P100" s="25">
        <v>7000</v>
      </c>
      <c r="Q100" s="25">
        <v>0</v>
      </c>
      <c r="R100" s="27">
        <v>16000</v>
      </c>
      <c r="S100" s="28" t="s">
        <v>61</v>
      </c>
      <c r="T100" s="29">
        <v>35.700000000000003</v>
      </c>
      <c r="U100" s="27">
        <v>0</v>
      </c>
      <c r="V100" s="25">
        <v>448</v>
      </c>
      <c r="W100" s="30" t="s">
        <v>73</v>
      </c>
      <c r="X100" s="31" t="str">
        <f t="shared" si="5"/>
        <v>F</v>
      </c>
      <c r="Y100" s="25">
        <v>0</v>
      </c>
      <c r="Z100" s="25">
        <v>0</v>
      </c>
      <c r="AA100" s="25">
        <v>4034</v>
      </c>
      <c r="AB100" s="25">
        <v>0</v>
      </c>
      <c r="AC100" s="23" t="s">
        <v>63</v>
      </c>
    </row>
    <row r="101" spans="1:29" hidden="1">
      <c r="A101" s="36" t="str">
        <f t="shared" si="3"/>
        <v>Normal</v>
      </c>
      <c r="B101" s="22" t="s">
        <v>167</v>
      </c>
      <c r="C101" s="23" t="s">
        <v>112</v>
      </c>
      <c r="D101" s="24">
        <f>IFERROR(VLOOKUP(B101,TurnOver!A:C,3,FALSE),0)</f>
        <v>0</v>
      </c>
      <c r="E101" s="39">
        <f t="shared" si="4"/>
        <v>6.9</v>
      </c>
      <c r="F101" s="24">
        <f>IFERROR(VLOOKUP(B101,LastWeek!B:M,6,FALSE),"")</f>
        <v>18000</v>
      </c>
      <c r="G101" s="25">
        <v>30000</v>
      </c>
      <c r="H101" s="25">
        <v>0</v>
      </c>
      <c r="I101" s="25">
        <f>IFERROR(VLOOKUP(B101,LastWeek!B:M,9,FALSE),"")</f>
        <v>12000</v>
      </c>
      <c r="J101" s="25">
        <v>18000</v>
      </c>
      <c r="K101" s="26" t="str">
        <f>IFERROR(VLOOKUP(B101,LastWeek!B:M,10,FALSE),"")</f>
        <v/>
      </c>
      <c r="L101" s="26" t="str">
        <f>IFERROR(VLOOKUP(B101,LastWeek!B:M,11,FALSE),"")</f>
        <v/>
      </c>
      <c r="M101" s="26"/>
      <c r="N101" s="26" t="str">
        <f>IFERROR(VLOOKUP(B101,LastWeek!B:M,12,FALSE),"")</f>
        <v/>
      </c>
      <c r="O101" s="25">
        <v>0</v>
      </c>
      <c r="P101" s="25">
        <v>0</v>
      </c>
      <c r="Q101" s="25">
        <v>18000</v>
      </c>
      <c r="R101" s="27">
        <v>48000</v>
      </c>
      <c r="S101" s="28">
        <v>18.3</v>
      </c>
      <c r="T101" s="29">
        <v>11.3</v>
      </c>
      <c r="U101" s="27">
        <v>2625</v>
      </c>
      <c r="V101" s="25">
        <v>4262</v>
      </c>
      <c r="W101" s="30">
        <v>1.6</v>
      </c>
      <c r="X101" s="31">
        <f t="shared" si="5"/>
        <v>100</v>
      </c>
      <c r="Y101" s="25">
        <v>0</v>
      </c>
      <c r="Z101" s="25">
        <v>22747</v>
      </c>
      <c r="AA101" s="25">
        <v>20107</v>
      </c>
      <c r="AB101" s="25">
        <v>19386</v>
      </c>
      <c r="AC101" s="23" t="s">
        <v>63</v>
      </c>
    </row>
    <row r="102" spans="1:29" hidden="1">
      <c r="A102" s="36" t="str">
        <f t="shared" si="3"/>
        <v>Normal</v>
      </c>
      <c r="B102" s="22" t="s">
        <v>168</v>
      </c>
      <c r="C102" s="23" t="s">
        <v>112</v>
      </c>
      <c r="D102" s="24">
        <f>IFERROR(VLOOKUP(B102,TurnOver!A:C,3,FALSE),0)</f>
        <v>0</v>
      </c>
      <c r="E102" s="39">
        <f t="shared" si="4"/>
        <v>0</v>
      </c>
      <c r="F102" s="24">
        <f>IFERROR(VLOOKUP(B102,LastWeek!B:M,6,FALSE),"")</f>
        <v>6000</v>
      </c>
      <c r="G102" s="25">
        <v>8000</v>
      </c>
      <c r="H102" s="25">
        <v>0</v>
      </c>
      <c r="I102" s="25">
        <f>IFERROR(VLOOKUP(B102,LastWeek!B:M,9,FALSE),"")</f>
        <v>0</v>
      </c>
      <c r="J102" s="25">
        <v>0</v>
      </c>
      <c r="K102" s="26" t="str">
        <f>IFERROR(VLOOKUP(B102,LastWeek!B:M,10,FALSE),"")</f>
        <v/>
      </c>
      <c r="L102" s="26" t="str">
        <f>IFERROR(VLOOKUP(B102,LastWeek!B:M,11,FALSE),"")</f>
        <v/>
      </c>
      <c r="M102" s="26"/>
      <c r="N102" s="26" t="str">
        <f>IFERROR(VLOOKUP(B102,LastWeek!B:M,12,FALSE),"")</f>
        <v/>
      </c>
      <c r="O102" s="25">
        <v>0</v>
      </c>
      <c r="P102" s="25">
        <v>0</v>
      </c>
      <c r="Q102" s="25">
        <v>0</v>
      </c>
      <c r="R102" s="27">
        <v>8000</v>
      </c>
      <c r="S102" s="28">
        <v>10.7</v>
      </c>
      <c r="T102" s="29">
        <v>11.3</v>
      </c>
      <c r="U102" s="27">
        <v>750</v>
      </c>
      <c r="V102" s="25">
        <v>705</v>
      </c>
      <c r="W102" s="30">
        <v>0.9</v>
      </c>
      <c r="X102" s="31">
        <f t="shared" si="5"/>
        <v>100</v>
      </c>
      <c r="Y102" s="25">
        <v>0</v>
      </c>
      <c r="Z102" s="25">
        <v>2000</v>
      </c>
      <c r="AA102" s="25">
        <v>6000</v>
      </c>
      <c r="AB102" s="25">
        <v>22</v>
      </c>
      <c r="AC102" s="23" t="s">
        <v>63</v>
      </c>
    </row>
    <row r="103" spans="1:29" hidden="1">
      <c r="A103" s="36" t="str">
        <f t="shared" si="3"/>
        <v>Normal</v>
      </c>
      <c r="B103" s="22" t="s">
        <v>169</v>
      </c>
      <c r="C103" s="23" t="s">
        <v>170</v>
      </c>
      <c r="D103" s="24">
        <f>IFERROR(VLOOKUP(B103,TurnOver!A:C,3,FALSE),0)</f>
        <v>0</v>
      </c>
      <c r="E103" s="39">
        <f t="shared" si="4"/>
        <v>3.2</v>
      </c>
      <c r="F103" s="24">
        <f>IFERROR(VLOOKUP(B103,LastWeek!B:M,6,FALSE),"")</f>
        <v>0</v>
      </c>
      <c r="G103" s="25">
        <v>0</v>
      </c>
      <c r="H103" s="25">
        <v>0</v>
      </c>
      <c r="I103" s="25">
        <f>IFERROR(VLOOKUP(B103,LastWeek!B:M,9,FALSE),"")</f>
        <v>12000</v>
      </c>
      <c r="J103" s="25">
        <v>12000</v>
      </c>
      <c r="K103" s="26" t="str">
        <f>IFERROR(VLOOKUP(B103,LastWeek!B:M,10,FALSE),"")</f>
        <v/>
      </c>
      <c r="L103" s="26" t="str">
        <f>IFERROR(VLOOKUP(B103,LastWeek!B:M,11,FALSE),"")</f>
        <v/>
      </c>
      <c r="M103" s="26"/>
      <c r="N103" s="26" t="str">
        <f>IFERROR(VLOOKUP(B103,LastWeek!B:M,12,FALSE),"")</f>
        <v/>
      </c>
      <c r="O103" s="25">
        <v>0</v>
      </c>
      <c r="P103" s="25">
        <v>12000</v>
      </c>
      <c r="Q103" s="25">
        <v>0</v>
      </c>
      <c r="R103" s="27">
        <v>12000</v>
      </c>
      <c r="S103" s="28">
        <v>3.2</v>
      </c>
      <c r="T103" s="29" t="s">
        <v>61</v>
      </c>
      <c r="U103" s="27">
        <v>3750</v>
      </c>
      <c r="V103" s="25" t="s">
        <v>61</v>
      </c>
      <c r="W103" s="30" t="s">
        <v>62</v>
      </c>
      <c r="X103" s="31" t="str">
        <f t="shared" si="5"/>
        <v>E</v>
      </c>
      <c r="Y103" s="25">
        <v>0</v>
      </c>
      <c r="Z103" s="25">
        <v>0</v>
      </c>
      <c r="AA103" s="25">
        <v>0</v>
      </c>
      <c r="AB103" s="25">
        <v>0</v>
      </c>
      <c r="AC103" s="23" t="s">
        <v>63</v>
      </c>
    </row>
    <row r="104" spans="1:29" hidden="1">
      <c r="A104" s="36" t="str">
        <f t="shared" si="3"/>
        <v>None</v>
      </c>
      <c r="B104" s="22" t="s">
        <v>171</v>
      </c>
      <c r="C104" s="23" t="s">
        <v>170</v>
      </c>
      <c r="D104" s="24">
        <f>IFERROR(VLOOKUP(B104,TurnOver!A:C,3,FALSE),0)</f>
        <v>0</v>
      </c>
      <c r="E104" s="39" t="str">
        <f t="shared" si="4"/>
        <v>前八週無拉料</v>
      </c>
      <c r="F104" s="24">
        <f>IFERROR(VLOOKUP(B104,LastWeek!B:M,6,FALSE),"")</f>
        <v>0</v>
      </c>
      <c r="G104" s="25">
        <v>0</v>
      </c>
      <c r="H104" s="25">
        <v>0</v>
      </c>
      <c r="I104" s="25">
        <f>IFERROR(VLOOKUP(B104,LastWeek!B:M,9,FALSE),"")</f>
        <v>0</v>
      </c>
      <c r="J104" s="25">
        <v>0</v>
      </c>
      <c r="K104" s="26" t="str">
        <f>IFERROR(VLOOKUP(B104,LastWeek!B:M,10,FALSE),"")</f>
        <v/>
      </c>
      <c r="L104" s="26" t="str">
        <f>IFERROR(VLOOKUP(B104,LastWeek!B:M,11,FALSE),"")</f>
        <v/>
      </c>
      <c r="M104" s="26"/>
      <c r="N104" s="26" t="str">
        <f>IFERROR(VLOOKUP(B104,LastWeek!B:M,12,FALSE),"")</f>
        <v/>
      </c>
      <c r="O104" s="25">
        <v>0</v>
      </c>
      <c r="P104" s="25">
        <v>0</v>
      </c>
      <c r="Q104" s="25">
        <v>0</v>
      </c>
      <c r="R104" s="27">
        <v>0</v>
      </c>
      <c r="S104" s="28" t="s">
        <v>61</v>
      </c>
      <c r="T104" s="29" t="s">
        <v>61</v>
      </c>
      <c r="U104" s="27">
        <v>0</v>
      </c>
      <c r="V104" s="25" t="s">
        <v>61</v>
      </c>
      <c r="W104" s="30" t="s">
        <v>62</v>
      </c>
      <c r="X104" s="31" t="str">
        <f t="shared" si="5"/>
        <v>E</v>
      </c>
      <c r="Y104" s="25">
        <v>0</v>
      </c>
      <c r="Z104" s="25">
        <v>0</v>
      </c>
      <c r="AA104" s="25">
        <v>0</v>
      </c>
      <c r="AB104" s="25">
        <v>0</v>
      </c>
      <c r="AC104" s="23" t="s">
        <v>63</v>
      </c>
    </row>
    <row r="105" spans="1:29" hidden="1">
      <c r="A105" s="36" t="str">
        <f t="shared" si="3"/>
        <v>ZeroZero</v>
      </c>
      <c r="B105" s="22" t="s">
        <v>172</v>
      </c>
      <c r="C105" s="23" t="s">
        <v>173</v>
      </c>
      <c r="D105" s="24">
        <f>IFERROR(VLOOKUP(B105,TurnOver!A:C,3,FALSE),0)</f>
        <v>0</v>
      </c>
      <c r="E105" s="39" t="str">
        <f t="shared" si="4"/>
        <v>前八週無拉料</v>
      </c>
      <c r="F105" s="24">
        <f>IFERROR(VLOOKUP(B105,LastWeek!B:M,6,FALSE),"")</f>
        <v>0</v>
      </c>
      <c r="G105" s="25">
        <v>0</v>
      </c>
      <c r="H105" s="25">
        <v>0</v>
      </c>
      <c r="I105" s="25">
        <f>IFERROR(VLOOKUP(B105,LastWeek!B:M,9,FALSE),"")</f>
        <v>12000</v>
      </c>
      <c r="J105" s="25">
        <v>12000</v>
      </c>
      <c r="K105" s="26" t="str">
        <f>IFERROR(VLOOKUP(B105,LastWeek!B:M,10,FALSE),"")</f>
        <v>Checking</v>
      </c>
      <c r="L105" s="26" t="str">
        <f>IFERROR(VLOOKUP(B105,LastWeek!B:M,11,FALSE),"")</f>
        <v>Sales</v>
      </c>
      <c r="M105" s="26"/>
      <c r="N105" s="26" t="str">
        <f>IFERROR(VLOOKUP(B105,LastWeek!B:M,12,FALSE),"")</f>
        <v>QSI demand, QSI 常用料</v>
      </c>
      <c r="O105" s="25">
        <v>0</v>
      </c>
      <c r="P105" s="25">
        <v>12000</v>
      </c>
      <c r="Q105" s="25">
        <v>0</v>
      </c>
      <c r="R105" s="27">
        <v>12000</v>
      </c>
      <c r="S105" s="28" t="s">
        <v>61</v>
      </c>
      <c r="T105" s="29" t="s">
        <v>61</v>
      </c>
      <c r="U105" s="27">
        <v>0</v>
      </c>
      <c r="V105" s="25" t="s">
        <v>61</v>
      </c>
      <c r="W105" s="30" t="s">
        <v>62</v>
      </c>
      <c r="X105" s="31" t="str">
        <f t="shared" si="5"/>
        <v>E</v>
      </c>
      <c r="Y105" s="25">
        <v>0</v>
      </c>
      <c r="Z105" s="25">
        <v>0</v>
      </c>
      <c r="AA105" s="25">
        <v>0</v>
      </c>
      <c r="AB105" s="25">
        <v>0</v>
      </c>
      <c r="AC105" s="23" t="s">
        <v>63</v>
      </c>
    </row>
    <row r="106" spans="1:29" hidden="1">
      <c r="A106" s="36" t="str">
        <f t="shared" si="3"/>
        <v>Normal</v>
      </c>
      <c r="B106" s="22" t="s">
        <v>174</v>
      </c>
      <c r="C106" s="23" t="s">
        <v>60</v>
      </c>
      <c r="D106" s="24">
        <f>IFERROR(VLOOKUP(B106,TurnOver!A:C,3,FALSE),0)</f>
        <v>0</v>
      </c>
      <c r="E106" s="39">
        <f t="shared" si="4"/>
        <v>7.3</v>
      </c>
      <c r="F106" s="24">
        <f>IFERROR(VLOOKUP(B106,LastWeek!B:M,6,FALSE),"")</f>
        <v>344000</v>
      </c>
      <c r="G106" s="25">
        <v>280000</v>
      </c>
      <c r="H106" s="25">
        <v>0</v>
      </c>
      <c r="I106" s="25">
        <f>IFERROR(VLOOKUP(B106,LastWeek!B:M,9,FALSE),"")</f>
        <v>112000</v>
      </c>
      <c r="J106" s="25">
        <v>264000</v>
      </c>
      <c r="K106" s="26" t="str">
        <f>IFERROR(VLOOKUP(B106,LastWeek!B:M,10,FALSE),"")</f>
        <v/>
      </c>
      <c r="L106" s="26" t="str">
        <f>IFERROR(VLOOKUP(B106,LastWeek!B:M,11,FALSE),"")</f>
        <v/>
      </c>
      <c r="M106" s="26"/>
      <c r="N106" s="26" t="str">
        <f>IFERROR(VLOOKUP(B106,LastWeek!B:M,12,FALSE),"")</f>
        <v/>
      </c>
      <c r="O106" s="25">
        <v>0</v>
      </c>
      <c r="P106" s="25">
        <v>200000</v>
      </c>
      <c r="Q106" s="25">
        <v>64000</v>
      </c>
      <c r="R106" s="27">
        <v>544000</v>
      </c>
      <c r="S106" s="28">
        <v>15.1</v>
      </c>
      <c r="T106" s="29">
        <v>20.3</v>
      </c>
      <c r="U106" s="27">
        <v>36000</v>
      </c>
      <c r="V106" s="25">
        <v>26809</v>
      </c>
      <c r="W106" s="30">
        <v>0.7</v>
      </c>
      <c r="X106" s="31">
        <f t="shared" si="5"/>
        <v>100</v>
      </c>
      <c r="Y106" s="25">
        <v>0</v>
      </c>
      <c r="Z106" s="25">
        <v>158157</v>
      </c>
      <c r="AA106" s="25">
        <v>83120</v>
      </c>
      <c r="AB106" s="25">
        <v>40000</v>
      </c>
      <c r="AC106" s="23" t="s">
        <v>63</v>
      </c>
    </row>
    <row r="107" spans="1:29" hidden="1">
      <c r="A107" s="36" t="str">
        <f t="shared" si="3"/>
        <v>None</v>
      </c>
      <c r="B107" s="22" t="s">
        <v>175</v>
      </c>
      <c r="C107" s="23" t="s">
        <v>60</v>
      </c>
      <c r="D107" s="24">
        <f>IFERROR(VLOOKUP(B107,TurnOver!A:C,3,FALSE),0)</f>
        <v>0</v>
      </c>
      <c r="E107" s="39" t="str">
        <f t="shared" si="4"/>
        <v>前八週無拉料</v>
      </c>
      <c r="F107" s="24">
        <f>IFERROR(VLOOKUP(B107,LastWeek!B:M,6,FALSE),"")</f>
        <v>0</v>
      </c>
      <c r="G107" s="25">
        <v>0</v>
      </c>
      <c r="H107" s="25">
        <v>0</v>
      </c>
      <c r="I107" s="25">
        <f>IFERROR(VLOOKUP(B107,LastWeek!B:M,9,FALSE),"")</f>
        <v>152000</v>
      </c>
      <c r="J107" s="25">
        <v>0</v>
      </c>
      <c r="K107" s="26" t="str">
        <f>IFERROR(VLOOKUP(B107,LastWeek!B:M,10,FALSE),"")</f>
        <v>Dead</v>
      </c>
      <c r="L107" s="26" t="str">
        <f>IFERROR(VLOOKUP(B107,LastWeek!B:M,11,FALSE),"")</f>
        <v>PM</v>
      </c>
      <c r="M107" s="26"/>
      <c r="N107" s="26" t="str">
        <f>IFERROR(VLOOKUP(B107,LastWeek!B:M,12,FALSE),"")</f>
        <v>Toshiba 突然交 "TL3MAA" 有滷料, 客戶無法接受, PM : Q2 S/R(5/30)</v>
      </c>
      <c r="O107" s="25">
        <v>0</v>
      </c>
      <c r="P107" s="25">
        <v>0</v>
      </c>
      <c r="Q107" s="25">
        <v>0</v>
      </c>
      <c r="R107" s="27">
        <v>0</v>
      </c>
      <c r="S107" s="28" t="s">
        <v>61</v>
      </c>
      <c r="T107" s="29" t="s">
        <v>61</v>
      </c>
      <c r="U107" s="27">
        <v>0</v>
      </c>
      <c r="V107" s="25">
        <v>0</v>
      </c>
      <c r="W107" s="30" t="s">
        <v>62</v>
      </c>
      <c r="X107" s="31" t="str">
        <f t="shared" si="5"/>
        <v>E</v>
      </c>
      <c r="Y107" s="25">
        <v>0</v>
      </c>
      <c r="Z107" s="25">
        <v>0</v>
      </c>
      <c r="AA107" s="25">
        <v>0</v>
      </c>
      <c r="AB107" s="25">
        <v>0</v>
      </c>
      <c r="AC107" s="23" t="s">
        <v>63</v>
      </c>
    </row>
    <row r="108" spans="1:29" hidden="1">
      <c r="A108" s="36" t="str">
        <f t="shared" si="3"/>
        <v>OverStock</v>
      </c>
      <c r="B108" s="22" t="s">
        <v>176</v>
      </c>
      <c r="C108" s="23" t="s">
        <v>60</v>
      </c>
      <c r="D108" s="24">
        <f>IFERROR(VLOOKUP(B108,TurnOver!A:C,3,FALSE),0)</f>
        <v>0</v>
      </c>
      <c r="E108" s="39">
        <f t="shared" si="4"/>
        <v>12.8</v>
      </c>
      <c r="F108" s="24">
        <f>IFERROR(VLOOKUP(B108,LastWeek!B:M,6,FALSE),"")</f>
        <v>408000</v>
      </c>
      <c r="G108" s="25">
        <v>320000</v>
      </c>
      <c r="H108" s="25">
        <v>232000</v>
      </c>
      <c r="I108" s="25">
        <f>IFERROR(VLOOKUP(B108,LastWeek!B:M,9,FALSE),"")</f>
        <v>40000</v>
      </c>
      <c r="J108" s="25">
        <v>128000</v>
      </c>
      <c r="K108" s="26" t="str">
        <f>IFERROR(VLOOKUP(B108,LastWeek!B:M,10,FALSE),"")</f>
        <v/>
      </c>
      <c r="L108" s="26" t="str">
        <f>IFERROR(VLOOKUP(B108,LastWeek!B:M,11,FALSE),"")</f>
        <v/>
      </c>
      <c r="M108" s="26"/>
      <c r="N108" s="26" t="str">
        <f>IFERROR(VLOOKUP(B108,LastWeek!B:M,12,FALSE),"")</f>
        <v/>
      </c>
      <c r="O108" s="25">
        <v>0</v>
      </c>
      <c r="P108" s="25">
        <v>88000</v>
      </c>
      <c r="Q108" s="25">
        <v>40000</v>
      </c>
      <c r="R108" s="27">
        <v>448000</v>
      </c>
      <c r="S108" s="28">
        <v>44.8</v>
      </c>
      <c r="T108" s="29">
        <v>21.9</v>
      </c>
      <c r="U108" s="27">
        <v>10000</v>
      </c>
      <c r="V108" s="25">
        <v>20444</v>
      </c>
      <c r="W108" s="30">
        <v>2</v>
      </c>
      <c r="X108" s="31">
        <f t="shared" si="5"/>
        <v>150</v>
      </c>
      <c r="Y108" s="25">
        <v>0</v>
      </c>
      <c r="Z108" s="25">
        <v>136000</v>
      </c>
      <c r="AA108" s="25">
        <v>63265</v>
      </c>
      <c r="AB108" s="25">
        <v>6000</v>
      </c>
      <c r="AC108" s="23" t="s">
        <v>63</v>
      </c>
    </row>
    <row r="109" spans="1:29" hidden="1">
      <c r="A109" s="36" t="str">
        <f t="shared" si="3"/>
        <v>OverStock</v>
      </c>
      <c r="B109" s="22" t="s">
        <v>177</v>
      </c>
      <c r="C109" s="23" t="s">
        <v>60</v>
      </c>
      <c r="D109" s="24">
        <f>IFERROR(VLOOKUP(B109,TurnOver!A:C,3,FALSE),0)</f>
        <v>0</v>
      </c>
      <c r="E109" s="39">
        <f t="shared" si="4"/>
        <v>6.3</v>
      </c>
      <c r="F109" s="24">
        <f>IFERROR(VLOOKUP(B109,LastWeek!B:M,6,FALSE),"")</f>
        <v>2115000</v>
      </c>
      <c r="G109" s="25">
        <v>2115000</v>
      </c>
      <c r="H109" s="25">
        <v>1035000</v>
      </c>
      <c r="I109" s="25">
        <f>IFERROR(VLOOKUP(B109,LastWeek!B:M,9,FALSE),"")</f>
        <v>651000</v>
      </c>
      <c r="J109" s="25">
        <v>645000</v>
      </c>
      <c r="K109" s="26" t="str">
        <f>IFERROR(VLOOKUP(B109,LastWeek!B:M,10,FALSE),"")</f>
        <v/>
      </c>
      <c r="L109" s="26" t="str">
        <f>IFERROR(VLOOKUP(B109,LastWeek!B:M,11,FALSE),"")</f>
        <v/>
      </c>
      <c r="M109" s="26"/>
      <c r="N109" s="26" t="str">
        <f>IFERROR(VLOOKUP(B109,LastWeek!B:M,12,FALSE),"")</f>
        <v/>
      </c>
      <c r="O109" s="25">
        <v>0</v>
      </c>
      <c r="P109" s="25">
        <v>360000</v>
      </c>
      <c r="Q109" s="25">
        <v>285000</v>
      </c>
      <c r="R109" s="27">
        <v>2760000</v>
      </c>
      <c r="S109" s="28">
        <v>27</v>
      </c>
      <c r="T109" s="29">
        <v>23.9</v>
      </c>
      <c r="U109" s="27">
        <v>102375</v>
      </c>
      <c r="V109" s="25">
        <v>115339</v>
      </c>
      <c r="W109" s="30">
        <v>1.1000000000000001</v>
      </c>
      <c r="X109" s="31">
        <f t="shared" si="5"/>
        <v>100</v>
      </c>
      <c r="Y109" s="25">
        <v>22062</v>
      </c>
      <c r="Z109" s="25">
        <v>784938</v>
      </c>
      <c r="AA109" s="25">
        <v>308819</v>
      </c>
      <c r="AB109" s="25">
        <v>41285</v>
      </c>
      <c r="AC109" s="23" t="s">
        <v>63</v>
      </c>
    </row>
    <row r="110" spans="1:29" hidden="1">
      <c r="A110" s="36" t="str">
        <f t="shared" si="3"/>
        <v>OverStock</v>
      </c>
      <c r="B110" s="22" t="s">
        <v>178</v>
      </c>
      <c r="C110" s="23" t="s">
        <v>60</v>
      </c>
      <c r="D110" s="24">
        <f>IFERROR(VLOOKUP(B110,TurnOver!A:C,3,FALSE),0)</f>
        <v>0</v>
      </c>
      <c r="E110" s="39">
        <f t="shared" si="4"/>
        <v>6.7</v>
      </c>
      <c r="F110" s="24">
        <f>IFERROR(VLOOKUP(B110,LastWeek!B:M,6,FALSE),"")</f>
        <v>356000</v>
      </c>
      <c r="G110" s="25">
        <v>356000</v>
      </c>
      <c r="H110" s="25">
        <v>200000</v>
      </c>
      <c r="I110" s="25">
        <f>IFERROR(VLOOKUP(B110,LastWeek!B:M,9,FALSE),"")</f>
        <v>104000</v>
      </c>
      <c r="J110" s="25">
        <v>100000</v>
      </c>
      <c r="K110" s="26" t="str">
        <f>IFERROR(VLOOKUP(B110,LastWeek!B:M,10,FALSE),"")</f>
        <v/>
      </c>
      <c r="L110" s="26" t="str">
        <f>IFERROR(VLOOKUP(B110,LastWeek!B:M,11,FALSE),"")</f>
        <v/>
      </c>
      <c r="M110" s="26"/>
      <c r="N110" s="26" t="str">
        <f>IFERROR(VLOOKUP(B110,LastWeek!B:M,12,FALSE),"")</f>
        <v/>
      </c>
      <c r="O110" s="25">
        <v>0</v>
      </c>
      <c r="P110" s="25">
        <v>40000</v>
      </c>
      <c r="Q110" s="25">
        <v>60000</v>
      </c>
      <c r="R110" s="27">
        <v>456000</v>
      </c>
      <c r="S110" s="28">
        <v>30.4</v>
      </c>
      <c r="T110" s="29">
        <v>28</v>
      </c>
      <c r="U110" s="27">
        <v>15000</v>
      </c>
      <c r="V110" s="25">
        <v>16274</v>
      </c>
      <c r="W110" s="30">
        <v>1.1000000000000001</v>
      </c>
      <c r="X110" s="31">
        <f t="shared" si="5"/>
        <v>100</v>
      </c>
      <c r="Y110" s="25">
        <v>0</v>
      </c>
      <c r="Z110" s="25">
        <v>107504</v>
      </c>
      <c r="AA110" s="25">
        <v>48965</v>
      </c>
      <c r="AB110" s="25">
        <v>3000</v>
      </c>
      <c r="AC110" s="23" t="s">
        <v>63</v>
      </c>
    </row>
    <row r="111" spans="1:29" hidden="1">
      <c r="A111" s="36" t="str">
        <f t="shared" si="3"/>
        <v>Normal</v>
      </c>
      <c r="B111" s="22" t="s">
        <v>179</v>
      </c>
      <c r="C111" s="23" t="s">
        <v>180</v>
      </c>
      <c r="D111" s="24">
        <f>IFERROR(VLOOKUP(B111,TurnOver!A:C,3,FALSE),0)</f>
        <v>0</v>
      </c>
      <c r="E111" s="39">
        <f t="shared" si="4"/>
        <v>9.8000000000000007</v>
      </c>
      <c r="F111" s="24">
        <f>IFERROR(VLOOKUP(B111,LastWeek!B:M,6,FALSE),"")</f>
        <v>135000</v>
      </c>
      <c r="G111" s="25">
        <v>135000</v>
      </c>
      <c r="H111" s="25">
        <v>135000</v>
      </c>
      <c r="I111" s="25">
        <f>IFERROR(VLOOKUP(B111,LastWeek!B:M,9,FALSE),"")</f>
        <v>117000</v>
      </c>
      <c r="J111" s="25">
        <v>117000</v>
      </c>
      <c r="K111" s="26" t="str">
        <f>IFERROR(VLOOKUP(B111,LastWeek!B:M,10,FALSE),"")</f>
        <v/>
      </c>
      <c r="L111" s="26" t="str">
        <f>IFERROR(VLOOKUP(B111,LastWeek!B:M,11,FALSE),"")</f>
        <v/>
      </c>
      <c r="M111" s="26"/>
      <c r="N111" s="26" t="str">
        <f>IFERROR(VLOOKUP(B111,LastWeek!B:M,12,FALSE),"")</f>
        <v/>
      </c>
      <c r="O111" s="25">
        <v>0</v>
      </c>
      <c r="P111" s="25">
        <v>117000</v>
      </c>
      <c r="Q111" s="25">
        <v>0</v>
      </c>
      <c r="R111" s="27">
        <v>252000</v>
      </c>
      <c r="S111" s="28">
        <v>21</v>
      </c>
      <c r="T111" s="29">
        <v>11.3</v>
      </c>
      <c r="U111" s="27">
        <v>12000</v>
      </c>
      <c r="V111" s="25">
        <v>22340</v>
      </c>
      <c r="W111" s="30">
        <v>1.9</v>
      </c>
      <c r="X111" s="31">
        <f t="shared" si="5"/>
        <v>100</v>
      </c>
      <c r="Y111" s="25">
        <v>16565</v>
      </c>
      <c r="Z111" s="25">
        <v>109033</v>
      </c>
      <c r="AA111" s="25">
        <v>101018</v>
      </c>
      <c r="AB111" s="25">
        <v>15900</v>
      </c>
      <c r="AC111" s="23" t="s">
        <v>63</v>
      </c>
    </row>
    <row r="112" spans="1:29" hidden="1">
      <c r="A112" s="36" t="str">
        <f t="shared" si="3"/>
        <v>Normal</v>
      </c>
      <c r="B112" s="22" t="s">
        <v>181</v>
      </c>
      <c r="C112" s="23" t="s">
        <v>180</v>
      </c>
      <c r="D112" s="24">
        <f>IFERROR(VLOOKUP(B112,TurnOver!A:C,3,FALSE),0)</f>
        <v>0</v>
      </c>
      <c r="E112" s="39">
        <f t="shared" si="4"/>
        <v>10.6</v>
      </c>
      <c r="F112" s="24">
        <f>IFERROR(VLOOKUP(B112,LastWeek!B:M,6,FALSE),"")</f>
        <v>0</v>
      </c>
      <c r="G112" s="25">
        <v>0</v>
      </c>
      <c r="H112" s="25">
        <v>0</v>
      </c>
      <c r="I112" s="25">
        <f>IFERROR(VLOOKUP(B112,LastWeek!B:M,9,FALSE),"")</f>
        <v>27000</v>
      </c>
      <c r="J112" s="25">
        <v>69000</v>
      </c>
      <c r="K112" s="26" t="str">
        <f>IFERROR(VLOOKUP(B112,LastWeek!B:M,10,FALSE),"")</f>
        <v/>
      </c>
      <c r="L112" s="26" t="str">
        <f>IFERROR(VLOOKUP(B112,LastWeek!B:M,11,FALSE),"")</f>
        <v/>
      </c>
      <c r="M112" s="26"/>
      <c r="N112" s="26" t="str">
        <f>IFERROR(VLOOKUP(B112,LastWeek!B:M,12,FALSE),"")</f>
        <v/>
      </c>
      <c r="O112" s="25">
        <v>0</v>
      </c>
      <c r="P112" s="25">
        <v>3000</v>
      </c>
      <c r="Q112" s="25">
        <v>66000</v>
      </c>
      <c r="R112" s="27">
        <v>69000</v>
      </c>
      <c r="S112" s="28">
        <v>10.6</v>
      </c>
      <c r="T112" s="29">
        <v>4</v>
      </c>
      <c r="U112" s="27">
        <v>6538</v>
      </c>
      <c r="V112" s="25">
        <v>17264</v>
      </c>
      <c r="W112" s="30">
        <v>2.6</v>
      </c>
      <c r="X112" s="31">
        <f t="shared" si="5"/>
        <v>150</v>
      </c>
      <c r="Y112" s="25">
        <v>0</v>
      </c>
      <c r="Z112" s="25">
        <v>103160</v>
      </c>
      <c r="AA112" s="25">
        <v>58214</v>
      </c>
      <c r="AB112" s="25">
        <v>200</v>
      </c>
      <c r="AC112" s="23" t="s">
        <v>63</v>
      </c>
    </row>
    <row r="113" spans="1:29" hidden="1">
      <c r="A113" s="36" t="str">
        <f t="shared" si="3"/>
        <v>ZeroZero</v>
      </c>
      <c r="B113" s="22" t="s">
        <v>182</v>
      </c>
      <c r="C113" s="23" t="s">
        <v>180</v>
      </c>
      <c r="D113" s="24">
        <f>IFERROR(VLOOKUP(B113,TurnOver!A:C,3,FALSE),0)</f>
        <v>0</v>
      </c>
      <c r="E113" s="39" t="str">
        <f t="shared" si="4"/>
        <v>前八週無拉料</v>
      </c>
      <c r="F113" s="24">
        <f>IFERROR(VLOOKUP(B113,LastWeek!B:M,6,FALSE),"")</f>
        <v>0</v>
      </c>
      <c r="G113" s="25">
        <v>0</v>
      </c>
      <c r="H113" s="25">
        <v>0</v>
      </c>
      <c r="I113" s="25">
        <f>IFERROR(VLOOKUP(B113,LastWeek!B:M,9,FALSE),"")</f>
        <v>33000</v>
      </c>
      <c r="J113" s="25">
        <v>33000</v>
      </c>
      <c r="K113" s="26" t="str">
        <f>IFERROR(VLOOKUP(B113,LastWeek!B:M,10,FALSE),"")</f>
        <v>Checking</v>
      </c>
      <c r="L113" s="26" t="str">
        <f>IFERROR(VLOOKUP(B113,LastWeek!B:M,11,FALSE),"")</f>
        <v>SalesPM</v>
      </c>
      <c r="M113" s="26"/>
      <c r="N113" s="26" t="str">
        <f>IFERROR(VLOOKUP(B113,LastWeek!B:M,12,FALSE),"")</f>
        <v>ASUS OEM eamnd downside need PM transfer to other EMS</v>
      </c>
      <c r="O113" s="25">
        <v>0</v>
      </c>
      <c r="P113" s="25">
        <v>33000</v>
      </c>
      <c r="Q113" s="25">
        <v>0</v>
      </c>
      <c r="R113" s="27">
        <v>33000</v>
      </c>
      <c r="S113" s="28" t="s">
        <v>61</v>
      </c>
      <c r="T113" s="29" t="s">
        <v>61</v>
      </c>
      <c r="U113" s="27">
        <v>0</v>
      </c>
      <c r="V113" s="25">
        <v>0</v>
      </c>
      <c r="W113" s="30" t="s">
        <v>62</v>
      </c>
      <c r="X113" s="31" t="str">
        <f t="shared" si="5"/>
        <v>E</v>
      </c>
      <c r="Y113" s="25">
        <v>0</v>
      </c>
      <c r="Z113" s="25">
        <v>0</v>
      </c>
      <c r="AA113" s="25">
        <v>0</v>
      </c>
      <c r="AB113" s="25">
        <v>0</v>
      </c>
      <c r="AC113" s="23" t="s">
        <v>63</v>
      </c>
    </row>
    <row r="114" spans="1:29" hidden="1">
      <c r="A114" s="36" t="str">
        <f t="shared" si="3"/>
        <v>ZeroZero</v>
      </c>
      <c r="B114" s="22" t="s">
        <v>183</v>
      </c>
      <c r="C114" s="23" t="s">
        <v>180</v>
      </c>
      <c r="D114" s="24">
        <f>IFERROR(VLOOKUP(B114,TurnOver!A:C,3,FALSE),0)</f>
        <v>0</v>
      </c>
      <c r="E114" s="39" t="str">
        <f t="shared" si="4"/>
        <v>前八週無拉料</v>
      </c>
      <c r="F114" s="24">
        <f>IFERROR(VLOOKUP(B114,LastWeek!B:M,6,FALSE),"")</f>
        <v>0</v>
      </c>
      <c r="G114" s="25">
        <v>0</v>
      </c>
      <c r="H114" s="25">
        <v>0</v>
      </c>
      <c r="I114" s="25">
        <f>IFERROR(VLOOKUP(B114,LastWeek!B:M,9,FALSE),"")</f>
        <v>192000</v>
      </c>
      <c r="J114" s="25">
        <v>192000</v>
      </c>
      <c r="K114" s="26" t="str">
        <f>IFERROR(VLOOKUP(B114,LastWeek!B:M,10,FALSE),"")</f>
        <v>Checking</v>
      </c>
      <c r="L114" s="26" t="str">
        <f>IFERROR(VLOOKUP(B114,LastWeek!B:M,11,FALSE),"")</f>
        <v>SalesPM</v>
      </c>
      <c r="M114" s="26"/>
      <c r="N114" s="26" t="str">
        <f>IFERROR(VLOOKUP(B114,LastWeek!B:M,12,FALSE),"")</f>
        <v>ASUS OEM eamnd downside need PM transfer to other EMS</v>
      </c>
      <c r="O114" s="25">
        <v>0</v>
      </c>
      <c r="P114" s="25">
        <v>189000</v>
      </c>
      <c r="Q114" s="25">
        <v>3000</v>
      </c>
      <c r="R114" s="27">
        <v>192000</v>
      </c>
      <c r="S114" s="28" t="s">
        <v>61</v>
      </c>
      <c r="T114" s="29" t="s">
        <v>61</v>
      </c>
      <c r="U114" s="27">
        <v>0</v>
      </c>
      <c r="V114" s="25">
        <v>0</v>
      </c>
      <c r="W114" s="30" t="s">
        <v>62</v>
      </c>
      <c r="X114" s="31" t="str">
        <f t="shared" si="5"/>
        <v>E</v>
      </c>
      <c r="Y114" s="25">
        <v>0</v>
      </c>
      <c r="Z114" s="25">
        <v>0</v>
      </c>
      <c r="AA114" s="25">
        <v>0</v>
      </c>
      <c r="AB114" s="25">
        <v>0</v>
      </c>
      <c r="AC114" s="23" t="s">
        <v>63</v>
      </c>
    </row>
    <row r="115" spans="1:29" hidden="1">
      <c r="A115" s="36" t="str">
        <f t="shared" si="3"/>
        <v>OverStock</v>
      </c>
      <c r="B115" s="22" t="s">
        <v>184</v>
      </c>
      <c r="C115" s="23" t="s">
        <v>180</v>
      </c>
      <c r="D115" s="24">
        <f>IFERROR(VLOOKUP(B115,TurnOver!A:C,3,FALSE),0)</f>
        <v>0</v>
      </c>
      <c r="E115" s="39">
        <f t="shared" si="4"/>
        <v>30.1</v>
      </c>
      <c r="F115" s="24">
        <f>IFERROR(VLOOKUP(B115,LastWeek!B:M,6,FALSE),"")</f>
        <v>0</v>
      </c>
      <c r="G115" s="25">
        <v>0</v>
      </c>
      <c r="H115" s="25">
        <v>0</v>
      </c>
      <c r="I115" s="25">
        <f>IFERROR(VLOOKUP(B115,LastWeek!B:M,9,FALSE),"")</f>
        <v>195000</v>
      </c>
      <c r="J115" s="25">
        <v>192000</v>
      </c>
      <c r="K115" s="26" t="str">
        <f>IFERROR(VLOOKUP(B115,LastWeek!B:M,10,FALSE),"")</f>
        <v>Checking</v>
      </c>
      <c r="L115" s="26" t="str">
        <f>IFERROR(VLOOKUP(B115,LastWeek!B:M,11,FALSE),"")</f>
        <v>Sales</v>
      </c>
      <c r="M115" s="26"/>
      <c r="N115" s="26" t="str">
        <f>IFERROR(VLOOKUP(B115,LastWeek!B:M,12,FALSE),"")</f>
        <v>FCST 414K in Jun. ~ Sep., issue PR for future demand by weekly.</v>
      </c>
      <c r="O115" s="25">
        <v>0</v>
      </c>
      <c r="P115" s="25">
        <v>141000</v>
      </c>
      <c r="Q115" s="25">
        <v>51000</v>
      </c>
      <c r="R115" s="27">
        <v>192000</v>
      </c>
      <c r="S115" s="28">
        <v>30.1</v>
      </c>
      <c r="T115" s="29">
        <v>6.1</v>
      </c>
      <c r="U115" s="27">
        <v>6375</v>
      </c>
      <c r="V115" s="25">
        <v>31381</v>
      </c>
      <c r="W115" s="30">
        <v>4.9000000000000004</v>
      </c>
      <c r="X115" s="31">
        <f t="shared" si="5"/>
        <v>150</v>
      </c>
      <c r="Y115" s="25">
        <v>0</v>
      </c>
      <c r="Z115" s="25">
        <v>203620</v>
      </c>
      <c r="AA115" s="25">
        <v>111477</v>
      </c>
      <c r="AB115" s="25">
        <v>19165</v>
      </c>
      <c r="AC115" s="23" t="s">
        <v>63</v>
      </c>
    </row>
    <row r="116" spans="1:29" hidden="1">
      <c r="A116" s="36" t="str">
        <f t="shared" si="3"/>
        <v>Normal</v>
      </c>
      <c r="B116" s="22" t="s">
        <v>185</v>
      </c>
      <c r="C116" s="23" t="s">
        <v>180</v>
      </c>
      <c r="D116" s="24">
        <f>IFERROR(VLOOKUP(B116,TurnOver!A:C,3,FALSE),0)</f>
        <v>0</v>
      </c>
      <c r="E116" s="39">
        <f t="shared" si="4"/>
        <v>13.1</v>
      </c>
      <c r="F116" s="24">
        <f>IFERROR(VLOOKUP(B116,LastWeek!B:M,6,FALSE),"")</f>
        <v>21000</v>
      </c>
      <c r="G116" s="25">
        <v>21000</v>
      </c>
      <c r="H116" s="25">
        <v>21000</v>
      </c>
      <c r="I116" s="25">
        <f>IFERROR(VLOOKUP(B116,LastWeek!B:M,9,FALSE),"")</f>
        <v>108000</v>
      </c>
      <c r="J116" s="25">
        <v>108000</v>
      </c>
      <c r="K116" s="26" t="str">
        <f>IFERROR(VLOOKUP(B116,LastWeek!B:M,10,FALSE),"")</f>
        <v>Checking</v>
      </c>
      <c r="L116" s="26" t="str">
        <f>IFERROR(VLOOKUP(B116,LastWeek!B:M,11,FALSE),"")</f>
        <v>Sales</v>
      </c>
      <c r="M116" s="26"/>
      <c r="N116" s="26" t="str">
        <f>IFERROR(VLOOKUP(B116,LastWeek!B:M,12,FALSE),"")</f>
        <v>FCST 399K in Jun. ~ Sep., issue PR for future demand by weekly.</v>
      </c>
      <c r="O116" s="25">
        <v>0</v>
      </c>
      <c r="P116" s="25">
        <v>75000</v>
      </c>
      <c r="Q116" s="25">
        <v>33000</v>
      </c>
      <c r="R116" s="27">
        <v>129000</v>
      </c>
      <c r="S116" s="28">
        <v>15.6</v>
      </c>
      <c r="T116" s="29">
        <v>5.4</v>
      </c>
      <c r="U116" s="27">
        <v>8250</v>
      </c>
      <c r="V116" s="25">
        <v>23865</v>
      </c>
      <c r="W116" s="30">
        <v>2.9</v>
      </c>
      <c r="X116" s="31">
        <f t="shared" si="5"/>
        <v>150</v>
      </c>
      <c r="Y116" s="25">
        <v>0</v>
      </c>
      <c r="Z116" s="25">
        <v>126649</v>
      </c>
      <c r="AA116" s="25">
        <v>118828</v>
      </c>
      <c r="AB116" s="25">
        <v>78090</v>
      </c>
      <c r="AC116" s="23" t="s">
        <v>63</v>
      </c>
    </row>
    <row r="117" spans="1:29" hidden="1">
      <c r="A117" s="36" t="str">
        <f t="shared" si="3"/>
        <v>OverStock</v>
      </c>
      <c r="B117" s="22" t="s">
        <v>186</v>
      </c>
      <c r="C117" s="23" t="s">
        <v>60</v>
      </c>
      <c r="D117" s="24">
        <f>IFERROR(VLOOKUP(B117,TurnOver!A:C,3,FALSE),0)</f>
        <v>0</v>
      </c>
      <c r="E117" s="39">
        <f t="shared" si="4"/>
        <v>2.8</v>
      </c>
      <c r="F117" s="24">
        <f>IFERROR(VLOOKUP(B117,LastWeek!B:M,6,FALSE),"")</f>
        <v>3348000</v>
      </c>
      <c r="G117" s="25">
        <v>3324000</v>
      </c>
      <c r="H117" s="25">
        <v>420000</v>
      </c>
      <c r="I117" s="25">
        <f>IFERROR(VLOOKUP(B117,LastWeek!B:M,9,FALSE),"")</f>
        <v>246000</v>
      </c>
      <c r="J117" s="25">
        <v>360000</v>
      </c>
      <c r="K117" s="26" t="str">
        <f>IFERROR(VLOOKUP(B117,LastWeek!B:M,10,FALSE),"")</f>
        <v/>
      </c>
      <c r="L117" s="26" t="str">
        <f>IFERROR(VLOOKUP(B117,LastWeek!B:M,11,FALSE),"")</f>
        <v/>
      </c>
      <c r="M117" s="26"/>
      <c r="N117" s="26" t="str">
        <f>IFERROR(VLOOKUP(B117,LastWeek!B:M,12,FALSE),"")</f>
        <v/>
      </c>
      <c r="O117" s="25">
        <v>0</v>
      </c>
      <c r="P117" s="25">
        <v>354000</v>
      </c>
      <c r="Q117" s="25">
        <v>6000</v>
      </c>
      <c r="R117" s="27">
        <v>3684000</v>
      </c>
      <c r="S117" s="28">
        <v>28.3</v>
      </c>
      <c r="T117" s="29">
        <v>32.6</v>
      </c>
      <c r="U117" s="27">
        <v>130125</v>
      </c>
      <c r="V117" s="25">
        <v>113036</v>
      </c>
      <c r="W117" s="30">
        <v>0.9</v>
      </c>
      <c r="X117" s="31">
        <f t="shared" si="5"/>
        <v>100</v>
      </c>
      <c r="Y117" s="25">
        <v>71571</v>
      </c>
      <c r="Z117" s="25">
        <v>628820</v>
      </c>
      <c r="AA117" s="25">
        <v>442289</v>
      </c>
      <c r="AB117" s="25">
        <v>168639</v>
      </c>
      <c r="AC117" s="23" t="s">
        <v>63</v>
      </c>
    </row>
    <row r="118" spans="1:29" hidden="1">
      <c r="A118" s="36" t="str">
        <f t="shared" si="3"/>
        <v>OverStock</v>
      </c>
      <c r="B118" s="22" t="s">
        <v>187</v>
      </c>
      <c r="C118" s="23" t="s">
        <v>60</v>
      </c>
      <c r="D118" s="24">
        <f>IFERROR(VLOOKUP(B118,TurnOver!A:C,3,FALSE),0)</f>
        <v>0</v>
      </c>
      <c r="E118" s="39">
        <f t="shared" si="4"/>
        <v>11.1</v>
      </c>
      <c r="F118" s="24">
        <f>IFERROR(VLOOKUP(B118,LastWeek!B:M,6,FALSE),"")</f>
        <v>855000</v>
      </c>
      <c r="G118" s="25">
        <v>855000</v>
      </c>
      <c r="H118" s="25">
        <v>345000</v>
      </c>
      <c r="I118" s="25">
        <f>IFERROR(VLOOKUP(B118,LastWeek!B:M,9,FALSE),"")</f>
        <v>168000</v>
      </c>
      <c r="J118" s="25">
        <v>204000</v>
      </c>
      <c r="K118" s="26" t="str">
        <f>IFERROR(VLOOKUP(B118,LastWeek!B:M,10,FALSE),"")</f>
        <v/>
      </c>
      <c r="L118" s="26" t="str">
        <f>IFERROR(VLOOKUP(B118,LastWeek!B:M,11,FALSE),"")</f>
        <v/>
      </c>
      <c r="M118" s="26"/>
      <c r="N118" s="26" t="str">
        <f>IFERROR(VLOOKUP(B118,LastWeek!B:M,12,FALSE),"")</f>
        <v/>
      </c>
      <c r="O118" s="25">
        <v>0</v>
      </c>
      <c r="P118" s="25">
        <v>111000</v>
      </c>
      <c r="Q118" s="25">
        <v>93000</v>
      </c>
      <c r="R118" s="27">
        <v>1059000</v>
      </c>
      <c r="S118" s="28">
        <v>57.6</v>
      </c>
      <c r="T118" s="29">
        <v>69</v>
      </c>
      <c r="U118" s="27">
        <v>18375</v>
      </c>
      <c r="V118" s="25">
        <v>15341</v>
      </c>
      <c r="W118" s="30">
        <v>0.8</v>
      </c>
      <c r="X118" s="31">
        <f t="shared" si="5"/>
        <v>100</v>
      </c>
      <c r="Y118" s="25">
        <v>0</v>
      </c>
      <c r="Z118" s="25">
        <v>100676</v>
      </c>
      <c r="AA118" s="25">
        <v>47390</v>
      </c>
      <c r="AB118" s="25">
        <v>3000</v>
      </c>
      <c r="AC118" s="23" t="s">
        <v>63</v>
      </c>
    </row>
    <row r="119" spans="1:29" hidden="1">
      <c r="A119" s="36" t="str">
        <f t="shared" si="3"/>
        <v>OverStock</v>
      </c>
      <c r="B119" s="22" t="s">
        <v>188</v>
      </c>
      <c r="C119" s="23" t="s">
        <v>60</v>
      </c>
      <c r="D119" s="24">
        <f>IFERROR(VLOOKUP(B119,TurnOver!A:C,3,FALSE),0)</f>
        <v>0</v>
      </c>
      <c r="E119" s="39">
        <f t="shared" si="4"/>
        <v>7.1</v>
      </c>
      <c r="F119" s="24">
        <f>IFERROR(VLOOKUP(B119,LastWeek!B:M,6,FALSE),"")</f>
        <v>405000</v>
      </c>
      <c r="G119" s="25">
        <v>405000</v>
      </c>
      <c r="H119" s="25">
        <v>327000</v>
      </c>
      <c r="I119" s="25">
        <f>IFERROR(VLOOKUP(B119,LastWeek!B:M,9,FALSE),"")</f>
        <v>150000</v>
      </c>
      <c r="J119" s="25">
        <v>147000</v>
      </c>
      <c r="K119" s="26" t="str">
        <f>IFERROR(VLOOKUP(B119,LastWeek!B:M,10,FALSE),"")</f>
        <v/>
      </c>
      <c r="L119" s="26" t="str">
        <f>IFERROR(VLOOKUP(B119,LastWeek!B:M,11,FALSE),"")</f>
        <v/>
      </c>
      <c r="M119" s="26"/>
      <c r="N119" s="26" t="str">
        <f>IFERROR(VLOOKUP(B119,LastWeek!B:M,12,FALSE),"")</f>
        <v/>
      </c>
      <c r="O119" s="25">
        <v>0</v>
      </c>
      <c r="P119" s="25">
        <v>147000</v>
      </c>
      <c r="Q119" s="25">
        <v>0</v>
      </c>
      <c r="R119" s="27">
        <v>552000</v>
      </c>
      <c r="S119" s="28">
        <v>26.8</v>
      </c>
      <c r="T119" s="29" t="s">
        <v>61</v>
      </c>
      <c r="U119" s="27">
        <v>20625</v>
      </c>
      <c r="V119" s="25" t="s">
        <v>61</v>
      </c>
      <c r="W119" s="30" t="s">
        <v>62</v>
      </c>
      <c r="X119" s="31" t="str">
        <f t="shared" si="5"/>
        <v>E</v>
      </c>
      <c r="Y119" s="25">
        <v>0</v>
      </c>
      <c r="Z119" s="25">
        <v>0</v>
      </c>
      <c r="AA119" s="25">
        <v>0</v>
      </c>
      <c r="AB119" s="25">
        <v>0</v>
      </c>
      <c r="AC119" s="23" t="s">
        <v>63</v>
      </c>
    </row>
    <row r="120" spans="1:29" hidden="1">
      <c r="A120" s="36" t="str">
        <f t="shared" si="3"/>
        <v>Normal</v>
      </c>
      <c r="B120" s="22" t="s">
        <v>189</v>
      </c>
      <c r="C120" s="23" t="s">
        <v>60</v>
      </c>
      <c r="D120" s="24">
        <f>IFERROR(VLOOKUP(B120,TurnOver!A:C,3,FALSE),0)</f>
        <v>0</v>
      </c>
      <c r="E120" s="39">
        <f t="shared" si="4"/>
        <v>5</v>
      </c>
      <c r="F120" s="24">
        <f>IFERROR(VLOOKUP(B120,LastWeek!B:M,6,FALSE),"")</f>
        <v>17776000</v>
      </c>
      <c r="G120" s="25">
        <v>13960000</v>
      </c>
      <c r="H120" s="25">
        <v>7448000</v>
      </c>
      <c r="I120" s="25">
        <f>IFERROR(VLOOKUP(B120,LastWeek!B:M,9,FALSE),"")</f>
        <v>8000</v>
      </c>
      <c r="J120" s="25">
        <v>4440000</v>
      </c>
      <c r="K120" s="26" t="str">
        <f>IFERROR(VLOOKUP(B120,LastWeek!B:M,10,FALSE),"")</f>
        <v/>
      </c>
      <c r="L120" s="26" t="str">
        <f>IFERROR(VLOOKUP(B120,LastWeek!B:M,11,FALSE),"")</f>
        <v/>
      </c>
      <c r="M120" s="26"/>
      <c r="N120" s="26" t="str">
        <f>IFERROR(VLOOKUP(B120,LastWeek!B:M,12,FALSE),"")</f>
        <v/>
      </c>
      <c r="O120" s="25">
        <v>0</v>
      </c>
      <c r="P120" s="25">
        <v>3816000</v>
      </c>
      <c r="Q120" s="25">
        <v>624000</v>
      </c>
      <c r="R120" s="27">
        <v>18400000</v>
      </c>
      <c r="S120" s="28">
        <v>20.8</v>
      </c>
      <c r="T120" s="29">
        <v>27.2</v>
      </c>
      <c r="U120" s="27">
        <v>883000</v>
      </c>
      <c r="V120" s="25">
        <v>677448</v>
      </c>
      <c r="W120" s="30">
        <v>0.8</v>
      </c>
      <c r="X120" s="31">
        <f t="shared" si="5"/>
        <v>100</v>
      </c>
      <c r="Y120" s="25">
        <v>261616</v>
      </c>
      <c r="Z120" s="25">
        <v>3530687</v>
      </c>
      <c r="AA120" s="25">
        <v>2731170</v>
      </c>
      <c r="AB120" s="25">
        <v>1824688</v>
      </c>
      <c r="AC120" s="23" t="s">
        <v>63</v>
      </c>
    </row>
    <row r="121" spans="1:29" hidden="1">
      <c r="A121" s="36" t="str">
        <f t="shared" si="3"/>
        <v>OverStock</v>
      </c>
      <c r="B121" s="22" t="s">
        <v>190</v>
      </c>
      <c r="C121" s="23" t="s">
        <v>60</v>
      </c>
      <c r="D121" s="24">
        <f>IFERROR(VLOOKUP(B121,TurnOver!A:C,3,FALSE),0)</f>
        <v>0</v>
      </c>
      <c r="E121" s="39">
        <f t="shared" si="4"/>
        <v>4</v>
      </c>
      <c r="F121" s="24">
        <f>IFERROR(VLOOKUP(B121,LastWeek!B:M,6,FALSE),"")</f>
        <v>80000</v>
      </c>
      <c r="G121" s="25">
        <v>80000</v>
      </c>
      <c r="H121" s="25">
        <v>8000</v>
      </c>
      <c r="I121" s="25">
        <f>IFERROR(VLOOKUP(B121,LastWeek!B:M,9,FALSE),"")</f>
        <v>8000</v>
      </c>
      <c r="J121" s="25">
        <v>8000</v>
      </c>
      <c r="K121" s="26" t="str">
        <f>IFERROR(VLOOKUP(B121,LastWeek!B:M,10,FALSE),"")</f>
        <v/>
      </c>
      <c r="L121" s="26" t="str">
        <f>IFERROR(VLOOKUP(B121,LastWeek!B:M,11,FALSE),"")</f>
        <v/>
      </c>
      <c r="M121" s="26"/>
      <c r="N121" s="26" t="str">
        <f>IFERROR(VLOOKUP(B121,LastWeek!B:M,12,FALSE),"")</f>
        <v/>
      </c>
      <c r="O121" s="25">
        <v>0</v>
      </c>
      <c r="P121" s="25">
        <v>8000</v>
      </c>
      <c r="Q121" s="25">
        <v>0</v>
      </c>
      <c r="R121" s="27">
        <v>88000</v>
      </c>
      <c r="S121" s="28">
        <v>44</v>
      </c>
      <c r="T121" s="29">
        <v>37.299999999999997</v>
      </c>
      <c r="U121" s="27">
        <v>2000</v>
      </c>
      <c r="V121" s="25">
        <v>2362</v>
      </c>
      <c r="W121" s="30">
        <v>1.2</v>
      </c>
      <c r="X121" s="31">
        <f t="shared" si="5"/>
        <v>100</v>
      </c>
      <c r="Y121" s="25">
        <v>21256</v>
      </c>
      <c r="Z121" s="25">
        <v>0</v>
      </c>
      <c r="AA121" s="25">
        <v>0</v>
      </c>
      <c r="AB121" s="25">
        <v>360</v>
      </c>
      <c r="AC121" s="23" t="s">
        <v>63</v>
      </c>
    </row>
    <row r="122" spans="1:29" hidden="1">
      <c r="A122" s="36" t="str">
        <f t="shared" si="3"/>
        <v>Normal</v>
      </c>
      <c r="B122" s="22" t="s">
        <v>191</v>
      </c>
      <c r="C122" s="23" t="s">
        <v>60</v>
      </c>
      <c r="D122" s="24">
        <f>IFERROR(VLOOKUP(B122,TurnOver!A:C,3,FALSE),0)</f>
        <v>0</v>
      </c>
      <c r="E122" s="39">
        <f t="shared" si="4"/>
        <v>1.1000000000000001</v>
      </c>
      <c r="F122" s="24">
        <f>IFERROR(VLOOKUP(B122,LastWeek!B:M,6,FALSE),"")</f>
        <v>8472000</v>
      </c>
      <c r="G122" s="25">
        <v>7938000</v>
      </c>
      <c r="H122" s="25">
        <v>2862000</v>
      </c>
      <c r="I122" s="25">
        <f>IFERROR(VLOOKUP(B122,LastWeek!B:M,9,FALSE),"")</f>
        <v>288000</v>
      </c>
      <c r="J122" s="25">
        <v>474000</v>
      </c>
      <c r="K122" s="26" t="str">
        <f>IFERROR(VLOOKUP(B122,LastWeek!B:M,10,FALSE),"")</f>
        <v/>
      </c>
      <c r="L122" s="26" t="str">
        <f>IFERROR(VLOOKUP(B122,LastWeek!B:M,11,FALSE),"")</f>
        <v/>
      </c>
      <c r="M122" s="26"/>
      <c r="N122" s="26" t="str">
        <f>IFERROR(VLOOKUP(B122,LastWeek!B:M,12,FALSE),"")</f>
        <v/>
      </c>
      <c r="O122" s="25">
        <v>0</v>
      </c>
      <c r="P122" s="25">
        <v>465000</v>
      </c>
      <c r="Q122" s="25">
        <v>9000</v>
      </c>
      <c r="R122" s="27">
        <v>8412000</v>
      </c>
      <c r="S122" s="28">
        <v>19.7</v>
      </c>
      <c r="T122" s="29">
        <v>71.900000000000006</v>
      </c>
      <c r="U122" s="27">
        <v>427875</v>
      </c>
      <c r="V122" s="25">
        <v>117075</v>
      </c>
      <c r="W122" s="30">
        <v>0.3</v>
      </c>
      <c r="X122" s="31">
        <f t="shared" si="5"/>
        <v>50</v>
      </c>
      <c r="Y122" s="25">
        <v>0</v>
      </c>
      <c r="Z122" s="25">
        <v>548199</v>
      </c>
      <c r="AA122" s="25">
        <v>529710</v>
      </c>
      <c r="AB122" s="25">
        <v>134397</v>
      </c>
      <c r="AC122" s="23" t="s">
        <v>63</v>
      </c>
    </row>
    <row r="123" spans="1:29" hidden="1">
      <c r="A123" s="36" t="str">
        <f t="shared" si="3"/>
        <v>None</v>
      </c>
      <c r="B123" s="22" t="s">
        <v>192</v>
      </c>
      <c r="C123" s="23" t="s">
        <v>60</v>
      </c>
      <c r="D123" s="24">
        <f>IFERROR(VLOOKUP(B123,TurnOver!A:C,3,FALSE),0)</f>
        <v>0</v>
      </c>
      <c r="E123" s="39" t="str">
        <f t="shared" si="4"/>
        <v>前八週無拉料</v>
      </c>
      <c r="F123" s="24">
        <f>IFERROR(VLOOKUP(B123,LastWeek!B:M,6,FALSE),"")</f>
        <v>0</v>
      </c>
      <c r="G123" s="25">
        <v>0</v>
      </c>
      <c r="H123" s="25">
        <v>0</v>
      </c>
      <c r="I123" s="25">
        <f>IFERROR(VLOOKUP(B123,LastWeek!B:M,9,FALSE),"")</f>
        <v>0</v>
      </c>
      <c r="J123" s="25">
        <v>0</v>
      </c>
      <c r="K123" s="26" t="str">
        <f>IFERROR(VLOOKUP(B123,LastWeek!B:M,10,FALSE),"")</f>
        <v>Checking</v>
      </c>
      <c r="L123" s="26" t="str">
        <f>IFERROR(VLOOKUP(B123,LastWeek!B:M,11,FALSE),"")</f>
        <v>SalesPM</v>
      </c>
      <c r="M123" s="26"/>
      <c r="N123" s="26" t="str">
        <f>IFERROR(VLOOKUP(B123,LastWeek!B:M,12,FALSE),"")</f>
        <v xml:space="preserve">Allocation item, MSDS we updated before plating is pure-Sn; this part is Sn-Ag, TET sales 直接做主給 Quanta; need try run 30K in first. </v>
      </c>
      <c r="O123" s="25">
        <v>0</v>
      </c>
      <c r="P123" s="25">
        <v>0</v>
      </c>
      <c r="Q123" s="25">
        <v>0</v>
      </c>
      <c r="R123" s="27">
        <v>0</v>
      </c>
      <c r="S123" s="28" t="s">
        <v>61</v>
      </c>
      <c r="T123" s="29" t="s">
        <v>61</v>
      </c>
      <c r="U123" s="27">
        <v>0</v>
      </c>
      <c r="V123" s="25" t="s">
        <v>61</v>
      </c>
      <c r="W123" s="30" t="s">
        <v>62</v>
      </c>
      <c r="X123" s="31" t="str">
        <f t="shared" si="5"/>
        <v>E</v>
      </c>
      <c r="Y123" s="25">
        <v>0</v>
      </c>
      <c r="Z123" s="25">
        <v>0</v>
      </c>
      <c r="AA123" s="25">
        <v>0</v>
      </c>
      <c r="AB123" s="25">
        <v>0</v>
      </c>
      <c r="AC123" s="23" t="s">
        <v>63</v>
      </c>
    </row>
    <row r="124" spans="1:29" hidden="1">
      <c r="A124" s="36" t="str">
        <f t="shared" si="3"/>
        <v>OverStock</v>
      </c>
      <c r="B124" s="22" t="s">
        <v>193</v>
      </c>
      <c r="C124" s="23" t="s">
        <v>60</v>
      </c>
      <c r="D124" s="24">
        <f>IFERROR(VLOOKUP(B124,TurnOver!A:C,3,FALSE),0)</f>
        <v>0</v>
      </c>
      <c r="E124" s="39">
        <f t="shared" si="4"/>
        <v>4.4000000000000004</v>
      </c>
      <c r="F124" s="24">
        <f>IFERROR(VLOOKUP(B124,LastWeek!B:M,6,FALSE),"")</f>
        <v>1485000</v>
      </c>
      <c r="G124" s="25">
        <v>1485000</v>
      </c>
      <c r="H124" s="25">
        <v>42000</v>
      </c>
      <c r="I124" s="25">
        <f>IFERROR(VLOOKUP(B124,LastWeek!B:M,9,FALSE),"")</f>
        <v>33000</v>
      </c>
      <c r="J124" s="25">
        <v>219000</v>
      </c>
      <c r="K124" s="26" t="str">
        <f>IFERROR(VLOOKUP(B124,LastWeek!B:M,10,FALSE),"")</f>
        <v/>
      </c>
      <c r="L124" s="26" t="str">
        <f>IFERROR(VLOOKUP(B124,LastWeek!B:M,11,FALSE),"")</f>
        <v/>
      </c>
      <c r="M124" s="26"/>
      <c r="N124" s="26" t="str">
        <f>IFERROR(VLOOKUP(B124,LastWeek!B:M,12,FALSE),"")</f>
        <v/>
      </c>
      <c r="O124" s="25">
        <v>0</v>
      </c>
      <c r="P124" s="25">
        <v>33000</v>
      </c>
      <c r="Q124" s="25">
        <v>186000</v>
      </c>
      <c r="R124" s="27">
        <v>1704000</v>
      </c>
      <c r="S124" s="28">
        <v>33.9</v>
      </c>
      <c r="T124" s="29">
        <v>57.9</v>
      </c>
      <c r="U124" s="27">
        <v>50250</v>
      </c>
      <c r="V124" s="25">
        <v>29410</v>
      </c>
      <c r="W124" s="30">
        <v>0.6</v>
      </c>
      <c r="X124" s="31">
        <f t="shared" si="5"/>
        <v>100</v>
      </c>
      <c r="Y124" s="25">
        <v>0</v>
      </c>
      <c r="Z124" s="25">
        <v>160830</v>
      </c>
      <c r="AA124" s="25">
        <v>155587</v>
      </c>
      <c r="AB124" s="25">
        <v>115816</v>
      </c>
      <c r="AC124" s="23" t="s">
        <v>63</v>
      </c>
    </row>
    <row r="125" spans="1:29" hidden="1">
      <c r="A125" s="36" t="str">
        <f t="shared" si="3"/>
        <v>ZeroZero</v>
      </c>
      <c r="B125" s="22" t="s">
        <v>194</v>
      </c>
      <c r="C125" s="23" t="s">
        <v>60</v>
      </c>
      <c r="D125" s="24">
        <f>IFERROR(VLOOKUP(B125,TurnOver!A:C,3,FALSE),0)</f>
        <v>0</v>
      </c>
      <c r="E125" s="39" t="str">
        <f t="shared" si="4"/>
        <v>前八週無拉料</v>
      </c>
      <c r="F125" s="24" t="str">
        <f>IFERROR(VLOOKUP(B125,LastWeek!B:M,6,FALSE),"")</f>
        <v/>
      </c>
      <c r="G125" s="25">
        <v>3000</v>
      </c>
      <c r="H125" s="25">
        <v>0</v>
      </c>
      <c r="I125" s="25" t="str">
        <f>IFERROR(VLOOKUP(B125,LastWeek!B:M,9,FALSE),"")</f>
        <v/>
      </c>
      <c r="J125" s="25">
        <v>6000</v>
      </c>
      <c r="K125" s="26" t="str">
        <f>IFERROR(VLOOKUP(B125,LastWeek!B:M,10,FALSE),"")</f>
        <v/>
      </c>
      <c r="L125" s="26" t="str">
        <f>IFERROR(VLOOKUP(B125,LastWeek!B:M,11,FALSE),"")</f>
        <v/>
      </c>
      <c r="M125" s="26"/>
      <c r="N125" s="26" t="str">
        <f>IFERROR(VLOOKUP(B125,LastWeek!B:M,12,FALSE),"")</f>
        <v/>
      </c>
      <c r="O125" s="25">
        <v>0</v>
      </c>
      <c r="P125" s="25">
        <v>6000</v>
      </c>
      <c r="Q125" s="25">
        <v>0</v>
      </c>
      <c r="R125" s="27">
        <v>9000</v>
      </c>
      <c r="S125" s="28" t="s">
        <v>61</v>
      </c>
      <c r="T125" s="29" t="s">
        <v>61</v>
      </c>
      <c r="U125" s="27">
        <v>0</v>
      </c>
      <c r="V125" s="25" t="s">
        <v>61</v>
      </c>
      <c r="W125" s="30" t="s">
        <v>62</v>
      </c>
      <c r="X125" s="31" t="str">
        <f t="shared" si="5"/>
        <v>E</v>
      </c>
      <c r="Y125" s="25">
        <v>0</v>
      </c>
      <c r="Z125" s="25">
        <v>0</v>
      </c>
      <c r="AA125" s="25">
        <v>0</v>
      </c>
      <c r="AB125" s="25">
        <v>0</v>
      </c>
      <c r="AC125" s="23" t="s">
        <v>63</v>
      </c>
    </row>
    <row r="126" spans="1:29" hidden="1">
      <c r="A126" s="36" t="str">
        <f t="shared" si="3"/>
        <v>Normal</v>
      </c>
      <c r="B126" s="22" t="s">
        <v>195</v>
      </c>
      <c r="C126" s="23" t="s">
        <v>60</v>
      </c>
      <c r="D126" s="24">
        <f>IFERROR(VLOOKUP(B126,TurnOver!A:C,3,FALSE),0)</f>
        <v>0</v>
      </c>
      <c r="E126" s="39">
        <f t="shared" si="4"/>
        <v>8</v>
      </c>
      <c r="F126" s="24">
        <f>IFERROR(VLOOKUP(B126,LastWeek!B:M,6,FALSE),"")</f>
        <v>8000</v>
      </c>
      <c r="G126" s="25">
        <v>8000</v>
      </c>
      <c r="H126" s="25">
        <v>0</v>
      </c>
      <c r="I126" s="25">
        <f>IFERROR(VLOOKUP(B126,LastWeek!B:M,9,FALSE),"")</f>
        <v>16000</v>
      </c>
      <c r="J126" s="25">
        <v>16000</v>
      </c>
      <c r="K126" s="26" t="str">
        <f>IFERROR(VLOOKUP(B126,LastWeek!B:M,10,FALSE),"")</f>
        <v/>
      </c>
      <c r="L126" s="26" t="str">
        <f>IFERROR(VLOOKUP(B126,LastWeek!B:M,11,FALSE),"")</f>
        <v/>
      </c>
      <c r="M126" s="26"/>
      <c r="N126" s="26" t="str">
        <f>IFERROR(VLOOKUP(B126,LastWeek!B:M,12,FALSE),"")</f>
        <v/>
      </c>
      <c r="O126" s="25">
        <v>0</v>
      </c>
      <c r="P126" s="25">
        <v>16000</v>
      </c>
      <c r="Q126" s="25">
        <v>0</v>
      </c>
      <c r="R126" s="27">
        <v>24000</v>
      </c>
      <c r="S126" s="28">
        <v>12</v>
      </c>
      <c r="T126" s="29" t="s">
        <v>61</v>
      </c>
      <c r="U126" s="27">
        <v>2000</v>
      </c>
      <c r="V126" s="25">
        <v>0</v>
      </c>
      <c r="W126" s="30" t="s">
        <v>62</v>
      </c>
      <c r="X126" s="31" t="str">
        <f t="shared" si="5"/>
        <v>E</v>
      </c>
      <c r="Y126" s="25">
        <v>0</v>
      </c>
      <c r="Z126" s="25">
        <v>0</v>
      </c>
      <c r="AA126" s="25">
        <v>0</v>
      </c>
      <c r="AB126" s="25">
        <v>3643</v>
      </c>
      <c r="AC126" s="23" t="s">
        <v>63</v>
      </c>
    </row>
    <row r="127" spans="1:29" hidden="1">
      <c r="A127" s="36" t="str">
        <f t="shared" si="3"/>
        <v>ZeroZero</v>
      </c>
      <c r="B127" s="22" t="s">
        <v>196</v>
      </c>
      <c r="C127" s="23" t="s">
        <v>60</v>
      </c>
      <c r="D127" s="24">
        <f>IFERROR(VLOOKUP(B127,TurnOver!A:C,3,FALSE),0)</f>
        <v>0</v>
      </c>
      <c r="E127" s="39" t="str">
        <f t="shared" si="4"/>
        <v>前八週無拉料</v>
      </c>
      <c r="F127" s="24" t="str">
        <f>IFERROR(VLOOKUP(B127,LastWeek!B:M,6,FALSE),"")</f>
        <v/>
      </c>
      <c r="G127" s="25">
        <v>9000</v>
      </c>
      <c r="H127" s="25">
        <v>0</v>
      </c>
      <c r="I127" s="25" t="str">
        <f>IFERROR(VLOOKUP(B127,LastWeek!B:M,9,FALSE),"")</f>
        <v/>
      </c>
      <c r="J127" s="25">
        <v>0</v>
      </c>
      <c r="K127" s="26" t="str">
        <f>IFERROR(VLOOKUP(B127,LastWeek!B:M,10,FALSE),"")</f>
        <v/>
      </c>
      <c r="L127" s="26" t="str">
        <f>IFERROR(VLOOKUP(B127,LastWeek!B:M,11,FALSE),"")</f>
        <v/>
      </c>
      <c r="M127" s="26"/>
      <c r="N127" s="26" t="str">
        <f>IFERROR(VLOOKUP(B127,LastWeek!B:M,12,FALSE),"")</f>
        <v/>
      </c>
      <c r="O127" s="25">
        <v>0</v>
      </c>
      <c r="P127" s="25">
        <v>0</v>
      </c>
      <c r="Q127" s="25">
        <v>0</v>
      </c>
      <c r="R127" s="27">
        <v>9000</v>
      </c>
      <c r="S127" s="28" t="s">
        <v>61</v>
      </c>
      <c r="T127" s="29" t="s">
        <v>61</v>
      </c>
      <c r="U127" s="27">
        <v>0</v>
      </c>
      <c r="V127" s="25" t="s">
        <v>61</v>
      </c>
      <c r="W127" s="30" t="s">
        <v>62</v>
      </c>
      <c r="X127" s="31" t="str">
        <f t="shared" si="5"/>
        <v>E</v>
      </c>
      <c r="Y127" s="25">
        <v>0</v>
      </c>
      <c r="Z127" s="25">
        <v>0</v>
      </c>
      <c r="AA127" s="25">
        <v>0</v>
      </c>
      <c r="AB127" s="25">
        <v>0</v>
      </c>
      <c r="AC127" s="23" t="s">
        <v>63</v>
      </c>
    </row>
    <row r="128" spans="1:29" hidden="1">
      <c r="A128" s="36" t="str">
        <f t="shared" si="3"/>
        <v>OverStock</v>
      </c>
      <c r="B128" s="22" t="s">
        <v>197</v>
      </c>
      <c r="C128" s="23" t="s">
        <v>60</v>
      </c>
      <c r="D128" s="24">
        <f>IFERROR(VLOOKUP(B128,TurnOver!A:C,3,FALSE),0)</f>
        <v>0</v>
      </c>
      <c r="E128" s="39">
        <f t="shared" si="4"/>
        <v>8.4</v>
      </c>
      <c r="F128" s="24">
        <f>IFERROR(VLOOKUP(B128,LastWeek!B:M,6,FALSE),"")</f>
        <v>480000</v>
      </c>
      <c r="G128" s="25">
        <v>480000</v>
      </c>
      <c r="H128" s="25">
        <v>0</v>
      </c>
      <c r="I128" s="25">
        <f>IFERROR(VLOOKUP(B128,LastWeek!B:M,9,FALSE),"")</f>
        <v>192000</v>
      </c>
      <c r="J128" s="25">
        <v>180000</v>
      </c>
      <c r="K128" s="26" t="str">
        <f>IFERROR(VLOOKUP(B128,LastWeek!B:M,10,FALSE),"")</f>
        <v/>
      </c>
      <c r="L128" s="26" t="str">
        <f>IFERROR(VLOOKUP(B128,LastWeek!B:M,11,FALSE),"")</f>
        <v/>
      </c>
      <c r="M128" s="26"/>
      <c r="N128" s="26" t="str">
        <f>IFERROR(VLOOKUP(B128,LastWeek!B:M,12,FALSE),"")</f>
        <v/>
      </c>
      <c r="O128" s="25">
        <v>0</v>
      </c>
      <c r="P128" s="25">
        <v>120000</v>
      </c>
      <c r="Q128" s="25">
        <v>60000</v>
      </c>
      <c r="R128" s="27">
        <v>660000</v>
      </c>
      <c r="S128" s="28">
        <v>30.9</v>
      </c>
      <c r="T128" s="29">
        <v>23.7</v>
      </c>
      <c r="U128" s="27">
        <v>21375</v>
      </c>
      <c r="V128" s="25">
        <v>27837</v>
      </c>
      <c r="W128" s="30">
        <v>1.3</v>
      </c>
      <c r="X128" s="31">
        <f t="shared" si="5"/>
        <v>100</v>
      </c>
      <c r="Y128" s="25">
        <v>63076</v>
      </c>
      <c r="Z128" s="25">
        <v>33823</v>
      </c>
      <c r="AA128" s="25">
        <v>160637</v>
      </c>
      <c r="AB128" s="25">
        <v>14804</v>
      </c>
      <c r="AC128" s="23" t="s">
        <v>63</v>
      </c>
    </row>
    <row r="129" spans="1:29" hidden="1">
      <c r="A129" s="36" t="str">
        <f t="shared" si="3"/>
        <v>ZeroZero</v>
      </c>
      <c r="B129" s="22" t="s">
        <v>198</v>
      </c>
      <c r="C129" s="23" t="s">
        <v>60</v>
      </c>
      <c r="D129" s="24">
        <f>IFERROR(VLOOKUP(B129,TurnOver!A:C,3,FALSE),0)</f>
        <v>0</v>
      </c>
      <c r="E129" s="39" t="str">
        <f t="shared" si="4"/>
        <v>前八週無拉料</v>
      </c>
      <c r="F129" s="24">
        <f>IFERROR(VLOOKUP(B129,LastWeek!B:M,6,FALSE),"")</f>
        <v>0</v>
      </c>
      <c r="G129" s="25">
        <v>0</v>
      </c>
      <c r="H129" s="25">
        <v>0</v>
      </c>
      <c r="I129" s="25">
        <f>IFERROR(VLOOKUP(B129,LastWeek!B:M,9,FALSE),"")</f>
        <v>9000</v>
      </c>
      <c r="J129" s="25">
        <v>9000</v>
      </c>
      <c r="K129" s="26" t="str">
        <f>IFERROR(VLOOKUP(B129,LastWeek!B:M,10,FALSE),"")</f>
        <v>Dead</v>
      </c>
      <c r="L129" s="26" t="str">
        <f>IFERROR(VLOOKUP(B129,LastWeek!B:M,11,FALSE),"")</f>
        <v>PM</v>
      </c>
      <c r="M129" s="26"/>
      <c r="N129" s="26" t="str">
        <f>IFERROR(VLOOKUP(B129,LastWeek!B:M,12,FALSE),"")</f>
        <v>2016/07/20==&gt;PJ EOL, need PM help transfer to other customer.</v>
      </c>
      <c r="O129" s="25">
        <v>0</v>
      </c>
      <c r="P129" s="25">
        <v>6000</v>
      </c>
      <c r="Q129" s="25">
        <v>3000</v>
      </c>
      <c r="R129" s="27">
        <v>9000</v>
      </c>
      <c r="S129" s="28" t="s">
        <v>61</v>
      </c>
      <c r="T129" s="29" t="s">
        <v>61</v>
      </c>
      <c r="U129" s="27">
        <v>0</v>
      </c>
      <c r="V129" s="25" t="s">
        <v>61</v>
      </c>
      <c r="W129" s="30" t="s">
        <v>62</v>
      </c>
      <c r="X129" s="31" t="str">
        <f t="shared" si="5"/>
        <v>E</v>
      </c>
      <c r="Y129" s="25">
        <v>0</v>
      </c>
      <c r="Z129" s="25">
        <v>0</v>
      </c>
      <c r="AA129" s="25">
        <v>0</v>
      </c>
      <c r="AB129" s="25">
        <v>0</v>
      </c>
      <c r="AC129" s="23" t="s">
        <v>63</v>
      </c>
    </row>
    <row r="130" spans="1:29" hidden="1">
      <c r="A130" s="36" t="str">
        <f t="shared" si="3"/>
        <v>ZeroZero</v>
      </c>
      <c r="B130" s="22" t="s">
        <v>199</v>
      </c>
      <c r="C130" s="23" t="s">
        <v>60</v>
      </c>
      <c r="D130" s="24">
        <f>IFERROR(VLOOKUP(B130,TurnOver!A:C,3,FALSE),0)</f>
        <v>0</v>
      </c>
      <c r="E130" s="39" t="str">
        <f t="shared" si="4"/>
        <v>前八週無拉料</v>
      </c>
      <c r="F130" s="24">
        <f>IFERROR(VLOOKUP(B130,LastWeek!B:M,6,FALSE),"")</f>
        <v>0</v>
      </c>
      <c r="G130" s="25">
        <v>0</v>
      </c>
      <c r="H130" s="25">
        <v>0</v>
      </c>
      <c r="I130" s="25">
        <f>IFERROR(VLOOKUP(B130,LastWeek!B:M,9,FALSE),"")</f>
        <v>16000</v>
      </c>
      <c r="J130" s="25">
        <v>16000</v>
      </c>
      <c r="K130" s="26" t="str">
        <f>IFERROR(VLOOKUP(B130,LastWeek!B:M,10,FALSE),"")</f>
        <v>Dead</v>
      </c>
      <c r="L130" s="26" t="str">
        <f>IFERROR(VLOOKUP(B130,LastWeek!B:M,11,FALSE),"")</f>
        <v>PM</v>
      </c>
      <c r="M130" s="26"/>
      <c r="N130" s="26" t="str">
        <f>IFERROR(VLOOKUP(B130,LastWeek!B:M,12,FALSE),"")</f>
        <v>2016/07/20==&gt;Apple機種D7/D8/D1/D2 使用已EOL; need PM 年底打呆.</v>
      </c>
      <c r="O130" s="25">
        <v>0</v>
      </c>
      <c r="P130" s="25">
        <v>16000</v>
      </c>
      <c r="Q130" s="25">
        <v>0</v>
      </c>
      <c r="R130" s="27">
        <v>16000</v>
      </c>
      <c r="S130" s="28" t="s">
        <v>61</v>
      </c>
      <c r="T130" s="29" t="s">
        <v>61</v>
      </c>
      <c r="U130" s="27">
        <v>0</v>
      </c>
      <c r="V130" s="25">
        <v>0</v>
      </c>
      <c r="W130" s="30" t="s">
        <v>62</v>
      </c>
      <c r="X130" s="31" t="str">
        <f t="shared" si="5"/>
        <v>E</v>
      </c>
      <c r="Y130" s="25">
        <v>0</v>
      </c>
      <c r="Z130" s="25">
        <v>0</v>
      </c>
      <c r="AA130" s="25">
        <v>0</v>
      </c>
      <c r="AB130" s="25">
        <v>0</v>
      </c>
      <c r="AC130" s="23" t="s">
        <v>63</v>
      </c>
    </row>
    <row r="131" spans="1:29" hidden="1">
      <c r="A131" s="36" t="str">
        <f t="shared" si="3"/>
        <v>Normal</v>
      </c>
      <c r="B131" s="22" t="s">
        <v>200</v>
      </c>
      <c r="C131" s="23" t="s">
        <v>60</v>
      </c>
      <c r="D131" s="24">
        <f>IFERROR(VLOOKUP(B131,TurnOver!A:C,3,FALSE),0)</f>
        <v>0</v>
      </c>
      <c r="E131" s="39">
        <f t="shared" si="4"/>
        <v>1</v>
      </c>
      <c r="F131" s="24">
        <f>IFERROR(VLOOKUP(B131,LastWeek!B:M,6,FALSE),"")</f>
        <v>48144000</v>
      </c>
      <c r="G131" s="25">
        <v>44716000</v>
      </c>
      <c r="H131" s="25">
        <v>17472000</v>
      </c>
      <c r="I131" s="25">
        <f>IFERROR(VLOOKUP(B131,LastWeek!B:M,9,FALSE),"")</f>
        <v>12000</v>
      </c>
      <c r="J131" s="25">
        <v>2172000</v>
      </c>
      <c r="K131" s="26" t="str">
        <f>IFERROR(VLOOKUP(B131,LastWeek!B:M,10,FALSE),"")</f>
        <v/>
      </c>
      <c r="L131" s="26" t="str">
        <f>IFERROR(VLOOKUP(B131,LastWeek!B:M,11,FALSE),"")</f>
        <v/>
      </c>
      <c r="M131" s="26"/>
      <c r="N131" s="26" t="str">
        <f>IFERROR(VLOOKUP(B131,LastWeek!B:M,12,FALSE),"")</f>
        <v/>
      </c>
      <c r="O131" s="25">
        <v>0</v>
      </c>
      <c r="P131" s="25">
        <v>2172000</v>
      </c>
      <c r="Q131" s="25">
        <v>0</v>
      </c>
      <c r="R131" s="27">
        <v>46888000</v>
      </c>
      <c r="S131" s="28">
        <v>21.7</v>
      </c>
      <c r="T131" s="29">
        <v>31.4</v>
      </c>
      <c r="U131" s="27">
        <v>2162500</v>
      </c>
      <c r="V131" s="25">
        <v>1494840</v>
      </c>
      <c r="W131" s="30">
        <v>0.7</v>
      </c>
      <c r="X131" s="31">
        <f t="shared" si="5"/>
        <v>100</v>
      </c>
      <c r="Y131" s="25">
        <v>693686</v>
      </c>
      <c r="Z131" s="25">
        <v>8505908</v>
      </c>
      <c r="AA131" s="25">
        <v>5279923</v>
      </c>
      <c r="AB131" s="25">
        <v>3747670</v>
      </c>
      <c r="AC131" s="23" t="s">
        <v>63</v>
      </c>
    </row>
    <row r="132" spans="1:29" hidden="1">
      <c r="A132" s="36" t="str">
        <f t="shared" ref="A132:A195" si="6">IF(OR(U132=0,LEN(U132)=0)*OR(V132=0,LEN(V132)=0),IF(R132&gt;0,"ZeroZero","None"),IF(IF(LEN(S132)=0,0,S132)&gt;24,"OverStock",IF(U132=0,"FCST","Normal")))</f>
        <v>Normal</v>
      </c>
      <c r="B132" s="22" t="s">
        <v>201</v>
      </c>
      <c r="C132" s="23" t="s">
        <v>60</v>
      </c>
      <c r="D132" s="24">
        <f>IFERROR(VLOOKUP(B132,TurnOver!A:C,3,FALSE),0)</f>
        <v>0</v>
      </c>
      <c r="E132" s="39">
        <f t="shared" ref="E132:E195" si="7">IF(U132=0,"前八週無拉料",ROUND(J132/U132,1))</f>
        <v>1</v>
      </c>
      <c r="F132" s="24">
        <f>IFERROR(VLOOKUP(B132,LastWeek!B:M,6,FALSE),"")</f>
        <v>4000</v>
      </c>
      <c r="G132" s="25">
        <v>4000</v>
      </c>
      <c r="H132" s="25">
        <v>0</v>
      </c>
      <c r="I132" s="25">
        <f>IFERROR(VLOOKUP(B132,LastWeek!B:M,9,FALSE),"")</f>
        <v>0</v>
      </c>
      <c r="J132" s="25">
        <v>4000</v>
      </c>
      <c r="K132" s="26" t="str">
        <f>IFERROR(VLOOKUP(B132,LastWeek!B:M,10,FALSE),"")</f>
        <v/>
      </c>
      <c r="L132" s="26" t="str">
        <f>IFERROR(VLOOKUP(B132,LastWeek!B:M,11,FALSE),"")</f>
        <v/>
      </c>
      <c r="M132" s="26"/>
      <c r="N132" s="26" t="str">
        <f>IFERROR(VLOOKUP(B132,LastWeek!B:M,12,FALSE),"")</f>
        <v/>
      </c>
      <c r="O132" s="25">
        <v>0</v>
      </c>
      <c r="P132" s="25">
        <v>0</v>
      </c>
      <c r="Q132" s="25">
        <v>4000</v>
      </c>
      <c r="R132" s="27">
        <v>8000</v>
      </c>
      <c r="S132" s="28">
        <v>2</v>
      </c>
      <c r="T132" s="29">
        <v>6.1</v>
      </c>
      <c r="U132" s="27">
        <v>4000</v>
      </c>
      <c r="V132" s="25">
        <v>1306</v>
      </c>
      <c r="W132" s="30">
        <v>0.3</v>
      </c>
      <c r="X132" s="31">
        <f t="shared" ref="X132:X195" si="8">IF($W132="E","E",IF($W132="F","F",IF($W132&lt;0.5,50,IF($W132&lt;2,100,150))))</f>
        <v>50</v>
      </c>
      <c r="Y132" s="25">
        <v>11750</v>
      </c>
      <c r="Z132" s="25">
        <v>0</v>
      </c>
      <c r="AA132" s="25">
        <v>0</v>
      </c>
      <c r="AB132" s="25">
        <v>90</v>
      </c>
      <c r="AC132" s="23" t="s">
        <v>63</v>
      </c>
    </row>
    <row r="133" spans="1:29" hidden="1">
      <c r="A133" s="36" t="str">
        <f t="shared" si="6"/>
        <v>OverStock</v>
      </c>
      <c r="B133" s="22" t="s">
        <v>202</v>
      </c>
      <c r="C133" s="23" t="s">
        <v>60</v>
      </c>
      <c r="D133" s="24">
        <f>IFERROR(VLOOKUP(B133,TurnOver!A:C,3,FALSE),0)</f>
        <v>0</v>
      </c>
      <c r="E133" s="39">
        <f t="shared" si="7"/>
        <v>11.1</v>
      </c>
      <c r="F133" s="24">
        <f>IFERROR(VLOOKUP(B133,LastWeek!B:M,6,FALSE),"")</f>
        <v>3783000</v>
      </c>
      <c r="G133" s="25">
        <v>3783000</v>
      </c>
      <c r="H133" s="25">
        <v>2973000</v>
      </c>
      <c r="I133" s="25">
        <f>IFERROR(VLOOKUP(B133,LastWeek!B:M,9,FALSE),"")</f>
        <v>2019000</v>
      </c>
      <c r="J133" s="25">
        <v>2076000</v>
      </c>
      <c r="K133" s="26" t="str">
        <f>IFERROR(VLOOKUP(B133,LastWeek!B:M,10,FALSE),"")</f>
        <v>Checking</v>
      </c>
      <c r="L133" s="26" t="str">
        <f>IFERROR(VLOOKUP(B133,LastWeek!B:M,11,FALSE),"")</f>
        <v>Sales</v>
      </c>
      <c r="M133" s="26"/>
      <c r="N133" s="26" t="str">
        <f>IFERROR(VLOOKUP(B133,LastWeek!B:M,12,FALSE),"")</f>
        <v>FCST : 3059K</v>
      </c>
      <c r="O133" s="25">
        <v>0</v>
      </c>
      <c r="P133" s="25">
        <v>576000</v>
      </c>
      <c r="Q133" s="25">
        <v>1500000</v>
      </c>
      <c r="R133" s="27">
        <v>5859000</v>
      </c>
      <c r="S133" s="28">
        <v>31.2</v>
      </c>
      <c r="T133" s="29">
        <v>20.2</v>
      </c>
      <c r="U133" s="27">
        <v>187500</v>
      </c>
      <c r="V133" s="25">
        <v>290708</v>
      </c>
      <c r="W133" s="30">
        <v>1.6</v>
      </c>
      <c r="X133" s="31">
        <f t="shared" si="8"/>
        <v>100</v>
      </c>
      <c r="Y133" s="25">
        <v>205709</v>
      </c>
      <c r="Z133" s="25">
        <v>1325211</v>
      </c>
      <c r="AA133" s="25">
        <v>1154963</v>
      </c>
      <c r="AB133" s="25">
        <v>88758</v>
      </c>
      <c r="AC133" s="23" t="s">
        <v>63</v>
      </c>
    </row>
    <row r="134" spans="1:29" hidden="1">
      <c r="A134" s="36" t="str">
        <f t="shared" si="6"/>
        <v>Normal</v>
      </c>
      <c r="B134" s="22" t="s">
        <v>203</v>
      </c>
      <c r="C134" s="23" t="s">
        <v>60</v>
      </c>
      <c r="D134" s="24">
        <f>IFERROR(VLOOKUP(B134,TurnOver!A:C,3,FALSE),0)</f>
        <v>0</v>
      </c>
      <c r="E134" s="39">
        <f t="shared" si="7"/>
        <v>16</v>
      </c>
      <c r="F134" s="24">
        <f>IFERROR(VLOOKUP(B134,LastWeek!B:M,6,FALSE),"")</f>
        <v>0</v>
      </c>
      <c r="G134" s="25">
        <v>0</v>
      </c>
      <c r="H134" s="25">
        <v>0</v>
      </c>
      <c r="I134" s="25">
        <f>IFERROR(VLOOKUP(B134,LastWeek!B:M,9,FALSE),"")</f>
        <v>12000</v>
      </c>
      <c r="J134" s="25">
        <v>8000</v>
      </c>
      <c r="K134" s="26" t="str">
        <f>IFERROR(VLOOKUP(B134,LastWeek!B:M,10,FALSE),"")</f>
        <v>Checking</v>
      </c>
      <c r="L134" s="26" t="str">
        <f>IFERROR(VLOOKUP(B134,LastWeek!B:M,11,FALSE),"")</f>
        <v>Sales</v>
      </c>
      <c r="M134" s="26"/>
      <c r="N134" s="26" t="str">
        <f>IFERROR(VLOOKUP(B134,LastWeek!B:M,12,FALSE),"")</f>
        <v>Apple service item, FCST 1.2K</v>
      </c>
      <c r="O134" s="25">
        <v>0</v>
      </c>
      <c r="P134" s="25">
        <v>8000</v>
      </c>
      <c r="Q134" s="25">
        <v>0</v>
      </c>
      <c r="R134" s="27">
        <v>8000</v>
      </c>
      <c r="S134" s="28">
        <v>16</v>
      </c>
      <c r="T134" s="29" t="s">
        <v>61</v>
      </c>
      <c r="U134" s="27">
        <v>500</v>
      </c>
      <c r="V134" s="25">
        <v>0</v>
      </c>
      <c r="W134" s="30" t="s">
        <v>62</v>
      </c>
      <c r="X134" s="31" t="str">
        <f t="shared" si="8"/>
        <v>E</v>
      </c>
      <c r="Y134" s="25">
        <v>0</v>
      </c>
      <c r="Z134" s="25">
        <v>0</v>
      </c>
      <c r="AA134" s="25">
        <v>0</v>
      </c>
      <c r="AB134" s="25">
        <v>0</v>
      </c>
      <c r="AC134" s="23" t="s">
        <v>63</v>
      </c>
    </row>
    <row r="135" spans="1:29" hidden="1">
      <c r="A135" s="36" t="str">
        <f t="shared" si="6"/>
        <v>Normal</v>
      </c>
      <c r="B135" s="22" t="s">
        <v>204</v>
      </c>
      <c r="C135" s="23" t="s">
        <v>60</v>
      </c>
      <c r="D135" s="24">
        <f>IFERROR(VLOOKUP(B135,TurnOver!A:C,3,FALSE),0)</f>
        <v>0</v>
      </c>
      <c r="E135" s="39">
        <f t="shared" si="7"/>
        <v>2.6</v>
      </c>
      <c r="F135" s="24">
        <f>IFERROR(VLOOKUP(B135,LastWeek!B:M,6,FALSE),"")</f>
        <v>872000</v>
      </c>
      <c r="G135" s="25">
        <v>872000</v>
      </c>
      <c r="H135" s="25">
        <v>632000</v>
      </c>
      <c r="I135" s="25">
        <f>IFERROR(VLOOKUP(B135,LastWeek!B:M,9,FALSE),"")</f>
        <v>0</v>
      </c>
      <c r="J135" s="25">
        <v>160000</v>
      </c>
      <c r="K135" s="26" t="str">
        <f>IFERROR(VLOOKUP(B135,LastWeek!B:M,10,FALSE),"")</f>
        <v/>
      </c>
      <c r="L135" s="26" t="str">
        <f>IFERROR(VLOOKUP(B135,LastWeek!B:M,11,FALSE),"")</f>
        <v/>
      </c>
      <c r="M135" s="26"/>
      <c r="N135" s="26" t="str">
        <f>IFERROR(VLOOKUP(B135,LastWeek!B:M,12,FALSE),"")</f>
        <v/>
      </c>
      <c r="O135" s="25">
        <v>0</v>
      </c>
      <c r="P135" s="25">
        <v>0</v>
      </c>
      <c r="Q135" s="25">
        <v>160000</v>
      </c>
      <c r="R135" s="27">
        <v>1032000</v>
      </c>
      <c r="S135" s="28">
        <v>17.100000000000001</v>
      </c>
      <c r="T135" s="29">
        <v>27.6</v>
      </c>
      <c r="U135" s="27">
        <v>60500</v>
      </c>
      <c r="V135" s="25">
        <v>37404</v>
      </c>
      <c r="W135" s="30">
        <v>0.6</v>
      </c>
      <c r="X135" s="31">
        <f t="shared" si="8"/>
        <v>100</v>
      </c>
      <c r="Y135" s="25">
        <v>0</v>
      </c>
      <c r="Z135" s="25">
        <v>194595</v>
      </c>
      <c r="AA135" s="25">
        <v>174348</v>
      </c>
      <c r="AB135" s="25">
        <v>130006</v>
      </c>
      <c r="AC135" s="23" t="s">
        <v>63</v>
      </c>
    </row>
    <row r="136" spans="1:29" hidden="1">
      <c r="A136" s="36" t="str">
        <f t="shared" si="6"/>
        <v>Normal</v>
      </c>
      <c r="B136" s="22" t="s">
        <v>205</v>
      </c>
      <c r="C136" s="23" t="s">
        <v>60</v>
      </c>
      <c r="D136" s="24">
        <f>IFERROR(VLOOKUP(B136,TurnOver!A:C,3,FALSE),0)</f>
        <v>0</v>
      </c>
      <c r="E136" s="39">
        <f t="shared" si="7"/>
        <v>2.4</v>
      </c>
      <c r="F136" s="24">
        <f>IFERROR(VLOOKUP(B136,LastWeek!B:M,6,FALSE),"")</f>
        <v>4704000</v>
      </c>
      <c r="G136" s="25">
        <v>4212000</v>
      </c>
      <c r="H136" s="25">
        <v>3081000</v>
      </c>
      <c r="I136" s="25">
        <f>IFERROR(VLOOKUP(B136,LastWeek!B:M,9,FALSE),"")</f>
        <v>513000</v>
      </c>
      <c r="J136" s="25">
        <v>810000</v>
      </c>
      <c r="K136" s="26" t="str">
        <f>IFERROR(VLOOKUP(B136,LastWeek!B:M,10,FALSE),"")</f>
        <v/>
      </c>
      <c r="L136" s="26" t="str">
        <f>IFERROR(VLOOKUP(B136,LastWeek!B:M,11,FALSE),"")</f>
        <v/>
      </c>
      <c r="M136" s="26"/>
      <c r="N136" s="26" t="str">
        <f>IFERROR(VLOOKUP(B136,LastWeek!B:M,12,FALSE),"")</f>
        <v/>
      </c>
      <c r="O136" s="25">
        <v>0</v>
      </c>
      <c r="P136" s="25">
        <v>717000</v>
      </c>
      <c r="Q136" s="25">
        <v>93000</v>
      </c>
      <c r="R136" s="27">
        <v>5022000</v>
      </c>
      <c r="S136" s="28">
        <v>14.6</v>
      </c>
      <c r="T136" s="29">
        <v>90.7</v>
      </c>
      <c r="U136" s="27">
        <v>344250</v>
      </c>
      <c r="V136" s="25">
        <v>55370</v>
      </c>
      <c r="W136" s="30">
        <v>0.2</v>
      </c>
      <c r="X136" s="31">
        <f t="shared" si="8"/>
        <v>50</v>
      </c>
      <c r="Y136" s="25">
        <v>0</v>
      </c>
      <c r="Z136" s="25">
        <v>306213</v>
      </c>
      <c r="AA136" s="25">
        <v>246915</v>
      </c>
      <c r="AB136" s="25">
        <v>77384</v>
      </c>
      <c r="AC136" s="23" t="s">
        <v>63</v>
      </c>
    </row>
    <row r="137" spans="1:29" hidden="1">
      <c r="A137" s="36" t="str">
        <f t="shared" si="6"/>
        <v>OverStock</v>
      </c>
      <c r="B137" s="22" t="s">
        <v>206</v>
      </c>
      <c r="C137" s="23" t="s">
        <v>60</v>
      </c>
      <c r="D137" s="24">
        <f>IFERROR(VLOOKUP(B137,TurnOver!A:C,3,FALSE),0)</f>
        <v>0</v>
      </c>
      <c r="E137" s="39">
        <f t="shared" si="7"/>
        <v>7.2</v>
      </c>
      <c r="F137" s="24">
        <f>IFERROR(VLOOKUP(B137,LastWeek!B:M,6,FALSE),"")</f>
        <v>20344000</v>
      </c>
      <c r="G137" s="25">
        <v>20344000</v>
      </c>
      <c r="H137" s="25">
        <v>1504000</v>
      </c>
      <c r="I137" s="25">
        <f>IFERROR(VLOOKUP(B137,LastWeek!B:M,9,FALSE),"")</f>
        <v>3648000</v>
      </c>
      <c r="J137" s="25">
        <v>6056000</v>
      </c>
      <c r="K137" s="26" t="str">
        <f>IFERROR(VLOOKUP(B137,LastWeek!B:M,10,FALSE),"")</f>
        <v>Checking</v>
      </c>
      <c r="L137" s="26" t="str">
        <f>IFERROR(VLOOKUP(B137,LastWeek!B:M,11,FALSE),"")</f>
        <v>Sales</v>
      </c>
      <c r="M137" s="26"/>
      <c r="N137" s="26" t="str">
        <f>IFERROR(VLOOKUP(B137,LastWeek!B:M,12,FALSE),"")</f>
        <v>ASUS OEM, FCST 16M till Oct.</v>
      </c>
      <c r="O137" s="25">
        <v>0</v>
      </c>
      <c r="P137" s="25">
        <v>2024000</v>
      </c>
      <c r="Q137" s="25">
        <v>4032000</v>
      </c>
      <c r="R137" s="27">
        <v>26400000</v>
      </c>
      <c r="S137" s="28">
        <v>31.3</v>
      </c>
      <c r="T137" s="29">
        <v>23.1</v>
      </c>
      <c r="U137" s="27">
        <v>843000</v>
      </c>
      <c r="V137" s="25">
        <v>1141758</v>
      </c>
      <c r="W137" s="30">
        <v>1.4</v>
      </c>
      <c r="X137" s="31">
        <f t="shared" si="8"/>
        <v>100</v>
      </c>
      <c r="Y137" s="25">
        <v>415486</v>
      </c>
      <c r="Z137" s="25">
        <v>8085233</v>
      </c>
      <c r="AA137" s="25">
        <v>2110763</v>
      </c>
      <c r="AB137" s="25">
        <v>204838</v>
      </c>
      <c r="AC137" s="23" t="s">
        <v>63</v>
      </c>
    </row>
    <row r="138" spans="1:29" hidden="1">
      <c r="A138" s="36" t="str">
        <f t="shared" si="6"/>
        <v>OverStock</v>
      </c>
      <c r="B138" s="22" t="s">
        <v>207</v>
      </c>
      <c r="C138" s="23" t="s">
        <v>60</v>
      </c>
      <c r="D138" s="24">
        <f>IFERROR(VLOOKUP(B138,TurnOver!A:C,3,FALSE),0)</f>
        <v>0</v>
      </c>
      <c r="E138" s="39">
        <f t="shared" si="7"/>
        <v>16.3</v>
      </c>
      <c r="F138" s="24">
        <f>IFERROR(VLOOKUP(B138,LastWeek!B:M,6,FALSE),"")</f>
        <v>5448000</v>
      </c>
      <c r="G138" s="25">
        <v>4272000</v>
      </c>
      <c r="H138" s="25">
        <v>3222000</v>
      </c>
      <c r="I138" s="25">
        <f>IFERROR(VLOOKUP(B138,LastWeek!B:M,9,FALSE),"")</f>
        <v>2460000</v>
      </c>
      <c r="J138" s="25">
        <v>3867000</v>
      </c>
      <c r="K138" s="26" t="str">
        <f>IFERROR(VLOOKUP(B138,LastWeek!B:M,10,FALSE),"")</f>
        <v/>
      </c>
      <c r="L138" s="26" t="str">
        <f>IFERROR(VLOOKUP(B138,LastWeek!B:M,11,FALSE),"")</f>
        <v/>
      </c>
      <c r="M138" s="26"/>
      <c r="N138" s="26" t="str">
        <f>IFERROR(VLOOKUP(B138,LastWeek!B:M,12,FALSE),"")</f>
        <v/>
      </c>
      <c r="O138" s="25">
        <v>0</v>
      </c>
      <c r="P138" s="25">
        <v>1842000</v>
      </c>
      <c r="Q138" s="25">
        <v>2025000</v>
      </c>
      <c r="R138" s="27">
        <v>8139000</v>
      </c>
      <c r="S138" s="28">
        <v>34.299999999999997</v>
      </c>
      <c r="T138" s="29">
        <v>23.7</v>
      </c>
      <c r="U138" s="27">
        <v>237375</v>
      </c>
      <c r="V138" s="25">
        <v>343479</v>
      </c>
      <c r="W138" s="30">
        <v>1.4</v>
      </c>
      <c r="X138" s="31">
        <f t="shared" si="8"/>
        <v>100</v>
      </c>
      <c r="Y138" s="25">
        <v>233525</v>
      </c>
      <c r="Z138" s="25">
        <v>1780304</v>
      </c>
      <c r="AA138" s="25">
        <v>1282873</v>
      </c>
      <c r="AB138" s="25">
        <v>742194</v>
      </c>
      <c r="AC138" s="23" t="s">
        <v>63</v>
      </c>
    </row>
    <row r="139" spans="1:29" hidden="1">
      <c r="A139" s="36" t="str">
        <f t="shared" si="6"/>
        <v>Normal</v>
      </c>
      <c r="B139" s="22" t="s">
        <v>208</v>
      </c>
      <c r="C139" s="23" t="s">
        <v>60</v>
      </c>
      <c r="D139" s="24">
        <f>IFERROR(VLOOKUP(B139,TurnOver!A:C,3,FALSE),0)</f>
        <v>0</v>
      </c>
      <c r="E139" s="39">
        <f t="shared" si="7"/>
        <v>3.1</v>
      </c>
      <c r="F139" s="24">
        <f>IFERROR(VLOOKUP(B139,LastWeek!B:M,6,FALSE),"")</f>
        <v>1239000</v>
      </c>
      <c r="G139" s="25">
        <v>1164000</v>
      </c>
      <c r="H139" s="25">
        <v>714000</v>
      </c>
      <c r="I139" s="25">
        <f>IFERROR(VLOOKUP(B139,LastWeek!B:M,9,FALSE),"")</f>
        <v>93000</v>
      </c>
      <c r="J139" s="25">
        <v>270000</v>
      </c>
      <c r="K139" s="26" t="str">
        <f>IFERROR(VLOOKUP(B139,LastWeek!B:M,10,FALSE),"")</f>
        <v/>
      </c>
      <c r="L139" s="26" t="str">
        <f>IFERROR(VLOOKUP(B139,LastWeek!B:M,11,FALSE),"")</f>
        <v/>
      </c>
      <c r="M139" s="26"/>
      <c r="N139" s="26" t="str">
        <f>IFERROR(VLOOKUP(B139,LastWeek!B:M,12,FALSE),"")</f>
        <v/>
      </c>
      <c r="O139" s="25">
        <v>0</v>
      </c>
      <c r="P139" s="25">
        <v>75000</v>
      </c>
      <c r="Q139" s="25">
        <v>195000</v>
      </c>
      <c r="R139" s="27">
        <v>1434000</v>
      </c>
      <c r="S139" s="28">
        <v>16.7</v>
      </c>
      <c r="T139" s="29">
        <v>27</v>
      </c>
      <c r="U139" s="27">
        <v>85875</v>
      </c>
      <c r="V139" s="25">
        <v>53075</v>
      </c>
      <c r="W139" s="30">
        <v>0.6</v>
      </c>
      <c r="X139" s="31">
        <f t="shared" si="8"/>
        <v>100</v>
      </c>
      <c r="Y139" s="25">
        <v>0</v>
      </c>
      <c r="Z139" s="25">
        <v>276615</v>
      </c>
      <c r="AA139" s="25">
        <v>225522</v>
      </c>
      <c r="AB139" s="25">
        <v>165499</v>
      </c>
      <c r="AC139" s="23" t="s">
        <v>63</v>
      </c>
    </row>
    <row r="140" spans="1:29" hidden="1">
      <c r="A140" s="36" t="str">
        <f t="shared" si="6"/>
        <v>OverStock</v>
      </c>
      <c r="B140" s="22" t="s">
        <v>209</v>
      </c>
      <c r="C140" s="23" t="s">
        <v>60</v>
      </c>
      <c r="D140" s="24">
        <f>IFERROR(VLOOKUP(B140,TurnOver!A:C,3,FALSE),0)</f>
        <v>0</v>
      </c>
      <c r="E140" s="39">
        <f t="shared" si="7"/>
        <v>10.6</v>
      </c>
      <c r="F140" s="24">
        <f>IFERROR(VLOOKUP(B140,LastWeek!B:M,6,FALSE),"")</f>
        <v>3720000</v>
      </c>
      <c r="G140" s="25">
        <v>3720000</v>
      </c>
      <c r="H140" s="25">
        <v>1200000</v>
      </c>
      <c r="I140" s="25">
        <f>IFERROR(VLOOKUP(B140,LastWeek!B:M,9,FALSE),"")</f>
        <v>1557000</v>
      </c>
      <c r="J140" s="25">
        <v>1356000</v>
      </c>
      <c r="K140" s="26" t="str">
        <f>IFERROR(VLOOKUP(B140,LastWeek!B:M,10,FALSE),"")</f>
        <v>Checking</v>
      </c>
      <c r="L140" s="26" t="str">
        <f>IFERROR(VLOOKUP(B140,LastWeek!B:M,11,FALSE),"")</f>
        <v>SalesPM</v>
      </c>
      <c r="M140" s="26"/>
      <c r="N140" s="26" t="str">
        <f>IFERROR(VLOOKUP(B140,LastWeek!B:M,12,FALSE),"")</f>
        <v>PM策略備貨.  Q3 : share 60%</v>
      </c>
      <c r="O140" s="25">
        <v>0</v>
      </c>
      <c r="P140" s="25">
        <v>828000</v>
      </c>
      <c r="Q140" s="25">
        <v>528000</v>
      </c>
      <c r="R140" s="27">
        <v>5076000</v>
      </c>
      <c r="S140" s="28">
        <v>39.799999999999997</v>
      </c>
      <c r="T140" s="29">
        <v>35.1</v>
      </c>
      <c r="U140" s="27">
        <v>127500</v>
      </c>
      <c r="V140" s="25">
        <v>144574</v>
      </c>
      <c r="W140" s="30">
        <v>1.1000000000000001</v>
      </c>
      <c r="X140" s="31">
        <f t="shared" si="8"/>
        <v>100</v>
      </c>
      <c r="Y140" s="25">
        <v>174781</v>
      </c>
      <c r="Z140" s="25">
        <v>500281</v>
      </c>
      <c r="AA140" s="25">
        <v>1144439</v>
      </c>
      <c r="AB140" s="25">
        <v>1111456</v>
      </c>
      <c r="AC140" s="23" t="s">
        <v>63</v>
      </c>
    </row>
    <row r="141" spans="1:29" hidden="1">
      <c r="A141" s="36" t="str">
        <f t="shared" si="6"/>
        <v>Normal</v>
      </c>
      <c r="B141" s="22" t="s">
        <v>210</v>
      </c>
      <c r="C141" s="23" t="s">
        <v>112</v>
      </c>
      <c r="D141" s="24">
        <f>IFERROR(VLOOKUP(B141,TurnOver!A:C,3,FALSE),0)</f>
        <v>0</v>
      </c>
      <c r="E141" s="39">
        <f t="shared" si="7"/>
        <v>0</v>
      </c>
      <c r="F141" s="24">
        <f>IFERROR(VLOOKUP(B141,LastWeek!B:M,6,FALSE),"")</f>
        <v>0</v>
      </c>
      <c r="G141" s="25">
        <v>0</v>
      </c>
      <c r="H141" s="25">
        <v>0</v>
      </c>
      <c r="I141" s="25">
        <f>IFERROR(VLOOKUP(B141,LastWeek!B:M,9,FALSE),"")</f>
        <v>0</v>
      </c>
      <c r="J141" s="25">
        <v>0</v>
      </c>
      <c r="K141" s="26" t="str">
        <f>IFERROR(VLOOKUP(B141,LastWeek!B:M,10,FALSE),"")</f>
        <v>Checking</v>
      </c>
      <c r="L141" s="26" t="str">
        <f>IFERROR(VLOOKUP(B141,LastWeek!B:M,11,FALSE),"")</f>
        <v>Sales</v>
      </c>
      <c r="M141" s="26"/>
      <c r="N141" s="26" t="str">
        <f>IFERROR(VLOOKUP(B141,LastWeek!B:M,12,FALSE),"")</f>
        <v>Ericsson Server " S61" smaple order demand, ETA 6/30 Quanta.</v>
      </c>
      <c r="O141" s="25">
        <v>0</v>
      </c>
      <c r="P141" s="25">
        <v>0</v>
      </c>
      <c r="Q141" s="25">
        <v>0</v>
      </c>
      <c r="R141" s="27">
        <v>0</v>
      </c>
      <c r="S141" s="28">
        <v>0</v>
      </c>
      <c r="T141" s="29" t="s">
        <v>61</v>
      </c>
      <c r="U141" s="27">
        <v>125</v>
      </c>
      <c r="V141" s="25" t="s">
        <v>61</v>
      </c>
      <c r="W141" s="30" t="s">
        <v>62</v>
      </c>
      <c r="X141" s="31" t="str">
        <f t="shared" si="8"/>
        <v>E</v>
      </c>
      <c r="Y141" s="25">
        <v>0</v>
      </c>
      <c r="Z141" s="25">
        <v>0</v>
      </c>
      <c r="AA141" s="25">
        <v>0</v>
      </c>
      <c r="AB141" s="25">
        <v>0</v>
      </c>
      <c r="AC141" s="23" t="s">
        <v>63</v>
      </c>
    </row>
    <row r="142" spans="1:29" hidden="1">
      <c r="A142" s="36" t="str">
        <f t="shared" si="6"/>
        <v>OverStock</v>
      </c>
      <c r="B142" s="22" t="s">
        <v>211</v>
      </c>
      <c r="C142" s="23" t="s">
        <v>60</v>
      </c>
      <c r="D142" s="24">
        <f>IFERROR(VLOOKUP(B142,TurnOver!A:C,3,FALSE),0)</f>
        <v>0</v>
      </c>
      <c r="E142" s="39">
        <f t="shared" si="7"/>
        <v>27.9</v>
      </c>
      <c r="F142" s="24">
        <f>IFERROR(VLOOKUP(B142,LastWeek!B:M,6,FALSE),"")</f>
        <v>0</v>
      </c>
      <c r="G142" s="25">
        <v>0</v>
      </c>
      <c r="H142" s="25">
        <v>0</v>
      </c>
      <c r="I142" s="25">
        <f>IFERROR(VLOOKUP(B142,LastWeek!B:M,9,FALSE),"")</f>
        <v>28821000</v>
      </c>
      <c r="J142" s="25">
        <v>28341000</v>
      </c>
      <c r="K142" s="26" t="str">
        <f>IFERROR(VLOOKUP(B142,LastWeek!B:M,10,FALSE),"")</f>
        <v/>
      </c>
      <c r="L142" s="26" t="str">
        <f>IFERROR(VLOOKUP(B142,LastWeek!B:M,11,FALSE),"")</f>
        <v/>
      </c>
      <c r="M142" s="26"/>
      <c r="N142" s="26" t="str">
        <f>IFERROR(VLOOKUP(B142,LastWeek!B:M,12,FALSE),"")</f>
        <v/>
      </c>
      <c r="O142" s="25">
        <v>0</v>
      </c>
      <c r="P142" s="25">
        <v>20748000</v>
      </c>
      <c r="Q142" s="25">
        <v>7593000</v>
      </c>
      <c r="R142" s="27">
        <v>28341000</v>
      </c>
      <c r="S142" s="28">
        <v>27.9</v>
      </c>
      <c r="T142" s="29">
        <v>18.2</v>
      </c>
      <c r="U142" s="27">
        <v>1015125</v>
      </c>
      <c r="V142" s="25">
        <v>1559570</v>
      </c>
      <c r="W142" s="30">
        <v>1.5</v>
      </c>
      <c r="X142" s="31">
        <f t="shared" si="8"/>
        <v>100</v>
      </c>
      <c r="Y142" s="25">
        <v>1538702</v>
      </c>
      <c r="Z142" s="25">
        <v>8724278</v>
      </c>
      <c r="AA142" s="25">
        <v>4904541</v>
      </c>
      <c r="AB142" s="25">
        <v>5024901</v>
      </c>
      <c r="AC142" s="23" t="s">
        <v>63</v>
      </c>
    </row>
    <row r="143" spans="1:29" hidden="1">
      <c r="A143" s="36" t="str">
        <f t="shared" si="6"/>
        <v>ZeroZero</v>
      </c>
      <c r="B143" s="22" t="s">
        <v>212</v>
      </c>
      <c r="C143" s="23" t="s">
        <v>60</v>
      </c>
      <c r="D143" s="24">
        <f>IFERROR(VLOOKUP(B143,TurnOver!A:C,3,FALSE),0)</f>
        <v>0</v>
      </c>
      <c r="E143" s="39" t="str">
        <f t="shared" si="7"/>
        <v>前八週無拉料</v>
      </c>
      <c r="F143" s="24">
        <f>IFERROR(VLOOKUP(B143,LastWeek!B:M,6,FALSE),"")</f>
        <v>0</v>
      </c>
      <c r="G143" s="25">
        <v>0</v>
      </c>
      <c r="H143" s="25">
        <v>0</v>
      </c>
      <c r="I143" s="25">
        <f>IFERROR(VLOOKUP(B143,LastWeek!B:M,9,FALSE),"")</f>
        <v>0</v>
      </c>
      <c r="J143" s="25">
        <v>1000</v>
      </c>
      <c r="K143" s="26" t="str">
        <f>IFERROR(VLOOKUP(B143,LastWeek!B:M,10,FALSE),"")</f>
        <v>Checking</v>
      </c>
      <c r="L143" s="26" t="str">
        <f>IFERROR(VLOOKUP(B143,LastWeek!B:M,11,FALSE),"")</f>
        <v>SalesPM</v>
      </c>
      <c r="M143" s="26"/>
      <c r="N143" s="26" t="str">
        <f>IFERROR(VLOOKUP(B143,LastWeek!B:M,12,FALSE),"")</f>
        <v>Long term FCST prepare for Royaltek as TSB sales also asked it.(Compal)</v>
      </c>
      <c r="O143" s="25">
        <v>0</v>
      </c>
      <c r="P143" s="25">
        <v>1000</v>
      </c>
      <c r="Q143" s="25">
        <v>0</v>
      </c>
      <c r="R143" s="27">
        <v>1000</v>
      </c>
      <c r="S143" s="28" t="s">
        <v>61</v>
      </c>
      <c r="T143" s="29" t="s">
        <v>61</v>
      </c>
      <c r="U143" s="27">
        <v>0</v>
      </c>
      <c r="V143" s="25" t="s">
        <v>61</v>
      </c>
      <c r="W143" s="30" t="s">
        <v>62</v>
      </c>
      <c r="X143" s="31" t="str">
        <f t="shared" si="8"/>
        <v>E</v>
      </c>
      <c r="Y143" s="25">
        <v>0</v>
      </c>
      <c r="Z143" s="25">
        <v>0</v>
      </c>
      <c r="AA143" s="25">
        <v>0</v>
      </c>
      <c r="AB143" s="25">
        <v>0</v>
      </c>
      <c r="AC143" s="23" t="s">
        <v>63</v>
      </c>
    </row>
    <row r="144" spans="1:29" hidden="1">
      <c r="A144" s="36" t="str">
        <f t="shared" si="6"/>
        <v>Normal</v>
      </c>
      <c r="B144" s="22" t="s">
        <v>213</v>
      </c>
      <c r="C144" s="23" t="s">
        <v>60</v>
      </c>
      <c r="D144" s="24">
        <f>IFERROR(VLOOKUP(B144,TurnOver!A:C,3,FALSE),0)</f>
        <v>0</v>
      </c>
      <c r="E144" s="39">
        <f t="shared" si="7"/>
        <v>5.2</v>
      </c>
      <c r="F144" s="24">
        <f>IFERROR(VLOOKUP(B144,LastWeek!B:M,6,FALSE),"")</f>
        <v>12000</v>
      </c>
      <c r="G144" s="25">
        <v>7000</v>
      </c>
      <c r="H144" s="25">
        <v>0</v>
      </c>
      <c r="I144" s="25">
        <f>IFERROR(VLOOKUP(B144,LastWeek!B:M,9,FALSE),"")</f>
        <v>18000</v>
      </c>
      <c r="J144" s="25">
        <v>11000</v>
      </c>
      <c r="K144" s="26" t="str">
        <f>IFERROR(VLOOKUP(B144,LastWeek!B:M,10,FALSE),"")</f>
        <v/>
      </c>
      <c r="L144" s="26" t="str">
        <f>IFERROR(VLOOKUP(B144,LastWeek!B:M,11,FALSE),"")</f>
        <v/>
      </c>
      <c r="M144" s="26"/>
      <c r="N144" s="26" t="str">
        <f>IFERROR(VLOOKUP(B144,LastWeek!B:M,12,FALSE),"")</f>
        <v/>
      </c>
      <c r="O144" s="25">
        <v>0</v>
      </c>
      <c r="P144" s="25">
        <v>11000</v>
      </c>
      <c r="Q144" s="25">
        <v>0</v>
      </c>
      <c r="R144" s="27">
        <v>18000</v>
      </c>
      <c r="S144" s="28">
        <v>8.5</v>
      </c>
      <c r="T144" s="29">
        <v>14.2</v>
      </c>
      <c r="U144" s="27">
        <v>2125</v>
      </c>
      <c r="V144" s="25">
        <v>1268</v>
      </c>
      <c r="W144" s="30">
        <v>0.6</v>
      </c>
      <c r="X144" s="31">
        <f t="shared" si="8"/>
        <v>100</v>
      </c>
      <c r="Y144" s="25">
        <v>1720</v>
      </c>
      <c r="Z144" s="25">
        <v>9696</v>
      </c>
      <c r="AA144" s="25">
        <v>0</v>
      </c>
      <c r="AB144" s="25">
        <v>9976</v>
      </c>
      <c r="AC144" s="23" t="s">
        <v>63</v>
      </c>
    </row>
    <row r="145" spans="1:29">
      <c r="A145" s="36" t="str">
        <f t="shared" si="6"/>
        <v>FCST</v>
      </c>
      <c r="B145" s="22" t="s">
        <v>214</v>
      </c>
      <c r="C145" s="23" t="s">
        <v>60</v>
      </c>
      <c r="D145" s="24">
        <f>IFERROR(VLOOKUP(B145,TurnOver!A:C,3,FALSE),0)</f>
        <v>0</v>
      </c>
      <c r="E145" s="39" t="str">
        <f t="shared" si="7"/>
        <v>前八週無拉料</v>
      </c>
      <c r="F145" s="24">
        <f>IFERROR(VLOOKUP(B145,LastWeek!B:M,6,FALSE),"")</f>
        <v>0</v>
      </c>
      <c r="G145" s="25">
        <v>0</v>
      </c>
      <c r="H145" s="25">
        <v>0</v>
      </c>
      <c r="I145" s="25">
        <f>IFERROR(VLOOKUP(B145,LastWeek!B:M,9,FALSE),"")</f>
        <v>16000</v>
      </c>
      <c r="J145" s="25">
        <v>16000</v>
      </c>
      <c r="K145" s="26" t="str">
        <f>IFERROR(VLOOKUP(B145,LastWeek!B:M,10,FALSE),"")</f>
        <v>Checking</v>
      </c>
      <c r="L145" s="26" t="str">
        <f>IFERROR(VLOOKUP(B145,LastWeek!B:M,11,FALSE),"")</f>
        <v>Sales</v>
      </c>
      <c r="M145" s="26"/>
      <c r="N145" s="26" t="str">
        <f>IFERROR(VLOOKUP(B145,LastWeek!B:M,12,FALSE),"")</f>
        <v>for XE5, end customer F/W 遲遲未ready, MP不明, 已請PM跟原廠談cancel PBK</v>
      </c>
      <c r="O145" s="25">
        <v>0</v>
      </c>
      <c r="P145" s="25">
        <v>16000</v>
      </c>
      <c r="Q145" s="25">
        <v>0</v>
      </c>
      <c r="R145" s="27">
        <v>16000</v>
      </c>
      <c r="S145" s="28" t="s">
        <v>61</v>
      </c>
      <c r="T145" s="29">
        <v>42.2</v>
      </c>
      <c r="U145" s="27">
        <v>0</v>
      </c>
      <c r="V145" s="25">
        <v>379</v>
      </c>
      <c r="W145" s="30" t="s">
        <v>73</v>
      </c>
      <c r="X145" s="31" t="str">
        <f t="shared" si="8"/>
        <v>F</v>
      </c>
      <c r="Y145" s="25">
        <v>0</v>
      </c>
      <c r="Z145" s="25">
        <v>0</v>
      </c>
      <c r="AA145" s="25">
        <v>3409</v>
      </c>
      <c r="AB145" s="25">
        <v>0</v>
      </c>
      <c r="AC145" s="23" t="s">
        <v>63</v>
      </c>
    </row>
    <row r="146" spans="1:29" hidden="1">
      <c r="A146" s="36" t="str">
        <f t="shared" si="6"/>
        <v>Normal</v>
      </c>
      <c r="B146" s="22" t="s">
        <v>215</v>
      </c>
      <c r="C146" s="23" t="s">
        <v>60</v>
      </c>
      <c r="D146" s="24">
        <f>IFERROR(VLOOKUP(B146,TurnOver!A:C,3,FALSE),0)</f>
        <v>0</v>
      </c>
      <c r="E146" s="39">
        <f t="shared" si="7"/>
        <v>0.1</v>
      </c>
      <c r="F146" s="24">
        <f>IFERROR(VLOOKUP(B146,LastWeek!B:M,6,FALSE),"")</f>
        <v>9000</v>
      </c>
      <c r="G146" s="25">
        <v>9000</v>
      </c>
      <c r="H146" s="25">
        <v>0</v>
      </c>
      <c r="I146" s="25">
        <f>IFERROR(VLOOKUP(B146,LastWeek!B:M,9,FALSE),"")</f>
        <v>3085</v>
      </c>
      <c r="J146" s="25">
        <v>85</v>
      </c>
      <c r="K146" s="26" t="str">
        <f>IFERROR(VLOOKUP(B146,LastWeek!B:M,10,FALSE),"")</f>
        <v/>
      </c>
      <c r="L146" s="26" t="str">
        <f>IFERROR(VLOOKUP(B146,LastWeek!B:M,11,FALSE),"")</f>
        <v/>
      </c>
      <c r="M146" s="26"/>
      <c r="N146" s="26" t="str">
        <f>IFERROR(VLOOKUP(B146,LastWeek!B:M,12,FALSE),"")</f>
        <v/>
      </c>
      <c r="O146" s="25">
        <v>0</v>
      </c>
      <c r="P146" s="25">
        <v>85</v>
      </c>
      <c r="Q146" s="25">
        <v>0</v>
      </c>
      <c r="R146" s="27">
        <v>9085</v>
      </c>
      <c r="S146" s="28">
        <v>9.1</v>
      </c>
      <c r="T146" s="29">
        <v>15.6</v>
      </c>
      <c r="U146" s="27">
        <v>1000</v>
      </c>
      <c r="V146" s="25">
        <v>583</v>
      </c>
      <c r="W146" s="30">
        <v>0.6</v>
      </c>
      <c r="X146" s="31">
        <f t="shared" si="8"/>
        <v>100</v>
      </c>
      <c r="Y146" s="25">
        <v>0</v>
      </c>
      <c r="Z146" s="25">
        <v>2246</v>
      </c>
      <c r="AA146" s="25">
        <v>3000</v>
      </c>
      <c r="AB146" s="25">
        <v>3000</v>
      </c>
      <c r="AC146" s="23" t="s">
        <v>63</v>
      </c>
    </row>
    <row r="147" spans="1:29">
      <c r="A147" s="36" t="str">
        <f t="shared" si="6"/>
        <v>FCST</v>
      </c>
      <c r="B147" s="22" t="s">
        <v>216</v>
      </c>
      <c r="C147" s="23" t="s">
        <v>60</v>
      </c>
      <c r="D147" s="24">
        <f>IFERROR(VLOOKUP(B147,TurnOver!A:C,3,FALSE),0)</f>
        <v>0</v>
      </c>
      <c r="E147" s="39" t="str">
        <f t="shared" si="7"/>
        <v>前八週無拉料</v>
      </c>
      <c r="F147" s="24">
        <f>IFERROR(VLOOKUP(B147,LastWeek!B:M,6,FALSE),"")</f>
        <v>2921</v>
      </c>
      <c r="G147" s="25">
        <v>22921</v>
      </c>
      <c r="H147" s="25">
        <v>0</v>
      </c>
      <c r="I147" s="25">
        <f>IFERROR(VLOOKUP(B147,LastWeek!B:M,9,FALSE),"")</f>
        <v>0</v>
      </c>
      <c r="J147" s="25">
        <v>0</v>
      </c>
      <c r="K147" s="26" t="str">
        <f>IFERROR(VLOOKUP(B147,LastWeek!B:M,10,FALSE),"")</f>
        <v/>
      </c>
      <c r="L147" s="26" t="str">
        <f>IFERROR(VLOOKUP(B147,LastWeek!B:M,11,FALSE),"")</f>
        <v/>
      </c>
      <c r="M147" s="26"/>
      <c r="N147" s="26" t="str">
        <f>IFERROR(VLOOKUP(B147,LastWeek!B:M,12,FALSE),"")</f>
        <v/>
      </c>
      <c r="O147" s="25">
        <v>0</v>
      </c>
      <c r="P147" s="25">
        <v>0</v>
      </c>
      <c r="Q147" s="25">
        <v>0</v>
      </c>
      <c r="R147" s="27">
        <v>22921</v>
      </c>
      <c r="S147" s="28" t="s">
        <v>61</v>
      </c>
      <c r="T147" s="29">
        <v>9.1</v>
      </c>
      <c r="U147" s="27">
        <v>0</v>
      </c>
      <c r="V147" s="25">
        <v>2513</v>
      </c>
      <c r="W147" s="30" t="s">
        <v>73</v>
      </c>
      <c r="X147" s="31" t="str">
        <f t="shared" si="8"/>
        <v>F</v>
      </c>
      <c r="Y147" s="25">
        <v>421</v>
      </c>
      <c r="Z147" s="25">
        <v>12200</v>
      </c>
      <c r="AA147" s="25">
        <v>12500</v>
      </c>
      <c r="AB147" s="25">
        <v>10000</v>
      </c>
      <c r="AC147" s="23" t="s">
        <v>63</v>
      </c>
    </row>
    <row r="148" spans="1:29" hidden="1">
      <c r="A148" s="36" t="str">
        <f t="shared" si="6"/>
        <v>Normal</v>
      </c>
      <c r="B148" s="22" t="s">
        <v>217</v>
      </c>
      <c r="C148" s="23" t="s">
        <v>60</v>
      </c>
      <c r="D148" s="24">
        <f>IFERROR(VLOOKUP(B148,TurnOver!A:C,3,FALSE),0)</f>
        <v>0</v>
      </c>
      <c r="E148" s="39">
        <f t="shared" si="7"/>
        <v>0</v>
      </c>
      <c r="F148" s="24">
        <f>IFERROR(VLOOKUP(B148,LastWeek!B:M,6,FALSE),"")</f>
        <v>6000</v>
      </c>
      <c r="G148" s="25">
        <v>6000</v>
      </c>
      <c r="H148" s="25">
        <v>0</v>
      </c>
      <c r="I148" s="25">
        <f>IFERROR(VLOOKUP(B148,LastWeek!B:M,9,FALSE),"")</f>
        <v>2000</v>
      </c>
      <c r="J148" s="25">
        <v>0</v>
      </c>
      <c r="K148" s="26" t="str">
        <f>IFERROR(VLOOKUP(B148,LastWeek!B:M,10,FALSE),"")</f>
        <v/>
      </c>
      <c r="L148" s="26" t="str">
        <f>IFERROR(VLOOKUP(B148,LastWeek!B:M,11,FALSE),"")</f>
        <v/>
      </c>
      <c r="M148" s="26"/>
      <c r="N148" s="26" t="str">
        <f>IFERROR(VLOOKUP(B148,LastWeek!B:M,12,FALSE),"")</f>
        <v/>
      </c>
      <c r="O148" s="25">
        <v>0</v>
      </c>
      <c r="P148" s="25">
        <v>0</v>
      </c>
      <c r="Q148" s="25">
        <v>0</v>
      </c>
      <c r="R148" s="27">
        <v>6000</v>
      </c>
      <c r="S148" s="28">
        <v>6.9</v>
      </c>
      <c r="T148" s="29">
        <v>49.2</v>
      </c>
      <c r="U148" s="27">
        <v>875</v>
      </c>
      <c r="V148" s="25">
        <v>122</v>
      </c>
      <c r="W148" s="30">
        <v>0.1</v>
      </c>
      <c r="X148" s="31">
        <f t="shared" si="8"/>
        <v>50</v>
      </c>
      <c r="Y148" s="25">
        <v>0</v>
      </c>
      <c r="Z148" s="25">
        <v>1100</v>
      </c>
      <c r="AA148" s="25">
        <v>0</v>
      </c>
      <c r="AB148" s="25">
        <v>1200</v>
      </c>
      <c r="AC148" s="23" t="s">
        <v>63</v>
      </c>
    </row>
    <row r="149" spans="1:29" hidden="1">
      <c r="A149" s="36" t="str">
        <f t="shared" si="6"/>
        <v>Normal</v>
      </c>
      <c r="B149" s="22" t="s">
        <v>218</v>
      </c>
      <c r="C149" s="23" t="s">
        <v>60</v>
      </c>
      <c r="D149" s="24">
        <f>IFERROR(VLOOKUP(B149,TurnOver!A:C,3,FALSE),0)</f>
        <v>0</v>
      </c>
      <c r="E149" s="39">
        <f t="shared" si="7"/>
        <v>0</v>
      </c>
      <c r="F149" s="24">
        <f>IFERROR(VLOOKUP(B149,LastWeek!B:M,6,FALSE),"")</f>
        <v>0</v>
      </c>
      <c r="G149" s="25">
        <v>0</v>
      </c>
      <c r="H149" s="25">
        <v>0</v>
      </c>
      <c r="I149" s="25">
        <f>IFERROR(VLOOKUP(B149,LastWeek!B:M,9,FALSE),"")</f>
        <v>0</v>
      </c>
      <c r="J149" s="25">
        <v>0</v>
      </c>
      <c r="K149" s="26" t="str">
        <f>IFERROR(VLOOKUP(B149,LastWeek!B:M,10,FALSE),"")</f>
        <v/>
      </c>
      <c r="L149" s="26" t="str">
        <f>IFERROR(VLOOKUP(B149,LastWeek!B:M,11,FALSE),"")</f>
        <v/>
      </c>
      <c r="M149" s="26"/>
      <c r="N149" s="26" t="str">
        <f>IFERROR(VLOOKUP(B149,LastWeek!B:M,12,FALSE),"")</f>
        <v/>
      </c>
      <c r="O149" s="25">
        <v>0</v>
      </c>
      <c r="P149" s="25">
        <v>0</v>
      </c>
      <c r="Q149" s="25">
        <v>0</v>
      </c>
      <c r="R149" s="27">
        <v>0</v>
      </c>
      <c r="S149" s="28">
        <v>0</v>
      </c>
      <c r="T149" s="29" t="s">
        <v>61</v>
      </c>
      <c r="U149" s="27">
        <v>3</v>
      </c>
      <c r="V149" s="25" t="s">
        <v>61</v>
      </c>
      <c r="W149" s="30" t="s">
        <v>62</v>
      </c>
      <c r="X149" s="31" t="str">
        <f t="shared" si="8"/>
        <v>E</v>
      </c>
      <c r="Y149" s="25">
        <v>0</v>
      </c>
      <c r="Z149" s="25">
        <v>0</v>
      </c>
      <c r="AA149" s="25">
        <v>0</v>
      </c>
      <c r="AB149" s="25">
        <v>0</v>
      </c>
      <c r="AC149" s="23" t="s">
        <v>63</v>
      </c>
    </row>
    <row r="150" spans="1:29" hidden="1">
      <c r="A150" s="36" t="str">
        <f t="shared" si="6"/>
        <v>Normal</v>
      </c>
      <c r="B150" s="22" t="s">
        <v>219</v>
      </c>
      <c r="C150" s="23" t="s">
        <v>60</v>
      </c>
      <c r="D150" s="24">
        <f>IFERROR(VLOOKUP(B150,TurnOver!A:C,3,FALSE),0)</f>
        <v>0</v>
      </c>
      <c r="E150" s="39">
        <f t="shared" si="7"/>
        <v>0</v>
      </c>
      <c r="F150" s="24">
        <f>IFERROR(VLOOKUP(B150,LastWeek!B:M,6,FALSE),"")</f>
        <v>0</v>
      </c>
      <c r="G150" s="25">
        <v>0</v>
      </c>
      <c r="H150" s="25">
        <v>0</v>
      </c>
      <c r="I150" s="25">
        <f>IFERROR(VLOOKUP(B150,LastWeek!B:M,9,FALSE),"")</f>
        <v>0</v>
      </c>
      <c r="J150" s="25">
        <v>0</v>
      </c>
      <c r="K150" s="26" t="str">
        <f>IFERROR(VLOOKUP(B150,LastWeek!B:M,10,FALSE),"")</f>
        <v/>
      </c>
      <c r="L150" s="26" t="str">
        <f>IFERROR(VLOOKUP(B150,LastWeek!B:M,11,FALSE),"")</f>
        <v/>
      </c>
      <c r="M150" s="26"/>
      <c r="N150" s="26" t="str">
        <f>IFERROR(VLOOKUP(B150,LastWeek!B:M,12,FALSE),"")</f>
        <v/>
      </c>
      <c r="O150" s="25">
        <v>0</v>
      </c>
      <c r="P150" s="25">
        <v>0</v>
      </c>
      <c r="Q150" s="25">
        <v>0</v>
      </c>
      <c r="R150" s="27">
        <v>0</v>
      </c>
      <c r="S150" s="28">
        <v>0</v>
      </c>
      <c r="T150" s="29" t="s">
        <v>61</v>
      </c>
      <c r="U150" s="27">
        <v>23</v>
      </c>
      <c r="V150" s="25" t="s">
        <v>61</v>
      </c>
      <c r="W150" s="30" t="s">
        <v>62</v>
      </c>
      <c r="X150" s="31" t="str">
        <f t="shared" si="8"/>
        <v>E</v>
      </c>
      <c r="Y150" s="25">
        <v>0</v>
      </c>
      <c r="Z150" s="25">
        <v>0</v>
      </c>
      <c r="AA150" s="25">
        <v>0</v>
      </c>
      <c r="AB150" s="25">
        <v>0</v>
      </c>
      <c r="AC150" s="23" t="s">
        <v>63</v>
      </c>
    </row>
    <row r="151" spans="1:29" hidden="1">
      <c r="A151" s="36" t="str">
        <f t="shared" si="6"/>
        <v>Normal</v>
      </c>
      <c r="B151" s="22" t="s">
        <v>220</v>
      </c>
      <c r="C151" s="23" t="s">
        <v>60</v>
      </c>
      <c r="D151" s="24">
        <f>IFERROR(VLOOKUP(B151,TurnOver!A:C,3,FALSE),0)</f>
        <v>0</v>
      </c>
      <c r="E151" s="39">
        <f t="shared" si="7"/>
        <v>5.3</v>
      </c>
      <c r="F151" s="24">
        <f>IFERROR(VLOOKUP(B151,LastWeek!B:M,6,FALSE),"")</f>
        <v>8000</v>
      </c>
      <c r="G151" s="25">
        <v>8000</v>
      </c>
      <c r="H151" s="25">
        <v>8000</v>
      </c>
      <c r="I151" s="25">
        <f>IFERROR(VLOOKUP(B151,LastWeek!B:M,9,FALSE),"")</f>
        <v>7000</v>
      </c>
      <c r="J151" s="25">
        <v>6000</v>
      </c>
      <c r="K151" s="26" t="str">
        <f>IFERROR(VLOOKUP(B151,LastWeek!B:M,10,FALSE),"")</f>
        <v/>
      </c>
      <c r="L151" s="26" t="str">
        <f>IFERROR(VLOOKUP(B151,LastWeek!B:M,11,FALSE),"")</f>
        <v/>
      </c>
      <c r="M151" s="26"/>
      <c r="N151" s="26" t="str">
        <f>IFERROR(VLOOKUP(B151,LastWeek!B:M,12,FALSE),"")</f>
        <v/>
      </c>
      <c r="O151" s="25">
        <v>0</v>
      </c>
      <c r="P151" s="25">
        <v>3000</v>
      </c>
      <c r="Q151" s="25">
        <v>3000</v>
      </c>
      <c r="R151" s="27">
        <v>14000</v>
      </c>
      <c r="S151" s="28">
        <v>12.4</v>
      </c>
      <c r="T151" s="29">
        <v>23.1</v>
      </c>
      <c r="U151" s="27">
        <v>1125</v>
      </c>
      <c r="V151" s="25">
        <v>607</v>
      </c>
      <c r="W151" s="30">
        <v>0.5</v>
      </c>
      <c r="X151" s="31">
        <f t="shared" si="8"/>
        <v>100</v>
      </c>
      <c r="Y151" s="25">
        <v>0</v>
      </c>
      <c r="Z151" s="25">
        <v>2464</v>
      </c>
      <c r="AA151" s="25">
        <v>3000</v>
      </c>
      <c r="AB151" s="25">
        <v>2000</v>
      </c>
      <c r="AC151" s="23" t="s">
        <v>63</v>
      </c>
    </row>
    <row r="152" spans="1:29" hidden="1">
      <c r="A152" s="36" t="str">
        <f t="shared" si="6"/>
        <v>Normal</v>
      </c>
      <c r="B152" s="22" t="s">
        <v>221</v>
      </c>
      <c r="C152" s="23" t="s">
        <v>60</v>
      </c>
      <c r="D152" s="24">
        <f>IFERROR(VLOOKUP(B152,TurnOver!A:C,3,FALSE),0)</f>
        <v>0</v>
      </c>
      <c r="E152" s="39">
        <f t="shared" si="7"/>
        <v>0</v>
      </c>
      <c r="F152" s="24">
        <f>IFERROR(VLOOKUP(B152,LastWeek!B:M,6,FALSE),"")</f>
        <v>0</v>
      </c>
      <c r="G152" s="25">
        <v>0</v>
      </c>
      <c r="H152" s="25">
        <v>0</v>
      </c>
      <c r="I152" s="25">
        <f>IFERROR(VLOOKUP(B152,LastWeek!B:M,9,FALSE),"")</f>
        <v>0</v>
      </c>
      <c r="J152" s="25">
        <v>0</v>
      </c>
      <c r="K152" s="26" t="str">
        <f>IFERROR(VLOOKUP(B152,LastWeek!B:M,10,FALSE),"")</f>
        <v/>
      </c>
      <c r="L152" s="26" t="str">
        <f>IFERROR(VLOOKUP(B152,LastWeek!B:M,11,FALSE),"")</f>
        <v/>
      </c>
      <c r="M152" s="26"/>
      <c r="N152" s="26" t="str">
        <f>IFERROR(VLOOKUP(B152,LastWeek!B:M,12,FALSE),"")</f>
        <v/>
      </c>
      <c r="O152" s="25">
        <v>0</v>
      </c>
      <c r="P152" s="25">
        <v>0</v>
      </c>
      <c r="Q152" s="25">
        <v>0</v>
      </c>
      <c r="R152" s="27">
        <v>0</v>
      </c>
      <c r="S152" s="28">
        <v>0</v>
      </c>
      <c r="T152" s="29" t="s">
        <v>61</v>
      </c>
      <c r="U152" s="27">
        <v>3</v>
      </c>
      <c r="V152" s="25" t="s">
        <v>61</v>
      </c>
      <c r="W152" s="30" t="s">
        <v>62</v>
      </c>
      <c r="X152" s="31" t="str">
        <f t="shared" si="8"/>
        <v>E</v>
      </c>
      <c r="Y152" s="25">
        <v>0</v>
      </c>
      <c r="Z152" s="25">
        <v>0</v>
      </c>
      <c r="AA152" s="25">
        <v>0</v>
      </c>
      <c r="AB152" s="25">
        <v>0</v>
      </c>
      <c r="AC152" s="23" t="s">
        <v>63</v>
      </c>
    </row>
    <row r="153" spans="1:29" hidden="1">
      <c r="A153" s="36" t="str">
        <f t="shared" si="6"/>
        <v>None</v>
      </c>
      <c r="B153" s="22" t="s">
        <v>222</v>
      </c>
      <c r="C153" s="23" t="s">
        <v>60</v>
      </c>
      <c r="D153" s="24">
        <f>IFERROR(VLOOKUP(B153,TurnOver!A:C,3,FALSE),0)</f>
        <v>0</v>
      </c>
      <c r="E153" s="39" t="str">
        <f t="shared" si="7"/>
        <v>前八週無拉料</v>
      </c>
      <c r="F153" s="24">
        <f>IFERROR(VLOOKUP(B153,LastWeek!B:M,6,FALSE),"")</f>
        <v>0</v>
      </c>
      <c r="G153" s="25">
        <v>0</v>
      </c>
      <c r="H153" s="25">
        <v>0</v>
      </c>
      <c r="I153" s="25">
        <f>IFERROR(VLOOKUP(B153,LastWeek!B:M,9,FALSE),"")</f>
        <v>0</v>
      </c>
      <c r="J153" s="25">
        <v>0</v>
      </c>
      <c r="K153" s="26" t="str">
        <f>IFERROR(VLOOKUP(B153,LastWeek!B:M,10,FALSE),"")</f>
        <v/>
      </c>
      <c r="L153" s="26" t="str">
        <f>IFERROR(VLOOKUP(B153,LastWeek!B:M,11,FALSE),"")</f>
        <v/>
      </c>
      <c r="M153" s="26"/>
      <c r="N153" s="26" t="str">
        <f>IFERROR(VLOOKUP(B153,LastWeek!B:M,12,FALSE),"")</f>
        <v/>
      </c>
      <c r="O153" s="25">
        <v>0</v>
      </c>
      <c r="P153" s="25">
        <v>0</v>
      </c>
      <c r="Q153" s="25">
        <v>0</v>
      </c>
      <c r="R153" s="27">
        <v>0</v>
      </c>
      <c r="S153" s="28" t="s">
        <v>61</v>
      </c>
      <c r="T153" s="29" t="s">
        <v>61</v>
      </c>
      <c r="U153" s="27">
        <v>0</v>
      </c>
      <c r="V153" s="25">
        <v>0</v>
      </c>
      <c r="W153" s="30" t="s">
        <v>62</v>
      </c>
      <c r="X153" s="31" t="str">
        <f t="shared" si="8"/>
        <v>E</v>
      </c>
      <c r="Y153" s="25">
        <v>0</v>
      </c>
      <c r="Z153" s="25">
        <v>0</v>
      </c>
      <c r="AA153" s="25">
        <v>0</v>
      </c>
      <c r="AB153" s="25">
        <v>0</v>
      </c>
      <c r="AC153" s="23" t="s">
        <v>63</v>
      </c>
    </row>
    <row r="154" spans="1:29" hidden="1">
      <c r="A154" s="36" t="str">
        <f t="shared" si="6"/>
        <v>ZeroZero</v>
      </c>
      <c r="B154" s="22" t="s">
        <v>223</v>
      </c>
      <c r="C154" s="23" t="s">
        <v>60</v>
      </c>
      <c r="D154" s="24">
        <f>IFERROR(VLOOKUP(B154,TurnOver!A:C,3,FALSE),0)</f>
        <v>0</v>
      </c>
      <c r="E154" s="39" t="str">
        <f t="shared" si="7"/>
        <v>前八週無拉料</v>
      </c>
      <c r="F154" s="24">
        <f>IFERROR(VLOOKUP(B154,LastWeek!B:M,6,FALSE),"")</f>
        <v>0</v>
      </c>
      <c r="G154" s="25">
        <v>0</v>
      </c>
      <c r="H154" s="25">
        <v>0</v>
      </c>
      <c r="I154" s="25">
        <f>IFERROR(VLOOKUP(B154,LastWeek!B:M,9,FALSE),"")</f>
        <v>5000</v>
      </c>
      <c r="J154" s="25">
        <v>5000</v>
      </c>
      <c r="K154" s="26" t="str">
        <f>IFERROR(VLOOKUP(B154,LastWeek!B:M,10,FALSE),"")</f>
        <v>Dead</v>
      </c>
      <c r="L154" s="26" t="str">
        <f>IFERROR(VLOOKUP(B154,LastWeek!B:M,11,FALSE),"")</f>
        <v>PM</v>
      </c>
      <c r="M154" s="26"/>
      <c r="N154" s="26" t="str">
        <f>IFERROR(VLOOKUP(B154,LastWeek!B:M,12,FALSE),"")</f>
        <v>ASUS Tablet project EOL. Order on hand : 1K. Need transfer to other customer.(Pega)</v>
      </c>
      <c r="O154" s="25">
        <v>0</v>
      </c>
      <c r="P154" s="25">
        <v>5000</v>
      </c>
      <c r="Q154" s="25">
        <v>0</v>
      </c>
      <c r="R154" s="27">
        <v>5000</v>
      </c>
      <c r="S154" s="28" t="s">
        <v>61</v>
      </c>
      <c r="T154" s="29" t="s">
        <v>61</v>
      </c>
      <c r="U154" s="27">
        <v>0</v>
      </c>
      <c r="V154" s="25" t="s">
        <v>61</v>
      </c>
      <c r="W154" s="30" t="s">
        <v>62</v>
      </c>
      <c r="X154" s="31" t="str">
        <f t="shared" si="8"/>
        <v>E</v>
      </c>
      <c r="Y154" s="25">
        <v>0</v>
      </c>
      <c r="Z154" s="25">
        <v>0</v>
      </c>
      <c r="AA154" s="25">
        <v>0</v>
      </c>
      <c r="AB154" s="25">
        <v>0</v>
      </c>
      <c r="AC154" s="23" t="s">
        <v>63</v>
      </c>
    </row>
    <row r="155" spans="1:29" hidden="1">
      <c r="A155" s="36" t="str">
        <f t="shared" si="6"/>
        <v>None</v>
      </c>
      <c r="B155" s="22" t="s">
        <v>224</v>
      </c>
      <c r="C155" s="23" t="s">
        <v>60</v>
      </c>
      <c r="D155" s="24">
        <f>IFERROR(VLOOKUP(B155,TurnOver!A:C,3,FALSE),0)</f>
        <v>0</v>
      </c>
      <c r="E155" s="39" t="str">
        <f t="shared" si="7"/>
        <v>前八週無拉料</v>
      </c>
      <c r="F155" s="24" t="str">
        <f>IFERROR(VLOOKUP(B155,LastWeek!B:M,6,FALSE),"")</f>
        <v/>
      </c>
      <c r="G155" s="25">
        <v>0</v>
      </c>
      <c r="H155" s="25">
        <v>0</v>
      </c>
      <c r="I155" s="25" t="str">
        <f>IFERROR(VLOOKUP(B155,LastWeek!B:M,9,FALSE),"")</f>
        <v/>
      </c>
      <c r="J155" s="25">
        <v>0</v>
      </c>
      <c r="K155" s="26" t="str">
        <f>IFERROR(VLOOKUP(B155,LastWeek!B:M,10,FALSE),"")</f>
        <v/>
      </c>
      <c r="L155" s="26" t="str">
        <f>IFERROR(VLOOKUP(B155,LastWeek!B:M,11,FALSE),"")</f>
        <v/>
      </c>
      <c r="M155" s="26"/>
      <c r="N155" s="26" t="str">
        <f>IFERROR(VLOOKUP(B155,LastWeek!B:M,12,FALSE),"")</f>
        <v/>
      </c>
      <c r="O155" s="25">
        <v>0</v>
      </c>
      <c r="P155" s="25">
        <v>0</v>
      </c>
      <c r="Q155" s="25">
        <v>0</v>
      </c>
      <c r="R155" s="27">
        <v>0</v>
      </c>
      <c r="S155" s="28" t="s">
        <v>61</v>
      </c>
      <c r="T155" s="29" t="s">
        <v>61</v>
      </c>
      <c r="U155" s="27">
        <v>0</v>
      </c>
      <c r="V155" s="25" t="s">
        <v>61</v>
      </c>
      <c r="W155" s="30" t="s">
        <v>62</v>
      </c>
      <c r="X155" s="31" t="str">
        <f t="shared" si="8"/>
        <v>E</v>
      </c>
      <c r="Y155" s="25">
        <v>0</v>
      </c>
      <c r="Z155" s="25">
        <v>0</v>
      </c>
      <c r="AA155" s="25">
        <v>0</v>
      </c>
      <c r="AB155" s="25">
        <v>0</v>
      </c>
      <c r="AC155" s="23" t="s">
        <v>63</v>
      </c>
    </row>
    <row r="156" spans="1:29" hidden="1">
      <c r="A156" s="36" t="str">
        <f t="shared" si="6"/>
        <v>Normal</v>
      </c>
      <c r="B156" s="22" t="s">
        <v>225</v>
      </c>
      <c r="C156" s="23" t="s">
        <v>60</v>
      </c>
      <c r="D156" s="24">
        <f>IFERROR(VLOOKUP(B156,TurnOver!A:C,3,FALSE),0)</f>
        <v>0</v>
      </c>
      <c r="E156" s="39">
        <f t="shared" si="7"/>
        <v>1.2</v>
      </c>
      <c r="F156" s="24">
        <f>IFERROR(VLOOKUP(B156,LastWeek!B:M,6,FALSE),"")</f>
        <v>150</v>
      </c>
      <c r="G156" s="25">
        <v>0</v>
      </c>
      <c r="H156" s="25">
        <v>0</v>
      </c>
      <c r="I156" s="25">
        <f>IFERROR(VLOOKUP(B156,LastWeek!B:M,9,FALSE),"")</f>
        <v>15</v>
      </c>
      <c r="J156" s="25">
        <v>15</v>
      </c>
      <c r="K156" s="26" t="str">
        <f>IFERROR(VLOOKUP(B156,LastWeek!B:M,10,FALSE),"")</f>
        <v/>
      </c>
      <c r="L156" s="26" t="str">
        <f>IFERROR(VLOOKUP(B156,LastWeek!B:M,11,FALSE),"")</f>
        <v/>
      </c>
      <c r="M156" s="26"/>
      <c r="N156" s="26" t="str">
        <f>IFERROR(VLOOKUP(B156,LastWeek!B:M,12,FALSE),"")</f>
        <v/>
      </c>
      <c r="O156" s="25">
        <v>0</v>
      </c>
      <c r="P156" s="25">
        <v>15</v>
      </c>
      <c r="Q156" s="25">
        <v>0</v>
      </c>
      <c r="R156" s="27">
        <v>15</v>
      </c>
      <c r="S156" s="28">
        <v>1.2</v>
      </c>
      <c r="T156" s="29" t="s">
        <v>61</v>
      </c>
      <c r="U156" s="27">
        <v>13</v>
      </c>
      <c r="V156" s="25" t="s">
        <v>61</v>
      </c>
      <c r="W156" s="30" t="s">
        <v>62</v>
      </c>
      <c r="X156" s="31" t="str">
        <f t="shared" si="8"/>
        <v>E</v>
      </c>
      <c r="Y156" s="25">
        <v>0</v>
      </c>
      <c r="Z156" s="25">
        <v>0</v>
      </c>
      <c r="AA156" s="25">
        <v>0</v>
      </c>
      <c r="AB156" s="25">
        <v>0</v>
      </c>
      <c r="AC156" s="23" t="s">
        <v>63</v>
      </c>
    </row>
    <row r="157" spans="1:29" hidden="1">
      <c r="A157" s="36" t="str">
        <f t="shared" si="6"/>
        <v>ZeroZero</v>
      </c>
      <c r="B157" s="22" t="s">
        <v>226</v>
      </c>
      <c r="C157" s="23" t="s">
        <v>60</v>
      </c>
      <c r="D157" s="24">
        <f>IFERROR(VLOOKUP(B157,TurnOver!A:C,3,FALSE),0)</f>
        <v>0</v>
      </c>
      <c r="E157" s="39" t="str">
        <f t="shared" si="7"/>
        <v>前八週無拉料</v>
      </c>
      <c r="F157" s="24">
        <f>IFERROR(VLOOKUP(B157,LastWeek!B:M,6,FALSE),"")</f>
        <v>0</v>
      </c>
      <c r="G157" s="25">
        <v>0</v>
      </c>
      <c r="H157" s="25">
        <v>0</v>
      </c>
      <c r="I157" s="25">
        <f>IFERROR(VLOOKUP(B157,LastWeek!B:M,9,FALSE),"")</f>
        <v>2000</v>
      </c>
      <c r="J157" s="25">
        <v>2000</v>
      </c>
      <c r="K157" s="26" t="str">
        <f>IFERROR(VLOOKUP(B157,LastWeek!B:M,10,FALSE),"")</f>
        <v/>
      </c>
      <c r="L157" s="26" t="str">
        <f>IFERROR(VLOOKUP(B157,LastWeek!B:M,11,FALSE),"")</f>
        <v/>
      </c>
      <c r="M157" s="26"/>
      <c r="N157" s="26" t="str">
        <f>IFERROR(VLOOKUP(B157,LastWeek!B:M,12,FALSE),"")</f>
        <v/>
      </c>
      <c r="O157" s="25">
        <v>0</v>
      </c>
      <c r="P157" s="25">
        <v>2000</v>
      </c>
      <c r="Q157" s="25">
        <v>0</v>
      </c>
      <c r="R157" s="27">
        <v>2000</v>
      </c>
      <c r="S157" s="28" t="s">
        <v>61</v>
      </c>
      <c r="T157" s="29" t="s">
        <v>61</v>
      </c>
      <c r="U157" s="27">
        <v>0</v>
      </c>
      <c r="V157" s="25">
        <v>0</v>
      </c>
      <c r="W157" s="30" t="s">
        <v>62</v>
      </c>
      <c r="X157" s="31" t="str">
        <f t="shared" si="8"/>
        <v>E</v>
      </c>
      <c r="Y157" s="25">
        <v>0</v>
      </c>
      <c r="Z157" s="25">
        <v>0</v>
      </c>
      <c r="AA157" s="25">
        <v>378</v>
      </c>
      <c r="AB157" s="25">
        <v>0</v>
      </c>
      <c r="AC157" s="23" t="s">
        <v>63</v>
      </c>
    </row>
    <row r="158" spans="1:29" hidden="1">
      <c r="A158" s="36" t="str">
        <f t="shared" si="6"/>
        <v>Normal</v>
      </c>
      <c r="B158" s="22" t="s">
        <v>227</v>
      </c>
      <c r="C158" s="23" t="s">
        <v>60</v>
      </c>
      <c r="D158" s="24">
        <f>IFERROR(VLOOKUP(B158,TurnOver!A:C,3,FALSE),0)</f>
        <v>0</v>
      </c>
      <c r="E158" s="39">
        <f t="shared" si="7"/>
        <v>3.6</v>
      </c>
      <c r="F158" s="24">
        <f>IFERROR(VLOOKUP(B158,LastWeek!B:M,6,FALSE),"")</f>
        <v>0</v>
      </c>
      <c r="G158" s="25">
        <v>0</v>
      </c>
      <c r="H158" s="25">
        <v>0</v>
      </c>
      <c r="I158" s="25">
        <f>IFERROR(VLOOKUP(B158,LastWeek!B:M,9,FALSE),"")</f>
        <v>5000</v>
      </c>
      <c r="J158" s="25">
        <v>4000</v>
      </c>
      <c r="K158" s="26" t="str">
        <f>IFERROR(VLOOKUP(B158,LastWeek!B:M,10,FALSE),"")</f>
        <v/>
      </c>
      <c r="L158" s="26" t="str">
        <f>IFERROR(VLOOKUP(B158,LastWeek!B:M,11,FALSE),"")</f>
        <v/>
      </c>
      <c r="M158" s="26"/>
      <c r="N158" s="26" t="str">
        <f>IFERROR(VLOOKUP(B158,LastWeek!B:M,12,FALSE),"")</f>
        <v/>
      </c>
      <c r="O158" s="25">
        <v>0</v>
      </c>
      <c r="P158" s="25">
        <v>0</v>
      </c>
      <c r="Q158" s="25">
        <v>4000</v>
      </c>
      <c r="R158" s="27">
        <v>4000</v>
      </c>
      <c r="S158" s="28">
        <v>3.6</v>
      </c>
      <c r="T158" s="29">
        <v>6</v>
      </c>
      <c r="U158" s="27">
        <v>1125</v>
      </c>
      <c r="V158" s="25">
        <v>665</v>
      </c>
      <c r="W158" s="30">
        <v>0.6</v>
      </c>
      <c r="X158" s="31">
        <f t="shared" si="8"/>
        <v>100</v>
      </c>
      <c r="Y158" s="25">
        <v>0</v>
      </c>
      <c r="Z158" s="25">
        <v>3957</v>
      </c>
      <c r="AA158" s="25">
        <v>4831</v>
      </c>
      <c r="AB158" s="25">
        <v>1712</v>
      </c>
      <c r="AC158" s="23" t="s">
        <v>63</v>
      </c>
    </row>
    <row r="159" spans="1:29" hidden="1">
      <c r="A159" s="36" t="str">
        <f t="shared" si="6"/>
        <v>OverStock</v>
      </c>
      <c r="B159" s="22" t="s">
        <v>228</v>
      </c>
      <c r="C159" s="23" t="s">
        <v>60</v>
      </c>
      <c r="D159" s="24">
        <f>IFERROR(VLOOKUP(B159,TurnOver!A:C,3,FALSE),0)</f>
        <v>0</v>
      </c>
      <c r="E159" s="39">
        <f t="shared" si="7"/>
        <v>18.7</v>
      </c>
      <c r="F159" s="24">
        <f>IFERROR(VLOOKUP(B159,LastWeek!B:M,6,FALSE),"")</f>
        <v>207000</v>
      </c>
      <c r="G159" s="25">
        <v>207000</v>
      </c>
      <c r="H159" s="25">
        <v>45000</v>
      </c>
      <c r="I159" s="25">
        <f>IFERROR(VLOOKUP(B159,LastWeek!B:M,9,FALSE),"")</f>
        <v>63000</v>
      </c>
      <c r="J159" s="25">
        <v>63000</v>
      </c>
      <c r="K159" s="26" t="str">
        <f>IFERROR(VLOOKUP(B159,LastWeek!B:M,10,FALSE),"")</f>
        <v>Checking</v>
      </c>
      <c r="L159" s="26" t="str">
        <f>IFERROR(VLOOKUP(B159,LastWeek!B:M,11,FALSE),"")</f>
        <v>Sales</v>
      </c>
      <c r="M159" s="26"/>
      <c r="N159" s="26" t="str">
        <f>IFERROR(VLOOKUP(B159,LastWeek!B:M,12,FALSE),"")</f>
        <v>QSI new PJ demand, oedr on hand.</v>
      </c>
      <c r="O159" s="25">
        <v>0</v>
      </c>
      <c r="P159" s="25">
        <v>63000</v>
      </c>
      <c r="Q159" s="25">
        <v>0</v>
      </c>
      <c r="R159" s="27">
        <v>270000</v>
      </c>
      <c r="S159" s="28">
        <v>80</v>
      </c>
      <c r="T159" s="29" t="s">
        <v>61</v>
      </c>
      <c r="U159" s="27">
        <v>3375</v>
      </c>
      <c r="V159" s="25" t="s">
        <v>61</v>
      </c>
      <c r="W159" s="30" t="s">
        <v>62</v>
      </c>
      <c r="X159" s="31" t="str">
        <f t="shared" si="8"/>
        <v>E</v>
      </c>
      <c r="Y159" s="25">
        <v>0</v>
      </c>
      <c r="Z159" s="25">
        <v>0</v>
      </c>
      <c r="AA159" s="25">
        <v>0</v>
      </c>
      <c r="AB159" s="25">
        <v>0</v>
      </c>
      <c r="AC159" s="23" t="s">
        <v>63</v>
      </c>
    </row>
    <row r="160" spans="1:29" hidden="1">
      <c r="A160" s="36" t="str">
        <f t="shared" si="6"/>
        <v>Normal</v>
      </c>
      <c r="B160" s="22" t="s">
        <v>229</v>
      </c>
      <c r="C160" s="23" t="s">
        <v>60</v>
      </c>
      <c r="D160" s="24">
        <f>IFERROR(VLOOKUP(B160,TurnOver!A:C,3,FALSE),0)</f>
        <v>0</v>
      </c>
      <c r="E160" s="39">
        <f t="shared" si="7"/>
        <v>2.7</v>
      </c>
      <c r="F160" s="24">
        <f>IFERROR(VLOOKUP(B160,LastWeek!B:M,6,FALSE),"")</f>
        <v>0</v>
      </c>
      <c r="G160" s="25">
        <v>0</v>
      </c>
      <c r="H160" s="25">
        <v>0</v>
      </c>
      <c r="I160" s="25">
        <f>IFERROR(VLOOKUP(B160,LastWeek!B:M,9,FALSE),"")</f>
        <v>2000</v>
      </c>
      <c r="J160" s="25">
        <v>2000</v>
      </c>
      <c r="K160" s="26" t="str">
        <f>IFERROR(VLOOKUP(B160,LastWeek!B:M,10,FALSE),"")</f>
        <v>Checking</v>
      </c>
      <c r="L160" s="26" t="str">
        <f>IFERROR(VLOOKUP(B160,LastWeek!B:M,11,FALSE),"")</f>
        <v>Sales</v>
      </c>
      <c r="M160" s="26"/>
      <c r="N160" s="26" t="str">
        <f>IFERROR(VLOOKUP(B160,LastWeek!B:M,12,FALSE),"")</f>
        <v>Google server "T2H", order 10K on hand.</v>
      </c>
      <c r="O160" s="25">
        <v>0</v>
      </c>
      <c r="P160" s="25">
        <v>2000</v>
      </c>
      <c r="Q160" s="25">
        <v>0</v>
      </c>
      <c r="R160" s="27">
        <v>2000</v>
      </c>
      <c r="S160" s="28">
        <v>2.7</v>
      </c>
      <c r="T160" s="29">
        <v>3</v>
      </c>
      <c r="U160" s="27">
        <v>750</v>
      </c>
      <c r="V160" s="25">
        <v>671</v>
      </c>
      <c r="W160" s="30">
        <v>0.9</v>
      </c>
      <c r="X160" s="31">
        <f t="shared" si="8"/>
        <v>100</v>
      </c>
      <c r="Y160" s="25">
        <v>6043</v>
      </c>
      <c r="Z160" s="25">
        <v>0</v>
      </c>
      <c r="AA160" s="25">
        <v>0</v>
      </c>
      <c r="AB160" s="25">
        <v>0</v>
      </c>
      <c r="AC160" s="23" t="s">
        <v>63</v>
      </c>
    </row>
    <row r="161" spans="1:29" hidden="1">
      <c r="A161" s="36" t="str">
        <f t="shared" si="6"/>
        <v>ZeroZero</v>
      </c>
      <c r="B161" s="22" t="s">
        <v>230</v>
      </c>
      <c r="C161" s="23" t="s">
        <v>60</v>
      </c>
      <c r="D161" s="24">
        <f>IFERROR(VLOOKUP(B161,TurnOver!A:C,3,FALSE),0)</f>
        <v>0</v>
      </c>
      <c r="E161" s="39" t="str">
        <f t="shared" si="7"/>
        <v>前八週無拉料</v>
      </c>
      <c r="F161" s="24">
        <f>IFERROR(VLOOKUP(B161,LastWeek!B:M,6,FALSE),"")</f>
        <v>0</v>
      </c>
      <c r="G161" s="25">
        <v>0</v>
      </c>
      <c r="H161" s="25">
        <v>0</v>
      </c>
      <c r="I161" s="25">
        <f>IFERROR(VLOOKUP(B161,LastWeek!B:M,9,FALSE),"")</f>
        <v>6000</v>
      </c>
      <c r="J161" s="25">
        <v>6000</v>
      </c>
      <c r="K161" s="26" t="str">
        <f>IFERROR(VLOOKUP(B161,LastWeek!B:M,10,FALSE),"")</f>
        <v>Checking</v>
      </c>
      <c r="L161" s="26" t="str">
        <f>IFERROR(VLOOKUP(B161,LastWeek!B:M,11,FALSE),"")</f>
        <v>Sales</v>
      </c>
      <c r="M161" s="26"/>
      <c r="N161" s="26" t="str">
        <f>IFERROR(VLOOKUP(B161,LastWeek!B:M,12,FALSE),"")</f>
        <v>EOL item. Last buy order for May*2K, Sep.*14K.</v>
      </c>
      <c r="O161" s="25">
        <v>0</v>
      </c>
      <c r="P161" s="25">
        <v>6000</v>
      </c>
      <c r="Q161" s="25">
        <v>0</v>
      </c>
      <c r="R161" s="27">
        <v>6000</v>
      </c>
      <c r="S161" s="28" t="s">
        <v>61</v>
      </c>
      <c r="T161" s="29" t="s">
        <v>61</v>
      </c>
      <c r="U161" s="27">
        <v>0</v>
      </c>
      <c r="V161" s="25" t="s">
        <v>61</v>
      </c>
      <c r="W161" s="30" t="s">
        <v>62</v>
      </c>
      <c r="X161" s="31" t="str">
        <f t="shared" si="8"/>
        <v>E</v>
      </c>
      <c r="Y161" s="25">
        <v>0</v>
      </c>
      <c r="Z161" s="25">
        <v>0</v>
      </c>
      <c r="AA161" s="25">
        <v>0</v>
      </c>
      <c r="AB161" s="25">
        <v>0</v>
      </c>
      <c r="AC161" s="23" t="s">
        <v>63</v>
      </c>
    </row>
    <row r="162" spans="1:29" hidden="1">
      <c r="A162" s="36" t="str">
        <f t="shared" si="6"/>
        <v>None</v>
      </c>
      <c r="B162" s="22" t="s">
        <v>231</v>
      </c>
      <c r="C162" s="23" t="s">
        <v>60</v>
      </c>
      <c r="D162" s="24">
        <f>IFERROR(VLOOKUP(B162,TurnOver!A:C,3,FALSE),0)</f>
        <v>0</v>
      </c>
      <c r="E162" s="39" t="str">
        <f t="shared" si="7"/>
        <v>前八週無拉料</v>
      </c>
      <c r="F162" s="24">
        <f>IFERROR(VLOOKUP(B162,LastWeek!B:M,6,FALSE),"")</f>
        <v>0</v>
      </c>
      <c r="G162" s="25">
        <v>0</v>
      </c>
      <c r="H162" s="25">
        <v>0</v>
      </c>
      <c r="I162" s="25">
        <f>IFERROR(VLOOKUP(B162,LastWeek!B:M,9,FALSE),"")</f>
        <v>0</v>
      </c>
      <c r="J162" s="25">
        <v>0</v>
      </c>
      <c r="K162" s="26" t="str">
        <f>IFERROR(VLOOKUP(B162,LastWeek!B:M,10,FALSE),"")</f>
        <v/>
      </c>
      <c r="L162" s="26" t="str">
        <f>IFERROR(VLOOKUP(B162,LastWeek!B:M,11,FALSE),"")</f>
        <v/>
      </c>
      <c r="M162" s="26"/>
      <c r="N162" s="26" t="str">
        <f>IFERROR(VLOOKUP(B162,LastWeek!B:M,12,FALSE),"")</f>
        <v/>
      </c>
      <c r="O162" s="25">
        <v>0</v>
      </c>
      <c r="P162" s="25">
        <v>0</v>
      </c>
      <c r="Q162" s="25">
        <v>0</v>
      </c>
      <c r="R162" s="27">
        <v>0</v>
      </c>
      <c r="S162" s="28" t="s">
        <v>61</v>
      </c>
      <c r="T162" s="29" t="s">
        <v>61</v>
      </c>
      <c r="U162" s="27">
        <v>0</v>
      </c>
      <c r="V162" s="25">
        <v>0</v>
      </c>
      <c r="W162" s="30" t="s">
        <v>62</v>
      </c>
      <c r="X162" s="31" t="str">
        <f t="shared" si="8"/>
        <v>E</v>
      </c>
      <c r="Y162" s="25">
        <v>0</v>
      </c>
      <c r="Z162" s="25">
        <v>0</v>
      </c>
      <c r="AA162" s="25">
        <v>418</v>
      </c>
      <c r="AB162" s="25">
        <v>0</v>
      </c>
      <c r="AC162" s="23" t="s">
        <v>63</v>
      </c>
    </row>
    <row r="163" spans="1:29">
      <c r="A163" s="36" t="str">
        <f t="shared" si="6"/>
        <v>FCST</v>
      </c>
      <c r="B163" s="22" t="s">
        <v>232</v>
      </c>
      <c r="C163" s="23" t="s">
        <v>60</v>
      </c>
      <c r="D163" s="24">
        <f>IFERROR(VLOOKUP(B163,TurnOver!A:C,3,FALSE),0)</f>
        <v>0</v>
      </c>
      <c r="E163" s="39" t="str">
        <f t="shared" si="7"/>
        <v>前八週無拉料</v>
      </c>
      <c r="F163" s="24">
        <f>IFERROR(VLOOKUP(B163,LastWeek!B:M,6,FALSE),"")</f>
        <v>45000</v>
      </c>
      <c r="G163" s="25">
        <v>15000</v>
      </c>
      <c r="H163" s="25">
        <v>0</v>
      </c>
      <c r="I163" s="25">
        <f>IFERROR(VLOOKUP(B163,LastWeek!B:M,9,FALSE),"")</f>
        <v>0</v>
      </c>
      <c r="J163" s="25">
        <v>0</v>
      </c>
      <c r="K163" s="26" t="str">
        <f>IFERROR(VLOOKUP(B163,LastWeek!B:M,10,FALSE),"")</f>
        <v/>
      </c>
      <c r="L163" s="26" t="str">
        <f>IFERROR(VLOOKUP(B163,LastWeek!B:M,11,FALSE),"")</f>
        <v/>
      </c>
      <c r="M163" s="26"/>
      <c r="N163" s="26" t="str">
        <f>IFERROR(VLOOKUP(B163,LastWeek!B:M,12,FALSE),"")</f>
        <v/>
      </c>
      <c r="O163" s="25">
        <v>0</v>
      </c>
      <c r="P163" s="25">
        <v>0</v>
      </c>
      <c r="Q163" s="25">
        <v>0</v>
      </c>
      <c r="R163" s="27">
        <v>15000</v>
      </c>
      <c r="S163" s="28" t="s">
        <v>61</v>
      </c>
      <c r="T163" s="29">
        <v>6.2</v>
      </c>
      <c r="U163" s="27">
        <v>0</v>
      </c>
      <c r="V163" s="25">
        <v>2422</v>
      </c>
      <c r="W163" s="30" t="s">
        <v>73</v>
      </c>
      <c r="X163" s="31" t="str">
        <f t="shared" si="8"/>
        <v>F</v>
      </c>
      <c r="Y163" s="25">
        <v>15336</v>
      </c>
      <c r="Z163" s="25">
        <v>3580</v>
      </c>
      <c r="AA163" s="25">
        <v>2880</v>
      </c>
      <c r="AB163" s="25">
        <v>20480</v>
      </c>
      <c r="AC163" s="23" t="s">
        <v>63</v>
      </c>
    </row>
    <row r="164" spans="1:29" hidden="1">
      <c r="A164" s="36" t="str">
        <f t="shared" si="6"/>
        <v>Normal</v>
      </c>
      <c r="B164" s="22" t="s">
        <v>233</v>
      </c>
      <c r="C164" s="23" t="s">
        <v>60</v>
      </c>
      <c r="D164" s="24">
        <f>IFERROR(VLOOKUP(B164,TurnOver!A:C,3,FALSE),0)</f>
        <v>0</v>
      </c>
      <c r="E164" s="39">
        <f t="shared" si="7"/>
        <v>13.1</v>
      </c>
      <c r="F164" s="24">
        <f>IFERROR(VLOOKUP(B164,LastWeek!B:M,6,FALSE),"")</f>
        <v>72000</v>
      </c>
      <c r="G164" s="25">
        <v>72000</v>
      </c>
      <c r="H164" s="25">
        <v>0</v>
      </c>
      <c r="I164" s="25">
        <f>IFERROR(VLOOKUP(B164,LastWeek!B:M,9,FALSE),"")</f>
        <v>129000</v>
      </c>
      <c r="J164" s="25">
        <v>147000</v>
      </c>
      <c r="K164" s="26" t="str">
        <f>IFERROR(VLOOKUP(B164,LastWeek!B:M,10,FALSE),"")</f>
        <v/>
      </c>
      <c r="L164" s="26" t="str">
        <f>IFERROR(VLOOKUP(B164,LastWeek!B:M,11,FALSE),"")</f>
        <v/>
      </c>
      <c r="M164" s="26"/>
      <c r="N164" s="26" t="str">
        <f>IFERROR(VLOOKUP(B164,LastWeek!B:M,12,FALSE),"")</f>
        <v/>
      </c>
      <c r="O164" s="25">
        <v>0</v>
      </c>
      <c r="P164" s="25">
        <v>84000</v>
      </c>
      <c r="Q164" s="25">
        <v>63000</v>
      </c>
      <c r="R164" s="27">
        <v>219000</v>
      </c>
      <c r="S164" s="28">
        <v>19.5</v>
      </c>
      <c r="T164" s="29">
        <v>20.7</v>
      </c>
      <c r="U164" s="27">
        <v>11250</v>
      </c>
      <c r="V164" s="25">
        <v>10596</v>
      </c>
      <c r="W164" s="30">
        <v>0.9</v>
      </c>
      <c r="X164" s="31">
        <f t="shared" si="8"/>
        <v>100</v>
      </c>
      <c r="Y164" s="25">
        <v>34824</v>
      </c>
      <c r="Z164" s="25">
        <v>40313</v>
      </c>
      <c r="AA164" s="25">
        <v>26992</v>
      </c>
      <c r="AB164" s="25">
        <v>29166</v>
      </c>
      <c r="AC164" s="23" t="s">
        <v>63</v>
      </c>
    </row>
    <row r="165" spans="1:29" hidden="1">
      <c r="A165" s="36" t="str">
        <f t="shared" si="6"/>
        <v>ZeroZero</v>
      </c>
      <c r="B165" s="22" t="s">
        <v>234</v>
      </c>
      <c r="C165" s="23" t="s">
        <v>60</v>
      </c>
      <c r="D165" s="24">
        <f>IFERROR(VLOOKUP(B165,TurnOver!A:C,3,FALSE),0)</f>
        <v>0</v>
      </c>
      <c r="E165" s="39" t="str">
        <f t="shared" si="7"/>
        <v>前八週無拉料</v>
      </c>
      <c r="F165" s="24">
        <f>IFERROR(VLOOKUP(B165,LastWeek!B:M,6,FALSE),"")</f>
        <v>3000</v>
      </c>
      <c r="G165" s="25">
        <v>3000</v>
      </c>
      <c r="H165" s="25">
        <v>3000</v>
      </c>
      <c r="I165" s="25">
        <f>IFERROR(VLOOKUP(B165,LastWeek!B:M,9,FALSE),"")</f>
        <v>0</v>
      </c>
      <c r="J165" s="25">
        <v>0</v>
      </c>
      <c r="K165" s="26" t="str">
        <f>IFERROR(VLOOKUP(B165,LastWeek!B:M,10,FALSE),"")</f>
        <v>Checking</v>
      </c>
      <c r="L165" s="26" t="str">
        <f>IFERROR(VLOOKUP(B165,LastWeek!B:M,11,FALSE),"")</f>
        <v>SalesPM</v>
      </c>
      <c r="M165" s="26"/>
      <c r="N165" s="26" t="str">
        <f>IFERROR(VLOOKUP(B165,LastWeek!B:M,12,FALSE),"")</f>
        <v>Demand cancelled. Bklg in window. Need transfer to other customer.</v>
      </c>
      <c r="O165" s="25">
        <v>0</v>
      </c>
      <c r="P165" s="25">
        <v>0</v>
      </c>
      <c r="Q165" s="25">
        <v>0</v>
      </c>
      <c r="R165" s="27">
        <v>3000</v>
      </c>
      <c r="S165" s="28" t="s">
        <v>61</v>
      </c>
      <c r="T165" s="29" t="s">
        <v>61</v>
      </c>
      <c r="U165" s="27">
        <v>0</v>
      </c>
      <c r="V165" s="25">
        <v>0</v>
      </c>
      <c r="W165" s="30" t="s">
        <v>62</v>
      </c>
      <c r="X165" s="31" t="str">
        <f t="shared" si="8"/>
        <v>E</v>
      </c>
      <c r="Y165" s="25">
        <v>0</v>
      </c>
      <c r="Z165" s="25">
        <v>0</v>
      </c>
      <c r="AA165" s="25">
        <v>0</v>
      </c>
      <c r="AB165" s="25">
        <v>0</v>
      </c>
      <c r="AC165" s="23" t="s">
        <v>63</v>
      </c>
    </row>
    <row r="166" spans="1:29" hidden="1">
      <c r="A166" s="36" t="str">
        <f t="shared" si="6"/>
        <v>OverStock</v>
      </c>
      <c r="B166" s="22" t="s">
        <v>235</v>
      </c>
      <c r="C166" s="23" t="s">
        <v>60</v>
      </c>
      <c r="D166" s="24">
        <f>IFERROR(VLOOKUP(B166,TurnOver!A:C,3,FALSE),0)</f>
        <v>0</v>
      </c>
      <c r="E166" s="39">
        <f t="shared" si="7"/>
        <v>11.2</v>
      </c>
      <c r="F166" s="24">
        <f>IFERROR(VLOOKUP(B166,LastWeek!B:M,6,FALSE),"")</f>
        <v>33000</v>
      </c>
      <c r="G166" s="25">
        <v>33000</v>
      </c>
      <c r="H166" s="25">
        <v>6000</v>
      </c>
      <c r="I166" s="25">
        <f>IFERROR(VLOOKUP(B166,LastWeek!B:M,9,FALSE),"")</f>
        <v>12000</v>
      </c>
      <c r="J166" s="25">
        <v>21000</v>
      </c>
      <c r="K166" s="26" t="str">
        <f>IFERROR(VLOOKUP(B166,LastWeek!B:M,10,FALSE),"")</f>
        <v>Checking</v>
      </c>
      <c r="L166" s="26" t="str">
        <f>IFERROR(VLOOKUP(B166,LastWeek!B:M,11,FALSE),"")</f>
        <v>Sales</v>
      </c>
      <c r="M166" s="26"/>
      <c r="N166" s="26" t="str">
        <f>IFERROR(VLOOKUP(B166,LastWeek!B:M,12,FALSE),"")</f>
        <v>FCST 30K in Jun. ~Sep.</v>
      </c>
      <c r="O166" s="25">
        <v>0</v>
      </c>
      <c r="P166" s="25">
        <v>12000</v>
      </c>
      <c r="Q166" s="25">
        <v>9000</v>
      </c>
      <c r="R166" s="27">
        <v>54000</v>
      </c>
      <c r="S166" s="28">
        <v>28.8</v>
      </c>
      <c r="T166" s="29">
        <v>30.3</v>
      </c>
      <c r="U166" s="27">
        <v>1875</v>
      </c>
      <c r="V166" s="25">
        <v>1780</v>
      </c>
      <c r="W166" s="30">
        <v>0.9</v>
      </c>
      <c r="X166" s="31">
        <f t="shared" si="8"/>
        <v>100</v>
      </c>
      <c r="Y166" s="25">
        <v>0</v>
      </c>
      <c r="Z166" s="25">
        <v>12882</v>
      </c>
      <c r="AA166" s="25">
        <v>10916</v>
      </c>
      <c r="AB166" s="25">
        <v>3202</v>
      </c>
      <c r="AC166" s="23" t="s">
        <v>63</v>
      </c>
    </row>
    <row r="167" spans="1:29" hidden="1">
      <c r="A167" s="36" t="str">
        <f t="shared" si="6"/>
        <v>ZeroZero</v>
      </c>
      <c r="B167" s="22" t="s">
        <v>236</v>
      </c>
      <c r="C167" s="23" t="s">
        <v>60</v>
      </c>
      <c r="D167" s="24">
        <f>IFERROR(VLOOKUP(B167,TurnOver!A:C,3,FALSE),0)</f>
        <v>0</v>
      </c>
      <c r="E167" s="39" t="str">
        <f t="shared" si="7"/>
        <v>前八週無拉料</v>
      </c>
      <c r="F167" s="24">
        <f>IFERROR(VLOOKUP(B167,LastWeek!B:M,6,FALSE),"")</f>
        <v>0</v>
      </c>
      <c r="G167" s="25">
        <v>0</v>
      </c>
      <c r="H167" s="25">
        <v>0</v>
      </c>
      <c r="I167" s="25">
        <f>IFERROR(VLOOKUP(B167,LastWeek!B:M,9,FALSE),"")</f>
        <v>32000</v>
      </c>
      <c r="J167" s="25">
        <v>32000</v>
      </c>
      <c r="K167" s="26" t="str">
        <f>IFERROR(VLOOKUP(B167,LastWeek!B:M,10,FALSE),"")</f>
        <v>SR</v>
      </c>
      <c r="L167" s="26" t="str">
        <f>IFERROR(VLOOKUP(B167,LastWeek!B:M,11,FALSE),"")</f>
        <v>PM</v>
      </c>
      <c r="M167" s="26"/>
      <c r="N167" s="26" t="str">
        <f>IFERROR(VLOOKUP(B167,LastWeek!B:M,12,FALSE),"")</f>
        <v>will return to TSB in 6/m</v>
      </c>
      <c r="O167" s="25">
        <v>0</v>
      </c>
      <c r="P167" s="25">
        <v>32000</v>
      </c>
      <c r="Q167" s="25">
        <v>0</v>
      </c>
      <c r="R167" s="27">
        <v>32000</v>
      </c>
      <c r="S167" s="28" t="s">
        <v>61</v>
      </c>
      <c r="T167" s="29" t="s">
        <v>61</v>
      </c>
      <c r="U167" s="27">
        <v>0</v>
      </c>
      <c r="V167" s="25">
        <v>0</v>
      </c>
      <c r="W167" s="30" t="s">
        <v>62</v>
      </c>
      <c r="X167" s="31" t="str">
        <f t="shared" si="8"/>
        <v>E</v>
      </c>
      <c r="Y167" s="25">
        <v>0</v>
      </c>
      <c r="Z167" s="25">
        <v>0</v>
      </c>
      <c r="AA167" s="25">
        <v>0</v>
      </c>
      <c r="AB167" s="25">
        <v>0</v>
      </c>
      <c r="AC167" s="23" t="s">
        <v>63</v>
      </c>
    </row>
    <row r="168" spans="1:29" hidden="1">
      <c r="A168" s="36" t="str">
        <f t="shared" si="6"/>
        <v>OverStock</v>
      </c>
      <c r="B168" s="22" t="s">
        <v>237</v>
      </c>
      <c r="C168" s="23" t="s">
        <v>60</v>
      </c>
      <c r="D168" s="24">
        <f>IFERROR(VLOOKUP(B168,TurnOver!A:C,3,FALSE),0)</f>
        <v>0</v>
      </c>
      <c r="E168" s="39">
        <f t="shared" si="7"/>
        <v>4.3</v>
      </c>
      <c r="F168" s="24">
        <f>IFERROR(VLOOKUP(B168,LastWeek!B:M,6,FALSE),"")</f>
        <v>14244000</v>
      </c>
      <c r="G168" s="25">
        <v>12774000</v>
      </c>
      <c r="H168" s="25">
        <v>1335000</v>
      </c>
      <c r="I168" s="25">
        <f>IFERROR(VLOOKUP(B168,LastWeek!B:M,9,FALSE),"")</f>
        <v>2166000</v>
      </c>
      <c r="J168" s="25">
        <v>2550000</v>
      </c>
      <c r="K168" s="26" t="str">
        <f>IFERROR(VLOOKUP(B168,LastWeek!B:M,10,FALSE),"")</f>
        <v/>
      </c>
      <c r="L168" s="26" t="str">
        <f>IFERROR(VLOOKUP(B168,LastWeek!B:M,11,FALSE),"")</f>
        <v/>
      </c>
      <c r="M168" s="26"/>
      <c r="N168" s="26" t="str">
        <f>IFERROR(VLOOKUP(B168,LastWeek!B:M,12,FALSE),"")</f>
        <v/>
      </c>
      <c r="O168" s="25">
        <v>0</v>
      </c>
      <c r="P168" s="25">
        <v>804000</v>
      </c>
      <c r="Q168" s="25">
        <v>1746000</v>
      </c>
      <c r="R168" s="27">
        <v>15324000</v>
      </c>
      <c r="S168" s="28">
        <v>25.9</v>
      </c>
      <c r="T168" s="29">
        <v>24.8</v>
      </c>
      <c r="U168" s="27">
        <v>591375</v>
      </c>
      <c r="V168" s="25">
        <v>617005</v>
      </c>
      <c r="W168" s="30">
        <v>1</v>
      </c>
      <c r="X168" s="31">
        <f t="shared" si="8"/>
        <v>100</v>
      </c>
      <c r="Y168" s="25">
        <v>1066768</v>
      </c>
      <c r="Z168" s="25">
        <v>3141522</v>
      </c>
      <c r="AA168" s="25">
        <v>1690533</v>
      </c>
      <c r="AB168" s="25">
        <v>1308811</v>
      </c>
      <c r="AC168" s="23" t="s">
        <v>63</v>
      </c>
    </row>
    <row r="169" spans="1:29" hidden="1">
      <c r="A169" s="36" t="str">
        <f t="shared" si="6"/>
        <v>OverStock</v>
      </c>
      <c r="B169" s="22" t="s">
        <v>238</v>
      </c>
      <c r="C169" s="23" t="s">
        <v>60</v>
      </c>
      <c r="D169" s="24">
        <f>IFERROR(VLOOKUP(B169,TurnOver!A:C,3,FALSE),0)</f>
        <v>0</v>
      </c>
      <c r="E169" s="39">
        <f t="shared" si="7"/>
        <v>3.5</v>
      </c>
      <c r="F169" s="24">
        <f>IFERROR(VLOOKUP(B169,LastWeek!B:M,6,FALSE),"")</f>
        <v>363000</v>
      </c>
      <c r="G169" s="25">
        <v>360000</v>
      </c>
      <c r="H169" s="25">
        <v>126000</v>
      </c>
      <c r="I169" s="25">
        <f>IFERROR(VLOOKUP(B169,LastWeek!B:M,9,FALSE),"")</f>
        <v>33000</v>
      </c>
      <c r="J169" s="25">
        <v>33000</v>
      </c>
      <c r="K169" s="26" t="str">
        <f>IFERROR(VLOOKUP(B169,LastWeek!B:M,10,FALSE),"")</f>
        <v/>
      </c>
      <c r="L169" s="26" t="str">
        <f>IFERROR(VLOOKUP(B169,LastWeek!B:M,11,FALSE),"")</f>
        <v/>
      </c>
      <c r="M169" s="26"/>
      <c r="N169" s="26" t="str">
        <f>IFERROR(VLOOKUP(B169,LastWeek!B:M,12,FALSE),"")</f>
        <v/>
      </c>
      <c r="O169" s="25">
        <v>0</v>
      </c>
      <c r="P169" s="25">
        <v>15000</v>
      </c>
      <c r="Q169" s="25">
        <v>18000</v>
      </c>
      <c r="R169" s="27">
        <v>393000</v>
      </c>
      <c r="S169" s="28">
        <v>41.9</v>
      </c>
      <c r="T169" s="29">
        <v>38</v>
      </c>
      <c r="U169" s="27">
        <v>9375</v>
      </c>
      <c r="V169" s="25">
        <v>10340</v>
      </c>
      <c r="W169" s="30">
        <v>1.1000000000000001</v>
      </c>
      <c r="X169" s="31">
        <f t="shared" si="8"/>
        <v>100</v>
      </c>
      <c r="Y169" s="25">
        <v>9393</v>
      </c>
      <c r="Z169" s="25">
        <v>67296</v>
      </c>
      <c r="AA169" s="25">
        <v>22746</v>
      </c>
      <c r="AB169" s="25">
        <v>20424</v>
      </c>
      <c r="AC169" s="23" t="s">
        <v>63</v>
      </c>
    </row>
    <row r="170" spans="1:29">
      <c r="A170" s="36" t="str">
        <f t="shared" si="6"/>
        <v>FCST</v>
      </c>
      <c r="B170" s="22" t="s">
        <v>239</v>
      </c>
      <c r="C170" s="23" t="s">
        <v>60</v>
      </c>
      <c r="D170" s="24">
        <f>IFERROR(VLOOKUP(B170,TurnOver!A:C,3,FALSE),0)</f>
        <v>0</v>
      </c>
      <c r="E170" s="39" t="str">
        <f t="shared" si="7"/>
        <v>前八週無拉料</v>
      </c>
      <c r="F170" s="24">
        <f>IFERROR(VLOOKUP(B170,LastWeek!B:M,6,FALSE),"")</f>
        <v>0</v>
      </c>
      <c r="G170" s="25">
        <v>0</v>
      </c>
      <c r="H170" s="25">
        <v>0</v>
      </c>
      <c r="I170" s="25">
        <f>IFERROR(VLOOKUP(B170,LastWeek!B:M,9,FALSE),"")</f>
        <v>39000</v>
      </c>
      <c r="J170" s="25">
        <v>39000</v>
      </c>
      <c r="K170" s="26" t="str">
        <f>IFERROR(VLOOKUP(B170,LastWeek!B:M,10,FALSE),"")</f>
        <v>Dead</v>
      </c>
      <c r="L170" s="26" t="str">
        <f>IFERROR(VLOOKUP(B170,LastWeek!B:M,11,FALSE),"")</f>
        <v>SalesPM</v>
      </c>
      <c r="M170" s="26"/>
      <c r="N170" s="26" t="str">
        <f>IFERROR(VLOOKUP(B170,LastWeek!B:M,12,FALSE),"")</f>
        <v>NNB "S2B" downside and going to EOL, need PM transfer to other customer or do S/R in this Q3.(Wistron, IAC)</v>
      </c>
      <c r="O170" s="25">
        <v>0</v>
      </c>
      <c r="P170" s="25">
        <v>39000</v>
      </c>
      <c r="Q170" s="25">
        <v>0</v>
      </c>
      <c r="R170" s="27">
        <v>39000</v>
      </c>
      <c r="S170" s="28" t="s">
        <v>61</v>
      </c>
      <c r="T170" s="29">
        <v>220.3</v>
      </c>
      <c r="U170" s="27">
        <v>0</v>
      </c>
      <c r="V170" s="25">
        <v>177</v>
      </c>
      <c r="W170" s="30" t="s">
        <v>73</v>
      </c>
      <c r="X170" s="31" t="str">
        <f t="shared" si="8"/>
        <v>F</v>
      </c>
      <c r="Y170" s="25">
        <v>0</v>
      </c>
      <c r="Z170" s="25">
        <v>982</v>
      </c>
      <c r="AA170" s="25">
        <v>960</v>
      </c>
      <c r="AB170" s="25">
        <v>467</v>
      </c>
      <c r="AC170" s="23" t="s">
        <v>63</v>
      </c>
    </row>
    <row r="171" spans="1:29" hidden="1">
      <c r="A171" s="36" t="str">
        <f t="shared" si="6"/>
        <v>OverStock</v>
      </c>
      <c r="B171" s="22" t="s">
        <v>240</v>
      </c>
      <c r="C171" s="23" t="s">
        <v>60</v>
      </c>
      <c r="D171" s="24">
        <f>IFERROR(VLOOKUP(B171,TurnOver!A:C,3,FALSE),0)</f>
        <v>0</v>
      </c>
      <c r="E171" s="39">
        <f t="shared" si="7"/>
        <v>41.3</v>
      </c>
      <c r="F171" s="24">
        <f>IFERROR(VLOOKUP(B171,LastWeek!B:M,6,FALSE),"")</f>
        <v>0</v>
      </c>
      <c r="G171" s="25">
        <v>0</v>
      </c>
      <c r="H171" s="25">
        <v>0</v>
      </c>
      <c r="I171" s="25">
        <f>IFERROR(VLOOKUP(B171,LastWeek!B:M,9,FALSE),"")</f>
        <v>3500</v>
      </c>
      <c r="J171" s="25">
        <v>15500</v>
      </c>
      <c r="K171" s="26" t="str">
        <f>IFERROR(VLOOKUP(B171,LastWeek!B:M,10,FALSE),"")</f>
        <v>Checking</v>
      </c>
      <c r="L171" s="26" t="str">
        <f>IFERROR(VLOOKUP(B171,LastWeek!B:M,11,FALSE),"")</f>
        <v>Sales</v>
      </c>
      <c r="M171" s="26"/>
      <c r="N171" s="26" t="str">
        <f>IFERROR(VLOOKUP(B171,LastWeek!B:M,12,FALSE),"")</f>
        <v>FCST : 77K</v>
      </c>
      <c r="O171" s="25">
        <v>0</v>
      </c>
      <c r="P171" s="25">
        <v>500</v>
      </c>
      <c r="Q171" s="25">
        <v>15000</v>
      </c>
      <c r="R171" s="27">
        <v>15500</v>
      </c>
      <c r="S171" s="28">
        <v>41.3</v>
      </c>
      <c r="T171" s="29">
        <v>3.8</v>
      </c>
      <c r="U171" s="27">
        <v>375</v>
      </c>
      <c r="V171" s="25">
        <v>4117</v>
      </c>
      <c r="W171" s="30">
        <v>11</v>
      </c>
      <c r="X171" s="31">
        <f t="shared" si="8"/>
        <v>150</v>
      </c>
      <c r="Y171" s="25">
        <v>1257</v>
      </c>
      <c r="Z171" s="25">
        <v>19791</v>
      </c>
      <c r="AA171" s="25">
        <v>21709</v>
      </c>
      <c r="AB171" s="25">
        <v>41902</v>
      </c>
      <c r="AC171" s="23" t="s">
        <v>63</v>
      </c>
    </row>
    <row r="172" spans="1:29" hidden="1">
      <c r="A172" s="36" t="str">
        <f t="shared" si="6"/>
        <v>ZeroZero</v>
      </c>
      <c r="B172" s="22" t="s">
        <v>241</v>
      </c>
      <c r="C172" s="23" t="s">
        <v>60</v>
      </c>
      <c r="D172" s="24">
        <f>IFERROR(VLOOKUP(B172,TurnOver!A:C,3,FALSE),0)</f>
        <v>0</v>
      </c>
      <c r="E172" s="39" t="str">
        <f t="shared" si="7"/>
        <v>前八週無拉料</v>
      </c>
      <c r="F172" s="24">
        <f>IFERROR(VLOOKUP(B172,LastWeek!B:M,6,FALSE),"")</f>
        <v>297000</v>
      </c>
      <c r="G172" s="25">
        <v>297000</v>
      </c>
      <c r="H172" s="25">
        <v>60000</v>
      </c>
      <c r="I172" s="25">
        <f>IFERROR(VLOOKUP(B172,LastWeek!B:M,9,FALSE),"")</f>
        <v>24000</v>
      </c>
      <c r="J172" s="25">
        <v>24000</v>
      </c>
      <c r="K172" s="26" t="str">
        <f>IFERROR(VLOOKUP(B172,LastWeek!B:M,10,FALSE),"")</f>
        <v>Checking</v>
      </c>
      <c r="L172" s="26" t="str">
        <f>IFERROR(VLOOKUP(B172,LastWeek!B:M,11,FALSE),"")</f>
        <v>Sales</v>
      </c>
      <c r="M172" s="26"/>
      <c r="N172" s="26" t="str">
        <f>IFERROR(VLOOKUP(B172,LastWeek!B:M,12,FALSE),"")</f>
        <v>CU 製程. FCST 81K.</v>
      </c>
      <c r="O172" s="25">
        <v>0</v>
      </c>
      <c r="P172" s="25">
        <v>24000</v>
      </c>
      <c r="Q172" s="25">
        <v>0</v>
      </c>
      <c r="R172" s="27">
        <v>321000</v>
      </c>
      <c r="S172" s="28" t="s">
        <v>61</v>
      </c>
      <c r="T172" s="29" t="s">
        <v>61</v>
      </c>
      <c r="U172" s="27">
        <v>0</v>
      </c>
      <c r="V172" s="25" t="s">
        <v>61</v>
      </c>
      <c r="W172" s="30" t="s">
        <v>62</v>
      </c>
      <c r="X172" s="31" t="str">
        <f t="shared" si="8"/>
        <v>E</v>
      </c>
      <c r="Y172" s="25">
        <v>0</v>
      </c>
      <c r="Z172" s="25">
        <v>0</v>
      </c>
      <c r="AA172" s="25">
        <v>0</v>
      </c>
      <c r="AB172" s="25">
        <v>0</v>
      </c>
      <c r="AC172" s="23" t="s">
        <v>63</v>
      </c>
    </row>
    <row r="173" spans="1:29" hidden="1">
      <c r="A173" s="36" t="str">
        <f t="shared" si="6"/>
        <v>Normal</v>
      </c>
      <c r="B173" s="22" t="s">
        <v>242</v>
      </c>
      <c r="C173" s="23" t="s">
        <v>60</v>
      </c>
      <c r="D173" s="24">
        <f>IFERROR(VLOOKUP(B173,TurnOver!A:C,3,FALSE),0)</f>
        <v>0</v>
      </c>
      <c r="E173" s="39">
        <f t="shared" si="7"/>
        <v>4</v>
      </c>
      <c r="F173" s="24">
        <f>IFERROR(VLOOKUP(B173,LastWeek!B:M,6,FALSE),"")</f>
        <v>9000</v>
      </c>
      <c r="G173" s="25">
        <v>9000</v>
      </c>
      <c r="H173" s="25">
        <v>3000</v>
      </c>
      <c r="I173" s="25">
        <f>IFERROR(VLOOKUP(B173,LastWeek!B:M,9,FALSE),"")</f>
        <v>3000</v>
      </c>
      <c r="J173" s="25">
        <v>3000</v>
      </c>
      <c r="K173" s="26" t="str">
        <f>IFERROR(VLOOKUP(B173,LastWeek!B:M,10,FALSE),"")</f>
        <v/>
      </c>
      <c r="L173" s="26" t="str">
        <f>IFERROR(VLOOKUP(B173,LastWeek!B:M,11,FALSE),"")</f>
        <v/>
      </c>
      <c r="M173" s="26"/>
      <c r="N173" s="26" t="str">
        <f>IFERROR(VLOOKUP(B173,LastWeek!B:M,12,FALSE),"")</f>
        <v/>
      </c>
      <c r="O173" s="25">
        <v>0</v>
      </c>
      <c r="P173" s="25">
        <v>3000</v>
      </c>
      <c r="Q173" s="25">
        <v>0</v>
      </c>
      <c r="R173" s="27">
        <v>12000</v>
      </c>
      <c r="S173" s="28">
        <v>16</v>
      </c>
      <c r="T173" s="29">
        <v>33.299999999999997</v>
      </c>
      <c r="U173" s="27">
        <v>750</v>
      </c>
      <c r="V173" s="25">
        <v>360</v>
      </c>
      <c r="W173" s="30">
        <v>0.5</v>
      </c>
      <c r="X173" s="31">
        <f t="shared" si="8"/>
        <v>100</v>
      </c>
      <c r="Y173" s="25">
        <v>0</v>
      </c>
      <c r="Z173" s="25">
        <v>0</v>
      </c>
      <c r="AA173" s="25">
        <v>3816</v>
      </c>
      <c r="AB173" s="25">
        <v>1986</v>
      </c>
      <c r="AC173" s="23" t="s">
        <v>63</v>
      </c>
    </row>
    <row r="174" spans="1:29" hidden="1">
      <c r="A174" s="36" t="str">
        <f t="shared" si="6"/>
        <v>ZeroZero</v>
      </c>
      <c r="B174" s="22" t="s">
        <v>243</v>
      </c>
      <c r="C174" s="23" t="s">
        <v>60</v>
      </c>
      <c r="D174" s="24">
        <f>IFERROR(VLOOKUP(B174,TurnOver!A:C,3,FALSE),0)</f>
        <v>0</v>
      </c>
      <c r="E174" s="39" t="str">
        <f t="shared" si="7"/>
        <v>前八週無拉料</v>
      </c>
      <c r="F174" s="24">
        <f>IFERROR(VLOOKUP(B174,LastWeek!B:M,6,FALSE),"")</f>
        <v>0</v>
      </c>
      <c r="G174" s="25">
        <v>0</v>
      </c>
      <c r="H174" s="25">
        <v>0</v>
      </c>
      <c r="I174" s="25">
        <f>IFERROR(VLOOKUP(B174,LastWeek!B:M,9,FALSE),"")</f>
        <v>3000</v>
      </c>
      <c r="J174" s="25">
        <v>3000</v>
      </c>
      <c r="K174" s="26" t="str">
        <f>IFERROR(VLOOKUP(B174,LastWeek!B:M,10,FALSE),"")</f>
        <v>Checking</v>
      </c>
      <c r="L174" s="26" t="str">
        <f>IFERROR(VLOOKUP(B174,LastWeek!B:M,11,FALSE),"")</f>
        <v>Sales</v>
      </c>
      <c r="M174" s="26"/>
      <c r="N174" s="26" t="str">
        <f>IFERROR(VLOOKUP(B174,LastWeek!B:M,12,FALSE),"")</f>
        <v>CU 製程. FCST 7.5K.</v>
      </c>
      <c r="O174" s="25">
        <v>0</v>
      </c>
      <c r="P174" s="25">
        <v>3000</v>
      </c>
      <c r="Q174" s="25">
        <v>0</v>
      </c>
      <c r="R174" s="27">
        <v>3000</v>
      </c>
      <c r="S174" s="28" t="s">
        <v>61</v>
      </c>
      <c r="T174" s="29" t="s">
        <v>61</v>
      </c>
      <c r="U174" s="27">
        <v>0</v>
      </c>
      <c r="V174" s="25" t="s">
        <v>61</v>
      </c>
      <c r="W174" s="30" t="s">
        <v>62</v>
      </c>
      <c r="X174" s="31" t="str">
        <f t="shared" si="8"/>
        <v>E</v>
      </c>
      <c r="Y174" s="25">
        <v>0</v>
      </c>
      <c r="Z174" s="25">
        <v>0</v>
      </c>
      <c r="AA174" s="25">
        <v>0</v>
      </c>
      <c r="AB174" s="25">
        <v>0</v>
      </c>
      <c r="AC174" s="23" t="s">
        <v>63</v>
      </c>
    </row>
    <row r="175" spans="1:29" hidden="1">
      <c r="A175" s="36" t="str">
        <f t="shared" si="6"/>
        <v>ZeroZero</v>
      </c>
      <c r="B175" s="22" t="s">
        <v>244</v>
      </c>
      <c r="C175" s="23" t="s">
        <v>60</v>
      </c>
      <c r="D175" s="24">
        <f>IFERROR(VLOOKUP(B175,TurnOver!A:C,3,FALSE),0)</f>
        <v>0</v>
      </c>
      <c r="E175" s="39" t="str">
        <f t="shared" si="7"/>
        <v>前八週無拉料</v>
      </c>
      <c r="F175" s="24">
        <f>IFERROR(VLOOKUP(B175,LastWeek!B:M,6,FALSE),"")</f>
        <v>0</v>
      </c>
      <c r="G175" s="25">
        <v>0</v>
      </c>
      <c r="H175" s="25">
        <v>0</v>
      </c>
      <c r="I175" s="25">
        <f>IFERROR(VLOOKUP(B175,LastWeek!B:M,9,FALSE),"")</f>
        <v>6000</v>
      </c>
      <c r="J175" s="25">
        <v>6000</v>
      </c>
      <c r="K175" s="26" t="str">
        <f>IFERROR(VLOOKUP(B175,LastWeek!B:M,10,FALSE),"")</f>
        <v>Dead</v>
      </c>
      <c r="L175" s="26" t="str">
        <f>IFERROR(VLOOKUP(B175,LastWeek!B:M,11,FALSE),"")</f>
        <v>SalesPM</v>
      </c>
      <c r="M175" s="26"/>
      <c r="N175" s="26" t="str">
        <f>IFERROR(VLOOKUP(B175,LastWeek!B:M,12,FALSE),"")</f>
        <v>NNB FCST downside. Please PM transfer to other customer(Wistron, IEC G)</v>
      </c>
      <c r="O175" s="25">
        <v>0</v>
      </c>
      <c r="P175" s="25">
        <v>6000</v>
      </c>
      <c r="Q175" s="25">
        <v>0</v>
      </c>
      <c r="R175" s="27">
        <v>6000</v>
      </c>
      <c r="S175" s="28" t="s">
        <v>61</v>
      </c>
      <c r="T175" s="29" t="s">
        <v>61</v>
      </c>
      <c r="U175" s="27">
        <v>0</v>
      </c>
      <c r="V175" s="25">
        <v>0</v>
      </c>
      <c r="W175" s="30" t="s">
        <v>62</v>
      </c>
      <c r="X175" s="31" t="str">
        <f t="shared" si="8"/>
        <v>E</v>
      </c>
      <c r="Y175" s="25">
        <v>0</v>
      </c>
      <c r="Z175" s="25">
        <v>0</v>
      </c>
      <c r="AA175" s="25">
        <v>0</v>
      </c>
      <c r="AB175" s="25">
        <v>864</v>
      </c>
      <c r="AC175" s="23" t="s">
        <v>63</v>
      </c>
    </row>
    <row r="176" spans="1:29">
      <c r="A176" s="36" t="str">
        <f t="shared" si="6"/>
        <v>FCST</v>
      </c>
      <c r="B176" s="22" t="s">
        <v>245</v>
      </c>
      <c r="C176" s="23" t="s">
        <v>60</v>
      </c>
      <c r="D176" s="24">
        <f>IFERROR(VLOOKUP(B176,TurnOver!A:C,3,FALSE),0)</f>
        <v>0</v>
      </c>
      <c r="E176" s="39" t="str">
        <f t="shared" si="7"/>
        <v>前八週無拉料</v>
      </c>
      <c r="F176" s="24">
        <f>IFERROR(VLOOKUP(B176,LastWeek!B:M,6,FALSE),"")</f>
        <v>21000</v>
      </c>
      <c r="G176" s="25">
        <v>21000</v>
      </c>
      <c r="H176" s="25">
        <v>0</v>
      </c>
      <c r="I176" s="25">
        <f>IFERROR(VLOOKUP(B176,LastWeek!B:M,9,FALSE),"")</f>
        <v>18000</v>
      </c>
      <c r="J176" s="25">
        <v>21000</v>
      </c>
      <c r="K176" s="26" t="str">
        <f>IFERROR(VLOOKUP(B176,LastWeek!B:M,10,FALSE),"")</f>
        <v>Checking</v>
      </c>
      <c r="L176" s="26" t="str">
        <f>IFERROR(VLOOKUP(B176,LastWeek!B:M,11,FALSE),"")</f>
        <v>Sales</v>
      </c>
      <c r="M176" s="26"/>
      <c r="N176" s="26" t="str">
        <f>IFERROR(VLOOKUP(B176,LastWeek!B:M,12,FALSE),"")</f>
        <v>FCST : 15K for AU+CU</v>
      </c>
      <c r="O176" s="25">
        <v>0</v>
      </c>
      <c r="P176" s="25">
        <v>15000</v>
      </c>
      <c r="Q176" s="25">
        <v>6000</v>
      </c>
      <c r="R176" s="27">
        <v>42000</v>
      </c>
      <c r="S176" s="28" t="s">
        <v>61</v>
      </c>
      <c r="T176" s="29">
        <v>27.7</v>
      </c>
      <c r="U176" s="27">
        <v>0</v>
      </c>
      <c r="V176" s="25">
        <v>1517</v>
      </c>
      <c r="W176" s="30" t="s">
        <v>73</v>
      </c>
      <c r="X176" s="31" t="str">
        <f t="shared" si="8"/>
        <v>F</v>
      </c>
      <c r="Y176" s="25">
        <v>123</v>
      </c>
      <c r="Z176" s="25">
        <v>8730</v>
      </c>
      <c r="AA176" s="25">
        <v>5830</v>
      </c>
      <c r="AB176" s="25">
        <v>3187</v>
      </c>
      <c r="AC176" s="23" t="s">
        <v>63</v>
      </c>
    </row>
    <row r="177" spans="1:29" hidden="1">
      <c r="A177" s="36" t="str">
        <f t="shared" si="6"/>
        <v>OverStock</v>
      </c>
      <c r="B177" s="22" t="s">
        <v>246</v>
      </c>
      <c r="C177" s="23" t="s">
        <v>60</v>
      </c>
      <c r="D177" s="24">
        <f>IFERROR(VLOOKUP(B177,TurnOver!A:C,3,FALSE),0)</f>
        <v>0</v>
      </c>
      <c r="E177" s="39">
        <f t="shared" si="7"/>
        <v>6.3</v>
      </c>
      <c r="F177" s="24">
        <f>IFERROR(VLOOKUP(B177,LastWeek!B:M,6,FALSE),"")</f>
        <v>1221000</v>
      </c>
      <c r="G177" s="25">
        <v>1221000</v>
      </c>
      <c r="H177" s="25">
        <v>525000</v>
      </c>
      <c r="I177" s="25">
        <f>IFERROR(VLOOKUP(B177,LastWeek!B:M,9,FALSE),"")</f>
        <v>474000</v>
      </c>
      <c r="J177" s="25">
        <v>360000</v>
      </c>
      <c r="K177" s="26" t="str">
        <f>IFERROR(VLOOKUP(B177,LastWeek!B:M,10,FALSE),"")</f>
        <v/>
      </c>
      <c r="L177" s="26" t="str">
        <f>IFERROR(VLOOKUP(B177,LastWeek!B:M,11,FALSE),"")</f>
        <v/>
      </c>
      <c r="M177" s="26"/>
      <c r="N177" s="26" t="str">
        <f>IFERROR(VLOOKUP(B177,LastWeek!B:M,12,FALSE),"")</f>
        <v/>
      </c>
      <c r="O177" s="25">
        <v>0</v>
      </c>
      <c r="P177" s="25">
        <v>213000</v>
      </c>
      <c r="Q177" s="25">
        <v>147000</v>
      </c>
      <c r="R177" s="27">
        <v>1581000</v>
      </c>
      <c r="S177" s="28">
        <v>27.6</v>
      </c>
      <c r="T177" s="29">
        <v>23.8</v>
      </c>
      <c r="U177" s="27">
        <v>57375</v>
      </c>
      <c r="V177" s="25">
        <v>66558</v>
      </c>
      <c r="W177" s="30">
        <v>1.2</v>
      </c>
      <c r="X177" s="31">
        <f t="shared" si="8"/>
        <v>100</v>
      </c>
      <c r="Y177" s="25">
        <v>137611</v>
      </c>
      <c r="Z177" s="25">
        <v>317687</v>
      </c>
      <c r="AA177" s="25">
        <v>201544</v>
      </c>
      <c r="AB177" s="25">
        <v>198414</v>
      </c>
      <c r="AC177" s="23" t="s">
        <v>63</v>
      </c>
    </row>
    <row r="178" spans="1:29" hidden="1">
      <c r="A178" s="36" t="str">
        <f t="shared" si="6"/>
        <v>OverStock</v>
      </c>
      <c r="B178" s="22" t="s">
        <v>247</v>
      </c>
      <c r="C178" s="23" t="s">
        <v>60</v>
      </c>
      <c r="D178" s="24">
        <f>IFERROR(VLOOKUP(B178,TurnOver!A:C,3,FALSE),0)</f>
        <v>0</v>
      </c>
      <c r="E178" s="39">
        <f t="shared" si="7"/>
        <v>0</v>
      </c>
      <c r="F178" s="24">
        <f>IFERROR(VLOOKUP(B178,LastWeek!B:M,6,FALSE),"")</f>
        <v>16000</v>
      </c>
      <c r="G178" s="25">
        <v>16000</v>
      </c>
      <c r="H178" s="25">
        <v>0</v>
      </c>
      <c r="I178" s="25">
        <f>IFERROR(VLOOKUP(B178,LastWeek!B:M,9,FALSE),"")</f>
        <v>0</v>
      </c>
      <c r="J178" s="25">
        <v>0</v>
      </c>
      <c r="K178" s="26" t="str">
        <f>IFERROR(VLOOKUP(B178,LastWeek!B:M,10,FALSE),"")</f>
        <v/>
      </c>
      <c r="L178" s="26" t="str">
        <f>IFERROR(VLOOKUP(B178,LastWeek!B:M,11,FALSE),"")</f>
        <v/>
      </c>
      <c r="M178" s="26"/>
      <c r="N178" s="26" t="str">
        <f>IFERROR(VLOOKUP(B178,LastWeek!B:M,12,FALSE),"")</f>
        <v/>
      </c>
      <c r="O178" s="25">
        <v>0</v>
      </c>
      <c r="P178" s="25">
        <v>0</v>
      </c>
      <c r="Q178" s="25">
        <v>0</v>
      </c>
      <c r="R178" s="27">
        <v>16000</v>
      </c>
      <c r="S178" s="28">
        <v>32</v>
      </c>
      <c r="T178" s="29">
        <v>173.9</v>
      </c>
      <c r="U178" s="27">
        <v>500</v>
      </c>
      <c r="V178" s="25">
        <v>92</v>
      </c>
      <c r="W178" s="30">
        <v>0.2</v>
      </c>
      <c r="X178" s="31">
        <f t="shared" si="8"/>
        <v>50</v>
      </c>
      <c r="Y178" s="25">
        <v>822</v>
      </c>
      <c r="Z178" s="25">
        <v>0</v>
      </c>
      <c r="AA178" s="25">
        <v>2</v>
      </c>
      <c r="AB178" s="25">
        <v>498</v>
      </c>
      <c r="AC178" s="23" t="s">
        <v>63</v>
      </c>
    </row>
    <row r="179" spans="1:29" hidden="1">
      <c r="A179" s="36" t="str">
        <f t="shared" si="6"/>
        <v>Normal</v>
      </c>
      <c r="B179" s="40" t="s">
        <v>504</v>
      </c>
      <c r="C179" s="23" t="s">
        <v>60</v>
      </c>
      <c r="D179" s="24">
        <f>IFERROR(VLOOKUP(B179,TurnOver!A:C,3,FALSE),0)</f>
        <v>0</v>
      </c>
      <c r="E179" s="39">
        <f t="shared" si="7"/>
        <v>0</v>
      </c>
      <c r="F179" s="24">
        <f>IFERROR(VLOOKUP(B179,LastWeek!B:M,6,FALSE),"")</f>
        <v>0</v>
      </c>
      <c r="G179" s="25">
        <v>0</v>
      </c>
      <c r="H179" s="25">
        <v>0</v>
      </c>
      <c r="I179" s="25">
        <f>IFERROR(VLOOKUP(B179,LastWeek!B:M,9,FALSE),"")</f>
        <v>72000</v>
      </c>
      <c r="J179" s="25">
        <v>0</v>
      </c>
      <c r="K179" s="26" t="str">
        <f>IFERROR(VLOOKUP(B179,LastWeek!B:M,10,FALSE),"")</f>
        <v/>
      </c>
      <c r="L179" s="26" t="str">
        <f>IFERROR(VLOOKUP(B179,LastWeek!B:M,11,FALSE),"")</f>
        <v/>
      </c>
      <c r="M179" s="26"/>
      <c r="N179" s="26" t="str">
        <f>IFERROR(VLOOKUP(B179,LastWeek!B:M,12,FALSE),"")</f>
        <v/>
      </c>
      <c r="O179" s="25">
        <v>0</v>
      </c>
      <c r="P179" s="25">
        <v>0</v>
      </c>
      <c r="Q179" s="25">
        <v>0</v>
      </c>
      <c r="R179" s="27">
        <v>0</v>
      </c>
      <c r="S179" s="28">
        <v>0</v>
      </c>
      <c r="T179" s="29">
        <v>0</v>
      </c>
      <c r="U179" s="27">
        <v>22500</v>
      </c>
      <c r="V179" s="25">
        <v>32667</v>
      </c>
      <c r="W179" s="30">
        <v>1.5</v>
      </c>
      <c r="X179" s="31">
        <f t="shared" si="8"/>
        <v>100</v>
      </c>
      <c r="Y179" s="25">
        <v>3496</v>
      </c>
      <c r="Z179" s="25">
        <v>221605</v>
      </c>
      <c r="AA179" s="25">
        <v>71412</v>
      </c>
      <c r="AB179" s="25">
        <v>54755</v>
      </c>
      <c r="AC179" s="23" t="s">
        <v>63</v>
      </c>
    </row>
    <row r="180" spans="1:29" hidden="1">
      <c r="A180" s="36" t="str">
        <f t="shared" si="6"/>
        <v>ZeroZero</v>
      </c>
      <c r="B180" s="40" t="s">
        <v>249</v>
      </c>
      <c r="C180" s="23" t="s">
        <v>60</v>
      </c>
      <c r="D180" s="24">
        <f>IFERROR(VLOOKUP(B180,TurnOver!A:C,3,FALSE),0)</f>
        <v>0</v>
      </c>
      <c r="E180" s="39" t="str">
        <f t="shared" si="7"/>
        <v>前八週無拉料</v>
      </c>
      <c r="F180" s="24">
        <f>IFERROR(VLOOKUP(B180,LastWeek!B:M,6,FALSE),"")</f>
        <v>453000</v>
      </c>
      <c r="G180" s="25">
        <v>366000</v>
      </c>
      <c r="H180" s="25">
        <v>78000</v>
      </c>
      <c r="I180" s="25">
        <f>IFERROR(VLOOKUP(B180,LastWeek!B:M,9,FALSE),"")</f>
        <v>6000</v>
      </c>
      <c r="J180" s="25">
        <v>150000</v>
      </c>
      <c r="K180" s="26" t="str">
        <f>IFERROR(VLOOKUP(B180,LastWeek!B:M,10,FALSE),"")</f>
        <v>Checking</v>
      </c>
      <c r="L180" s="26" t="str">
        <f>IFERROR(VLOOKUP(B180,LastWeek!B:M,11,FALSE),"")</f>
        <v>Sales</v>
      </c>
      <c r="M180" s="26"/>
      <c r="N180" s="26" t="str">
        <f>IFERROR(VLOOKUP(B180,LastWeek!B:M,12,FALSE),"")</f>
        <v>CU 製程. FCST 132K.</v>
      </c>
      <c r="O180" s="25">
        <v>0</v>
      </c>
      <c r="P180" s="25">
        <v>93000</v>
      </c>
      <c r="Q180" s="25">
        <v>57000</v>
      </c>
      <c r="R180" s="27">
        <v>516000</v>
      </c>
      <c r="S180" s="28" t="s">
        <v>61</v>
      </c>
      <c r="T180" s="29" t="s">
        <v>61</v>
      </c>
      <c r="U180" s="27">
        <v>0</v>
      </c>
      <c r="V180" s="25" t="s">
        <v>61</v>
      </c>
      <c r="W180" s="30" t="s">
        <v>62</v>
      </c>
      <c r="X180" s="31" t="str">
        <f t="shared" si="8"/>
        <v>E</v>
      </c>
      <c r="Y180" s="25">
        <v>0</v>
      </c>
      <c r="Z180" s="25">
        <v>0</v>
      </c>
      <c r="AA180" s="25">
        <v>0</v>
      </c>
      <c r="AB180" s="25">
        <v>0</v>
      </c>
      <c r="AC180" s="23" t="s">
        <v>63</v>
      </c>
    </row>
    <row r="181" spans="1:29" hidden="1">
      <c r="A181" s="36" t="str">
        <f t="shared" si="6"/>
        <v>Normal</v>
      </c>
      <c r="B181" s="22" t="s">
        <v>250</v>
      </c>
      <c r="C181" s="23" t="s">
        <v>60</v>
      </c>
      <c r="D181" s="24">
        <f>IFERROR(VLOOKUP(B181,TurnOver!A:C,3,FALSE),0)</f>
        <v>0</v>
      </c>
      <c r="E181" s="39">
        <f t="shared" si="7"/>
        <v>4.2</v>
      </c>
      <c r="F181" s="24">
        <f>IFERROR(VLOOKUP(B181,LastWeek!B:M,6,FALSE),"")</f>
        <v>3680000</v>
      </c>
      <c r="G181" s="25">
        <v>3680000</v>
      </c>
      <c r="H181" s="25">
        <v>2280000</v>
      </c>
      <c r="I181" s="25">
        <f>IFERROR(VLOOKUP(B181,LastWeek!B:M,9,FALSE),"")</f>
        <v>1808000</v>
      </c>
      <c r="J181" s="25">
        <v>1272000</v>
      </c>
      <c r="K181" s="26" t="str">
        <f>IFERROR(VLOOKUP(B181,LastWeek!B:M,10,FALSE),"")</f>
        <v/>
      </c>
      <c r="L181" s="26" t="str">
        <f>IFERROR(VLOOKUP(B181,LastWeek!B:M,11,FALSE),"")</f>
        <v/>
      </c>
      <c r="M181" s="26"/>
      <c r="N181" s="26" t="str">
        <f>IFERROR(VLOOKUP(B181,LastWeek!B:M,12,FALSE),"")</f>
        <v/>
      </c>
      <c r="O181" s="25">
        <v>0</v>
      </c>
      <c r="P181" s="25">
        <v>1272000</v>
      </c>
      <c r="Q181" s="25">
        <v>0</v>
      </c>
      <c r="R181" s="27">
        <v>4952000</v>
      </c>
      <c r="S181" s="28">
        <v>16.3</v>
      </c>
      <c r="T181" s="29">
        <v>24</v>
      </c>
      <c r="U181" s="27">
        <v>303000</v>
      </c>
      <c r="V181" s="25">
        <v>206529</v>
      </c>
      <c r="W181" s="30">
        <v>0.7</v>
      </c>
      <c r="X181" s="31">
        <f t="shared" si="8"/>
        <v>100</v>
      </c>
      <c r="Y181" s="25">
        <v>0</v>
      </c>
      <c r="Z181" s="25">
        <v>1105152</v>
      </c>
      <c r="AA181" s="25">
        <v>965998</v>
      </c>
      <c r="AB181" s="25">
        <v>589010</v>
      </c>
      <c r="AC181" s="23" t="s">
        <v>63</v>
      </c>
    </row>
    <row r="182" spans="1:29" hidden="1">
      <c r="A182" s="36" t="str">
        <f t="shared" si="6"/>
        <v>Normal</v>
      </c>
      <c r="B182" s="41" t="s">
        <v>251</v>
      </c>
      <c r="C182" s="23" t="s">
        <v>60</v>
      </c>
      <c r="D182" s="24">
        <f>IFERROR(VLOOKUP(B182,TurnOver!A:C,3,FALSE),0)</f>
        <v>0</v>
      </c>
      <c r="E182" s="39">
        <f t="shared" si="7"/>
        <v>1.9</v>
      </c>
      <c r="F182" s="24">
        <f>IFERROR(VLOOKUP(B182,LastWeek!B:M,6,FALSE),"")</f>
        <v>0</v>
      </c>
      <c r="G182" s="25">
        <v>0</v>
      </c>
      <c r="H182" s="25">
        <v>0</v>
      </c>
      <c r="I182" s="25">
        <f>IFERROR(VLOOKUP(B182,LastWeek!B:M,9,FALSE),"")</f>
        <v>714000</v>
      </c>
      <c r="J182" s="25">
        <v>435000</v>
      </c>
      <c r="K182" s="26" t="str">
        <f>IFERROR(VLOOKUP(B182,LastWeek!B:M,10,FALSE),"")</f>
        <v/>
      </c>
      <c r="L182" s="26" t="str">
        <f>IFERROR(VLOOKUP(B182,LastWeek!B:M,11,FALSE),"")</f>
        <v/>
      </c>
      <c r="M182" s="26"/>
      <c r="N182" s="26" t="str">
        <f>IFERROR(VLOOKUP(B182,LastWeek!B:M,12,FALSE),"")</f>
        <v/>
      </c>
      <c r="O182" s="25">
        <v>0</v>
      </c>
      <c r="P182" s="25">
        <v>213000</v>
      </c>
      <c r="Q182" s="25">
        <v>222000</v>
      </c>
      <c r="R182" s="27">
        <v>435000</v>
      </c>
      <c r="S182" s="28">
        <v>1.9</v>
      </c>
      <c r="T182" s="29">
        <v>1.9</v>
      </c>
      <c r="U182" s="27">
        <v>233625</v>
      </c>
      <c r="V182" s="25">
        <v>231587</v>
      </c>
      <c r="W182" s="30">
        <v>1</v>
      </c>
      <c r="X182" s="31">
        <f t="shared" si="8"/>
        <v>100</v>
      </c>
      <c r="Y182" s="25">
        <v>116649</v>
      </c>
      <c r="Z182" s="25">
        <v>1427514</v>
      </c>
      <c r="AA182" s="25">
        <v>663183</v>
      </c>
      <c r="AB182" s="25">
        <v>239905</v>
      </c>
      <c r="AC182" s="23" t="s">
        <v>63</v>
      </c>
    </row>
    <row r="183" spans="1:29" hidden="1">
      <c r="A183" s="36" t="str">
        <f t="shared" si="6"/>
        <v>ZeroZero</v>
      </c>
      <c r="B183" s="41" t="s">
        <v>252</v>
      </c>
      <c r="C183" s="23" t="s">
        <v>60</v>
      </c>
      <c r="D183" s="24">
        <f>IFERROR(VLOOKUP(B183,TurnOver!A:C,3,FALSE),0)</f>
        <v>0</v>
      </c>
      <c r="E183" s="39" t="str">
        <f t="shared" si="7"/>
        <v>前八週無拉料</v>
      </c>
      <c r="F183" s="24">
        <f>IFERROR(VLOOKUP(B183,LastWeek!B:M,6,FALSE),"")</f>
        <v>5793000</v>
      </c>
      <c r="G183" s="25">
        <v>5730000</v>
      </c>
      <c r="H183" s="25">
        <v>1737000</v>
      </c>
      <c r="I183" s="25">
        <f>IFERROR(VLOOKUP(B183,LastWeek!B:M,9,FALSE),"")</f>
        <v>570000</v>
      </c>
      <c r="J183" s="25">
        <v>996000</v>
      </c>
      <c r="K183" s="26" t="str">
        <f>IFERROR(VLOOKUP(B183,LastWeek!B:M,10,FALSE),"")</f>
        <v>Checking</v>
      </c>
      <c r="L183" s="26" t="str">
        <f>IFERROR(VLOOKUP(B183,LastWeek!B:M,11,FALSE),"")</f>
        <v>Sales</v>
      </c>
      <c r="M183" s="26"/>
      <c r="N183" s="26" t="str">
        <f>IFERROR(VLOOKUP(B183,LastWeek!B:M,12,FALSE),"")</f>
        <v>CU 製程. FCST 3.3M</v>
      </c>
      <c r="O183" s="25">
        <v>0</v>
      </c>
      <c r="P183" s="25">
        <v>213000</v>
      </c>
      <c r="Q183" s="25">
        <v>783000</v>
      </c>
      <c r="R183" s="27">
        <v>6726000</v>
      </c>
      <c r="S183" s="28" t="s">
        <v>61</v>
      </c>
      <c r="T183" s="29" t="s">
        <v>61</v>
      </c>
      <c r="U183" s="27">
        <v>0</v>
      </c>
      <c r="V183" s="25" t="s">
        <v>61</v>
      </c>
      <c r="W183" s="30" t="s">
        <v>62</v>
      </c>
      <c r="X183" s="31" t="str">
        <f t="shared" si="8"/>
        <v>E</v>
      </c>
      <c r="Y183" s="25">
        <v>0</v>
      </c>
      <c r="Z183" s="25">
        <v>0</v>
      </c>
      <c r="AA183" s="25">
        <v>0</v>
      </c>
      <c r="AB183" s="25">
        <v>0</v>
      </c>
      <c r="AC183" s="23" t="s">
        <v>63</v>
      </c>
    </row>
    <row r="184" spans="1:29" hidden="1">
      <c r="A184" s="36" t="str">
        <f t="shared" si="6"/>
        <v>OverStock</v>
      </c>
      <c r="B184" s="22" t="s">
        <v>253</v>
      </c>
      <c r="C184" s="23" t="s">
        <v>60</v>
      </c>
      <c r="D184" s="24">
        <f>IFERROR(VLOOKUP(B184,TurnOver!A:C,3,FALSE),0)</f>
        <v>0</v>
      </c>
      <c r="E184" s="39">
        <f t="shared" si="7"/>
        <v>12</v>
      </c>
      <c r="F184" s="24">
        <f>IFERROR(VLOOKUP(B184,LastWeek!B:M,6,FALSE),"")</f>
        <v>69000</v>
      </c>
      <c r="G184" s="25">
        <v>69000</v>
      </c>
      <c r="H184" s="25">
        <v>36000</v>
      </c>
      <c r="I184" s="25">
        <f>IFERROR(VLOOKUP(B184,LastWeek!B:M,9,FALSE),"")</f>
        <v>12000</v>
      </c>
      <c r="J184" s="25">
        <v>9000</v>
      </c>
      <c r="K184" s="26" t="str">
        <f>IFERROR(VLOOKUP(B184,LastWeek!B:M,10,FALSE),"")</f>
        <v/>
      </c>
      <c r="L184" s="26" t="str">
        <f>IFERROR(VLOOKUP(B184,LastWeek!B:M,11,FALSE),"")</f>
        <v/>
      </c>
      <c r="M184" s="26"/>
      <c r="N184" s="26" t="str">
        <f>IFERROR(VLOOKUP(B184,LastWeek!B:M,12,FALSE),"")</f>
        <v/>
      </c>
      <c r="O184" s="25">
        <v>0</v>
      </c>
      <c r="P184" s="25">
        <v>9000</v>
      </c>
      <c r="Q184" s="25">
        <v>0</v>
      </c>
      <c r="R184" s="27">
        <v>78000</v>
      </c>
      <c r="S184" s="28">
        <v>104</v>
      </c>
      <c r="T184" s="29">
        <v>100.9</v>
      </c>
      <c r="U184" s="27">
        <v>750</v>
      </c>
      <c r="V184" s="25">
        <v>773</v>
      </c>
      <c r="W184" s="30">
        <v>1</v>
      </c>
      <c r="X184" s="31">
        <f t="shared" si="8"/>
        <v>100</v>
      </c>
      <c r="Y184" s="25">
        <v>0</v>
      </c>
      <c r="Z184" s="25">
        <v>6956</v>
      </c>
      <c r="AA184" s="25">
        <v>995</v>
      </c>
      <c r="AB184" s="25">
        <v>0</v>
      </c>
      <c r="AC184" s="23" t="s">
        <v>63</v>
      </c>
    </row>
    <row r="185" spans="1:29" hidden="1">
      <c r="A185" s="36" t="str">
        <f t="shared" si="6"/>
        <v>OverStock</v>
      </c>
      <c r="B185" s="22" t="s">
        <v>254</v>
      </c>
      <c r="C185" s="23" t="s">
        <v>60</v>
      </c>
      <c r="D185" s="24">
        <f>IFERROR(VLOOKUP(B185,TurnOver!A:C,3,FALSE),0)</f>
        <v>0</v>
      </c>
      <c r="E185" s="39">
        <f t="shared" si="7"/>
        <v>6.6</v>
      </c>
      <c r="F185" s="24">
        <f>IFERROR(VLOOKUP(B185,LastWeek!B:M,6,FALSE),"")</f>
        <v>1758000</v>
      </c>
      <c r="G185" s="25">
        <v>1698000</v>
      </c>
      <c r="H185" s="25">
        <v>570000</v>
      </c>
      <c r="I185" s="25">
        <f>IFERROR(VLOOKUP(B185,LastWeek!B:M,9,FALSE),"")</f>
        <v>327000</v>
      </c>
      <c r="J185" s="25">
        <v>378000</v>
      </c>
      <c r="K185" s="26" t="str">
        <f>IFERROR(VLOOKUP(B185,LastWeek!B:M,10,FALSE),"")</f>
        <v/>
      </c>
      <c r="L185" s="26" t="str">
        <f>IFERROR(VLOOKUP(B185,LastWeek!B:M,11,FALSE),"")</f>
        <v/>
      </c>
      <c r="M185" s="26"/>
      <c r="N185" s="26" t="str">
        <f>IFERROR(VLOOKUP(B185,LastWeek!B:M,12,FALSE),"")</f>
        <v/>
      </c>
      <c r="O185" s="25">
        <v>0</v>
      </c>
      <c r="P185" s="25">
        <v>105000</v>
      </c>
      <c r="Q185" s="25">
        <v>273000</v>
      </c>
      <c r="R185" s="27">
        <v>2076000</v>
      </c>
      <c r="S185" s="28">
        <v>36.4</v>
      </c>
      <c r="T185" s="29">
        <v>39.299999999999997</v>
      </c>
      <c r="U185" s="27">
        <v>57000</v>
      </c>
      <c r="V185" s="25">
        <v>52860</v>
      </c>
      <c r="W185" s="30">
        <v>0.9</v>
      </c>
      <c r="X185" s="31">
        <f t="shared" si="8"/>
        <v>100</v>
      </c>
      <c r="Y185" s="25">
        <v>25557</v>
      </c>
      <c r="Z185" s="25">
        <v>364723</v>
      </c>
      <c r="AA185" s="25">
        <v>98288</v>
      </c>
      <c r="AB185" s="25">
        <v>12752</v>
      </c>
      <c r="AC185" s="23" t="s">
        <v>63</v>
      </c>
    </row>
    <row r="186" spans="1:29" hidden="1">
      <c r="A186" s="36" t="str">
        <f t="shared" si="6"/>
        <v>OverStock</v>
      </c>
      <c r="B186" s="22" t="s">
        <v>255</v>
      </c>
      <c r="C186" s="23" t="s">
        <v>60</v>
      </c>
      <c r="D186" s="24">
        <f>IFERROR(VLOOKUP(B186,TurnOver!A:C,3,FALSE),0)</f>
        <v>0</v>
      </c>
      <c r="E186" s="39">
        <f t="shared" si="7"/>
        <v>28</v>
      </c>
      <c r="F186" s="24">
        <f>IFERROR(VLOOKUP(B186,LastWeek!B:M,6,FALSE),"")</f>
        <v>0</v>
      </c>
      <c r="G186" s="25">
        <v>0</v>
      </c>
      <c r="H186" s="25">
        <v>0</v>
      </c>
      <c r="I186" s="25">
        <f>IFERROR(VLOOKUP(B186,LastWeek!B:M,9,FALSE),"")</f>
        <v>21000</v>
      </c>
      <c r="J186" s="25">
        <v>21000</v>
      </c>
      <c r="K186" s="26" t="str">
        <f>IFERROR(VLOOKUP(B186,LastWeek!B:M,10,FALSE),"")</f>
        <v>Checking</v>
      </c>
      <c r="L186" s="26" t="str">
        <f>IFERROR(VLOOKUP(B186,LastWeek!B:M,11,FALSE),"")</f>
        <v>PM</v>
      </c>
      <c r="M186" s="26"/>
      <c r="N186" s="26" t="str">
        <f>IFERROR(VLOOKUP(B186,LastWeek!B:M,12,FALSE),"")</f>
        <v>HP "Y09", single source, demand downside. Need PM help transfer to other customer.</v>
      </c>
      <c r="O186" s="25">
        <v>0</v>
      </c>
      <c r="P186" s="25">
        <v>21000</v>
      </c>
      <c r="Q186" s="25">
        <v>0</v>
      </c>
      <c r="R186" s="27">
        <v>21000</v>
      </c>
      <c r="S186" s="28">
        <v>28</v>
      </c>
      <c r="T186" s="29">
        <v>130.4</v>
      </c>
      <c r="U186" s="27">
        <v>750</v>
      </c>
      <c r="V186" s="25">
        <v>161</v>
      </c>
      <c r="W186" s="30">
        <v>0.2</v>
      </c>
      <c r="X186" s="31">
        <f t="shared" si="8"/>
        <v>50</v>
      </c>
      <c r="Y186" s="25">
        <v>1450</v>
      </c>
      <c r="Z186" s="25">
        <v>0</v>
      </c>
      <c r="AA186" s="25">
        <v>0</v>
      </c>
      <c r="AB186" s="25">
        <v>0</v>
      </c>
      <c r="AC186" s="23" t="s">
        <v>63</v>
      </c>
    </row>
    <row r="187" spans="1:29" hidden="1">
      <c r="A187" s="36" t="str">
        <f t="shared" si="6"/>
        <v>OverStock</v>
      </c>
      <c r="B187" s="22" t="s">
        <v>256</v>
      </c>
      <c r="C187" s="23" t="s">
        <v>60</v>
      </c>
      <c r="D187" s="24">
        <f>IFERROR(VLOOKUP(B187,TurnOver!A:C,3,FALSE),0)</f>
        <v>0</v>
      </c>
      <c r="E187" s="39">
        <f t="shared" si="7"/>
        <v>22.1</v>
      </c>
      <c r="F187" s="24">
        <f>IFERROR(VLOOKUP(B187,LastWeek!B:M,6,FALSE),"")</f>
        <v>48000</v>
      </c>
      <c r="G187" s="25">
        <v>48000</v>
      </c>
      <c r="H187" s="25">
        <v>0</v>
      </c>
      <c r="I187" s="25">
        <f>IFERROR(VLOOKUP(B187,LastWeek!B:M,9,FALSE),"")</f>
        <v>240000</v>
      </c>
      <c r="J187" s="25">
        <v>232000</v>
      </c>
      <c r="K187" s="26" t="str">
        <f>IFERROR(VLOOKUP(B187,LastWeek!B:M,10,FALSE),"")</f>
        <v>Checking</v>
      </c>
      <c r="L187" s="26" t="str">
        <f>IFERROR(VLOOKUP(B187,LastWeek!B:M,11,FALSE),"")</f>
        <v>SalesPM</v>
      </c>
      <c r="M187" s="26"/>
      <c r="N187" s="26" t="str">
        <f>IFERROR(VLOOKUP(B187,LastWeek!B:M,12,FALSE),"")</f>
        <v xml:space="preserve">QDVC demand downside, FCST 128K. Need PM transfer to other customer. </v>
      </c>
      <c r="O187" s="25">
        <v>0</v>
      </c>
      <c r="P187" s="25">
        <v>172000</v>
      </c>
      <c r="Q187" s="25">
        <v>60000</v>
      </c>
      <c r="R187" s="27">
        <v>280000</v>
      </c>
      <c r="S187" s="28">
        <v>26.7</v>
      </c>
      <c r="T187" s="29">
        <v>21</v>
      </c>
      <c r="U187" s="27">
        <v>10500</v>
      </c>
      <c r="V187" s="25">
        <v>13312</v>
      </c>
      <c r="W187" s="30">
        <v>1.3</v>
      </c>
      <c r="X187" s="31">
        <f t="shared" si="8"/>
        <v>100</v>
      </c>
      <c r="Y187" s="25">
        <v>0</v>
      </c>
      <c r="Z187" s="25">
        <v>78245</v>
      </c>
      <c r="AA187" s="25">
        <v>41560</v>
      </c>
      <c r="AB187" s="25">
        <v>16000</v>
      </c>
      <c r="AC187" s="23" t="s">
        <v>63</v>
      </c>
    </row>
    <row r="188" spans="1:29" hidden="1">
      <c r="A188" s="36" t="str">
        <f t="shared" si="6"/>
        <v>OverStock</v>
      </c>
      <c r="B188" s="22" t="s">
        <v>257</v>
      </c>
      <c r="C188" s="23" t="s">
        <v>60</v>
      </c>
      <c r="D188" s="24">
        <f>IFERROR(VLOOKUP(B188,TurnOver!A:C,3,FALSE),0)</f>
        <v>0</v>
      </c>
      <c r="E188" s="39">
        <f t="shared" si="7"/>
        <v>0.1</v>
      </c>
      <c r="F188" s="24">
        <f>IFERROR(VLOOKUP(B188,LastWeek!B:M,6,FALSE),"")</f>
        <v>1539000</v>
      </c>
      <c r="G188" s="25">
        <v>1539000</v>
      </c>
      <c r="H188" s="25">
        <v>819000</v>
      </c>
      <c r="I188" s="25">
        <f>IFERROR(VLOOKUP(B188,LastWeek!B:M,9,FALSE),"")</f>
        <v>153000</v>
      </c>
      <c r="J188" s="25">
        <v>3000</v>
      </c>
      <c r="K188" s="26" t="str">
        <f>IFERROR(VLOOKUP(B188,LastWeek!B:M,10,FALSE),"")</f>
        <v/>
      </c>
      <c r="L188" s="26" t="str">
        <f>IFERROR(VLOOKUP(B188,LastWeek!B:M,11,FALSE),"")</f>
        <v/>
      </c>
      <c r="M188" s="26"/>
      <c r="N188" s="26" t="str">
        <f>IFERROR(VLOOKUP(B188,LastWeek!B:M,12,FALSE),"")</f>
        <v/>
      </c>
      <c r="O188" s="25">
        <v>0</v>
      </c>
      <c r="P188" s="25">
        <v>0</v>
      </c>
      <c r="Q188" s="25">
        <v>3000</v>
      </c>
      <c r="R188" s="27">
        <v>1542000</v>
      </c>
      <c r="S188" s="28">
        <v>37</v>
      </c>
      <c r="T188" s="29">
        <v>82.6</v>
      </c>
      <c r="U188" s="27">
        <v>41625</v>
      </c>
      <c r="V188" s="25">
        <v>18659</v>
      </c>
      <c r="W188" s="30">
        <v>0.4</v>
      </c>
      <c r="X188" s="31">
        <f t="shared" si="8"/>
        <v>50</v>
      </c>
      <c r="Y188" s="25">
        <v>21916</v>
      </c>
      <c r="Z188" s="25">
        <v>129423</v>
      </c>
      <c r="AA188" s="25">
        <v>23207</v>
      </c>
      <c r="AB188" s="25">
        <v>6236</v>
      </c>
      <c r="AC188" s="23" t="s">
        <v>63</v>
      </c>
    </row>
    <row r="189" spans="1:29" hidden="1">
      <c r="A189" s="36" t="str">
        <f t="shared" si="6"/>
        <v>OverStock</v>
      </c>
      <c r="B189" s="22" t="s">
        <v>258</v>
      </c>
      <c r="C189" s="23" t="s">
        <v>60</v>
      </c>
      <c r="D189" s="24">
        <f>IFERROR(VLOOKUP(B189,TurnOver!A:C,3,FALSE),0)</f>
        <v>0</v>
      </c>
      <c r="E189" s="39">
        <f t="shared" si="7"/>
        <v>1</v>
      </c>
      <c r="F189" s="24">
        <f>IFERROR(VLOOKUP(B189,LastWeek!B:M,6,FALSE),"")</f>
        <v>462000</v>
      </c>
      <c r="G189" s="25">
        <v>462000</v>
      </c>
      <c r="H189" s="25">
        <v>381000</v>
      </c>
      <c r="I189" s="25">
        <f>IFERROR(VLOOKUP(B189,LastWeek!B:M,9,FALSE),"")</f>
        <v>42000</v>
      </c>
      <c r="J189" s="25">
        <v>12000</v>
      </c>
      <c r="K189" s="26" t="str">
        <f>IFERROR(VLOOKUP(B189,LastWeek!B:M,10,FALSE),"")</f>
        <v/>
      </c>
      <c r="L189" s="26" t="str">
        <f>IFERROR(VLOOKUP(B189,LastWeek!B:M,11,FALSE),"")</f>
        <v/>
      </c>
      <c r="M189" s="26"/>
      <c r="N189" s="26" t="str">
        <f>IFERROR(VLOOKUP(B189,LastWeek!B:M,12,FALSE),"")</f>
        <v/>
      </c>
      <c r="O189" s="25">
        <v>0</v>
      </c>
      <c r="P189" s="25">
        <v>0</v>
      </c>
      <c r="Q189" s="25">
        <v>12000</v>
      </c>
      <c r="R189" s="27">
        <v>474000</v>
      </c>
      <c r="S189" s="28">
        <v>39.5</v>
      </c>
      <c r="T189" s="29">
        <v>25.9</v>
      </c>
      <c r="U189" s="27">
        <v>12000</v>
      </c>
      <c r="V189" s="25">
        <v>18322</v>
      </c>
      <c r="W189" s="30">
        <v>1.5</v>
      </c>
      <c r="X189" s="31">
        <f t="shared" si="8"/>
        <v>100</v>
      </c>
      <c r="Y189" s="25">
        <v>17945</v>
      </c>
      <c r="Z189" s="25">
        <v>79700</v>
      </c>
      <c r="AA189" s="25">
        <v>89970</v>
      </c>
      <c r="AB189" s="25">
        <v>18016</v>
      </c>
      <c r="AC189" s="23" t="s">
        <v>63</v>
      </c>
    </row>
    <row r="190" spans="1:29" hidden="1">
      <c r="A190" s="36" t="str">
        <f t="shared" si="6"/>
        <v>Normal</v>
      </c>
      <c r="B190" s="22" t="s">
        <v>259</v>
      </c>
      <c r="C190" s="23" t="s">
        <v>60</v>
      </c>
      <c r="D190" s="24">
        <f>IFERROR(VLOOKUP(B190,TurnOver!A:C,3,FALSE),0)</f>
        <v>0</v>
      </c>
      <c r="E190" s="39">
        <f t="shared" si="7"/>
        <v>0</v>
      </c>
      <c r="F190" s="24">
        <f>IFERROR(VLOOKUP(B190,LastWeek!B:M,6,FALSE),"")</f>
        <v>0</v>
      </c>
      <c r="G190" s="25">
        <v>0</v>
      </c>
      <c r="H190" s="25">
        <v>0</v>
      </c>
      <c r="I190" s="25">
        <f>IFERROR(VLOOKUP(B190,LastWeek!B:M,9,FALSE),"")</f>
        <v>186000</v>
      </c>
      <c r="J190" s="25">
        <v>0</v>
      </c>
      <c r="K190" s="26" t="str">
        <f>IFERROR(VLOOKUP(B190,LastWeek!B:M,10,FALSE),"")</f>
        <v/>
      </c>
      <c r="L190" s="26" t="str">
        <f>IFERROR(VLOOKUP(B190,LastWeek!B:M,11,FALSE),"")</f>
        <v/>
      </c>
      <c r="M190" s="26"/>
      <c r="N190" s="26" t="str">
        <f>IFERROR(VLOOKUP(B190,LastWeek!B:M,12,FALSE),"")</f>
        <v/>
      </c>
      <c r="O190" s="25">
        <v>0</v>
      </c>
      <c r="P190" s="25">
        <v>0</v>
      </c>
      <c r="Q190" s="25">
        <v>0</v>
      </c>
      <c r="R190" s="27">
        <v>0</v>
      </c>
      <c r="S190" s="28">
        <v>0</v>
      </c>
      <c r="T190" s="29">
        <v>0</v>
      </c>
      <c r="U190" s="27">
        <v>43875</v>
      </c>
      <c r="V190" s="25">
        <v>25419</v>
      </c>
      <c r="W190" s="30">
        <v>0.6</v>
      </c>
      <c r="X190" s="31">
        <f t="shared" si="8"/>
        <v>100</v>
      </c>
      <c r="Y190" s="25">
        <v>10186</v>
      </c>
      <c r="Z190" s="25">
        <v>172110</v>
      </c>
      <c r="AA190" s="25">
        <v>71378</v>
      </c>
      <c r="AB190" s="25">
        <v>73392</v>
      </c>
      <c r="AC190" s="23" t="s">
        <v>63</v>
      </c>
    </row>
    <row r="191" spans="1:29" hidden="1">
      <c r="A191" s="36" t="str">
        <f t="shared" si="6"/>
        <v>ZeroZero</v>
      </c>
      <c r="B191" s="22" t="s">
        <v>260</v>
      </c>
      <c r="C191" s="23" t="s">
        <v>60</v>
      </c>
      <c r="D191" s="24">
        <f>IFERROR(VLOOKUP(B191,TurnOver!A:C,3,FALSE),0)</f>
        <v>0</v>
      </c>
      <c r="E191" s="39" t="str">
        <f t="shared" si="7"/>
        <v>前八週無拉料</v>
      </c>
      <c r="F191" s="24">
        <f>IFERROR(VLOOKUP(B191,LastWeek!B:M,6,FALSE),"")</f>
        <v>1224000</v>
      </c>
      <c r="G191" s="25">
        <v>1224000</v>
      </c>
      <c r="H191" s="25">
        <v>207000</v>
      </c>
      <c r="I191" s="25">
        <f>IFERROR(VLOOKUP(B191,LastWeek!B:M,9,FALSE),"")</f>
        <v>51000</v>
      </c>
      <c r="J191" s="25">
        <v>51000</v>
      </c>
      <c r="K191" s="26" t="str">
        <f>IFERROR(VLOOKUP(B191,LastWeek!B:M,10,FALSE),"")</f>
        <v>Checking</v>
      </c>
      <c r="L191" s="26" t="str">
        <f>IFERROR(VLOOKUP(B191,LastWeek!B:M,11,FALSE),"")</f>
        <v>Sales</v>
      </c>
      <c r="M191" s="26"/>
      <c r="N191" s="26" t="str">
        <f>IFERROR(VLOOKUP(B191,LastWeek!B:M,12,FALSE),"")</f>
        <v>CU 製程. FCST 828K</v>
      </c>
      <c r="O191" s="25">
        <v>0</v>
      </c>
      <c r="P191" s="25">
        <v>51000</v>
      </c>
      <c r="Q191" s="25">
        <v>0</v>
      </c>
      <c r="R191" s="27">
        <v>1275000</v>
      </c>
      <c r="S191" s="28" t="s">
        <v>61</v>
      </c>
      <c r="T191" s="29" t="s">
        <v>61</v>
      </c>
      <c r="U191" s="27">
        <v>0</v>
      </c>
      <c r="V191" s="25" t="s">
        <v>61</v>
      </c>
      <c r="W191" s="30" t="s">
        <v>62</v>
      </c>
      <c r="X191" s="31" t="str">
        <f t="shared" si="8"/>
        <v>E</v>
      </c>
      <c r="Y191" s="25">
        <v>0</v>
      </c>
      <c r="Z191" s="25">
        <v>0</v>
      </c>
      <c r="AA191" s="25">
        <v>0</v>
      </c>
      <c r="AB191" s="25">
        <v>0</v>
      </c>
      <c r="AC191" s="23" t="s">
        <v>63</v>
      </c>
    </row>
    <row r="192" spans="1:29" hidden="1">
      <c r="A192" s="36" t="str">
        <f t="shared" si="6"/>
        <v>OverStock</v>
      </c>
      <c r="B192" s="22" t="s">
        <v>261</v>
      </c>
      <c r="C192" s="23" t="s">
        <v>60</v>
      </c>
      <c r="D192" s="24">
        <f>IFERROR(VLOOKUP(B192,TurnOver!A:C,3,FALSE),0)</f>
        <v>0</v>
      </c>
      <c r="E192" s="39">
        <f t="shared" si="7"/>
        <v>7.9</v>
      </c>
      <c r="F192" s="24">
        <f>IFERROR(VLOOKUP(B192,LastWeek!B:M,6,FALSE),"")</f>
        <v>1125000</v>
      </c>
      <c r="G192" s="25">
        <v>996000</v>
      </c>
      <c r="H192" s="25">
        <v>294000</v>
      </c>
      <c r="I192" s="25">
        <f>IFERROR(VLOOKUP(B192,LastWeek!B:M,9,FALSE),"")</f>
        <v>0</v>
      </c>
      <c r="J192" s="25">
        <v>201000</v>
      </c>
      <c r="K192" s="26" t="str">
        <f>IFERROR(VLOOKUP(B192,LastWeek!B:M,10,FALSE),"")</f>
        <v/>
      </c>
      <c r="L192" s="26" t="str">
        <f>IFERROR(VLOOKUP(B192,LastWeek!B:M,11,FALSE),"")</f>
        <v/>
      </c>
      <c r="M192" s="26"/>
      <c r="N192" s="26" t="str">
        <f>IFERROR(VLOOKUP(B192,LastWeek!B:M,12,FALSE),"")</f>
        <v/>
      </c>
      <c r="O192" s="25">
        <v>0</v>
      </c>
      <c r="P192" s="25">
        <v>129000</v>
      </c>
      <c r="Q192" s="25">
        <v>72000</v>
      </c>
      <c r="R192" s="27">
        <v>1197000</v>
      </c>
      <c r="S192" s="28">
        <v>46.9</v>
      </c>
      <c r="T192" s="29">
        <v>95.5</v>
      </c>
      <c r="U192" s="27">
        <v>25500</v>
      </c>
      <c r="V192" s="25">
        <v>12537</v>
      </c>
      <c r="W192" s="30">
        <v>0.5</v>
      </c>
      <c r="X192" s="31">
        <f t="shared" si="8"/>
        <v>100</v>
      </c>
      <c r="Y192" s="25">
        <v>11197</v>
      </c>
      <c r="Z192" s="25">
        <v>100184</v>
      </c>
      <c r="AA192" s="25">
        <v>2751</v>
      </c>
      <c r="AB192" s="25">
        <v>700</v>
      </c>
      <c r="AC192" s="23" t="s">
        <v>63</v>
      </c>
    </row>
    <row r="193" spans="1:29">
      <c r="A193" s="36" t="str">
        <f t="shared" si="6"/>
        <v>FCST</v>
      </c>
      <c r="B193" s="22" t="s">
        <v>262</v>
      </c>
      <c r="C193" s="23" t="s">
        <v>60</v>
      </c>
      <c r="D193" s="24">
        <f>IFERROR(VLOOKUP(B193,TurnOver!A:C,3,FALSE),0)</f>
        <v>0</v>
      </c>
      <c r="E193" s="39" t="str">
        <f t="shared" si="7"/>
        <v>前八週無拉料</v>
      </c>
      <c r="F193" s="24">
        <f>IFERROR(VLOOKUP(B193,LastWeek!B:M,6,FALSE),"")</f>
        <v>0</v>
      </c>
      <c r="G193" s="25">
        <v>0</v>
      </c>
      <c r="H193" s="25">
        <v>0</v>
      </c>
      <c r="I193" s="25">
        <f>IFERROR(VLOOKUP(B193,LastWeek!B:M,9,FALSE),"")</f>
        <v>0</v>
      </c>
      <c r="J193" s="25">
        <v>3000</v>
      </c>
      <c r="K193" s="26" t="str">
        <f>IFERROR(VLOOKUP(B193,LastWeek!B:M,10,FALSE),"")</f>
        <v/>
      </c>
      <c r="L193" s="26" t="str">
        <f>IFERROR(VLOOKUP(B193,LastWeek!B:M,11,FALSE),"")</f>
        <v/>
      </c>
      <c r="M193" s="26"/>
      <c r="N193" s="26" t="str">
        <f>IFERROR(VLOOKUP(B193,LastWeek!B:M,12,FALSE),"")</f>
        <v/>
      </c>
      <c r="O193" s="25">
        <v>0</v>
      </c>
      <c r="P193" s="25">
        <v>0</v>
      </c>
      <c r="Q193" s="25">
        <v>3000</v>
      </c>
      <c r="R193" s="27">
        <v>3000</v>
      </c>
      <c r="S193" s="28" t="s">
        <v>61</v>
      </c>
      <c r="T193" s="29">
        <v>27.5</v>
      </c>
      <c r="U193" s="27">
        <v>0</v>
      </c>
      <c r="V193" s="25">
        <v>109</v>
      </c>
      <c r="W193" s="30" t="s">
        <v>73</v>
      </c>
      <c r="X193" s="31" t="str">
        <f t="shared" si="8"/>
        <v>F</v>
      </c>
      <c r="Y193" s="25">
        <v>0</v>
      </c>
      <c r="Z193" s="25">
        <v>984</v>
      </c>
      <c r="AA193" s="25">
        <v>0</v>
      </c>
      <c r="AB193" s="25">
        <v>0</v>
      </c>
      <c r="AC193" s="23" t="s">
        <v>63</v>
      </c>
    </row>
    <row r="194" spans="1:29" hidden="1">
      <c r="A194" s="36" t="str">
        <f t="shared" si="6"/>
        <v>Normal</v>
      </c>
      <c r="B194" s="22" t="s">
        <v>263</v>
      </c>
      <c r="C194" s="23" t="s">
        <v>60</v>
      </c>
      <c r="D194" s="24">
        <f>IFERROR(VLOOKUP(B194,TurnOver!A:C,3,FALSE),0)</f>
        <v>0</v>
      </c>
      <c r="E194" s="39">
        <f t="shared" si="7"/>
        <v>3.3</v>
      </c>
      <c r="F194" s="24">
        <f>IFERROR(VLOOKUP(B194,LastWeek!B:M,6,FALSE),"")</f>
        <v>0</v>
      </c>
      <c r="G194" s="25">
        <v>0</v>
      </c>
      <c r="H194" s="25">
        <v>0</v>
      </c>
      <c r="I194" s="25">
        <f>IFERROR(VLOOKUP(B194,LastWeek!B:M,9,FALSE),"")</f>
        <v>84000</v>
      </c>
      <c r="J194" s="25">
        <v>60000</v>
      </c>
      <c r="K194" s="26" t="str">
        <f>IFERROR(VLOOKUP(B194,LastWeek!B:M,10,FALSE),"")</f>
        <v/>
      </c>
      <c r="L194" s="26" t="str">
        <f>IFERROR(VLOOKUP(B194,LastWeek!B:M,11,FALSE),"")</f>
        <v/>
      </c>
      <c r="M194" s="26"/>
      <c r="N194" s="26" t="str">
        <f>IFERROR(VLOOKUP(B194,LastWeek!B:M,12,FALSE),"")</f>
        <v/>
      </c>
      <c r="O194" s="25">
        <v>0</v>
      </c>
      <c r="P194" s="25">
        <v>0</v>
      </c>
      <c r="Q194" s="25">
        <v>60000</v>
      </c>
      <c r="R194" s="27">
        <v>60000</v>
      </c>
      <c r="S194" s="28">
        <v>3.3</v>
      </c>
      <c r="T194" s="29">
        <v>3.7</v>
      </c>
      <c r="U194" s="27">
        <v>18000</v>
      </c>
      <c r="V194" s="25">
        <v>16044</v>
      </c>
      <c r="W194" s="30">
        <v>0.9</v>
      </c>
      <c r="X194" s="31">
        <f t="shared" si="8"/>
        <v>100</v>
      </c>
      <c r="Y194" s="25">
        <v>31608</v>
      </c>
      <c r="Z194" s="25">
        <v>72919</v>
      </c>
      <c r="AA194" s="25">
        <v>52270</v>
      </c>
      <c r="AB194" s="25">
        <v>65073</v>
      </c>
      <c r="AC194" s="23" t="s">
        <v>63</v>
      </c>
    </row>
    <row r="195" spans="1:29" hidden="1">
      <c r="A195" s="36" t="str">
        <f t="shared" si="6"/>
        <v>ZeroZero</v>
      </c>
      <c r="B195" s="22" t="s">
        <v>264</v>
      </c>
      <c r="C195" s="23" t="s">
        <v>60</v>
      </c>
      <c r="D195" s="24">
        <f>IFERROR(VLOOKUP(B195,TurnOver!A:C,3,FALSE),0)</f>
        <v>0</v>
      </c>
      <c r="E195" s="39" t="str">
        <f t="shared" si="7"/>
        <v>前八週無拉料</v>
      </c>
      <c r="F195" s="24">
        <f>IFERROR(VLOOKUP(B195,LastWeek!B:M,6,FALSE),"")</f>
        <v>477000</v>
      </c>
      <c r="G195" s="25">
        <v>477000</v>
      </c>
      <c r="H195" s="25">
        <v>321000</v>
      </c>
      <c r="I195" s="25">
        <f>IFERROR(VLOOKUP(B195,LastWeek!B:M,9,FALSE),"")</f>
        <v>39000</v>
      </c>
      <c r="J195" s="25">
        <v>63000</v>
      </c>
      <c r="K195" s="26" t="str">
        <f>IFERROR(VLOOKUP(B195,LastWeek!B:M,10,FALSE),"")</f>
        <v>Checking</v>
      </c>
      <c r="L195" s="26" t="str">
        <f>IFERROR(VLOOKUP(B195,LastWeek!B:M,11,FALSE),"")</f>
        <v>Sales</v>
      </c>
      <c r="M195" s="26"/>
      <c r="N195" s="26" t="str">
        <f>IFERROR(VLOOKUP(B195,LastWeek!B:M,12,FALSE),"")</f>
        <v>CU 製程. FCST 302K</v>
      </c>
      <c r="O195" s="25">
        <v>0</v>
      </c>
      <c r="P195" s="25">
        <v>39000</v>
      </c>
      <c r="Q195" s="25">
        <v>24000</v>
      </c>
      <c r="R195" s="27">
        <v>540000</v>
      </c>
      <c r="S195" s="28" t="s">
        <v>61</v>
      </c>
      <c r="T195" s="29" t="s">
        <v>61</v>
      </c>
      <c r="U195" s="27">
        <v>0</v>
      </c>
      <c r="V195" s="25" t="s">
        <v>61</v>
      </c>
      <c r="W195" s="30" t="s">
        <v>62</v>
      </c>
      <c r="X195" s="31" t="str">
        <f t="shared" si="8"/>
        <v>E</v>
      </c>
      <c r="Y195" s="25">
        <v>0</v>
      </c>
      <c r="Z195" s="25">
        <v>0</v>
      </c>
      <c r="AA195" s="25">
        <v>0</v>
      </c>
      <c r="AB195" s="25">
        <v>0</v>
      </c>
      <c r="AC195" s="23" t="s">
        <v>63</v>
      </c>
    </row>
    <row r="196" spans="1:29" hidden="1">
      <c r="A196" s="36" t="str">
        <f t="shared" ref="A196:A245" si="9">IF(OR(U196=0,LEN(U196)=0)*OR(V196=0,LEN(V196)=0),IF(R196&gt;0,"ZeroZero","None"),IF(IF(LEN(S196)=0,0,S196)&gt;24,"OverStock",IF(U196=0,"FCST","Normal")))</f>
        <v>ZeroZero</v>
      </c>
      <c r="B196" s="22" t="s">
        <v>265</v>
      </c>
      <c r="C196" s="23" t="s">
        <v>60</v>
      </c>
      <c r="D196" s="24">
        <f>IFERROR(VLOOKUP(B196,TurnOver!A:C,3,FALSE),0)</f>
        <v>0</v>
      </c>
      <c r="E196" s="39" t="str">
        <f t="shared" ref="E196:E245" si="10">IF(U196=0,"前八週無拉料",ROUND(J196/U196,1))</f>
        <v>前八週無拉料</v>
      </c>
      <c r="F196" s="24">
        <f>IFERROR(VLOOKUP(B196,LastWeek!B:M,6,FALSE),"")</f>
        <v>0</v>
      </c>
      <c r="G196" s="25">
        <v>0</v>
      </c>
      <c r="H196" s="25">
        <v>0</v>
      </c>
      <c r="I196" s="25">
        <f>IFERROR(VLOOKUP(B196,LastWeek!B:M,9,FALSE),"")</f>
        <v>9000</v>
      </c>
      <c r="J196" s="25">
        <v>9000</v>
      </c>
      <c r="K196" s="26" t="str">
        <f>IFERROR(VLOOKUP(B196,LastWeek!B:M,10,FALSE),"")</f>
        <v>Checking</v>
      </c>
      <c r="L196" s="26" t="str">
        <f>IFERROR(VLOOKUP(B196,LastWeek!B:M,11,FALSE),"")</f>
        <v>PM</v>
      </c>
      <c r="M196" s="26"/>
      <c r="N196" s="26" t="str">
        <f>IFERROR(VLOOKUP(B196,LastWeek!B:M,12,FALSE),"")</f>
        <v>NNB PJ, design changed. Need transfer to Compal.(5/30)</v>
      </c>
      <c r="O196" s="25">
        <v>0</v>
      </c>
      <c r="P196" s="25">
        <v>9000</v>
      </c>
      <c r="Q196" s="25">
        <v>0</v>
      </c>
      <c r="R196" s="27">
        <v>9000</v>
      </c>
      <c r="S196" s="28" t="s">
        <v>61</v>
      </c>
      <c r="T196" s="29" t="s">
        <v>61</v>
      </c>
      <c r="U196" s="27">
        <v>0</v>
      </c>
      <c r="V196" s="25" t="s">
        <v>61</v>
      </c>
      <c r="W196" s="30" t="s">
        <v>62</v>
      </c>
      <c r="X196" s="31" t="str">
        <f t="shared" ref="X196:X245" si="11">IF($W196="E","E",IF($W196="F","F",IF($W196&lt;0.5,50,IF($W196&lt;2,100,150))))</f>
        <v>E</v>
      </c>
      <c r="Y196" s="25">
        <v>0</v>
      </c>
      <c r="Z196" s="25">
        <v>0</v>
      </c>
      <c r="AA196" s="25">
        <v>0</v>
      </c>
      <c r="AB196" s="25">
        <v>0</v>
      </c>
      <c r="AC196" s="23" t="s">
        <v>63</v>
      </c>
    </row>
    <row r="197" spans="1:29" hidden="1">
      <c r="A197" s="36" t="str">
        <f t="shared" si="9"/>
        <v>ZeroZero</v>
      </c>
      <c r="B197" s="22" t="s">
        <v>266</v>
      </c>
      <c r="C197" s="23" t="s">
        <v>60</v>
      </c>
      <c r="D197" s="24">
        <f>IFERROR(VLOOKUP(B197,TurnOver!A:C,3,FALSE),0)</f>
        <v>0</v>
      </c>
      <c r="E197" s="39" t="str">
        <f t="shared" si="10"/>
        <v>前八週無拉料</v>
      </c>
      <c r="F197" s="24">
        <f>IFERROR(VLOOKUP(B197,LastWeek!B:M,6,FALSE),"")</f>
        <v>5000</v>
      </c>
      <c r="G197" s="25">
        <v>5000</v>
      </c>
      <c r="H197" s="25">
        <v>5000</v>
      </c>
      <c r="I197" s="25">
        <f>IFERROR(VLOOKUP(B197,LastWeek!B:M,9,FALSE),"")</f>
        <v>0</v>
      </c>
      <c r="J197" s="25">
        <v>0</v>
      </c>
      <c r="K197" s="26" t="str">
        <f>IFERROR(VLOOKUP(B197,LastWeek!B:M,10,FALSE),"")</f>
        <v>Checking</v>
      </c>
      <c r="L197" s="26" t="str">
        <f>IFERROR(VLOOKUP(B197,LastWeek!B:M,11,FALSE),"")</f>
        <v>Sales</v>
      </c>
      <c r="M197" s="26"/>
      <c r="N197" s="26" t="str">
        <f>IFERROR(VLOOKUP(B197,LastWeek!B:M,12,FALSE),"")</f>
        <v>3K PO on hand. Under waiting "Tocomo" cfm next schedule</v>
      </c>
      <c r="O197" s="25">
        <v>0</v>
      </c>
      <c r="P197" s="25">
        <v>0</v>
      </c>
      <c r="Q197" s="25">
        <v>0</v>
      </c>
      <c r="R197" s="27">
        <v>5000</v>
      </c>
      <c r="S197" s="28" t="s">
        <v>61</v>
      </c>
      <c r="T197" s="29" t="s">
        <v>61</v>
      </c>
      <c r="U197" s="27">
        <v>0</v>
      </c>
      <c r="V197" s="25" t="s">
        <v>61</v>
      </c>
      <c r="W197" s="30" t="s">
        <v>62</v>
      </c>
      <c r="X197" s="31" t="str">
        <f t="shared" si="11"/>
        <v>E</v>
      </c>
      <c r="Y197" s="25">
        <v>0</v>
      </c>
      <c r="Z197" s="25">
        <v>0</v>
      </c>
      <c r="AA197" s="25">
        <v>0</v>
      </c>
      <c r="AB197" s="25">
        <v>0</v>
      </c>
      <c r="AC197" s="23" t="s">
        <v>63</v>
      </c>
    </row>
    <row r="198" spans="1:29" hidden="1">
      <c r="A198" s="36" t="str">
        <f t="shared" si="9"/>
        <v>ZeroZero</v>
      </c>
      <c r="B198" s="22" t="s">
        <v>267</v>
      </c>
      <c r="C198" s="23" t="s">
        <v>60</v>
      </c>
      <c r="D198" s="24">
        <f>IFERROR(VLOOKUP(B198,TurnOver!A:C,3,FALSE),0)</f>
        <v>0</v>
      </c>
      <c r="E198" s="39" t="str">
        <f t="shared" si="10"/>
        <v>前八週無拉料</v>
      </c>
      <c r="F198" s="24">
        <f>IFERROR(VLOOKUP(B198,LastWeek!B:M,6,FALSE),"")</f>
        <v>0</v>
      </c>
      <c r="G198" s="25">
        <v>0</v>
      </c>
      <c r="H198" s="25">
        <v>0</v>
      </c>
      <c r="I198" s="25">
        <f>IFERROR(VLOOKUP(B198,LastWeek!B:M,9,FALSE),"")</f>
        <v>3000</v>
      </c>
      <c r="J198" s="25">
        <v>3000</v>
      </c>
      <c r="K198" s="26" t="str">
        <f>IFERROR(VLOOKUP(B198,LastWeek!B:M,10,FALSE),"")</f>
        <v>Checking</v>
      </c>
      <c r="L198" s="26" t="str">
        <f>IFERROR(VLOOKUP(B198,LastWeek!B:M,11,FALSE),"")</f>
        <v>Sales</v>
      </c>
      <c r="M198" s="26"/>
      <c r="N198" s="26" t="str">
        <f>IFERROR(VLOOKUP(B198,LastWeek!B:M,12,FALSE),"")</f>
        <v>Google Chrome book, for B-test use, Toshiba sales requested prepare in advance.</v>
      </c>
      <c r="O198" s="25">
        <v>0</v>
      </c>
      <c r="P198" s="25">
        <v>3000</v>
      </c>
      <c r="Q198" s="25">
        <v>0</v>
      </c>
      <c r="R198" s="27">
        <v>3000</v>
      </c>
      <c r="S198" s="28" t="s">
        <v>61</v>
      </c>
      <c r="T198" s="29" t="s">
        <v>61</v>
      </c>
      <c r="U198" s="27">
        <v>0</v>
      </c>
      <c r="V198" s="25" t="s">
        <v>61</v>
      </c>
      <c r="W198" s="30" t="s">
        <v>62</v>
      </c>
      <c r="X198" s="31" t="str">
        <f t="shared" si="11"/>
        <v>E</v>
      </c>
      <c r="Y198" s="25">
        <v>0</v>
      </c>
      <c r="Z198" s="25">
        <v>0</v>
      </c>
      <c r="AA198" s="25">
        <v>0</v>
      </c>
      <c r="AB198" s="25">
        <v>0</v>
      </c>
      <c r="AC198" s="23" t="s">
        <v>63</v>
      </c>
    </row>
    <row r="199" spans="1:29">
      <c r="A199" s="36" t="str">
        <f t="shared" si="9"/>
        <v>FCST</v>
      </c>
      <c r="B199" s="22" t="s">
        <v>268</v>
      </c>
      <c r="C199" s="23" t="s">
        <v>60</v>
      </c>
      <c r="D199" s="24">
        <f>IFERROR(VLOOKUP(B199,TurnOver!A:C,3,FALSE),0)</f>
        <v>0</v>
      </c>
      <c r="E199" s="39" t="str">
        <f t="shared" si="10"/>
        <v>前八週無拉料</v>
      </c>
      <c r="F199" s="24">
        <f>IFERROR(VLOOKUP(B199,LastWeek!B:M,6,FALSE),"")</f>
        <v>0</v>
      </c>
      <c r="G199" s="25">
        <v>0</v>
      </c>
      <c r="H199" s="25">
        <v>0</v>
      </c>
      <c r="I199" s="25">
        <f>IFERROR(VLOOKUP(B199,LastWeek!B:M,9,FALSE),"")</f>
        <v>6000</v>
      </c>
      <c r="J199" s="25">
        <v>3000</v>
      </c>
      <c r="K199" s="26" t="str">
        <f>IFERROR(VLOOKUP(B199,LastWeek!B:M,10,FALSE),"")</f>
        <v>Checking</v>
      </c>
      <c r="L199" s="26" t="str">
        <f>IFERROR(VLOOKUP(B199,LastWeek!B:M,11,FALSE),"")</f>
        <v>Sales</v>
      </c>
      <c r="M199" s="26"/>
      <c r="N199" s="26" t="str">
        <f>IFERROR(VLOOKUP(B199,LastWeek!B:M,12,FALSE),"")</f>
        <v>On hand PO 6K,FCST 5.8K.</v>
      </c>
      <c r="O199" s="25">
        <v>0</v>
      </c>
      <c r="P199" s="25">
        <v>3000</v>
      </c>
      <c r="Q199" s="25">
        <v>0</v>
      </c>
      <c r="R199" s="27">
        <v>3000</v>
      </c>
      <c r="S199" s="28" t="s">
        <v>61</v>
      </c>
      <c r="T199" s="29">
        <v>9</v>
      </c>
      <c r="U199" s="27">
        <v>0</v>
      </c>
      <c r="V199" s="25">
        <v>333</v>
      </c>
      <c r="W199" s="30" t="s">
        <v>73</v>
      </c>
      <c r="X199" s="31" t="str">
        <f t="shared" si="11"/>
        <v>F</v>
      </c>
      <c r="Y199" s="25">
        <v>0</v>
      </c>
      <c r="Z199" s="25">
        <v>220</v>
      </c>
      <c r="AA199" s="25">
        <v>3830</v>
      </c>
      <c r="AB199" s="25">
        <v>2100</v>
      </c>
      <c r="AC199" s="23" t="s">
        <v>63</v>
      </c>
    </row>
    <row r="200" spans="1:29">
      <c r="A200" s="36" t="str">
        <f t="shared" si="9"/>
        <v>FCST</v>
      </c>
      <c r="B200" s="22" t="s">
        <v>269</v>
      </c>
      <c r="C200" s="23" t="s">
        <v>60</v>
      </c>
      <c r="D200" s="24">
        <f>IFERROR(VLOOKUP(B200,TurnOver!A:C,3,FALSE),0)</f>
        <v>0</v>
      </c>
      <c r="E200" s="39" t="str">
        <f t="shared" si="10"/>
        <v>前八週無拉料</v>
      </c>
      <c r="F200" s="24">
        <f>IFERROR(VLOOKUP(B200,LastWeek!B:M,6,FALSE),"")</f>
        <v>0</v>
      </c>
      <c r="G200" s="25">
        <v>0</v>
      </c>
      <c r="H200" s="25">
        <v>0</v>
      </c>
      <c r="I200" s="25">
        <f>IFERROR(VLOOKUP(B200,LastWeek!B:M,9,FALSE),"")</f>
        <v>6000</v>
      </c>
      <c r="J200" s="25">
        <v>3000</v>
      </c>
      <c r="K200" s="26" t="str">
        <f>IFERROR(VLOOKUP(B200,LastWeek!B:M,10,FALSE),"")</f>
        <v>Checking</v>
      </c>
      <c r="L200" s="26" t="str">
        <f>IFERROR(VLOOKUP(B200,LastWeek!B:M,11,FALSE),"")</f>
        <v>Sales</v>
      </c>
      <c r="M200" s="26"/>
      <c r="N200" s="26" t="str">
        <f>IFERROR(VLOOKUP(B200,LastWeek!B:M,12,FALSE),"")</f>
        <v>On hand PO 6K,FCST 5.8K.</v>
      </c>
      <c r="O200" s="25">
        <v>0</v>
      </c>
      <c r="P200" s="25">
        <v>3000</v>
      </c>
      <c r="Q200" s="25">
        <v>0</v>
      </c>
      <c r="R200" s="27">
        <v>3000</v>
      </c>
      <c r="S200" s="28" t="s">
        <v>61</v>
      </c>
      <c r="T200" s="29">
        <v>9.4</v>
      </c>
      <c r="U200" s="27">
        <v>0</v>
      </c>
      <c r="V200" s="25">
        <v>319</v>
      </c>
      <c r="W200" s="30" t="s">
        <v>73</v>
      </c>
      <c r="X200" s="31" t="str">
        <f t="shared" si="11"/>
        <v>F</v>
      </c>
      <c r="Y200" s="25">
        <v>0</v>
      </c>
      <c r="Z200" s="25">
        <v>94</v>
      </c>
      <c r="AA200" s="25">
        <v>3830</v>
      </c>
      <c r="AB200" s="25">
        <v>2100</v>
      </c>
      <c r="AC200" s="23" t="s">
        <v>63</v>
      </c>
    </row>
    <row r="201" spans="1:29">
      <c r="A201" s="36" t="str">
        <f t="shared" si="9"/>
        <v>FCST</v>
      </c>
      <c r="B201" s="22" t="s">
        <v>270</v>
      </c>
      <c r="C201" s="23" t="s">
        <v>60</v>
      </c>
      <c r="D201" s="24">
        <f>IFERROR(VLOOKUP(B201,TurnOver!A:C,3,FALSE),0)</f>
        <v>0</v>
      </c>
      <c r="E201" s="39" t="str">
        <f t="shared" si="10"/>
        <v>前八週無拉料</v>
      </c>
      <c r="F201" s="24">
        <f>IFERROR(VLOOKUP(B201,LastWeek!B:M,6,FALSE),"")</f>
        <v>0</v>
      </c>
      <c r="G201" s="25">
        <v>0</v>
      </c>
      <c r="H201" s="25">
        <v>0</v>
      </c>
      <c r="I201" s="25">
        <f>IFERROR(VLOOKUP(B201,LastWeek!B:M,9,FALSE),"")</f>
        <v>0</v>
      </c>
      <c r="J201" s="25">
        <v>6000</v>
      </c>
      <c r="K201" s="26" t="str">
        <f>IFERROR(VLOOKUP(B201,LastWeek!B:M,10,FALSE),"")</f>
        <v>Checking</v>
      </c>
      <c r="L201" s="26" t="str">
        <f>IFERROR(VLOOKUP(B201,LastWeek!B:M,11,FALSE),"")</f>
        <v>Sales</v>
      </c>
      <c r="M201" s="26"/>
      <c r="N201" s="26" t="str">
        <f>IFERROR(VLOOKUP(B201,LastWeek!B:M,12,FALSE),"")</f>
        <v>On hand PO 6K.</v>
      </c>
      <c r="O201" s="25">
        <v>0</v>
      </c>
      <c r="P201" s="25">
        <v>0</v>
      </c>
      <c r="Q201" s="25">
        <v>6000</v>
      </c>
      <c r="R201" s="27">
        <v>6000</v>
      </c>
      <c r="S201" s="28" t="s">
        <v>61</v>
      </c>
      <c r="T201" s="29">
        <v>18</v>
      </c>
      <c r="U201" s="27">
        <v>0</v>
      </c>
      <c r="V201" s="25">
        <v>333</v>
      </c>
      <c r="W201" s="30" t="s">
        <v>73</v>
      </c>
      <c r="X201" s="31" t="str">
        <f t="shared" si="11"/>
        <v>F</v>
      </c>
      <c r="Y201" s="25">
        <v>0</v>
      </c>
      <c r="Z201" s="25">
        <v>218</v>
      </c>
      <c r="AA201" s="25">
        <v>3830</v>
      </c>
      <c r="AB201" s="25">
        <v>2100</v>
      </c>
      <c r="AC201" s="23" t="s">
        <v>63</v>
      </c>
    </row>
    <row r="202" spans="1:29" hidden="1">
      <c r="A202" s="36" t="str">
        <f t="shared" si="9"/>
        <v>Normal</v>
      </c>
      <c r="B202" s="22" t="s">
        <v>271</v>
      </c>
      <c r="C202" s="23" t="s">
        <v>60</v>
      </c>
      <c r="D202" s="24">
        <f>IFERROR(VLOOKUP(B202,TurnOver!A:C,3,FALSE),0)</f>
        <v>0</v>
      </c>
      <c r="E202" s="39">
        <f t="shared" si="10"/>
        <v>1.8</v>
      </c>
      <c r="F202" s="24">
        <f>IFERROR(VLOOKUP(B202,LastWeek!B:M,6,FALSE),"")</f>
        <v>51000</v>
      </c>
      <c r="G202" s="25">
        <v>48000</v>
      </c>
      <c r="H202" s="25">
        <v>27000</v>
      </c>
      <c r="I202" s="25">
        <f>IFERROR(VLOOKUP(B202,LastWeek!B:M,9,FALSE),"")</f>
        <v>3000</v>
      </c>
      <c r="J202" s="25">
        <v>9000</v>
      </c>
      <c r="K202" s="26" t="str">
        <f>IFERROR(VLOOKUP(B202,LastWeek!B:M,10,FALSE),"")</f>
        <v/>
      </c>
      <c r="L202" s="26" t="str">
        <f>IFERROR(VLOOKUP(B202,LastWeek!B:M,11,FALSE),"")</f>
        <v/>
      </c>
      <c r="M202" s="26"/>
      <c r="N202" s="26" t="str">
        <f>IFERROR(VLOOKUP(B202,LastWeek!B:M,12,FALSE),"")</f>
        <v/>
      </c>
      <c r="O202" s="25">
        <v>0</v>
      </c>
      <c r="P202" s="25">
        <v>3000</v>
      </c>
      <c r="Q202" s="25">
        <v>6000</v>
      </c>
      <c r="R202" s="27">
        <v>57000</v>
      </c>
      <c r="S202" s="28">
        <v>11.7</v>
      </c>
      <c r="T202" s="29">
        <v>33.1</v>
      </c>
      <c r="U202" s="27">
        <v>4875</v>
      </c>
      <c r="V202" s="25">
        <v>1724</v>
      </c>
      <c r="W202" s="30">
        <v>0.4</v>
      </c>
      <c r="X202" s="31">
        <f t="shared" si="11"/>
        <v>50</v>
      </c>
      <c r="Y202" s="25">
        <v>0</v>
      </c>
      <c r="Z202" s="25">
        <v>9394</v>
      </c>
      <c r="AA202" s="25">
        <v>8718</v>
      </c>
      <c r="AB202" s="25">
        <v>6800</v>
      </c>
      <c r="AC202" s="23" t="s">
        <v>63</v>
      </c>
    </row>
    <row r="203" spans="1:29" hidden="1">
      <c r="A203" s="36" t="str">
        <f t="shared" si="9"/>
        <v>Normal</v>
      </c>
      <c r="B203" s="22" t="s">
        <v>272</v>
      </c>
      <c r="C203" s="23" t="s">
        <v>60</v>
      </c>
      <c r="D203" s="24">
        <f>IFERROR(VLOOKUP(B203,TurnOver!A:C,3,FALSE),0)</f>
        <v>0</v>
      </c>
      <c r="E203" s="39">
        <f t="shared" si="10"/>
        <v>2.5</v>
      </c>
      <c r="F203" s="24">
        <f>IFERROR(VLOOKUP(B203,LastWeek!B:M,6,FALSE),"")</f>
        <v>51000</v>
      </c>
      <c r="G203" s="25">
        <v>48000</v>
      </c>
      <c r="H203" s="25">
        <v>27000</v>
      </c>
      <c r="I203" s="25">
        <f>IFERROR(VLOOKUP(B203,LastWeek!B:M,9,FALSE),"")</f>
        <v>0</v>
      </c>
      <c r="J203" s="25">
        <v>12000</v>
      </c>
      <c r="K203" s="26" t="str">
        <f>IFERROR(VLOOKUP(B203,LastWeek!B:M,10,FALSE),"")</f>
        <v/>
      </c>
      <c r="L203" s="26" t="str">
        <f>IFERROR(VLOOKUP(B203,LastWeek!B:M,11,FALSE),"")</f>
        <v/>
      </c>
      <c r="M203" s="26"/>
      <c r="N203" s="26" t="str">
        <f>IFERROR(VLOOKUP(B203,LastWeek!B:M,12,FALSE),"")</f>
        <v/>
      </c>
      <c r="O203" s="25">
        <v>0</v>
      </c>
      <c r="P203" s="25">
        <v>3000</v>
      </c>
      <c r="Q203" s="25">
        <v>9000</v>
      </c>
      <c r="R203" s="27">
        <v>60000</v>
      </c>
      <c r="S203" s="28">
        <v>12.3</v>
      </c>
      <c r="T203" s="29">
        <v>36.4</v>
      </c>
      <c r="U203" s="27">
        <v>4875</v>
      </c>
      <c r="V203" s="25">
        <v>1649</v>
      </c>
      <c r="W203" s="30">
        <v>0.3</v>
      </c>
      <c r="X203" s="31">
        <f t="shared" si="11"/>
        <v>50</v>
      </c>
      <c r="Y203" s="25">
        <v>0</v>
      </c>
      <c r="Z203" s="25">
        <v>8722</v>
      </c>
      <c r="AA203" s="25">
        <v>8718</v>
      </c>
      <c r="AB203" s="25">
        <v>6800</v>
      </c>
      <c r="AC203" s="23" t="s">
        <v>63</v>
      </c>
    </row>
    <row r="204" spans="1:29">
      <c r="A204" s="36" t="str">
        <f t="shared" si="9"/>
        <v>FCST</v>
      </c>
      <c r="B204" s="22" t="s">
        <v>273</v>
      </c>
      <c r="C204" s="23" t="s">
        <v>60</v>
      </c>
      <c r="D204" s="24">
        <f>IFERROR(VLOOKUP(B204,TurnOver!A:C,3,FALSE),0)</f>
        <v>0</v>
      </c>
      <c r="E204" s="39" t="str">
        <f t="shared" si="10"/>
        <v>前八週無拉料</v>
      </c>
      <c r="F204" s="24">
        <f>IFERROR(VLOOKUP(B204,LastWeek!B:M,6,FALSE),"")</f>
        <v>0</v>
      </c>
      <c r="G204" s="25">
        <v>0</v>
      </c>
      <c r="H204" s="25">
        <v>0</v>
      </c>
      <c r="I204" s="25">
        <f>IFERROR(VLOOKUP(B204,LastWeek!B:M,9,FALSE),"")</f>
        <v>3000</v>
      </c>
      <c r="J204" s="25">
        <v>0</v>
      </c>
      <c r="K204" s="26" t="str">
        <f>IFERROR(VLOOKUP(B204,LastWeek!B:M,10,FALSE),"")</f>
        <v>Checking</v>
      </c>
      <c r="L204" s="26" t="str">
        <f>IFERROR(VLOOKUP(B204,LastWeek!B:M,11,FALSE),"")</f>
        <v>Sales</v>
      </c>
      <c r="M204" s="26"/>
      <c r="N204" s="26" t="str">
        <f>IFERROR(VLOOKUP(B204,LastWeek!B:M,12,FALSE),"")</f>
        <v>Royaltek demand.</v>
      </c>
      <c r="O204" s="25">
        <v>0</v>
      </c>
      <c r="P204" s="25">
        <v>0</v>
      </c>
      <c r="Q204" s="25">
        <v>0</v>
      </c>
      <c r="R204" s="27">
        <v>0</v>
      </c>
      <c r="S204" s="28" t="s">
        <v>61</v>
      </c>
      <c r="T204" s="29">
        <v>0</v>
      </c>
      <c r="U204" s="27">
        <v>0</v>
      </c>
      <c r="V204" s="25">
        <v>39</v>
      </c>
      <c r="W204" s="30" t="s">
        <v>73</v>
      </c>
      <c r="X204" s="31" t="str">
        <f t="shared" si="11"/>
        <v>F</v>
      </c>
      <c r="Y204" s="25">
        <v>0</v>
      </c>
      <c r="Z204" s="25">
        <v>350</v>
      </c>
      <c r="AA204" s="25">
        <v>0</v>
      </c>
      <c r="AB204" s="25">
        <v>0</v>
      </c>
      <c r="AC204" s="23" t="s">
        <v>63</v>
      </c>
    </row>
    <row r="205" spans="1:29" hidden="1">
      <c r="A205" s="36" t="str">
        <f t="shared" si="9"/>
        <v>OverStock</v>
      </c>
      <c r="B205" s="22" t="s">
        <v>274</v>
      </c>
      <c r="C205" s="23" t="s">
        <v>60</v>
      </c>
      <c r="D205" s="24">
        <f>IFERROR(VLOOKUP(B205,TurnOver!A:C,3,FALSE),0)</f>
        <v>0</v>
      </c>
      <c r="E205" s="39">
        <f t="shared" si="10"/>
        <v>0</v>
      </c>
      <c r="F205" s="24">
        <f>IFERROR(VLOOKUP(B205,LastWeek!B:M,6,FALSE),"")</f>
        <v>40000</v>
      </c>
      <c r="G205" s="25">
        <v>40000</v>
      </c>
      <c r="H205" s="25">
        <v>0</v>
      </c>
      <c r="I205" s="25">
        <f>IFERROR(VLOOKUP(B205,LastWeek!B:M,9,FALSE),"")</f>
        <v>0</v>
      </c>
      <c r="J205" s="25">
        <v>0</v>
      </c>
      <c r="K205" s="26" t="str">
        <f>IFERROR(VLOOKUP(B205,LastWeek!B:M,10,FALSE),"")</f>
        <v/>
      </c>
      <c r="L205" s="26" t="str">
        <f>IFERROR(VLOOKUP(B205,LastWeek!B:M,11,FALSE),"")</f>
        <v/>
      </c>
      <c r="M205" s="26"/>
      <c r="N205" s="26" t="str">
        <f>IFERROR(VLOOKUP(B205,LastWeek!B:M,12,FALSE),"")</f>
        <v/>
      </c>
      <c r="O205" s="25">
        <v>0</v>
      </c>
      <c r="P205" s="25">
        <v>0</v>
      </c>
      <c r="Q205" s="25">
        <v>0</v>
      </c>
      <c r="R205" s="27">
        <v>40000</v>
      </c>
      <c r="S205" s="28">
        <v>32</v>
      </c>
      <c r="T205" s="29" t="s">
        <v>61</v>
      </c>
      <c r="U205" s="27">
        <v>1250</v>
      </c>
      <c r="V205" s="25">
        <v>0</v>
      </c>
      <c r="W205" s="30" t="s">
        <v>62</v>
      </c>
      <c r="X205" s="31" t="str">
        <f t="shared" si="11"/>
        <v>E</v>
      </c>
      <c r="Y205" s="25">
        <v>0</v>
      </c>
      <c r="Z205" s="25">
        <v>0</v>
      </c>
      <c r="AA205" s="25">
        <v>0</v>
      </c>
      <c r="AB205" s="25">
        <v>971</v>
      </c>
      <c r="AC205" s="23" t="s">
        <v>63</v>
      </c>
    </row>
    <row r="206" spans="1:29">
      <c r="A206" s="36" t="str">
        <f t="shared" si="9"/>
        <v>FCST</v>
      </c>
      <c r="B206" s="22" t="s">
        <v>275</v>
      </c>
      <c r="C206" s="23" t="s">
        <v>60</v>
      </c>
      <c r="D206" s="24">
        <f>IFERROR(VLOOKUP(B206,TurnOver!A:C,3,FALSE),0)</f>
        <v>0</v>
      </c>
      <c r="E206" s="39" t="str">
        <f t="shared" si="10"/>
        <v>前八週無拉料</v>
      </c>
      <c r="F206" s="24">
        <f>IFERROR(VLOOKUP(B206,LastWeek!B:M,6,FALSE),"")</f>
        <v>10000</v>
      </c>
      <c r="G206" s="25">
        <v>10000</v>
      </c>
      <c r="H206" s="25">
        <v>10000</v>
      </c>
      <c r="I206" s="25">
        <f>IFERROR(VLOOKUP(B206,LastWeek!B:M,9,FALSE),"")</f>
        <v>20000</v>
      </c>
      <c r="J206" s="25">
        <v>10000</v>
      </c>
      <c r="K206" s="26" t="str">
        <f>IFERROR(VLOOKUP(B206,LastWeek!B:M,10,FALSE),"")</f>
        <v>Checking</v>
      </c>
      <c r="L206" s="26" t="str">
        <f>IFERROR(VLOOKUP(B206,LastWeek!B:M,11,FALSE),"")</f>
        <v>Sales</v>
      </c>
      <c r="M206" s="26"/>
      <c r="N206" s="26" t="str">
        <f>IFERROR(VLOOKUP(B206,LastWeek!B:M,12,FALSE),"")</f>
        <v>FCST 10K</v>
      </c>
      <c r="O206" s="25">
        <v>0</v>
      </c>
      <c r="P206" s="25">
        <v>10000</v>
      </c>
      <c r="Q206" s="25">
        <v>0</v>
      </c>
      <c r="R206" s="27">
        <v>20000</v>
      </c>
      <c r="S206" s="28" t="s">
        <v>61</v>
      </c>
      <c r="T206" s="29">
        <v>29</v>
      </c>
      <c r="U206" s="27">
        <v>0</v>
      </c>
      <c r="V206" s="25">
        <v>689</v>
      </c>
      <c r="W206" s="30" t="s">
        <v>73</v>
      </c>
      <c r="X206" s="31" t="str">
        <f t="shared" si="11"/>
        <v>F</v>
      </c>
      <c r="Y206" s="25">
        <v>0</v>
      </c>
      <c r="Z206" s="25">
        <v>639</v>
      </c>
      <c r="AA206" s="25">
        <v>7660</v>
      </c>
      <c r="AB206" s="25">
        <v>4200</v>
      </c>
      <c r="AC206" s="23" t="s">
        <v>63</v>
      </c>
    </row>
    <row r="207" spans="1:29" hidden="1">
      <c r="A207" s="36" t="str">
        <f t="shared" si="9"/>
        <v>Normal</v>
      </c>
      <c r="B207" s="22" t="s">
        <v>276</v>
      </c>
      <c r="C207" s="23" t="s">
        <v>60</v>
      </c>
      <c r="D207" s="24">
        <f>IFERROR(VLOOKUP(B207,TurnOver!A:C,3,FALSE),0)</f>
        <v>0</v>
      </c>
      <c r="E207" s="39">
        <f t="shared" si="10"/>
        <v>4.5999999999999996</v>
      </c>
      <c r="F207" s="24">
        <f>IFERROR(VLOOKUP(B207,LastWeek!B:M,6,FALSE),"")</f>
        <v>1398000</v>
      </c>
      <c r="G207" s="25">
        <v>1290000</v>
      </c>
      <c r="H207" s="25">
        <v>690000</v>
      </c>
      <c r="I207" s="25">
        <f>IFERROR(VLOOKUP(B207,LastWeek!B:M,9,FALSE),"")</f>
        <v>57000</v>
      </c>
      <c r="J207" s="25">
        <v>426000</v>
      </c>
      <c r="K207" s="26" t="str">
        <f>IFERROR(VLOOKUP(B207,LastWeek!B:M,10,FALSE),"")</f>
        <v/>
      </c>
      <c r="L207" s="26" t="str">
        <f>IFERROR(VLOOKUP(B207,LastWeek!B:M,11,FALSE),"")</f>
        <v/>
      </c>
      <c r="M207" s="26"/>
      <c r="N207" s="26" t="str">
        <f>IFERROR(VLOOKUP(B207,LastWeek!B:M,12,FALSE),"")</f>
        <v/>
      </c>
      <c r="O207" s="25">
        <v>0</v>
      </c>
      <c r="P207" s="25">
        <v>165000</v>
      </c>
      <c r="Q207" s="25">
        <v>261000</v>
      </c>
      <c r="R207" s="27">
        <v>1716000</v>
      </c>
      <c r="S207" s="28">
        <v>18.5</v>
      </c>
      <c r="T207" s="29">
        <v>39.200000000000003</v>
      </c>
      <c r="U207" s="27">
        <v>93000</v>
      </c>
      <c r="V207" s="25">
        <v>43799</v>
      </c>
      <c r="W207" s="30">
        <v>0.5</v>
      </c>
      <c r="X207" s="31">
        <f t="shared" si="11"/>
        <v>100</v>
      </c>
      <c r="Y207" s="25">
        <v>11800</v>
      </c>
      <c r="Z207" s="25">
        <v>246468</v>
      </c>
      <c r="AA207" s="25">
        <v>180922</v>
      </c>
      <c r="AB207" s="25">
        <v>121141</v>
      </c>
      <c r="AC207" s="23" t="s">
        <v>63</v>
      </c>
    </row>
    <row r="208" spans="1:29" hidden="1">
      <c r="A208" s="36" t="str">
        <f t="shared" si="9"/>
        <v>Normal</v>
      </c>
      <c r="B208" s="22" t="s">
        <v>277</v>
      </c>
      <c r="C208" s="23" t="s">
        <v>60</v>
      </c>
      <c r="D208" s="24">
        <f>IFERROR(VLOOKUP(B208,TurnOver!A:C,3,FALSE),0)</f>
        <v>0</v>
      </c>
      <c r="E208" s="39">
        <f t="shared" si="10"/>
        <v>2.1</v>
      </c>
      <c r="F208" s="24">
        <f>IFERROR(VLOOKUP(B208,LastWeek!B:M,6,FALSE),"")</f>
        <v>1512000</v>
      </c>
      <c r="G208" s="25">
        <v>1512000</v>
      </c>
      <c r="H208" s="25">
        <v>912000</v>
      </c>
      <c r="I208" s="25">
        <f>IFERROR(VLOOKUP(B208,LastWeek!B:M,9,FALSE),"")</f>
        <v>21000</v>
      </c>
      <c r="J208" s="25">
        <v>183000</v>
      </c>
      <c r="K208" s="26" t="str">
        <f>IFERROR(VLOOKUP(B208,LastWeek!B:M,10,FALSE),"")</f>
        <v/>
      </c>
      <c r="L208" s="26" t="str">
        <f>IFERROR(VLOOKUP(B208,LastWeek!B:M,11,FALSE),"")</f>
        <v/>
      </c>
      <c r="M208" s="26"/>
      <c r="N208" s="26" t="str">
        <f>IFERROR(VLOOKUP(B208,LastWeek!B:M,12,FALSE),"")</f>
        <v/>
      </c>
      <c r="O208" s="25">
        <v>0</v>
      </c>
      <c r="P208" s="25">
        <v>0</v>
      </c>
      <c r="Q208" s="25">
        <v>183000</v>
      </c>
      <c r="R208" s="27">
        <v>1695000</v>
      </c>
      <c r="S208" s="28">
        <v>19.7</v>
      </c>
      <c r="T208" s="29">
        <v>56.2</v>
      </c>
      <c r="U208" s="27">
        <v>86250</v>
      </c>
      <c r="V208" s="25">
        <v>30158</v>
      </c>
      <c r="W208" s="30">
        <v>0.3</v>
      </c>
      <c r="X208" s="31">
        <f t="shared" si="11"/>
        <v>50</v>
      </c>
      <c r="Y208" s="25">
        <v>14249</v>
      </c>
      <c r="Z208" s="25">
        <v>162030</v>
      </c>
      <c r="AA208" s="25">
        <v>116973</v>
      </c>
      <c r="AB208" s="25">
        <v>86679</v>
      </c>
      <c r="AC208" s="23" t="s">
        <v>63</v>
      </c>
    </row>
    <row r="209" spans="1:29" hidden="1">
      <c r="A209" s="36" t="str">
        <f t="shared" si="9"/>
        <v>None</v>
      </c>
      <c r="B209" s="22" t="s">
        <v>278</v>
      </c>
      <c r="C209" s="23" t="s">
        <v>60</v>
      </c>
      <c r="D209" s="24">
        <f>IFERROR(VLOOKUP(B209,TurnOver!A:C,3,FALSE),0)</f>
        <v>0</v>
      </c>
      <c r="E209" s="39" t="str">
        <f t="shared" si="10"/>
        <v>前八週無拉料</v>
      </c>
      <c r="F209" s="24" t="str">
        <f>IFERROR(VLOOKUP(B209,LastWeek!B:M,6,FALSE),"")</f>
        <v/>
      </c>
      <c r="G209" s="25">
        <v>0</v>
      </c>
      <c r="H209" s="25">
        <v>0</v>
      </c>
      <c r="I209" s="25" t="str">
        <f>IFERROR(VLOOKUP(B209,LastWeek!B:M,9,FALSE),"")</f>
        <v/>
      </c>
      <c r="J209" s="25">
        <v>0</v>
      </c>
      <c r="K209" s="26" t="str">
        <f>IFERROR(VLOOKUP(B209,LastWeek!B:M,10,FALSE),"")</f>
        <v/>
      </c>
      <c r="L209" s="26" t="str">
        <f>IFERROR(VLOOKUP(B209,LastWeek!B:M,11,FALSE),"")</f>
        <v/>
      </c>
      <c r="M209" s="26"/>
      <c r="N209" s="26" t="str">
        <f>IFERROR(VLOOKUP(B209,LastWeek!B:M,12,FALSE),"")</f>
        <v/>
      </c>
      <c r="O209" s="25">
        <v>0</v>
      </c>
      <c r="P209" s="25">
        <v>0</v>
      </c>
      <c r="Q209" s="25">
        <v>0</v>
      </c>
      <c r="R209" s="27">
        <v>0</v>
      </c>
      <c r="S209" s="28" t="s">
        <v>61</v>
      </c>
      <c r="T209" s="29" t="s">
        <v>61</v>
      </c>
      <c r="U209" s="27">
        <v>0</v>
      </c>
      <c r="V209" s="25" t="s">
        <v>61</v>
      </c>
      <c r="W209" s="30" t="s">
        <v>62</v>
      </c>
      <c r="X209" s="31" t="str">
        <f t="shared" si="11"/>
        <v>E</v>
      </c>
      <c r="Y209" s="25">
        <v>0</v>
      </c>
      <c r="Z209" s="25">
        <v>0</v>
      </c>
      <c r="AA209" s="25">
        <v>0</v>
      </c>
      <c r="AB209" s="25">
        <v>0</v>
      </c>
      <c r="AC209" s="23" t="s">
        <v>63</v>
      </c>
    </row>
    <row r="210" spans="1:29">
      <c r="A210" s="36" t="str">
        <f t="shared" si="9"/>
        <v>FCST</v>
      </c>
      <c r="B210" s="22" t="s">
        <v>279</v>
      </c>
      <c r="C210" s="23" t="s">
        <v>60</v>
      </c>
      <c r="D210" s="24">
        <f>IFERROR(VLOOKUP(B210,TurnOver!A:C,3,FALSE),0)</f>
        <v>0</v>
      </c>
      <c r="E210" s="39" t="str">
        <f t="shared" si="10"/>
        <v>前八週無拉料</v>
      </c>
      <c r="F210" s="24" t="str">
        <f>IFERROR(VLOOKUP(B210,LastWeek!B:M,6,FALSE),"")</f>
        <v/>
      </c>
      <c r="G210" s="25">
        <v>0</v>
      </c>
      <c r="H210" s="25">
        <v>0</v>
      </c>
      <c r="I210" s="25" t="str">
        <f>IFERROR(VLOOKUP(B210,LastWeek!B:M,9,FALSE),"")</f>
        <v/>
      </c>
      <c r="J210" s="25">
        <v>0</v>
      </c>
      <c r="K210" s="26" t="str">
        <f>IFERROR(VLOOKUP(B210,LastWeek!B:M,10,FALSE),"")</f>
        <v/>
      </c>
      <c r="L210" s="26" t="str">
        <f>IFERROR(VLOOKUP(B210,LastWeek!B:M,11,FALSE),"")</f>
        <v/>
      </c>
      <c r="M210" s="26"/>
      <c r="N210" s="26" t="str">
        <f>IFERROR(VLOOKUP(B210,LastWeek!B:M,12,FALSE),"")</f>
        <v/>
      </c>
      <c r="O210" s="25">
        <v>0</v>
      </c>
      <c r="P210" s="25">
        <v>0</v>
      </c>
      <c r="Q210" s="25">
        <v>0</v>
      </c>
      <c r="R210" s="27">
        <v>0</v>
      </c>
      <c r="S210" s="28" t="s">
        <v>61</v>
      </c>
      <c r="T210" s="29">
        <v>0</v>
      </c>
      <c r="U210" s="27">
        <v>0</v>
      </c>
      <c r="V210" s="25">
        <v>2</v>
      </c>
      <c r="W210" s="30" t="s">
        <v>73</v>
      </c>
      <c r="X210" s="31" t="str">
        <f t="shared" si="11"/>
        <v>F</v>
      </c>
      <c r="Y210" s="25">
        <v>14</v>
      </c>
      <c r="Z210" s="25">
        <v>0</v>
      </c>
      <c r="AA210" s="25">
        <v>0</v>
      </c>
      <c r="AB210" s="25">
        <v>0</v>
      </c>
      <c r="AC210" s="23" t="s">
        <v>63</v>
      </c>
    </row>
    <row r="211" spans="1:29" hidden="1">
      <c r="A211" s="36" t="str">
        <f t="shared" si="9"/>
        <v>ZeroZero</v>
      </c>
      <c r="B211" s="22" t="s">
        <v>280</v>
      </c>
      <c r="C211" s="23" t="s">
        <v>60</v>
      </c>
      <c r="D211" s="24">
        <f>IFERROR(VLOOKUP(B211,TurnOver!A:C,3,FALSE),0)</f>
        <v>0</v>
      </c>
      <c r="E211" s="39" t="str">
        <f t="shared" si="10"/>
        <v>前八週無拉料</v>
      </c>
      <c r="F211" s="24">
        <f>IFERROR(VLOOKUP(B211,LastWeek!B:M,6,FALSE),"")</f>
        <v>2000</v>
      </c>
      <c r="G211" s="25">
        <v>2000</v>
      </c>
      <c r="H211" s="25">
        <v>2000</v>
      </c>
      <c r="I211" s="25">
        <f>IFERROR(VLOOKUP(B211,LastWeek!B:M,9,FALSE),"")</f>
        <v>2000</v>
      </c>
      <c r="J211" s="25">
        <v>2000</v>
      </c>
      <c r="K211" s="26" t="str">
        <f>IFERROR(VLOOKUP(B211,LastWeek!B:M,10,FALSE),"")</f>
        <v>Checking</v>
      </c>
      <c r="L211" s="26" t="str">
        <f>IFERROR(VLOOKUP(B211,LastWeek!B:M,11,FALSE),"")</f>
        <v>SalesPM</v>
      </c>
      <c r="M211" s="26"/>
      <c r="N211" s="26" t="str">
        <f>IFERROR(VLOOKUP(B211,LastWeek!B:M,12,FALSE),"")</f>
        <v xml:space="preserve">Toshiba 要求 &amp; PM 策略備料. </v>
      </c>
      <c r="O211" s="25">
        <v>0</v>
      </c>
      <c r="P211" s="25">
        <v>2000</v>
      </c>
      <c r="Q211" s="25">
        <v>0</v>
      </c>
      <c r="R211" s="27">
        <v>4000</v>
      </c>
      <c r="S211" s="28" t="s">
        <v>61</v>
      </c>
      <c r="T211" s="29" t="s">
        <v>61</v>
      </c>
      <c r="U211" s="27">
        <v>0</v>
      </c>
      <c r="V211" s="25" t="s">
        <v>61</v>
      </c>
      <c r="W211" s="30" t="s">
        <v>62</v>
      </c>
      <c r="X211" s="31" t="str">
        <f t="shared" si="11"/>
        <v>E</v>
      </c>
      <c r="Y211" s="25">
        <v>0</v>
      </c>
      <c r="Z211" s="25">
        <v>0</v>
      </c>
      <c r="AA211" s="25">
        <v>0</v>
      </c>
      <c r="AB211" s="25">
        <v>0</v>
      </c>
      <c r="AC211" s="23" t="s">
        <v>63</v>
      </c>
    </row>
    <row r="212" spans="1:29" hidden="1">
      <c r="A212" s="36" t="str">
        <f t="shared" si="9"/>
        <v>Normal</v>
      </c>
      <c r="B212" s="22" t="s">
        <v>281</v>
      </c>
      <c r="C212" s="23" t="s">
        <v>60</v>
      </c>
      <c r="D212" s="24">
        <f>IFERROR(VLOOKUP(B212,TurnOver!A:C,3,FALSE),0)</f>
        <v>0</v>
      </c>
      <c r="E212" s="39">
        <f t="shared" si="10"/>
        <v>0</v>
      </c>
      <c r="F212" s="24">
        <f>IFERROR(VLOOKUP(B212,LastWeek!B:M,6,FALSE),"")</f>
        <v>0</v>
      </c>
      <c r="G212" s="25">
        <v>0</v>
      </c>
      <c r="H212" s="25">
        <v>0</v>
      </c>
      <c r="I212" s="25">
        <f>IFERROR(VLOOKUP(B212,LastWeek!B:M,9,FALSE),"")</f>
        <v>0</v>
      </c>
      <c r="J212" s="25">
        <v>0</v>
      </c>
      <c r="K212" s="26" t="str">
        <f>IFERROR(VLOOKUP(B212,LastWeek!B:M,10,FALSE),"")</f>
        <v/>
      </c>
      <c r="L212" s="26" t="str">
        <f>IFERROR(VLOOKUP(B212,LastWeek!B:M,11,FALSE),"")</f>
        <v/>
      </c>
      <c r="M212" s="26"/>
      <c r="N212" s="26" t="str">
        <f>IFERROR(VLOOKUP(B212,LastWeek!B:M,12,FALSE),"")</f>
        <v/>
      </c>
      <c r="O212" s="25">
        <v>0</v>
      </c>
      <c r="P212" s="25">
        <v>0</v>
      </c>
      <c r="Q212" s="25">
        <v>0</v>
      </c>
      <c r="R212" s="27">
        <v>0</v>
      </c>
      <c r="S212" s="28">
        <v>0</v>
      </c>
      <c r="T212" s="29" t="s">
        <v>61</v>
      </c>
      <c r="U212" s="27">
        <v>4</v>
      </c>
      <c r="V212" s="25" t="s">
        <v>61</v>
      </c>
      <c r="W212" s="30" t="s">
        <v>62</v>
      </c>
      <c r="X212" s="31" t="str">
        <f t="shared" si="11"/>
        <v>E</v>
      </c>
      <c r="Y212" s="25">
        <v>0</v>
      </c>
      <c r="Z212" s="25">
        <v>0</v>
      </c>
      <c r="AA212" s="25">
        <v>0</v>
      </c>
      <c r="AB212" s="25">
        <v>0</v>
      </c>
      <c r="AC212" s="23" t="s">
        <v>63</v>
      </c>
    </row>
    <row r="213" spans="1:29" hidden="1">
      <c r="A213" s="36" t="str">
        <f t="shared" si="9"/>
        <v>Normal</v>
      </c>
      <c r="B213" s="22" t="s">
        <v>282</v>
      </c>
      <c r="C213" s="23" t="s">
        <v>60</v>
      </c>
      <c r="D213" s="24">
        <f>IFERROR(VLOOKUP(B213,TurnOver!A:C,3,FALSE),0)</f>
        <v>0</v>
      </c>
      <c r="E213" s="39">
        <f t="shared" si="10"/>
        <v>0.2</v>
      </c>
      <c r="F213" s="24">
        <f>IFERROR(VLOOKUP(B213,LastWeek!B:M,6,FALSE),"")</f>
        <v>0</v>
      </c>
      <c r="G213" s="25">
        <v>0</v>
      </c>
      <c r="H213" s="25">
        <v>0</v>
      </c>
      <c r="I213" s="25">
        <f>IFERROR(VLOOKUP(B213,LastWeek!B:M,9,FALSE),"")</f>
        <v>35</v>
      </c>
      <c r="J213" s="25">
        <v>35</v>
      </c>
      <c r="K213" s="26" t="str">
        <f>IFERROR(VLOOKUP(B213,LastWeek!B:M,10,FALSE),"")</f>
        <v>Checking</v>
      </c>
      <c r="L213" s="26" t="str">
        <f>IFERROR(VLOOKUP(B213,LastWeek!B:M,11,FALSE),"")</f>
        <v>Sales</v>
      </c>
      <c r="M213" s="26"/>
      <c r="N213" s="26" t="str">
        <f>IFERROR(VLOOKUP(B213,LastWeek!B:M,12,FALSE),"")</f>
        <v>NNB PJ "A49(0CB)" EVT sample demand.</v>
      </c>
      <c r="O213" s="25">
        <v>0</v>
      </c>
      <c r="P213" s="25">
        <v>35</v>
      </c>
      <c r="Q213" s="25">
        <v>0</v>
      </c>
      <c r="R213" s="27">
        <v>35</v>
      </c>
      <c r="S213" s="28">
        <v>0.2</v>
      </c>
      <c r="T213" s="29" t="s">
        <v>61</v>
      </c>
      <c r="U213" s="27">
        <v>190</v>
      </c>
      <c r="V213" s="25" t="s">
        <v>61</v>
      </c>
      <c r="W213" s="30" t="s">
        <v>62</v>
      </c>
      <c r="X213" s="31" t="str">
        <f t="shared" si="11"/>
        <v>E</v>
      </c>
      <c r="Y213" s="25">
        <v>0</v>
      </c>
      <c r="Z213" s="25">
        <v>0</v>
      </c>
      <c r="AA213" s="25">
        <v>0</v>
      </c>
      <c r="AB213" s="25">
        <v>0</v>
      </c>
      <c r="AC213" s="23" t="s">
        <v>63</v>
      </c>
    </row>
    <row r="214" spans="1:29">
      <c r="A214" s="36" t="str">
        <f t="shared" si="9"/>
        <v>FCST</v>
      </c>
      <c r="B214" s="22" t="s">
        <v>505</v>
      </c>
      <c r="C214" s="23" t="s">
        <v>60</v>
      </c>
      <c r="D214" s="24">
        <f>IFERROR(VLOOKUP(B214,TurnOver!A:C,3,FALSE),0)</f>
        <v>0</v>
      </c>
      <c r="E214" s="39" t="str">
        <f t="shared" si="10"/>
        <v>前八週無拉料</v>
      </c>
      <c r="F214" s="24">
        <f>IFERROR(VLOOKUP(B214,LastWeek!B:M,6,FALSE),"")</f>
        <v>21750</v>
      </c>
      <c r="G214" s="25">
        <v>21750</v>
      </c>
      <c r="H214" s="25">
        <v>0</v>
      </c>
      <c r="I214" s="25">
        <f>IFERROR(VLOOKUP(B214,LastWeek!B:M,9,FALSE),"")</f>
        <v>0</v>
      </c>
      <c r="J214" s="25">
        <v>0</v>
      </c>
      <c r="K214" s="26" t="str">
        <f>IFERROR(VLOOKUP(B214,LastWeek!B:M,10,FALSE),"")</f>
        <v/>
      </c>
      <c r="L214" s="26" t="str">
        <f>IFERROR(VLOOKUP(B214,LastWeek!B:M,11,FALSE),"")</f>
        <v/>
      </c>
      <c r="M214" s="26"/>
      <c r="N214" s="26" t="str">
        <f>IFERROR(VLOOKUP(B214,LastWeek!B:M,12,FALSE),"")</f>
        <v/>
      </c>
      <c r="O214" s="25">
        <v>0</v>
      </c>
      <c r="P214" s="25">
        <v>0</v>
      </c>
      <c r="Q214" s="25">
        <v>0</v>
      </c>
      <c r="R214" s="27">
        <v>21750</v>
      </c>
      <c r="S214" s="28" t="s">
        <v>61</v>
      </c>
      <c r="T214" s="29">
        <v>8.6999999999999993</v>
      </c>
      <c r="U214" s="27">
        <v>0</v>
      </c>
      <c r="V214" s="25">
        <v>2497</v>
      </c>
      <c r="W214" s="30" t="s">
        <v>73</v>
      </c>
      <c r="X214" s="31" t="str">
        <f t="shared" si="11"/>
        <v>F</v>
      </c>
      <c r="Y214" s="25">
        <v>271</v>
      </c>
      <c r="Z214" s="25">
        <v>12200</v>
      </c>
      <c r="AA214" s="25">
        <v>12500</v>
      </c>
      <c r="AB214" s="25">
        <v>10000</v>
      </c>
      <c r="AC214" s="23" t="s">
        <v>63</v>
      </c>
    </row>
    <row r="215" spans="1:29">
      <c r="A215" s="36" t="str">
        <f t="shared" si="9"/>
        <v>FCST</v>
      </c>
      <c r="B215" s="22" t="s">
        <v>284</v>
      </c>
      <c r="C215" s="23" t="s">
        <v>60</v>
      </c>
      <c r="D215" s="24">
        <f>IFERROR(VLOOKUP(B215,TurnOver!A:C,3,FALSE),0)</f>
        <v>0</v>
      </c>
      <c r="E215" s="39" t="str">
        <f t="shared" si="10"/>
        <v>前八週無拉料</v>
      </c>
      <c r="F215" s="24">
        <f>IFERROR(VLOOKUP(B215,LastWeek!B:M,6,FALSE),"")</f>
        <v>0</v>
      </c>
      <c r="G215" s="25">
        <v>0</v>
      </c>
      <c r="H215" s="25">
        <v>0</v>
      </c>
      <c r="I215" s="25">
        <f>IFERROR(VLOOKUP(B215,LastWeek!B:M,9,FALSE),"")</f>
        <v>0</v>
      </c>
      <c r="J215" s="25">
        <v>0</v>
      </c>
      <c r="K215" s="26" t="str">
        <f>IFERROR(VLOOKUP(B215,LastWeek!B:M,10,FALSE),"")</f>
        <v/>
      </c>
      <c r="L215" s="26" t="str">
        <f>IFERROR(VLOOKUP(B215,LastWeek!B:M,11,FALSE),"")</f>
        <v/>
      </c>
      <c r="M215" s="26"/>
      <c r="N215" s="26" t="str">
        <f>IFERROR(VLOOKUP(B215,LastWeek!B:M,12,FALSE),"")</f>
        <v/>
      </c>
      <c r="O215" s="25">
        <v>0</v>
      </c>
      <c r="P215" s="25">
        <v>0</v>
      </c>
      <c r="Q215" s="25">
        <v>0</v>
      </c>
      <c r="R215" s="27">
        <v>0</v>
      </c>
      <c r="S215" s="28" t="s">
        <v>61</v>
      </c>
      <c r="T215" s="29">
        <v>0</v>
      </c>
      <c r="U215" s="27">
        <v>0</v>
      </c>
      <c r="V215" s="25">
        <v>1</v>
      </c>
      <c r="W215" s="30" t="s">
        <v>73</v>
      </c>
      <c r="X215" s="31" t="str">
        <f t="shared" si="11"/>
        <v>F</v>
      </c>
      <c r="Y215" s="25">
        <v>0</v>
      </c>
      <c r="Z215" s="25">
        <v>8</v>
      </c>
      <c r="AA215" s="25">
        <v>0</v>
      </c>
      <c r="AB215" s="25">
        <v>0</v>
      </c>
      <c r="AC215" s="23" t="s">
        <v>63</v>
      </c>
    </row>
    <row r="216" spans="1:29" hidden="1">
      <c r="A216" s="36" t="str">
        <f t="shared" si="9"/>
        <v>None</v>
      </c>
      <c r="B216" s="22" t="s">
        <v>285</v>
      </c>
      <c r="C216" s="23" t="s">
        <v>60</v>
      </c>
      <c r="D216" s="24">
        <f>IFERROR(VLOOKUP(B216,TurnOver!A:C,3,FALSE),0)</f>
        <v>0</v>
      </c>
      <c r="E216" s="39" t="str">
        <f t="shared" si="10"/>
        <v>前八週無拉料</v>
      </c>
      <c r="F216" s="24">
        <f>IFERROR(VLOOKUP(B216,LastWeek!B:M,6,FALSE),"")</f>
        <v>0</v>
      </c>
      <c r="G216" s="25">
        <v>0</v>
      </c>
      <c r="H216" s="25">
        <v>0</v>
      </c>
      <c r="I216" s="25">
        <f>IFERROR(VLOOKUP(B216,LastWeek!B:M,9,FALSE),"")</f>
        <v>0</v>
      </c>
      <c r="J216" s="25">
        <v>0</v>
      </c>
      <c r="K216" s="26" t="str">
        <f>IFERROR(VLOOKUP(B216,LastWeek!B:M,10,FALSE),"")</f>
        <v>Checking</v>
      </c>
      <c r="L216" s="26" t="str">
        <f>IFERROR(VLOOKUP(B216,LastWeek!B:M,11,FALSE),"")</f>
        <v>Sales</v>
      </c>
      <c r="M216" s="26"/>
      <c r="N216" s="26" t="str">
        <f>IFERROR(VLOOKUP(B216,LastWeek!B:M,12,FALSE),"")</f>
        <v>NNB Switch"FF1" service demand.</v>
      </c>
      <c r="O216" s="25">
        <v>0</v>
      </c>
      <c r="P216" s="25">
        <v>0</v>
      </c>
      <c r="Q216" s="25">
        <v>0</v>
      </c>
      <c r="R216" s="27">
        <v>0</v>
      </c>
      <c r="S216" s="28" t="s">
        <v>61</v>
      </c>
      <c r="T216" s="29" t="s">
        <v>61</v>
      </c>
      <c r="U216" s="27">
        <v>0</v>
      </c>
      <c r="V216" s="25" t="s">
        <v>61</v>
      </c>
      <c r="W216" s="30" t="s">
        <v>62</v>
      </c>
      <c r="X216" s="31" t="str">
        <f t="shared" si="11"/>
        <v>E</v>
      </c>
      <c r="Y216" s="25">
        <v>0</v>
      </c>
      <c r="Z216" s="25">
        <v>0</v>
      </c>
      <c r="AA216" s="25">
        <v>0</v>
      </c>
      <c r="AB216" s="25">
        <v>0</v>
      </c>
      <c r="AC216" s="23" t="s">
        <v>63</v>
      </c>
    </row>
    <row r="217" spans="1:29">
      <c r="A217" s="36" t="str">
        <f t="shared" si="9"/>
        <v>FCST</v>
      </c>
      <c r="B217" s="22" t="s">
        <v>286</v>
      </c>
      <c r="C217" s="23" t="s">
        <v>60</v>
      </c>
      <c r="D217" s="24">
        <f>IFERROR(VLOOKUP(B217,TurnOver!A:C,3,FALSE),0)</f>
        <v>0</v>
      </c>
      <c r="E217" s="39" t="str">
        <f t="shared" si="10"/>
        <v>前八週無拉料</v>
      </c>
      <c r="F217" s="24">
        <f>IFERROR(VLOOKUP(B217,LastWeek!B:M,6,FALSE),"")</f>
        <v>1000</v>
      </c>
      <c r="G217" s="25">
        <v>1000</v>
      </c>
      <c r="H217" s="25">
        <v>0</v>
      </c>
      <c r="I217" s="25">
        <f>IFERROR(VLOOKUP(B217,LastWeek!B:M,9,FALSE),"")</f>
        <v>2000</v>
      </c>
      <c r="J217" s="25">
        <v>0</v>
      </c>
      <c r="K217" s="26" t="str">
        <f>IFERROR(VLOOKUP(B217,LastWeek!B:M,10,FALSE),"")</f>
        <v>Checking</v>
      </c>
      <c r="L217" s="26" t="str">
        <f>IFERROR(VLOOKUP(B217,LastWeek!B:M,11,FALSE),"")</f>
        <v>Sales</v>
      </c>
      <c r="M217" s="26"/>
      <c r="N217" s="26" t="str">
        <f>IFERROR(VLOOKUP(B217,LastWeek!B:M,12,FALSE),"")</f>
        <v>NNB Switch"FF1" service demand.</v>
      </c>
      <c r="O217" s="25">
        <v>0</v>
      </c>
      <c r="P217" s="25">
        <v>0</v>
      </c>
      <c r="Q217" s="25">
        <v>0</v>
      </c>
      <c r="R217" s="27">
        <v>1000</v>
      </c>
      <c r="S217" s="28" t="s">
        <v>61</v>
      </c>
      <c r="T217" s="29">
        <v>4.5</v>
      </c>
      <c r="U217" s="27">
        <v>0</v>
      </c>
      <c r="V217" s="25">
        <v>224</v>
      </c>
      <c r="W217" s="30" t="s">
        <v>73</v>
      </c>
      <c r="X217" s="31" t="str">
        <f t="shared" si="11"/>
        <v>F</v>
      </c>
      <c r="Y217" s="25">
        <v>2020</v>
      </c>
      <c r="Z217" s="25">
        <v>0</v>
      </c>
      <c r="AA217" s="25">
        <v>0</v>
      </c>
      <c r="AB217" s="25">
        <v>0</v>
      </c>
      <c r="AC217" s="23" t="s">
        <v>63</v>
      </c>
    </row>
    <row r="218" spans="1:29" hidden="1">
      <c r="A218" s="36" t="str">
        <f t="shared" si="9"/>
        <v>Normal</v>
      </c>
      <c r="B218" s="22" t="s">
        <v>287</v>
      </c>
      <c r="C218" s="23" t="s">
        <v>60</v>
      </c>
      <c r="D218" s="24">
        <f>IFERROR(VLOOKUP(B218,TurnOver!A:C,3,FALSE),0)</f>
        <v>0</v>
      </c>
      <c r="E218" s="39">
        <f t="shared" si="10"/>
        <v>0</v>
      </c>
      <c r="F218" s="24">
        <f>IFERROR(VLOOKUP(B218,LastWeek!B:M,6,FALSE),"")</f>
        <v>0</v>
      </c>
      <c r="G218" s="25">
        <v>0</v>
      </c>
      <c r="H218" s="25">
        <v>0</v>
      </c>
      <c r="I218" s="25">
        <f>IFERROR(VLOOKUP(B218,LastWeek!B:M,9,FALSE),"")</f>
        <v>2500</v>
      </c>
      <c r="J218" s="25">
        <v>0</v>
      </c>
      <c r="K218" s="26" t="str">
        <f>IFERROR(VLOOKUP(B218,LastWeek!B:M,10,FALSE),"")</f>
        <v/>
      </c>
      <c r="L218" s="26" t="str">
        <f>IFERROR(VLOOKUP(B218,LastWeek!B:M,11,FALSE),"")</f>
        <v/>
      </c>
      <c r="M218" s="26"/>
      <c r="N218" s="26" t="str">
        <f>IFERROR(VLOOKUP(B218,LastWeek!B:M,12,FALSE),"")</f>
        <v/>
      </c>
      <c r="O218" s="25">
        <v>0</v>
      </c>
      <c r="P218" s="25">
        <v>0</v>
      </c>
      <c r="Q218" s="25">
        <v>0</v>
      </c>
      <c r="R218" s="27">
        <v>0</v>
      </c>
      <c r="S218" s="28">
        <v>0</v>
      </c>
      <c r="T218" s="29">
        <v>0</v>
      </c>
      <c r="U218" s="27">
        <v>313</v>
      </c>
      <c r="V218" s="25">
        <v>80</v>
      </c>
      <c r="W218" s="30">
        <v>0.3</v>
      </c>
      <c r="X218" s="31">
        <f t="shared" si="11"/>
        <v>50</v>
      </c>
      <c r="Y218" s="25">
        <v>718</v>
      </c>
      <c r="Z218" s="25">
        <v>0</v>
      </c>
      <c r="AA218" s="25">
        <v>0</v>
      </c>
      <c r="AB218" s="25">
        <v>0</v>
      </c>
      <c r="AC218" s="23" t="s">
        <v>63</v>
      </c>
    </row>
    <row r="219" spans="1:29" hidden="1">
      <c r="A219" s="36" t="str">
        <f t="shared" si="9"/>
        <v>OverStock</v>
      </c>
      <c r="B219" s="22" t="s">
        <v>288</v>
      </c>
      <c r="C219" s="23" t="s">
        <v>60</v>
      </c>
      <c r="D219" s="24">
        <f>IFERROR(VLOOKUP(B219,TurnOver!A:C,3,FALSE),0)</f>
        <v>0</v>
      </c>
      <c r="E219" s="39">
        <f t="shared" si="10"/>
        <v>32</v>
      </c>
      <c r="F219" s="24">
        <f>IFERROR(VLOOKUP(B219,LastWeek!B:M,6,FALSE),"")</f>
        <v>0</v>
      </c>
      <c r="G219" s="25">
        <v>0</v>
      </c>
      <c r="H219" s="25">
        <v>0</v>
      </c>
      <c r="I219" s="25">
        <f>IFERROR(VLOOKUP(B219,LastWeek!B:M,9,FALSE),"")</f>
        <v>24000</v>
      </c>
      <c r="J219" s="25">
        <v>36000</v>
      </c>
      <c r="K219" s="26" t="str">
        <f>IFERROR(VLOOKUP(B219,LastWeek!B:M,10,FALSE),"")</f>
        <v/>
      </c>
      <c r="L219" s="26" t="str">
        <f>IFERROR(VLOOKUP(B219,LastWeek!B:M,11,FALSE),"")</f>
        <v/>
      </c>
      <c r="M219" s="26"/>
      <c r="N219" s="26" t="str">
        <f>IFERROR(VLOOKUP(B219,LastWeek!B:M,12,FALSE),"")</f>
        <v/>
      </c>
      <c r="O219" s="25">
        <v>0</v>
      </c>
      <c r="P219" s="25">
        <v>21000</v>
      </c>
      <c r="Q219" s="25">
        <v>15000</v>
      </c>
      <c r="R219" s="27">
        <v>36000</v>
      </c>
      <c r="S219" s="28">
        <v>32</v>
      </c>
      <c r="T219" s="29">
        <v>27</v>
      </c>
      <c r="U219" s="27">
        <v>1125</v>
      </c>
      <c r="V219" s="25">
        <v>1333</v>
      </c>
      <c r="W219" s="30">
        <v>1.2</v>
      </c>
      <c r="X219" s="31">
        <f t="shared" si="11"/>
        <v>100</v>
      </c>
      <c r="Y219" s="25">
        <v>3042</v>
      </c>
      <c r="Z219" s="25">
        <v>2958</v>
      </c>
      <c r="AA219" s="25">
        <v>9000</v>
      </c>
      <c r="AB219" s="25">
        <v>6269</v>
      </c>
      <c r="AC219" s="23" t="s">
        <v>63</v>
      </c>
    </row>
    <row r="220" spans="1:29" hidden="1">
      <c r="A220" s="36" t="str">
        <f t="shared" si="9"/>
        <v>OverStock</v>
      </c>
      <c r="B220" s="22" t="s">
        <v>289</v>
      </c>
      <c r="C220" s="23" t="s">
        <v>60</v>
      </c>
      <c r="D220" s="24">
        <f>IFERROR(VLOOKUP(B220,TurnOver!A:C,3,FALSE),0)</f>
        <v>0</v>
      </c>
      <c r="E220" s="39">
        <f t="shared" si="10"/>
        <v>8</v>
      </c>
      <c r="F220" s="24">
        <f>IFERROR(VLOOKUP(B220,LastWeek!B:M,6,FALSE),"")</f>
        <v>42500</v>
      </c>
      <c r="G220" s="25">
        <v>42500</v>
      </c>
      <c r="H220" s="25">
        <v>22500</v>
      </c>
      <c r="I220" s="25">
        <f>IFERROR(VLOOKUP(B220,LastWeek!B:M,9,FALSE),"")</f>
        <v>10000</v>
      </c>
      <c r="J220" s="25">
        <v>10000</v>
      </c>
      <c r="K220" s="26" t="str">
        <f>IFERROR(VLOOKUP(B220,LastWeek!B:M,10,FALSE),"")</f>
        <v/>
      </c>
      <c r="L220" s="26" t="str">
        <f>IFERROR(VLOOKUP(B220,LastWeek!B:M,11,FALSE),"")</f>
        <v/>
      </c>
      <c r="M220" s="26"/>
      <c r="N220" s="26" t="str">
        <f>IFERROR(VLOOKUP(B220,LastWeek!B:M,12,FALSE),"")</f>
        <v/>
      </c>
      <c r="O220" s="25">
        <v>0</v>
      </c>
      <c r="P220" s="25">
        <v>10000</v>
      </c>
      <c r="Q220" s="25">
        <v>0</v>
      </c>
      <c r="R220" s="27">
        <v>52500</v>
      </c>
      <c r="S220" s="28">
        <v>42</v>
      </c>
      <c r="T220" s="29" t="s">
        <v>61</v>
      </c>
      <c r="U220" s="27">
        <v>1250</v>
      </c>
      <c r="V220" s="25" t="s">
        <v>61</v>
      </c>
      <c r="W220" s="30" t="s">
        <v>62</v>
      </c>
      <c r="X220" s="31" t="str">
        <f t="shared" si="11"/>
        <v>E</v>
      </c>
      <c r="Y220" s="25">
        <v>0</v>
      </c>
      <c r="Z220" s="25">
        <v>0</v>
      </c>
      <c r="AA220" s="25">
        <v>0</v>
      </c>
      <c r="AB220" s="25">
        <v>0</v>
      </c>
      <c r="AC220" s="23" t="s">
        <v>63</v>
      </c>
    </row>
    <row r="221" spans="1:29" hidden="1">
      <c r="A221" s="36" t="str">
        <f t="shared" si="9"/>
        <v>OverStock</v>
      </c>
      <c r="B221" s="22" t="s">
        <v>290</v>
      </c>
      <c r="C221" s="23" t="s">
        <v>60</v>
      </c>
      <c r="D221" s="24">
        <f>IFERROR(VLOOKUP(B221,TurnOver!A:C,3,FALSE),0)</f>
        <v>0</v>
      </c>
      <c r="E221" s="39">
        <f t="shared" si="10"/>
        <v>14.4</v>
      </c>
      <c r="F221" s="24">
        <f>IFERROR(VLOOKUP(B221,LastWeek!B:M,6,FALSE),"")</f>
        <v>80000</v>
      </c>
      <c r="G221" s="25">
        <v>80000</v>
      </c>
      <c r="H221" s="25">
        <v>40000</v>
      </c>
      <c r="I221" s="25">
        <f>IFERROR(VLOOKUP(B221,LastWeek!B:M,9,FALSE),"")</f>
        <v>85000</v>
      </c>
      <c r="J221" s="25">
        <v>67500</v>
      </c>
      <c r="K221" s="26" t="str">
        <f>IFERROR(VLOOKUP(B221,LastWeek!B:M,10,FALSE),"")</f>
        <v/>
      </c>
      <c r="L221" s="26" t="str">
        <f>IFERROR(VLOOKUP(B221,LastWeek!B:M,11,FALSE),"")</f>
        <v/>
      </c>
      <c r="M221" s="26"/>
      <c r="N221" s="26" t="str">
        <f>IFERROR(VLOOKUP(B221,LastWeek!B:M,12,FALSE),"")</f>
        <v/>
      </c>
      <c r="O221" s="25">
        <v>0</v>
      </c>
      <c r="P221" s="25">
        <v>67500</v>
      </c>
      <c r="Q221" s="25">
        <v>0</v>
      </c>
      <c r="R221" s="27">
        <v>147500</v>
      </c>
      <c r="S221" s="28">
        <v>31.5</v>
      </c>
      <c r="T221" s="29">
        <v>64.7</v>
      </c>
      <c r="U221" s="27">
        <v>4688</v>
      </c>
      <c r="V221" s="25">
        <v>2279</v>
      </c>
      <c r="W221" s="30">
        <v>0.5</v>
      </c>
      <c r="X221" s="31">
        <f t="shared" si="11"/>
        <v>100</v>
      </c>
      <c r="Y221" s="25">
        <v>6355</v>
      </c>
      <c r="Z221" s="25">
        <v>7143</v>
      </c>
      <c r="AA221" s="25">
        <v>10600</v>
      </c>
      <c r="AB221" s="25">
        <v>3960</v>
      </c>
      <c r="AC221" s="23" t="s">
        <v>63</v>
      </c>
    </row>
    <row r="222" spans="1:29" hidden="1">
      <c r="A222" s="36" t="str">
        <f t="shared" si="9"/>
        <v>OverStock</v>
      </c>
      <c r="B222" s="22" t="s">
        <v>291</v>
      </c>
      <c r="C222" s="23" t="s">
        <v>60</v>
      </c>
      <c r="D222" s="24">
        <f>IFERROR(VLOOKUP(B222,TurnOver!A:C,3,FALSE),0)</f>
        <v>0</v>
      </c>
      <c r="E222" s="39">
        <f t="shared" si="10"/>
        <v>5.6</v>
      </c>
      <c r="F222" s="24">
        <f>IFERROR(VLOOKUP(B222,LastWeek!B:M,6,FALSE),"")</f>
        <v>1074000</v>
      </c>
      <c r="G222" s="25">
        <v>1074000</v>
      </c>
      <c r="H222" s="25">
        <v>798000</v>
      </c>
      <c r="I222" s="25">
        <f>IFERROR(VLOOKUP(B222,LastWeek!B:M,9,FALSE),"")</f>
        <v>201000</v>
      </c>
      <c r="J222" s="25">
        <v>204000</v>
      </c>
      <c r="K222" s="26" t="str">
        <f>IFERROR(VLOOKUP(B222,LastWeek!B:M,10,FALSE),"")</f>
        <v/>
      </c>
      <c r="L222" s="26" t="str">
        <f>IFERROR(VLOOKUP(B222,LastWeek!B:M,11,FALSE),"")</f>
        <v/>
      </c>
      <c r="M222" s="26"/>
      <c r="N222" s="26" t="str">
        <f>IFERROR(VLOOKUP(B222,LastWeek!B:M,12,FALSE),"")</f>
        <v/>
      </c>
      <c r="O222" s="25">
        <v>0</v>
      </c>
      <c r="P222" s="25">
        <v>0</v>
      </c>
      <c r="Q222" s="25">
        <v>204000</v>
      </c>
      <c r="R222" s="27">
        <v>1278000</v>
      </c>
      <c r="S222" s="28">
        <v>35.1</v>
      </c>
      <c r="T222" s="29">
        <v>30</v>
      </c>
      <c r="U222" s="27">
        <v>36375</v>
      </c>
      <c r="V222" s="25">
        <v>42604</v>
      </c>
      <c r="W222" s="30">
        <v>1.2</v>
      </c>
      <c r="X222" s="31">
        <f t="shared" si="11"/>
        <v>100</v>
      </c>
      <c r="Y222" s="25">
        <v>102765</v>
      </c>
      <c r="Z222" s="25">
        <v>216441</v>
      </c>
      <c r="AA222" s="25">
        <v>96169</v>
      </c>
      <c r="AB222" s="25">
        <v>109265</v>
      </c>
      <c r="AC222" s="23" t="s">
        <v>63</v>
      </c>
    </row>
    <row r="223" spans="1:29" hidden="1">
      <c r="A223" s="36" t="str">
        <f t="shared" si="9"/>
        <v>Normal</v>
      </c>
      <c r="B223" s="22" t="s">
        <v>292</v>
      </c>
      <c r="C223" s="23" t="s">
        <v>60</v>
      </c>
      <c r="D223" s="24">
        <f>IFERROR(VLOOKUP(B223,TurnOver!A:C,3,FALSE),0)</f>
        <v>0</v>
      </c>
      <c r="E223" s="39">
        <f t="shared" si="10"/>
        <v>8</v>
      </c>
      <c r="F223" s="24">
        <f>IFERROR(VLOOKUP(B223,LastWeek!B:M,6,FALSE),"")</f>
        <v>9000</v>
      </c>
      <c r="G223" s="25">
        <v>9000</v>
      </c>
      <c r="H223" s="25">
        <v>0</v>
      </c>
      <c r="I223" s="25">
        <f>IFERROR(VLOOKUP(B223,LastWeek!B:M,9,FALSE),"")</f>
        <v>12000</v>
      </c>
      <c r="J223" s="25">
        <v>18000</v>
      </c>
      <c r="K223" s="26" t="str">
        <f>IFERROR(VLOOKUP(B223,LastWeek!B:M,10,FALSE),"")</f>
        <v/>
      </c>
      <c r="L223" s="26" t="str">
        <f>IFERROR(VLOOKUP(B223,LastWeek!B:M,11,FALSE),"")</f>
        <v/>
      </c>
      <c r="M223" s="26"/>
      <c r="N223" s="26" t="str">
        <f>IFERROR(VLOOKUP(B223,LastWeek!B:M,12,FALSE),"")</f>
        <v/>
      </c>
      <c r="O223" s="25">
        <v>0</v>
      </c>
      <c r="P223" s="25">
        <v>12000</v>
      </c>
      <c r="Q223" s="25">
        <v>6000</v>
      </c>
      <c r="R223" s="27">
        <v>27000</v>
      </c>
      <c r="S223" s="28">
        <v>12</v>
      </c>
      <c r="T223" s="29">
        <v>27</v>
      </c>
      <c r="U223" s="27">
        <v>2250</v>
      </c>
      <c r="V223" s="25">
        <v>1000</v>
      </c>
      <c r="W223" s="30">
        <v>0.4</v>
      </c>
      <c r="X223" s="31">
        <f t="shared" si="11"/>
        <v>50</v>
      </c>
      <c r="Y223" s="25">
        <v>0</v>
      </c>
      <c r="Z223" s="25">
        <v>7788</v>
      </c>
      <c r="AA223" s="25">
        <v>1509</v>
      </c>
      <c r="AB223" s="25">
        <v>301</v>
      </c>
      <c r="AC223" s="23" t="s">
        <v>63</v>
      </c>
    </row>
    <row r="224" spans="1:29" hidden="1">
      <c r="A224" s="36" t="str">
        <f t="shared" si="9"/>
        <v>OverStock</v>
      </c>
      <c r="B224" s="22" t="s">
        <v>293</v>
      </c>
      <c r="C224" s="23" t="s">
        <v>60</v>
      </c>
      <c r="D224" s="24">
        <f>IFERROR(VLOOKUP(B224,TurnOver!A:C,3,FALSE),0)</f>
        <v>0</v>
      </c>
      <c r="E224" s="39">
        <f t="shared" si="10"/>
        <v>8.1999999999999993</v>
      </c>
      <c r="F224" s="24">
        <f>IFERROR(VLOOKUP(B224,LastWeek!B:M,6,FALSE),"")</f>
        <v>1356000</v>
      </c>
      <c r="G224" s="25">
        <v>1254000</v>
      </c>
      <c r="H224" s="25">
        <v>378000</v>
      </c>
      <c r="I224" s="25">
        <f>IFERROR(VLOOKUP(B224,LastWeek!B:M,9,FALSE),"")</f>
        <v>341776</v>
      </c>
      <c r="J224" s="25">
        <v>407776</v>
      </c>
      <c r="K224" s="26" t="str">
        <f>IFERROR(VLOOKUP(B224,LastWeek!B:M,10,FALSE),"")</f>
        <v/>
      </c>
      <c r="L224" s="26" t="str">
        <f>IFERROR(VLOOKUP(B224,LastWeek!B:M,11,FALSE),"")</f>
        <v/>
      </c>
      <c r="M224" s="26"/>
      <c r="N224" s="26" t="str">
        <f>IFERROR(VLOOKUP(B224,LastWeek!B:M,12,FALSE),"")</f>
        <v/>
      </c>
      <c r="O224" s="25">
        <v>0</v>
      </c>
      <c r="P224" s="25">
        <v>188776</v>
      </c>
      <c r="Q224" s="25">
        <v>219000</v>
      </c>
      <c r="R224" s="27">
        <v>1661776</v>
      </c>
      <c r="S224" s="28">
        <v>33.6</v>
      </c>
      <c r="T224" s="29">
        <v>40</v>
      </c>
      <c r="U224" s="27">
        <v>49500</v>
      </c>
      <c r="V224" s="25">
        <v>41538</v>
      </c>
      <c r="W224" s="30">
        <v>0.8</v>
      </c>
      <c r="X224" s="31">
        <f t="shared" si="11"/>
        <v>100</v>
      </c>
      <c r="Y224" s="25">
        <v>74823</v>
      </c>
      <c r="Z224" s="25">
        <v>198209</v>
      </c>
      <c r="AA224" s="25">
        <v>158987</v>
      </c>
      <c r="AB224" s="25">
        <v>117711</v>
      </c>
      <c r="AC224" s="23" t="s">
        <v>63</v>
      </c>
    </row>
    <row r="225" spans="1:29" hidden="1">
      <c r="A225" s="36" t="str">
        <f t="shared" si="9"/>
        <v>OverStock</v>
      </c>
      <c r="B225" s="22" t="s">
        <v>294</v>
      </c>
      <c r="C225" s="23" t="s">
        <v>60</v>
      </c>
      <c r="D225" s="24">
        <f>IFERROR(VLOOKUP(B225,TurnOver!A:C,3,FALSE),0)</f>
        <v>0</v>
      </c>
      <c r="E225" s="39">
        <f t="shared" si="10"/>
        <v>8.6</v>
      </c>
      <c r="F225" s="24">
        <f>IFERROR(VLOOKUP(B225,LastWeek!B:M,6,FALSE),"")</f>
        <v>3183000</v>
      </c>
      <c r="G225" s="25">
        <v>2733000</v>
      </c>
      <c r="H225" s="25">
        <v>1296000</v>
      </c>
      <c r="I225" s="25">
        <f>IFERROR(VLOOKUP(B225,LastWeek!B:M,9,FALSE),"")</f>
        <v>978000</v>
      </c>
      <c r="J225" s="25">
        <v>1341000</v>
      </c>
      <c r="K225" s="26" t="str">
        <f>IFERROR(VLOOKUP(B225,LastWeek!B:M,10,FALSE),"")</f>
        <v/>
      </c>
      <c r="L225" s="26" t="str">
        <f>IFERROR(VLOOKUP(B225,LastWeek!B:M,11,FALSE),"")</f>
        <v/>
      </c>
      <c r="M225" s="26"/>
      <c r="N225" s="26" t="str">
        <f>IFERROR(VLOOKUP(B225,LastWeek!B:M,12,FALSE),"")</f>
        <v/>
      </c>
      <c r="O225" s="25">
        <v>0</v>
      </c>
      <c r="P225" s="25">
        <v>939000</v>
      </c>
      <c r="Q225" s="25">
        <v>402000</v>
      </c>
      <c r="R225" s="27">
        <v>4074000</v>
      </c>
      <c r="S225" s="28">
        <v>26.2</v>
      </c>
      <c r="T225" s="29">
        <v>37.5</v>
      </c>
      <c r="U225" s="27">
        <v>155250</v>
      </c>
      <c r="V225" s="25">
        <v>108678</v>
      </c>
      <c r="W225" s="30">
        <v>0.7</v>
      </c>
      <c r="X225" s="31">
        <f t="shared" si="11"/>
        <v>100</v>
      </c>
      <c r="Y225" s="25">
        <v>196401</v>
      </c>
      <c r="Z225" s="25">
        <v>383300</v>
      </c>
      <c r="AA225" s="25">
        <v>455202</v>
      </c>
      <c r="AB225" s="25">
        <v>286599</v>
      </c>
      <c r="AC225" s="23" t="s">
        <v>63</v>
      </c>
    </row>
    <row r="226" spans="1:29" hidden="1">
      <c r="A226" s="36" t="str">
        <f t="shared" si="9"/>
        <v>OverStock</v>
      </c>
      <c r="B226" s="22" t="s">
        <v>295</v>
      </c>
      <c r="C226" s="23" t="s">
        <v>60</v>
      </c>
      <c r="D226" s="24">
        <f>IFERROR(VLOOKUP(B226,TurnOver!A:C,3,FALSE),0)</f>
        <v>0</v>
      </c>
      <c r="E226" s="39">
        <f t="shared" si="10"/>
        <v>0.8</v>
      </c>
      <c r="F226" s="24">
        <f>IFERROR(VLOOKUP(B226,LastWeek!B:M,6,FALSE),"")</f>
        <v>1659000</v>
      </c>
      <c r="G226" s="25">
        <v>1659000</v>
      </c>
      <c r="H226" s="25">
        <v>819000</v>
      </c>
      <c r="I226" s="25">
        <f>IFERROR(VLOOKUP(B226,LastWeek!B:M,9,FALSE),"")</f>
        <v>147000</v>
      </c>
      <c r="J226" s="25">
        <v>33000</v>
      </c>
      <c r="K226" s="26" t="str">
        <f>IFERROR(VLOOKUP(B226,LastWeek!B:M,10,FALSE),"")</f>
        <v/>
      </c>
      <c r="L226" s="26" t="str">
        <f>IFERROR(VLOOKUP(B226,LastWeek!B:M,11,FALSE),"")</f>
        <v/>
      </c>
      <c r="M226" s="26"/>
      <c r="N226" s="26" t="str">
        <f>IFERROR(VLOOKUP(B226,LastWeek!B:M,12,FALSE),"")</f>
        <v/>
      </c>
      <c r="O226" s="25">
        <v>0</v>
      </c>
      <c r="P226" s="25">
        <v>0</v>
      </c>
      <c r="Q226" s="25">
        <v>33000</v>
      </c>
      <c r="R226" s="27">
        <v>1692000</v>
      </c>
      <c r="S226" s="28">
        <v>41.8</v>
      </c>
      <c r="T226" s="29">
        <v>49.1</v>
      </c>
      <c r="U226" s="27">
        <v>40500</v>
      </c>
      <c r="V226" s="25">
        <v>34478</v>
      </c>
      <c r="W226" s="30">
        <v>0.9</v>
      </c>
      <c r="X226" s="31">
        <f t="shared" si="11"/>
        <v>100</v>
      </c>
      <c r="Y226" s="25">
        <v>57408</v>
      </c>
      <c r="Z226" s="25">
        <v>174622</v>
      </c>
      <c r="AA226" s="25">
        <v>122690</v>
      </c>
      <c r="AB226" s="25">
        <v>56800</v>
      </c>
      <c r="AC226" s="23" t="s">
        <v>63</v>
      </c>
    </row>
    <row r="227" spans="1:29" hidden="1">
      <c r="A227" s="36" t="str">
        <f t="shared" si="9"/>
        <v>OverStock</v>
      </c>
      <c r="B227" s="22" t="s">
        <v>296</v>
      </c>
      <c r="C227" s="23" t="s">
        <v>60</v>
      </c>
      <c r="D227" s="24">
        <f>IFERROR(VLOOKUP(B227,TurnOver!A:C,3,FALSE),0)</f>
        <v>0</v>
      </c>
      <c r="E227" s="39">
        <f t="shared" si="10"/>
        <v>2.8</v>
      </c>
      <c r="F227" s="24">
        <f>IFERROR(VLOOKUP(B227,LastWeek!B:M,6,FALSE),"")</f>
        <v>11652000</v>
      </c>
      <c r="G227" s="25">
        <v>11298000</v>
      </c>
      <c r="H227" s="25">
        <v>5316000</v>
      </c>
      <c r="I227" s="25">
        <f>IFERROR(VLOOKUP(B227,LastWeek!B:M,9,FALSE),"")</f>
        <v>706200</v>
      </c>
      <c r="J227" s="25">
        <v>991200</v>
      </c>
      <c r="K227" s="26" t="str">
        <f>IFERROR(VLOOKUP(B227,LastWeek!B:M,10,FALSE),"")</f>
        <v/>
      </c>
      <c r="L227" s="26" t="str">
        <f>IFERROR(VLOOKUP(B227,LastWeek!B:M,11,FALSE),"")</f>
        <v/>
      </c>
      <c r="M227" s="26"/>
      <c r="N227" s="26" t="str">
        <f>IFERROR(VLOOKUP(B227,LastWeek!B:M,12,FALSE),"")</f>
        <v/>
      </c>
      <c r="O227" s="25">
        <v>0</v>
      </c>
      <c r="P227" s="25">
        <v>406200</v>
      </c>
      <c r="Q227" s="25">
        <v>585000</v>
      </c>
      <c r="R227" s="27">
        <v>12289200</v>
      </c>
      <c r="S227" s="28">
        <v>34.4</v>
      </c>
      <c r="T227" s="29">
        <v>40.1</v>
      </c>
      <c r="U227" s="27">
        <v>357750</v>
      </c>
      <c r="V227" s="25">
        <v>306088</v>
      </c>
      <c r="W227" s="30">
        <v>0.9</v>
      </c>
      <c r="X227" s="31">
        <f t="shared" si="11"/>
        <v>100</v>
      </c>
      <c r="Y227" s="25">
        <v>203920</v>
      </c>
      <c r="Z227" s="25">
        <v>1815619</v>
      </c>
      <c r="AA227" s="25">
        <v>872829</v>
      </c>
      <c r="AB227" s="25">
        <v>314895</v>
      </c>
      <c r="AC227" s="23" t="s">
        <v>63</v>
      </c>
    </row>
    <row r="228" spans="1:29" hidden="1">
      <c r="A228" s="36" t="str">
        <f t="shared" si="9"/>
        <v>ZeroZero</v>
      </c>
      <c r="B228" s="22" t="s">
        <v>297</v>
      </c>
      <c r="C228" s="23" t="s">
        <v>60</v>
      </c>
      <c r="D228" s="24">
        <f>IFERROR(VLOOKUP(B228,TurnOver!A:C,3,FALSE),0)</f>
        <v>0</v>
      </c>
      <c r="E228" s="39" t="str">
        <f t="shared" si="10"/>
        <v>前八週無拉料</v>
      </c>
      <c r="F228" s="24">
        <f>IFERROR(VLOOKUP(B228,LastWeek!B:M,6,FALSE),"")</f>
        <v>80000</v>
      </c>
      <c r="G228" s="25">
        <v>80000</v>
      </c>
      <c r="H228" s="25">
        <v>20000</v>
      </c>
      <c r="I228" s="25">
        <f>IFERROR(VLOOKUP(B228,LastWeek!B:M,9,FALSE),"")</f>
        <v>0</v>
      </c>
      <c r="J228" s="25">
        <v>0</v>
      </c>
      <c r="K228" s="26" t="str">
        <f>IFERROR(VLOOKUP(B228,LastWeek!B:M,10,FALSE),"")</f>
        <v/>
      </c>
      <c r="L228" s="26" t="str">
        <f>IFERROR(VLOOKUP(B228,LastWeek!B:M,11,FALSE),"")</f>
        <v/>
      </c>
      <c r="M228" s="26"/>
      <c r="N228" s="26" t="str">
        <f>IFERROR(VLOOKUP(B228,LastWeek!B:M,12,FALSE),"")</f>
        <v/>
      </c>
      <c r="O228" s="25">
        <v>0</v>
      </c>
      <c r="P228" s="25">
        <v>0</v>
      </c>
      <c r="Q228" s="25">
        <v>0</v>
      </c>
      <c r="R228" s="27">
        <v>80000</v>
      </c>
      <c r="S228" s="28" t="s">
        <v>61</v>
      </c>
      <c r="T228" s="29" t="s">
        <v>61</v>
      </c>
      <c r="U228" s="27">
        <v>0</v>
      </c>
      <c r="V228" s="25" t="s">
        <v>61</v>
      </c>
      <c r="W228" s="30" t="s">
        <v>62</v>
      </c>
      <c r="X228" s="31" t="str">
        <f t="shared" si="11"/>
        <v>E</v>
      </c>
      <c r="Y228" s="25">
        <v>0</v>
      </c>
      <c r="Z228" s="25">
        <v>0</v>
      </c>
      <c r="AA228" s="25">
        <v>0</v>
      </c>
      <c r="AB228" s="25">
        <v>0</v>
      </c>
      <c r="AC228" s="23" t="s">
        <v>63</v>
      </c>
    </row>
    <row r="229" spans="1:29" hidden="1">
      <c r="A229" s="36" t="str">
        <f t="shared" si="9"/>
        <v>Normal</v>
      </c>
      <c r="B229" s="22" t="s">
        <v>298</v>
      </c>
      <c r="C229" s="23" t="s">
        <v>60</v>
      </c>
      <c r="D229" s="24">
        <f>IFERROR(VLOOKUP(B229,TurnOver!A:C,3,FALSE),0)</f>
        <v>0</v>
      </c>
      <c r="E229" s="39">
        <f t="shared" si="10"/>
        <v>18.7</v>
      </c>
      <c r="F229" s="24">
        <f>IFERROR(VLOOKUP(B229,LastWeek!B:M,6,FALSE),"")</f>
        <v>210000</v>
      </c>
      <c r="G229" s="25">
        <v>210000</v>
      </c>
      <c r="H229" s="25">
        <v>0</v>
      </c>
      <c r="I229" s="25">
        <f>IFERROR(VLOOKUP(B229,LastWeek!B:M,9,FALSE),"")</f>
        <v>2001000</v>
      </c>
      <c r="J229" s="25">
        <v>2064000</v>
      </c>
      <c r="K229" s="26" t="str">
        <f>IFERROR(VLOOKUP(B229,LastWeek!B:M,10,FALSE),"")</f>
        <v/>
      </c>
      <c r="L229" s="26" t="str">
        <f>IFERROR(VLOOKUP(B229,LastWeek!B:M,11,FALSE),"")</f>
        <v/>
      </c>
      <c r="M229" s="26"/>
      <c r="N229" s="26" t="str">
        <f>IFERROR(VLOOKUP(B229,LastWeek!B:M,12,FALSE),"")</f>
        <v/>
      </c>
      <c r="O229" s="25">
        <v>0</v>
      </c>
      <c r="P229" s="25">
        <v>1716000</v>
      </c>
      <c r="Q229" s="25">
        <v>348000</v>
      </c>
      <c r="R229" s="27">
        <v>2274000</v>
      </c>
      <c r="S229" s="28">
        <v>20.6</v>
      </c>
      <c r="T229" s="29">
        <v>26.7</v>
      </c>
      <c r="U229" s="27">
        <v>110250</v>
      </c>
      <c r="V229" s="25">
        <v>85120</v>
      </c>
      <c r="W229" s="30">
        <v>0.8</v>
      </c>
      <c r="X229" s="31">
        <f t="shared" si="11"/>
        <v>100</v>
      </c>
      <c r="Y229" s="25">
        <v>112964</v>
      </c>
      <c r="Z229" s="25">
        <v>336494</v>
      </c>
      <c r="AA229" s="25">
        <v>455672</v>
      </c>
      <c r="AB229" s="25">
        <v>159913</v>
      </c>
      <c r="AC229" s="23" t="s">
        <v>63</v>
      </c>
    </row>
    <row r="230" spans="1:29" hidden="1">
      <c r="A230" s="36" t="str">
        <f t="shared" si="9"/>
        <v>OverStock</v>
      </c>
      <c r="B230" s="22" t="s">
        <v>299</v>
      </c>
      <c r="C230" s="23" t="s">
        <v>60</v>
      </c>
      <c r="D230" s="24">
        <f>IFERROR(VLOOKUP(B230,TurnOver!A:C,3,FALSE),0)</f>
        <v>0</v>
      </c>
      <c r="E230" s="39">
        <f t="shared" si="10"/>
        <v>73.7</v>
      </c>
      <c r="F230" s="24">
        <f>IFERROR(VLOOKUP(B230,LastWeek!B:M,6,FALSE),"")</f>
        <v>0</v>
      </c>
      <c r="G230" s="25">
        <v>0</v>
      </c>
      <c r="H230" s="25">
        <v>0</v>
      </c>
      <c r="I230" s="25">
        <f>IFERROR(VLOOKUP(B230,LastWeek!B:M,9,FALSE),"")</f>
        <v>2301000</v>
      </c>
      <c r="J230" s="25">
        <v>2403000</v>
      </c>
      <c r="K230" s="26" t="str">
        <f>IFERROR(VLOOKUP(B230,LastWeek!B:M,10,FALSE),"")</f>
        <v>Checking</v>
      </c>
      <c r="L230" s="26" t="str">
        <f>IFERROR(VLOOKUP(B230,LastWeek!B:M,11,FALSE),"")</f>
        <v>Sales</v>
      </c>
      <c r="M230" s="26"/>
      <c r="N230" s="26" t="str">
        <f>IFERROR(VLOOKUP(B230,LastWeek!B:M,12,FALSE),"")</f>
        <v>HP "G series" FCST 2.3M till Oct.</v>
      </c>
      <c r="O230" s="25">
        <v>0</v>
      </c>
      <c r="P230" s="25">
        <v>2001000</v>
      </c>
      <c r="Q230" s="25">
        <v>402000</v>
      </c>
      <c r="R230" s="27">
        <v>2403000</v>
      </c>
      <c r="S230" s="28">
        <v>73.7</v>
      </c>
      <c r="T230" s="29">
        <v>44.9</v>
      </c>
      <c r="U230" s="27">
        <v>32625</v>
      </c>
      <c r="V230" s="25">
        <v>53534</v>
      </c>
      <c r="W230" s="30">
        <v>1.6</v>
      </c>
      <c r="X230" s="31">
        <f t="shared" si="11"/>
        <v>100</v>
      </c>
      <c r="Y230" s="25">
        <v>85214</v>
      </c>
      <c r="Z230" s="25">
        <v>276637</v>
      </c>
      <c r="AA230" s="25">
        <v>241494</v>
      </c>
      <c r="AB230" s="25">
        <v>320655</v>
      </c>
      <c r="AC230" s="23" t="s">
        <v>63</v>
      </c>
    </row>
    <row r="231" spans="1:29" hidden="1">
      <c r="A231" s="36" t="str">
        <f t="shared" si="9"/>
        <v>OverStock</v>
      </c>
      <c r="B231" s="22" t="s">
        <v>300</v>
      </c>
      <c r="C231" s="23" t="s">
        <v>60</v>
      </c>
      <c r="D231" s="24">
        <f>IFERROR(VLOOKUP(B231,TurnOver!A:C,3,FALSE),0)</f>
        <v>0</v>
      </c>
      <c r="E231" s="39">
        <f t="shared" si="10"/>
        <v>11.5</v>
      </c>
      <c r="F231" s="24">
        <f>IFERROR(VLOOKUP(B231,LastWeek!B:M,6,FALSE),"")</f>
        <v>513000</v>
      </c>
      <c r="G231" s="25">
        <v>513000</v>
      </c>
      <c r="H231" s="25">
        <v>243000</v>
      </c>
      <c r="I231" s="25">
        <f>IFERROR(VLOOKUP(B231,LastWeek!B:M,9,FALSE),"")</f>
        <v>222000</v>
      </c>
      <c r="J231" s="25">
        <v>177000</v>
      </c>
      <c r="K231" s="26" t="str">
        <f>IFERROR(VLOOKUP(B231,LastWeek!B:M,10,FALSE),"")</f>
        <v/>
      </c>
      <c r="L231" s="26" t="str">
        <f>IFERROR(VLOOKUP(B231,LastWeek!B:M,11,FALSE),"")</f>
        <v/>
      </c>
      <c r="M231" s="26"/>
      <c r="N231" s="26" t="str">
        <f>IFERROR(VLOOKUP(B231,LastWeek!B:M,12,FALSE),"")</f>
        <v/>
      </c>
      <c r="O231" s="25">
        <v>0</v>
      </c>
      <c r="P231" s="25">
        <v>120000</v>
      </c>
      <c r="Q231" s="25">
        <v>57000</v>
      </c>
      <c r="R231" s="27">
        <v>690000</v>
      </c>
      <c r="S231" s="28">
        <v>44.9</v>
      </c>
      <c r="T231" s="29">
        <v>114.7</v>
      </c>
      <c r="U231" s="27">
        <v>15375</v>
      </c>
      <c r="V231" s="25">
        <v>6016</v>
      </c>
      <c r="W231" s="30">
        <v>0.4</v>
      </c>
      <c r="X231" s="31">
        <f t="shared" si="11"/>
        <v>50</v>
      </c>
      <c r="Y231" s="25">
        <v>14003</v>
      </c>
      <c r="Z231" s="25">
        <v>8439</v>
      </c>
      <c r="AA231" s="25">
        <v>50494</v>
      </c>
      <c r="AB231" s="25">
        <v>42434</v>
      </c>
      <c r="AC231" s="23" t="s">
        <v>63</v>
      </c>
    </row>
    <row r="232" spans="1:29" hidden="1">
      <c r="A232" s="36" t="str">
        <f t="shared" si="9"/>
        <v>OverStock</v>
      </c>
      <c r="B232" s="22" t="s">
        <v>301</v>
      </c>
      <c r="C232" s="23" t="s">
        <v>60</v>
      </c>
      <c r="D232" s="24">
        <f>IFERROR(VLOOKUP(B232,TurnOver!A:C,3,FALSE),0)</f>
        <v>0</v>
      </c>
      <c r="E232" s="39">
        <f t="shared" si="10"/>
        <v>26.9</v>
      </c>
      <c r="F232" s="24">
        <f>IFERROR(VLOOKUP(B232,LastWeek!B:M,6,FALSE),"")</f>
        <v>2820000</v>
      </c>
      <c r="G232" s="25">
        <v>2820000</v>
      </c>
      <c r="H232" s="25">
        <v>0</v>
      </c>
      <c r="I232" s="25">
        <f>IFERROR(VLOOKUP(B232,LastWeek!B:M,9,FALSE),"")</f>
        <v>1428000</v>
      </c>
      <c r="J232" s="25">
        <v>1362000</v>
      </c>
      <c r="K232" s="26" t="str">
        <f>IFERROR(VLOOKUP(B232,LastWeek!B:M,10,FALSE),"")</f>
        <v/>
      </c>
      <c r="L232" s="26" t="str">
        <f>IFERROR(VLOOKUP(B232,LastWeek!B:M,11,FALSE),"")</f>
        <v/>
      </c>
      <c r="M232" s="26"/>
      <c r="N232" s="26" t="str">
        <f>IFERROR(VLOOKUP(B232,LastWeek!B:M,12,FALSE),"")</f>
        <v/>
      </c>
      <c r="O232" s="25">
        <v>0</v>
      </c>
      <c r="P232" s="25">
        <v>1152000</v>
      </c>
      <c r="Q232" s="25">
        <v>210000</v>
      </c>
      <c r="R232" s="27">
        <v>4182000</v>
      </c>
      <c r="S232" s="28">
        <v>82.6</v>
      </c>
      <c r="T232" s="29">
        <v>67.8</v>
      </c>
      <c r="U232" s="27">
        <v>50625</v>
      </c>
      <c r="V232" s="25">
        <v>61692</v>
      </c>
      <c r="W232" s="30">
        <v>1.2</v>
      </c>
      <c r="X232" s="31">
        <f t="shared" si="11"/>
        <v>100</v>
      </c>
      <c r="Y232" s="25">
        <v>42575</v>
      </c>
      <c r="Z232" s="25">
        <v>358616</v>
      </c>
      <c r="AA232" s="25">
        <v>276100</v>
      </c>
      <c r="AB232" s="25">
        <v>321710</v>
      </c>
      <c r="AC232" s="23" t="s">
        <v>63</v>
      </c>
    </row>
    <row r="233" spans="1:29" hidden="1">
      <c r="A233" s="36" t="str">
        <f t="shared" si="9"/>
        <v>OverStock</v>
      </c>
      <c r="B233" s="22" t="s">
        <v>302</v>
      </c>
      <c r="C233" s="23" t="s">
        <v>60</v>
      </c>
      <c r="D233" s="24">
        <f>IFERROR(VLOOKUP(B233,TurnOver!A:C,3,FALSE),0)</f>
        <v>0</v>
      </c>
      <c r="E233" s="39">
        <f t="shared" si="10"/>
        <v>4.7</v>
      </c>
      <c r="F233" s="24">
        <f>IFERROR(VLOOKUP(B233,LastWeek!B:M,6,FALSE),"")</f>
        <v>825000</v>
      </c>
      <c r="G233" s="25">
        <v>807000</v>
      </c>
      <c r="H233" s="25">
        <v>432000</v>
      </c>
      <c r="I233" s="25">
        <f>IFERROR(VLOOKUP(B233,LastWeek!B:M,9,FALSE),"")</f>
        <v>166117</v>
      </c>
      <c r="J233" s="25">
        <v>178117</v>
      </c>
      <c r="K233" s="26" t="str">
        <f>IFERROR(VLOOKUP(B233,LastWeek!B:M,10,FALSE),"")</f>
        <v/>
      </c>
      <c r="L233" s="26" t="str">
        <f>IFERROR(VLOOKUP(B233,LastWeek!B:M,11,FALSE),"")</f>
        <v/>
      </c>
      <c r="M233" s="26"/>
      <c r="N233" s="26" t="str">
        <f>IFERROR(VLOOKUP(B233,LastWeek!B:M,12,FALSE),"")</f>
        <v/>
      </c>
      <c r="O233" s="25">
        <v>0</v>
      </c>
      <c r="P233" s="25">
        <v>19117</v>
      </c>
      <c r="Q233" s="25">
        <v>159000</v>
      </c>
      <c r="R233" s="27">
        <v>985117</v>
      </c>
      <c r="S233" s="28">
        <v>26.3</v>
      </c>
      <c r="T233" s="29">
        <v>31</v>
      </c>
      <c r="U233" s="27">
        <v>37500</v>
      </c>
      <c r="V233" s="25">
        <v>31795</v>
      </c>
      <c r="W233" s="30">
        <v>0.8</v>
      </c>
      <c r="X233" s="31">
        <f t="shared" si="11"/>
        <v>100</v>
      </c>
      <c r="Y233" s="25">
        <v>3401</v>
      </c>
      <c r="Z233" s="25">
        <v>117587</v>
      </c>
      <c r="AA233" s="25">
        <v>234479</v>
      </c>
      <c r="AB233" s="25">
        <v>105943</v>
      </c>
      <c r="AC233" s="23" t="s">
        <v>63</v>
      </c>
    </row>
    <row r="234" spans="1:29" hidden="1">
      <c r="A234" s="36" t="str">
        <f t="shared" si="9"/>
        <v>OverStock</v>
      </c>
      <c r="B234" s="22" t="s">
        <v>303</v>
      </c>
      <c r="C234" s="23" t="s">
        <v>60</v>
      </c>
      <c r="D234" s="24">
        <f>IFERROR(VLOOKUP(B234,TurnOver!A:C,3,FALSE),0)</f>
        <v>0</v>
      </c>
      <c r="E234" s="39">
        <f t="shared" si="10"/>
        <v>0</v>
      </c>
      <c r="F234" s="24">
        <f>IFERROR(VLOOKUP(B234,LastWeek!B:M,6,FALSE),"")</f>
        <v>210000</v>
      </c>
      <c r="G234" s="25">
        <v>210000</v>
      </c>
      <c r="H234" s="25">
        <v>110000</v>
      </c>
      <c r="I234" s="25">
        <f>IFERROR(VLOOKUP(B234,LastWeek!B:M,9,FALSE),"")</f>
        <v>8000</v>
      </c>
      <c r="J234" s="25">
        <v>0</v>
      </c>
      <c r="K234" s="26" t="str">
        <f>IFERROR(VLOOKUP(B234,LastWeek!B:M,10,FALSE),"")</f>
        <v>Checking</v>
      </c>
      <c r="L234" s="26" t="str">
        <f>IFERROR(VLOOKUP(B234,LastWeek!B:M,11,FALSE),"")</f>
        <v>Sales</v>
      </c>
      <c r="M234" s="26"/>
      <c r="N234" s="26" t="str">
        <f>IFERROR(VLOOKUP(B234,LastWeek!B:M,12,FALSE),"")</f>
        <v>Lenovo "LV6/7/8/9" FCST 90K till Oct.</v>
      </c>
      <c r="O234" s="25">
        <v>0</v>
      </c>
      <c r="P234" s="25">
        <v>0</v>
      </c>
      <c r="Q234" s="25">
        <v>0</v>
      </c>
      <c r="R234" s="27">
        <v>210000</v>
      </c>
      <c r="S234" s="28">
        <v>168</v>
      </c>
      <c r="T234" s="29">
        <v>14.7</v>
      </c>
      <c r="U234" s="27">
        <v>1250</v>
      </c>
      <c r="V234" s="25">
        <v>14307</v>
      </c>
      <c r="W234" s="30">
        <v>11.4</v>
      </c>
      <c r="X234" s="31">
        <f t="shared" si="11"/>
        <v>150</v>
      </c>
      <c r="Y234" s="25">
        <v>0</v>
      </c>
      <c r="Z234" s="25">
        <v>100490</v>
      </c>
      <c r="AA234" s="25">
        <v>34090</v>
      </c>
      <c r="AB234" s="25">
        <v>5820</v>
      </c>
      <c r="AC234" s="23" t="s">
        <v>63</v>
      </c>
    </row>
    <row r="235" spans="1:29" hidden="1">
      <c r="A235" s="36" t="str">
        <f t="shared" si="9"/>
        <v>Normal</v>
      </c>
      <c r="B235" s="22" t="s">
        <v>304</v>
      </c>
      <c r="C235" s="23" t="s">
        <v>60</v>
      </c>
      <c r="D235" s="24">
        <f>IFERROR(VLOOKUP(B235,TurnOver!A:C,3,FALSE),0)</f>
        <v>0</v>
      </c>
      <c r="E235" s="39">
        <f t="shared" si="10"/>
        <v>3.8</v>
      </c>
      <c r="F235" s="24">
        <f>IFERROR(VLOOKUP(B235,LastWeek!B:M,6,FALSE),"")</f>
        <v>1344000</v>
      </c>
      <c r="G235" s="25">
        <v>1344000</v>
      </c>
      <c r="H235" s="25">
        <v>456000</v>
      </c>
      <c r="I235" s="25">
        <f>IFERROR(VLOOKUP(B235,LastWeek!B:M,9,FALSE),"")</f>
        <v>438000</v>
      </c>
      <c r="J235" s="25">
        <v>261000</v>
      </c>
      <c r="K235" s="26" t="str">
        <f>IFERROR(VLOOKUP(B235,LastWeek!B:M,10,FALSE),"")</f>
        <v/>
      </c>
      <c r="L235" s="26" t="str">
        <f>IFERROR(VLOOKUP(B235,LastWeek!B:M,11,FALSE),"")</f>
        <v/>
      </c>
      <c r="M235" s="26"/>
      <c r="N235" s="26" t="str">
        <f>IFERROR(VLOOKUP(B235,LastWeek!B:M,12,FALSE),"")</f>
        <v/>
      </c>
      <c r="O235" s="25">
        <v>0</v>
      </c>
      <c r="P235" s="25">
        <v>0</v>
      </c>
      <c r="Q235" s="25">
        <v>261000</v>
      </c>
      <c r="R235" s="27">
        <v>1605000</v>
      </c>
      <c r="S235" s="28">
        <v>23.4</v>
      </c>
      <c r="T235" s="29">
        <v>17.8</v>
      </c>
      <c r="U235" s="27">
        <v>68625</v>
      </c>
      <c r="V235" s="25">
        <v>89986</v>
      </c>
      <c r="W235" s="30">
        <v>1.3</v>
      </c>
      <c r="X235" s="31">
        <f t="shared" si="11"/>
        <v>100</v>
      </c>
      <c r="Y235" s="25">
        <v>83906</v>
      </c>
      <c r="Z235" s="25">
        <v>488413</v>
      </c>
      <c r="AA235" s="25">
        <v>291837</v>
      </c>
      <c r="AB235" s="25">
        <v>146777</v>
      </c>
      <c r="AC235" s="23" t="s">
        <v>63</v>
      </c>
    </row>
    <row r="236" spans="1:29" hidden="1">
      <c r="A236" s="36" t="str">
        <f t="shared" si="9"/>
        <v>Normal</v>
      </c>
      <c r="B236" s="22" t="s">
        <v>305</v>
      </c>
      <c r="C236" s="23" t="s">
        <v>60</v>
      </c>
      <c r="D236" s="24">
        <f>IFERROR(VLOOKUP(B236,TurnOver!A:C,3,FALSE),0)</f>
        <v>0</v>
      </c>
      <c r="E236" s="39">
        <f t="shared" si="10"/>
        <v>0</v>
      </c>
      <c r="F236" s="24">
        <f>IFERROR(VLOOKUP(B236,LastWeek!B:M,6,FALSE),"")</f>
        <v>12000</v>
      </c>
      <c r="G236" s="25">
        <v>12000</v>
      </c>
      <c r="H236" s="25">
        <v>0</v>
      </c>
      <c r="I236" s="25">
        <f>IFERROR(VLOOKUP(B236,LastWeek!B:M,9,FALSE),"")</f>
        <v>0</v>
      </c>
      <c r="J236" s="25">
        <v>0</v>
      </c>
      <c r="K236" s="26" t="str">
        <f>IFERROR(VLOOKUP(B236,LastWeek!B:M,10,FALSE),"")</f>
        <v/>
      </c>
      <c r="L236" s="26" t="str">
        <f>IFERROR(VLOOKUP(B236,LastWeek!B:M,11,FALSE),"")</f>
        <v/>
      </c>
      <c r="M236" s="26"/>
      <c r="N236" s="26" t="str">
        <f>IFERROR(VLOOKUP(B236,LastWeek!B:M,12,FALSE),"")</f>
        <v/>
      </c>
      <c r="O236" s="25">
        <v>0</v>
      </c>
      <c r="P236" s="25">
        <v>0</v>
      </c>
      <c r="Q236" s="25">
        <v>0</v>
      </c>
      <c r="R236" s="27">
        <v>12000</v>
      </c>
      <c r="S236" s="28">
        <v>10.7</v>
      </c>
      <c r="T236" s="29" t="s">
        <v>61</v>
      </c>
      <c r="U236" s="27">
        <v>1125</v>
      </c>
      <c r="V236" s="25">
        <v>0</v>
      </c>
      <c r="W236" s="30" t="s">
        <v>62</v>
      </c>
      <c r="X236" s="31" t="str">
        <f t="shared" si="11"/>
        <v>E</v>
      </c>
      <c r="Y236" s="25">
        <v>0</v>
      </c>
      <c r="Z236" s="25">
        <v>0</v>
      </c>
      <c r="AA236" s="25">
        <v>0</v>
      </c>
      <c r="AB236" s="25">
        <v>0</v>
      </c>
      <c r="AC236" s="23" t="s">
        <v>63</v>
      </c>
    </row>
    <row r="237" spans="1:29" hidden="1">
      <c r="A237" s="36" t="str">
        <f t="shared" si="9"/>
        <v>ZeroZero</v>
      </c>
      <c r="B237" s="22" t="s">
        <v>306</v>
      </c>
      <c r="C237" s="23" t="s">
        <v>60</v>
      </c>
      <c r="D237" s="24">
        <f>IFERROR(VLOOKUP(B237,TurnOver!A:C,3,FALSE),0)</f>
        <v>0</v>
      </c>
      <c r="E237" s="39" t="str">
        <f t="shared" si="10"/>
        <v>前八週無拉料</v>
      </c>
      <c r="F237" s="24">
        <f>IFERROR(VLOOKUP(B237,LastWeek!B:M,6,FALSE),"")</f>
        <v>110000</v>
      </c>
      <c r="G237" s="25">
        <v>110000</v>
      </c>
      <c r="H237" s="25">
        <v>0</v>
      </c>
      <c r="I237" s="25">
        <f>IFERROR(VLOOKUP(B237,LastWeek!B:M,9,FALSE),"")</f>
        <v>0</v>
      </c>
      <c r="J237" s="25">
        <v>0</v>
      </c>
      <c r="K237" s="26" t="str">
        <f>IFERROR(VLOOKUP(B237,LastWeek!B:M,10,FALSE),"")</f>
        <v/>
      </c>
      <c r="L237" s="26" t="str">
        <f>IFERROR(VLOOKUP(B237,LastWeek!B:M,11,FALSE),"")</f>
        <v/>
      </c>
      <c r="M237" s="26"/>
      <c r="N237" s="26" t="str">
        <f>IFERROR(VLOOKUP(B237,LastWeek!B:M,12,FALSE),"")</f>
        <v/>
      </c>
      <c r="O237" s="25">
        <v>0</v>
      </c>
      <c r="P237" s="25">
        <v>0</v>
      </c>
      <c r="Q237" s="25">
        <v>0</v>
      </c>
      <c r="R237" s="27">
        <v>110000</v>
      </c>
      <c r="S237" s="28" t="s">
        <v>61</v>
      </c>
      <c r="T237" s="29" t="s">
        <v>61</v>
      </c>
      <c r="U237" s="27">
        <v>0</v>
      </c>
      <c r="V237" s="25">
        <v>0</v>
      </c>
      <c r="W237" s="30" t="s">
        <v>62</v>
      </c>
      <c r="X237" s="31" t="str">
        <f t="shared" si="11"/>
        <v>E</v>
      </c>
      <c r="Y237" s="25">
        <v>0</v>
      </c>
      <c r="Z237" s="25">
        <v>0</v>
      </c>
      <c r="AA237" s="25">
        <v>0</v>
      </c>
      <c r="AB237" s="25">
        <v>12124</v>
      </c>
      <c r="AC237" s="23" t="s">
        <v>63</v>
      </c>
    </row>
    <row r="238" spans="1:29" hidden="1">
      <c r="A238" s="36" t="str">
        <f t="shared" si="9"/>
        <v>OverStock</v>
      </c>
      <c r="B238" s="22" t="s">
        <v>307</v>
      </c>
      <c r="C238" s="23" t="s">
        <v>60</v>
      </c>
      <c r="D238" s="24">
        <f>IFERROR(VLOOKUP(B238,TurnOver!A:C,3,FALSE),0)</f>
        <v>0</v>
      </c>
      <c r="E238" s="39">
        <f t="shared" si="10"/>
        <v>0.2</v>
      </c>
      <c r="F238" s="24">
        <f>IFERROR(VLOOKUP(B238,LastWeek!B:M,6,FALSE),"")</f>
        <v>5040000</v>
      </c>
      <c r="G238" s="25">
        <v>5040000</v>
      </c>
      <c r="H238" s="25">
        <v>3840000</v>
      </c>
      <c r="I238" s="25">
        <f>IFERROR(VLOOKUP(B238,LastWeek!B:M,9,FALSE),"")</f>
        <v>0</v>
      </c>
      <c r="J238" s="25">
        <v>30000</v>
      </c>
      <c r="K238" s="26" t="str">
        <f>IFERROR(VLOOKUP(B238,LastWeek!B:M,10,FALSE),"")</f>
        <v>Checking</v>
      </c>
      <c r="L238" s="26" t="str">
        <f>IFERROR(VLOOKUP(B238,LastWeek!B:M,11,FALSE),"")</f>
        <v>Sales</v>
      </c>
      <c r="M238" s="26"/>
      <c r="N238" s="26" t="str">
        <f>IFERROR(VLOOKUP(B238,LastWeek!B:M,12,FALSE),"")</f>
        <v>Apple NB FCST 2.7M till Oct.</v>
      </c>
      <c r="O238" s="25">
        <v>0</v>
      </c>
      <c r="P238" s="25">
        <v>30000</v>
      </c>
      <c r="Q238" s="25">
        <v>0</v>
      </c>
      <c r="R238" s="27">
        <v>5070000</v>
      </c>
      <c r="S238" s="28">
        <v>35.700000000000003</v>
      </c>
      <c r="T238" s="29">
        <v>40.299999999999997</v>
      </c>
      <c r="U238" s="27">
        <v>141875</v>
      </c>
      <c r="V238" s="25">
        <v>125863</v>
      </c>
      <c r="W238" s="30">
        <v>0.9</v>
      </c>
      <c r="X238" s="31">
        <f t="shared" si="11"/>
        <v>100</v>
      </c>
      <c r="Y238" s="25">
        <v>29918</v>
      </c>
      <c r="Z238" s="25">
        <v>661383</v>
      </c>
      <c r="AA238" s="25">
        <v>571713</v>
      </c>
      <c r="AB238" s="25">
        <v>459103</v>
      </c>
      <c r="AC238" s="23" t="s">
        <v>63</v>
      </c>
    </row>
    <row r="239" spans="1:29" hidden="1">
      <c r="A239" s="36" t="str">
        <f t="shared" si="9"/>
        <v>OverStock</v>
      </c>
      <c r="B239" s="22" t="s">
        <v>308</v>
      </c>
      <c r="C239" s="23" t="s">
        <v>60</v>
      </c>
      <c r="D239" s="24">
        <f>IFERROR(VLOOKUP(B239,TurnOver!A:C,3,FALSE),0)</f>
        <v>0</v>
      </c>
      <c r="E239" s="39">
        <f t="shared" si="10"/>
        <v>4.4000000000000004</v>
      </c>
      <c r="F239" s="24">
        <f>IFERROR(VLOOKUP(B239,LastWeek!B:M,6,FALSE),"")</f>
        <v>189000</v>
      </c>
      <c r="G239" s="25">
        <v>189000</v>
      </c>
      <c r="H239" s="25">
        <v>21000</v>
      </c>
      <c r="I239" s="25">
        <f>IFERROR(VLOOKUP(B239,LastWeek!B:M,9,FALSE),"")</f>
        <v>33000</v>
      </c>
      <c r="J239" s="25">
        <v>33000</v>
      </c>
      <c r="K239" s="26" t="str">
        <f>IFERROR(VLOOKUP(B239,LastWeek!B:M,10,FALSE),"")</f>
        <v>Checking</v>
      </c>
      <c r="L239" s="26" t="str">
        <f>IFERROR(VLOOKUP(B239,LastWeek!B:M,11,FALSE),"")</f>
        <v>Sales</v>
      </c>
      <c r="M239" s="26"/>
      <c r="N239" s="26" t="str">
        <f>IFERROR(VLOOKUP(B239,LastWeek!B:M,12,FALSE),"")</f>
        <v>FCST : 144K</v>
      </c>
      <c r="O239" s="25">
        <v>0</v>
      </c>
      <c r="P239" s="25">
        <v>33000</v>
      </c>
      <c r="Q239" s="25">
        <v>0</v>
      </c>
      <c r="R239" s="27">
        <v>222000</v>
      </c>
      <c r="S239" s="28">
        <v>29.6</v>
      </c>
      <c r="T239" s="29">
        <v>25.4</v>
      </c>
      <c r="U239" s="27">
        <v>7500</v>
      </c>
      <c r="V239" s="25">
        <v>8726</v>
      </c>
      <c r="W239" s="30">
        <v>1.2</v>
      </c>
      <c r="X239" s="31">
        <f t="shared" si="11"/>
        <v>100</v>
      </c>
      <c r="Y239" s="25">
        <v>0</v>
      </c>
      <c r="Z239" s="25">
        <v>17260</v>
      </c>
      <c r="AA239" s="25">
        <v>102869</v>
      </c>
      <c r="AB239" s="25">
        <v>52436</v>
      </c>
      <c r="AC239" s="23" t="s">
        <v>63</v>
      </c>
    </row>
    <row r="240" spans="1:29" hidden="1">
      <c r="A240" s="36" t="str">
        <f t="shared" si="9"/>
        <v>ZeroZero</v>
      </c>
      <c r="B240" s="22" t="s">
        <v>309</v>
      </c>
      <c r="C240" s="23" t="s">
        <v>60</v>
      </c>
      <c r="D240" s="24">
        <f>IFERROR(VLOOKUP(B240,TurnOver!A:C,3,FALSE),0)</f>
        <v>0</v>
      </c>
      <c r="E240" s="39" t="str">
        <f t="shared" si="10"/>
        <v>前八週無拉料</v>
      </c>
      <c r="F240" s="24">
        <f>IFERROR(VLOOKUP(B240,LastWeek!B:M,6,FALSE),"")</f>
        <v>0</v>
      </c>
      <c r="G240" s="25">
        <v>0</v>
      </c>
      <c r="H240" s="25">
        <v>0</v>
      </c>
      <c r="I240" s="25">
        <f>IFERROR(VLOOKUP(B240,LastWeek!B:M,9,FALSE),"")</f>
        <v>2700</v>
      </c>
      <c r="J240" s="25">
        <v>2700</v>
      </c>
      <c r="K240" s="26" t="str">
        <f>IFERROR(VLOOKUP(B240,LastWeek!B:M,10,FALSE),"")</f>
        <v>Checking</v>
      </c>
      <c r="L240" s="26" t="str">
        <f>IFERROR(VLOOKUP(B240,LastWeek!B:M,11,FALSE),"")</f>
        <v>Sales</v>
      </c>
      <c r="M240" s="26"/>
      <c r="N240" s="26" t="str">
        <f>IFERROR(VLOOKUP(B240,LastWeek!B:M,12,FALSE),"")</f>
        <v>PO 2.7K, demand postpond to Dec.</v>
      </c>
      <c r="O240" s="25">
        <v>0</v>
      </c>
      <c r="P240" s="25">
        <v>2700</v>
      </c>
      <c r="Q240" s="25">
        <v>0</v>
      </c>
      <c r="R240" s="27">
        <v>2700</v>
      </c>
      <c r="S240" s="28" t="s">
        <v>61</v>
      </c>
      <c r="T240" s="29" t="s">
        <v>61</v>
      </c>
      <c r="U240" s="27">
        <v>0</v>
      </c>
      <c r="V240" s="25" t="s">
        <v>61</v>
      </c>
      <c r="W240" s="30" t="s">
        <v>62</v>
      </c>
      <c r="X240" s="31" t="str">
        <f t="shared" si="11"/>
        <v>E</v>
      </c>
      <c r="Y240" s="25">
        <v>0</v>
      </c>
      <c r="Z240" s="25">
        <v>0</v>
      </c>
      <c r="AA240" s="25">
        <v>0</v>
      </c>
      <c r="AB240" s="25">
        <v>0</v>
      </c>
      <c r="AC240" s="23" t="s">
        <v>63</v>
      </c>
    </row>
    <row r="241" spans="1:29" hidden="1">
      <c r="A241" s="36" t="str">
        <f t="shared" si="9"/>
        <v>OverStock</v>
      </c>
      <c r="B241" s="22" t="s">
        <v>310</v>
      </c>
      <c r="C241" s="23" t="s">
        <v>311</v>
      </c>
      <c r="D241" s="24">
        <f>IFERROR(VLOOKUP(B241,TurnOver!A:C,3,FALSE),0)</f>
        <v>0</v>
      </c>
      <c r="E241" s="39">
        <f t="shared" si="10"/>
        <v>12</v>
      </c>
      <c r="F241" s="24">
        <f>IFERROR(VLOOKUP(B241,LastWeek!B:M,6,FALSE),"")</f>
        <v>156000</v>
      </c>
      <c r="G241" s="25">
        <v>244400</v>
      </c>
      <c r="H241" s="25">
        <v>244400</v>
      </c>
      <c r="I241" s="25">
        <f>IFERROR(VLOOKUP(B241,LastWeek!B:M,9,FALSE),"")</f>
        <v>187200</v>
      </c>
      <c r="J241" s="25">
        <v>171600</v>
      </c>
      <c r="K241" s="26" t="str">
        <f>IFERROR(VLOOKUP(B241,LastWeek!B:M,10,FALSE),"")</f>
        <v/>
      </c>
      <c r="L241" s="26" t="str">
        <f>IFERROR(VLOOKUP(B241,LastWeek!B:M,11,FALSE),"")</f>
        <v/>
      </c>
      <c r="M241" s="26"/>
      <c r="N241" s="26" t="str">
        <f>IFERROR(VLOOKUP(B241,LastWeek!B:M,12,FALSE),"")</f>
        <v/>
      </c>
      <c r="O241" s="25">
        <v>0</v>
      </c>
      <c r="P241" s="25">
        <v>0</v>
      </c>
      <c r="Q241" s="25">
        <v>171600</v>
      </c>
      <c r="R241" s="27">
        <v>416000</v>
      </c>
      <c r="S241" s="28">
        <v>29.1</v>
      </c>
      <c r="T241" s="29">
        <v>6.9</v>
      </c>
      <c r="U241" s="27">
        <v>14300</v>
      </c>
      <c r="V241" s="25">
        <v>60451</v>
      </c>
      <c r="W241" s="30">
        <v>4.2</v>
      </c>
      <c r="X241" s="31">
        <f t="shared" si="11"/>
        <v>150</v>
      </c>
      <c r="Y241" s="25">
        <v>0</v>
      </c>
      <c r="Z241" s="25">
        <v>442570</v>
      </c>
      <c r="AA241" s="25">
        <v>110602</v>
      </c>
      <c r="AB241" s="25">
        <v>7008</v>
      </c>
      <c r="AC241" s="23" t="s">
        <v>63</v>
      </c>
    </row>
    <row r="242" spans="1:29" hidden="1">
      <c r="A242" s="36" t="str">
        <f t="shared" si="9"/>
        <v>None</v>
      </c>
      <c r="B242" s="22" t="s">
        <v>312</v>
      </c>
      <c r="C242" s="23" t="s">
        <v>311</v>
      </c>
      <c r="D242" s="24">
        <f>IFERROR(VLOOKUP(B242,TurnOver!A:C,3,FALSE),0)</f>
        <v>0</v>
      </c>
      <c r="E242" s="39" t="str">
        <f t="shared" si="10"/>
        <v>前八週無拉料</v>
      </c>
      <c r="F242" s="24">
        <f>IFERROR(VLOOKUP(B242,LastWeek!B:M,6,FALSE),"")</f>
        <v>0</v>
      </c>
      <c r="G242" s="25">
        <v>0</v>
      </c>
      <c r="H242" s="25">
        <v>0</v>
      </c>
      <c r="I242" s="25">
        <f>IFERROR(VLOOKUP(B242,LastWeek!B:M,9,FALSE),"")</f>
        <v>0</v>
      </c>
      <c r="J242" s="25">
        <v>0</v>
      </c>
      <c r="K242" s="26" t="str">
        <f>IFERROR(VLOOKUP(B242,LastWeek!B:M,10,FALSE),"")</f>
        <v/>
      </c>
      <c r="L242" s="26" t="str">
        <f>IFERROR(VLOOKUP(B242,LastWeek!B:M,11,FALSE),"")</f>
        <v/>
      </c>
      <c r="M242" s="26"/>
      <c r="N242" s="26" t="str">
        <f>IFERROR(VLOOKUP(B242,LastWeek!B:M,12,FALSE),"")</f>
        <v/>
      </c>
      <c r="O242" s="25">
        <v>0</v>
      </c>
      <c r="P242" s="25">
        <v>0</v>
      </c>
      <c r="Q242" s="25">
        <v>0</v>
      </c>
      <c r="R242" s="27">
        <v>0</v>
      </c>
      <c r="S242" s="28" t="s">
        <v>61</v>
      </c>
      <c r="T242" s="29" t="s">
        <v>61</v>
      </c>
      <c r="U242" s="27">
        <v>0</v>
      </c>
      <c r="V242" s="25">
        <v>0</v>
      </c>
      <c r="W242" s="30" t="s">
        <v>62</v>
      </c>
      <c r="X242" s="31" t="str">
        <f t="shared" si="11"/>
        <v>E</v>
      </c>
      <c r="Y242" s="25">
        <v>0</v>
      </c>
      <c r="Z242" s="25">
        <v>0</v>
      </c>
      <c r="AA242" s="25">
        <v>0</v>
      </c>
      <c r="AB242" s="25">
        <v>0</v>
      </c>
      <c r="AC242" s="23" t="s">
        <v>63</v>
      </c>
    </row>
    <row r="243" spans="1:29" hidden="1">
      <c r="A243" s="36" t="str">
        <f t="shared" si="9"/>
        <v>ZeroZero</v>
      </c>
      <c r="B243" s="22" t="s">
        <v>313</v>
      </c>
      <c r="C243" s="23" t="s">
        <v>311</v>
      </c>
      <c r="D243" s="24">
        <f>IFERROR(VLOOKUP(B243,TurnOver!A:C,3,FALSE),0)</f>
        <v>0</v>
      </c>
      <c r="E243" s="39" t="str">
        <f t="shared" si="10"/>
        <v>前八週無拉料</v>
      </c>
      <c r="F243" s="24">
        <f>IFERROR(VLOOKUP(B243,LastWeek!B:M,6,FALSE),"")</f>
        <v>0</v>
      </c>
      <c r="G243" s="25">
        <v>0</v>
      </c>
      <c r="H243" s="25">
        <v>0</v>
      </c>
      <c r="I243" s="25">
        <f>IFERROR(VLOOKUP(B243,LastWeek!B:M,9,FALSE),"")</f>
        <v>15400</v>
      </c>
      <c r="J243" s="25">
        <v>15400</v>
      </c>
      <c r="K243" s="26" t="str">
        <f>IFERROR(VLOOKUP(B243,LastWeek!B:M,10,FALSE),"")</f>
        <v>Dead</v>
      </c>
      <c r="L243" s="26" t="str">
        <f>IFERROR(VLOOKUP(B243,LastWeek!B:M,11,FALSE),"")</f>
        <v>SalesPM</v>
      </c>
      <c r="M243" s="26"/>
      <c r="N243" s="26" t="str">
        <f>IFERROR(VLOOKUP(B243,LastWeek!B:M,12,FALSE),"")</f>
        <v>2016/7/18 ==&gt; PJ EOL, need PM help transfer to other customer ==&gt; PM cfm no demand from other customer.</v>
      </c>
      <c r="O243" s="25">
        <v>0</v>
      </c>
      <c r="P243" s="25">
        <v>15400</v>
      </c>
      <c r="Q243" s="25">
        <v>0</v>
      </c>
      <c r="R243" s="27">
        <v>15400</v>
      </c>
      <c r="S243" s="28" t="s">
        <v>61</v>
      </c>
      <c r="T243" s="29" t="s">
        <v>61</v>
      </c>
      <c r="U243" s="27">
        <v>0</v>
      </c>
      <c r="V243" s="25" t="s">
        <v>61</v>
      </c>
      <c r="W243" s="30" t="s">
        <v>62</v>
      </c>
      <c r="X243" s="31" t="str">
        <f t="shared" si="11"/>
        <v>E</v>
      </c>
      <c r="Y243" s="25">
        <v>0</v>
      </c>
      <c r="Z243" s="25">
        <v>0</v>
      </c>
      <c r="AA243" s="25">
        <v>0</v>
      </c>
      <c r="AB243" s="25">
        <v>0</v>
      </c>
      <c r="AC243" s="23" t="s">
        <v>63</v>
      </c>
    </row>
    <row r="244" spans="1:29" hidden="1">
      <c r="A244" s="36" t="str">
        <f t="shared" si="9"/>
        <v>FCST</v>
      </c>
      <c r="B244" s="22" t="s">
        <v>314</v>
      </c>
      <c r="C244" s="23" t="s">
        <v>311</v>
      </c>
      <c r="D244" s="24">
        <f>IFERROR(VLOOKUP(B244,TurnOver!A:C,3,FALSE),0)</f>
        <v>0</v>
      </c>
      <c r="E244" s="39" t="str">
        <f t="shared" si="10"/>
        <v>前八週無拉料</v>
      </c>
      <c r="F244" s="24">
        <f>IFERROR(VLOOKUP(B244,LastWeek!B:M,6,FALSE),"")</f>
        <v>0</v>
      </c>
      <c r="G244" s="25">
        <v>0</v>
      </c>
      <c r="H244" s="25">
        <v>0</v>
      </c>
      <c r="I244" s="25">
        <f>IFERROR(VLOOKUP(B244,LastWeek!B:M,9,FALSE),"")</f>
        <v>4950</v>
      </c>
      <c r="J244" s="25">
        <v>4300</v>
      </c>
      <c r="K244" s="26" t="str">
        <f>IFERROR(VLOOKUP(B244,LastWeek!B:M,10,FALSE),"")</f>
        <v>Done</v>
      </c>
      <c r="L244" s="26" t="str">
        <f>IFERROR(VLOOKUP(B244,LastWeek!B:M,11,FALSE),"")</f>
        <v>SalesPM</v>
      </c>
      <c r="M244" s="26"/>
      <c r="N244" s="26" t="str">
        <f>IFERROR(VLOOKUP(B244,LastWeek!B:M,12,FALSE),"")</f>
        <v>Verizon tablet "QZ5" deamnd, will buy from FPC 圓裕. Stock will transfer to 圓裕.</v>
      </c>
      <c r="O244" s="25">
        <v>0</v>
      </c>
      <c r="P244" s="25">
        <v>4300</v>
      </c>
      <c r="Q244" s="25">
        <v>0</v>
      </c>
      <c r="R244" s="27">
        <v>4300</v>
      </c>
      <c r="S244" s="28" t="s">
        <v>61</v>
      </c>
      <c r="T244" s="29">
        <v>153.6</v>
      </c>
      <c r="U244" s="27">
        <v>0</v>
      </c>
      <c r="V244" s="25">
        <v>28</v>
      </c>
      <c r="W244" s="30" t="s">
        <v>73</v>
      </c>
      <c r="X244" s="31" t="str">
        <f t="shared" si="11"/>
        <v>F</v>
      </c>
      <c r="Y244" s="25">
        <v>250</v>
      </c>
      <c r="Z244" s="25">
        <v>0</v>
      </c>
      <c r="AA244" s="25">
        <v>0</v>
      </c>
      <c r="AB244" s="25">
        <v>0</v>
      </c>
      <c r="AC244" s="23" t="s">
        <v>63</v>
      </c>
    </row>
    <row r="245" spans="1:29" hidden="1">
      <c r="A245" s="36" t="str">
        <f t="shared" si="9"/>
        <v>FCST</v>
      </c>
      <c r="B245" s="22" t="s">
        <v>315</v>
      </c>
      <c r="C245" s="23" t="s">
        <v>311</v>
      </c>
      <c r="D245" s="24">
        <f>IFERROR(VLOOKUP(B245,TurnOver!A:C,3,FALSE),0)</f>
        <v>0</v>
      </c>
      <c r="E245" s="39" t="str">
        <f t="shared" si="10"/>
        <v>前八週無拉料</v>
      </c>
      <c r="F245" s="24">
        <f>IFERROR(VLOOKUP(B245,LastWeek!B:M,6,FALSE),"")</f>
        <v>0</v>
      </c>
      <c r="G245" s="25">
        <v>0</v>
      </c>
      <c r="H245" s="25">
        <v>0</v>
      </c>
      <c r="I245" s="25">
        <f>IFERROR(VLOOKUP(B245,LastWeek!B:M,9,FALSE),"")</f>
        <v>0</v>
      </c>
      <c r="J245" s="25">
        <v>0</v>
      </c>
      <c r="K245" s="26" t="str">
        <f>IFERROR(VLOOKUP(B245,LastWeek!B:M,10,FALSE),"")</f>
        <v/>
      </c>
      <c r="L245" s="26" t="str">
        <f>IFERROR(VLOOKUP(B245,LastWeek!B:M,11,FALSE),"")</f>
        <v/>
      </c>
      <c r="M245" s="26"/>
      <c r="N245" s="26">
        <f>IFERROR(VLOOKUP(B245,LastWeek!B:M,12,FALSE),"")</f>
        <v>0</v>
      </c>
      <c r="O245" s="25">
        <v>0</v>
      </c>
      <c r="P245" s="25">
        <v>0</v>
      </c>
      <c r="Q245" s="25">
        <v>0</v>
      </c>
      <c r="R245" s="27">
        <v>0</v>
      </c>
      <c r="S245" s="28" t="s">
        <v>61</v>
      </c>
      <c r="T245" s="29">
        <v>0</v>
      </c>
      <c r="U245" s="27">
        <v>0</v>
      </c>
      <c r="V245" s="25">
        <v>512</v>
      </c>
      <c r="W245" s="30" t="s">
        <v>73</v>
      </c>
      <c r="X245" s="31" t="str">
        <f t="shared" si="11"/>
        <v>F</v>
      </c>
      <c r="Y245" s="25">
        <v>0</v>
      </c>
      <c r="Z245" s="25">
        <v>0</v>
      </c>
      <c r="AA245" s="25">
        <v>4604</v>
      </c>
      <c r="AB245" s="25">
        <v>0</v>
      </c>
      <c r="AC245" s="23" t="s">
        <v>63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M241"/>
  <sheetViews>
    <sheetView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4" sqref="M4:M241"/>
    </sheetView>
  </sheetViews>
  <sheetFormatPr defaultColWidth="9" defaultRowHeight="14.5"/>
  <cols>
    <col min="1" max="1" width="11.6328125" style="18" customWidth="1" collapsed="1"/>
    <col min="2" max="2" width="15.6328125" style="18" customWidth="1" collapsed="1"/>
    <col min="3" max="4" width="8.6328125" style="18" customWidth="1" collapsed="1"/>
    <col min="5" max="5" width="6.6328125" style="18" customWidth="1" collapsed="1"/>
    <col min="6" max="10" width="10.6328125" style="18" customWidth="1" collapsed="1"/>
    <col min="11" max="12" width="8.6328125" style="18" customWidth="1" collapsed="1"/>
    <col min="13" max="14" width="15.6328125" style="18" customWidth="1" collapsed="1"/>
    <col min="15" max="18" width="10.6328125" style="18" customWidth="1" collapsed="1"/>
    <col min="19" max="20" width="8.6328125" style="18" customWidth="1" collapsed="1"/>
    <col min="21" max="22" width="10.6328125" style="18" customWidth="1" collapsed="1"/>
    <col min="23" max="23" width="6.6328125" style="18" customWidth="1" collapsed="1"/>
    <col min="24" max="24" width="8.6328125" style="18" customWidth="1" collapsed="1"/>
    <col min="25" max="28" width="10.6328125" style="18" customWidth="1" collapsed="1"/>
    <col min="29" max="29" width="8.6328125" style="18" customWidth="1" collapsed="1"/>
    <col min="30" max="30" width="10.6328125" style="18" customWidth="1" collapsed="1"/>
    <col min="31" max="31" width="12.6328125" style="18" customWidth="1" collapsed="1"/>
    <col min="32" max="38" width="10.6328125" style="18" customWidth="1" collapsed="1"/>
    <col min="39" max="39" width="8.6328125" style="18" customWidth="1" collapsed="1"/>
    <col min="40" max="16384" width="9" style="18" collapsed="1"/>
  </cols>
  <sheetData>
    <row r="1" spans="1:39">
      <c r="A1" s="1" t="s">
        <v>316</v>
      </c>
      <c r="B1" s="18" t="s">
        <v>317</v>
      </c>
    </row>
    <row r="2" spans="1:39">
      <c r="A2" s="18" t="s">
        <v>318</v>
      </c>
      <c r="B2" s="3" t="s">
        <v>319</v>
      </c>
    </row>
    <row r="3" spans="1:39" ht="29">
      <c r="A3" s="15" t="s">
        <v>320</v>
      </c>
      <c r="B3" s="19" t="s">
        <v>321</v>
      </c>
      <c r="C3" s="19" t="s">
        <v>322</v>
      </c>
      <c r="D3" s="21" t="s">
        <v>323</v>
      </c>
      <c r="E3" s="21" t="s">
        <v>324</v>
      </c>
      <c r="F3" s="17" t="s">
        <v>325</v>
      </c>
      <c r="G3" s="20" t="s">
        <v>326</v>
      </c>
      <c r="H3" s="20" t="s">
        <v>327</v>
      </c>
      <c r="I3" s="20" t="s">
        <v>328</v>
      </c>
      <c r="J3" s="20" t="s">
        <v>9</v>
      </c>
      <c r="K3" s="20" t="s">
        <v>20</v>
      </c>
      <c r="L3" s="20" t="s">
        <v>21</v>
      </c>
      <c r="M3" s="20" t="s">
        <v>22</v>
      </c>
      <c r="N3" s="20" t="s">
        <v>23</v>
      </c>
      <c r="O3" s="20" t="s">
        <v>7</v>
      </c>
      <c r="P3" s="20" t="s">
        <v>6</v>
      </c>
      <c r="Q3" s="20" t="s">
        <v>8</v>
      </c>
      <c r="R3" s="20" t="s">
        <v>10</v>
      </c>
      <c r="S3" s="20" t="s">
        <v>329</v>
      </c>
      <c r="T3" s="20" t="s">
        <v>330</v>
      </c>
      <c r="U3" s="20" t="s">
        <v>17</v>
      </c>
      <c r="V3" s="7" t="s">
        <v>331</v>
      </c>
      <c r="W3" s="8" t="s">
        <v>332</v>
      </c>
      <c r="X3" s="8" t="s">
        <v>333</v>
      </c>
      <c r="Y3" s="8" t="s">
        <v>13</v>
      </c>
      <c r="Z3" s="8" t="s">
        <v>14</v>
      </c>
      <c r="AA3" s="8" t="s">
        <v>15</v>
      </c>
      <c r="AB3" s="8" t="s">
        <v>16</v>
      </c>
      <c r="AC3" s="19" t="s">
        <v>2</v>
      </c>
      <c r="AD3" s="19" t="s">
        <v>4</v>
      </c>
      <c r="AE3" s="19" t="s">
        <v>3</v>
      </c>
      <c r="AF3" s="20" t="s">
        <v>34</v>
      </c>
      <c r="AG3" s="19" t="s">
        <v>35</v>
      </c>
      <c r="AH3" s="19" t="s">
        <v>36</v>
      </c>
      <c r="AI3" s="19" t="s">
        <v>37</v>
      </c>
      <c r="AJ3" s="19" t="s">
        <v>38</v>
      </c>
      <c r="AK3" s="19" t="s">
        <v>39</v>
      </c>
      <c r="AL3" s="19" t="s">
        <v>40</v>
      </c>
      <c r="AM3" s="19" t="s">
        <v>41</v>
      </c>
    </row>
    <row r="4" spans="1:39">
      <c r="A4" s="16" t="s">
        <v>334</v>
      </c>
      <c r="B4" s="22" t="s">
        <v>59</v>
      </c>
      <c r="C4" s="23" t="s">
        <v>60</v>
      </c>
      <c r="D4" s="24">
        <v>0</v>
      </c>
      <c r="E4" s="24">
        <v>108</v>
      </c>
      <c r="F4" s="24">
        <v>0</v>
      </c>
      <c r="G4" s="25">
        <v>0</v>
      </c>
      <c r="H4" s="25">
        <v>0</v>
      </c>
      <c r="I4" s="25">
        <v>78000</v>
      </c>
      <c r="J4" s="25">
        <v>81000</v>
      </c>
      <c r="K4" s="26" t="s">
        <v>335</v>
      </c>
      <c r="L4" s="26" t="s">
        <v>336</v>
      </c>
      <c r="M4" s="26" t="s">
        <v>337</v>
      </c>
      <c r="N4" s="26" t="s">
        <v>337</v>
      </c>
      <c r="O4" s="25">
        <v>0</v>
      </c>
      <c r="P4" s="25">
        <v>78000</v>
      </c>
      <c r="Q4" s="25">
        <v>3000</v>
      </c>
      <c r="R4" s="27">
        <v>81000</v>
      </c>
      <c r="S4" s="28">
        <v>108</v>
      </c>
      <c r="T4" s="29">
        <v>2793.1</v>
      </c>
      <c r="U4" s="27">
        <v>750</v>
      </c>
      <c r="V4" s="25">
        <v>29</v>
      </c>
      <c r="W4" s="30">
        <v>0</v>
      </c>
      <c r="X4" s="31">
        <v>50</v>
      </c>
      <c r="Y4" s="25">
        <v>259</v>
      </c>
      <c r="Z4" s="25">
        <v>0</v>
      </c>
      <c r="AA4" s="25">
        <v>0</v>
      </c>
      <c r="AB4" s="25">
        <v>0</v>
      </c>
      <c r="AC4" s="32">
        <v>3719</v>
      </c>
      <c r="AD4" s="23" t="s">
        <v>63</v>
      </c>
      <c r="AE4" s="23" t="s">
        <v>64</v>
      </c>
      <c r="AF4" s="33">
        <v>9.2999999999999992E-3</v>
      </c>
      <c r="AG4" s="34">
        <v>753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5" t="e">
        <v>#N/A</v>
      </c>
    </row>
    <row r="5" spans="1:39">
      <c r="A5" s="18" t="s">
        <v>338</v>
      </c>
      <c r="B5" s="18" t="s">
        <v>65</v>
      </c>
      <c r="C5" s="18" t="s">
        <v>60</v>
      </c>
      <c r="D5" s="18">
        <v>0</v>
      </c>
      <c r="E5" s="18">
        <v>0.61538461538461542</v>
      </c>
      <c r="F5" s="18">
        <v>1010000</v>
      </c>
      <c r="G5" s="18">
        <v>1080000</v>
      </c>
      <c r="H5" s="18">
        <v>120000</v>
      </c>
      <c r="I5" s="18">
        <v>90000</v>
      </c>
      <c r="J5" s="18">
        <v>30000</v>
      </c>
      <c r="K5" s="18" t="s">
        <v>61</v>
      </c>
      <c r="L5" s="18" t="s">
        <v>61</v>
      </c>
      <c r="M5" s="18" t="s">
        <v>61</v>
      </c>
      <c r="N5" s="18" t="s">
        <v>61</v>
      </c>
      <c r="O5" s="18">
        <v>0</v>
      </c>
      <c r="P5" s="18">
        <v>0</v>
      </c>
      <c r="Q5" s="18">
        <v>30000</v>
      </c>
      <c r="R5" s="18">
        <v>1110000</v>
      </c>
      <c r="S5" s="18">
        <v>22.8</v>
      </c>
      <c r="T5" s="18">
        <v>28.7</v>
      </c>
      <c r="U5" s="18">
        <v>48750</v>
      </c>
      <c r="V5" s="18">
        <v>38707</v>
      </c>
      <c r="W5" s="18">
        <v>0.8</v>
      </c>
      <c r="X5" s="18">
        <v>100</v>
      </c>
      <c r="Y5" s="18">
        <v>161877</v>
      </c>
      <c r="Z5" s="18">
        <v>159889</v>
      </c>
      <c r="AA5" s="18">
        <v>128175</v>
      </c>
      <c r="AB5" s="18">
        <v>0</v>
      </c>
      <c r="AC5" s="18">
        <v>3719</v>
      </c>
      <c r="AD5" s="18" t="s">
        <v>63</v>
      </c>
      <c r="AE5" s="18" t="s">
        <v>64</v>
      </c>
      <c r="AF5" s="18">
        <v>1.46E-2</v>
      </c>
      <c r="AG5" s="18">
        <v>16206</v>
      </c>
      <c r="AH5" s="18">
        <v>190771</v>
      </c>
      <c r="AI5" s="18">
        <v>90000</v>
      </c>
      <c r="AJ5" s="18">
        <v>90000</v>
      </c>
      <c r="AK5" s="18">
        <v>90000</v>
      </c>
      <c r="AL5" s="18">
        <v>90000</v>
      </c>
      <c r="AM5" s="18" t="e">
        <v>#N/A</v>
      </c>
    </row>
    <row r="6" spans="1:39">
      <c r="A6" s="18" t="s">
        <v>338</v>
      </c>
      <c r="B6" s="18" t="s">
        <v>66</v>
      </c>
      <c r="C6" s="18" t="s">
        <v>60</v>
      </c>
      <c r="D6" s="18">
        <v>0</v>
      </c>
      <c r="E6" s="18">
        <v>16</v>
      </c>
      <c r="F6" s="18">
        <v>0</v>
      </c>
      <c r="G6" s="18">
        <v>0</v>
      </c>
      <c r="H6" s="18">
        <v>0</v>
      </c>
      <c r="I6" s="18">
        <v>30000</v>
      </c>
      <c r="J6" s="18">
        <v>24000</v>
      </c>
      <c r="K6" s="18" t="s">
        <v>61</v>
      </c>
      <c r="L6" s="18" t="s">
        <v>61</v>
      </c>
      <c r="M6" s="18" t="s">
        <v>61</v>
      </c>
      <c r="N6" s="18" t="s">
        <v>61</v>
      </c>
      <c r="O6" s="18">
        <v>0</v>
      </c>
      <c r="P6" s="18">
        <v>24000</v>
      </c>
      <c r="Q6" s="18">
        <v>0</v>
      </c>
      <c r="R6" s="18">
        <v>24000</v>
      </c>
      <c r="S6" s="18">
        <v>16</v>
      </c>
      <c r="T6" s="18">
        <v>99.6</v>
      </c>
      <c r="U6" s="18">
        <v>1500</v>
      </c>
      <c r="V6" s="18">
        <v>241</v>
      </c>
      <c r="W6" s="18">
        <v>0.2</v>
      </c>
      <c r="X6" s="18">
        <v>50</v>
      </c>
      <c r="Y6" s="18">
        <v>0</v>
      </c>
      <c r="Z6" s="18">
        <v>2165</v>
      </c>
      <c r="AA6" s="18">
        <v>0</v>
      </c>
      <c r="AB6" s="18">
        <v>3780</v>
      </c>
      <c r="AC6" s="18">
        <v>3719</v>
      </c>
      <c r="AD6" s="18" t="s">
        <v>63</v>
      </c>
      <c r="AE6" s="18" t="s">
        <v>64</v>
      </c>
      <c r="AF6" s="18">
        <v>4.2999999999999997E-2</v>
      </c>
      <c r="AG6" s="18">
        <v>1032</v>
      </c>
      <c r="AH6" s="18">
        <v>6000</v>
      </c>
      <c r="AI6" s="18">
        <v>6000</v>
      </c>
      <c r="AJ6" s="18">
        <v>6000</v>
      </c>
      <c r="AK6" s="18">
        <v>6000</v>
      </c>
      <c r="AL6" s="18">
        <v>6000</v>
      </c>
      <c r="AM6" s="18" t="e">
        <v>#N/A</v>
      </c>
    </row>
    <row r="7" spans="1:39">
      <c r="A7" s="18" t="s">
        <v>334</v>
      </c>
      <c r="B7" s="18" t="s">
        <v>67</v>
      </c>
      <c r="C7" s="18" t="s">
        <v>60</v>
      </c>
      <c r="D7" s="18">
        <v>0</v>
      </c>
      <c r="E7" s="18">
        <v>16</v>
      </c>
      <c r="F7" s="18">
        <v>60000</v>
      </c>
      <c r="G7" s="18">
        <v>63000</v>
      </c>
      <c r="H7" s="18">
        <v>21000</v>
      </c>
      <c r="I7" s="18">
        <v>15000</v>
      </c>
      <c r="J7" s="18">
        <v>18000</v>
      </c>
      <c r="K7" s="18" t="s">
        <v>61</v>
      </c>
      <c r="L7" s="18" t="s">
        <v>61</v>
      </c>
      <c r="M7" s="18" t="s">
        <v>61</v>
      </c>
      <c r="N7" s="18" t="s">
        <v>61</v>
      </c>
      <c r="O7" s="18">
        <v>0</v>
      </c>
      <c r="P7" s="18">
        <v>12000</v>
      </c>
      <c r="Q7" s="18">
        <v>6000</v>
      </c>
      <c r="R7" s="18">
        <v>81000</v>
      </c>
      <c r="S7" s="18">
        <v>72</v>
      </c>
      <c r="T7" s="18">
        <v>81</v>
      </c>
      <c r="U7" s="18">
        <v>1125</v>
      </c>
      <c r="V7" s="18">
        <v>1000</v>
      </c>
      <c r="W7" s="18">
        <v>0.9</v>
      </c>
      <c r="X7" s="18">
        <v>100</v>
      </c>
      <c r="Y7" s="18">
        <v>1860</v>
      </c>
      <c r="Z7" s="18">
        <v>7140</v>
      </c>
      <c r="AA7" s="18">
        <v>19241</v>
      </c>
      <c r="AB7" s="18">
        <v>12438</v>
      </c>
      <c r="AC7" s="18">
        <v>3719</v>
      </c>
      <c r="AD7" s="18" t="s">
        <v>63</v>
      </c>
      <c r="AE7" s="18" t="s">
        <v>64</v>
      </c>
      <c r="AF7" s="18">
        <v>9.2999999999999992E-3</v>
      </c>
      <c r="AG7" s="18">
        <v>753</v>
      </c>
      <c r="AH7" s="18">
        <v>12000</v>
      </c>
      <c r="AI7" s="18">
        <v>12000</v>
      </c>
      <c r="AJ7" s="18">
        <v>12000</v>
      </c>
      <c r="AK7" s="18">
        <v>12000</v>
      </c>
      <c r="AL7" s="18">
        <v>9000</v>
      </c>
      <c r="AM7" s="18" t="e">
        <v>#N/A</v>
      </c>
    </row>
    <row r="8" spans="1:39">
      <c r="A8" s="18" t="s">
        <v>339</v>
      </c>
      <c r="B8" s="18" t="s">
        <v>68</v>
      </c>
      <c r="C8" s="18" t="s">
        <v>60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 t="s">
        <v>61</v>
      </c>
      <c r="L8" s="18" t="s">
        <v>61</v>
      </c>
      <c r="M8" s="18" t="s">
        <v>61</v>
      </c>
      <c r="N8" s="18" t="s">
        <v>61</v>
      </c>
      <c r="O8" s="18">
        <v>0</v>
      </c>
      <c r="P8" s="18">
        <v>0</v>
      </c>
      <c r="Q8" s="18">
        <v>0</v>
      </c>
      <c r="R8" s="18">
        <v>0</v>
      </c>
      <c r="S8" s="18" t="s">
        <v>61</v>
      </c>
      <c r="T8" s="18" t="s">
        <v>61</v>
      </c>
      <c r="U8" s="18">
        <v>0</v>
      </c>
      <c r="V8" s="18" t="s">
        <v>61</v>
      </c>
      <c r="W8" s="18" t="s">
        <v>62</v>
      </c>
      <c r="X8" s="18" t="s">
        <v>62</v>
      </c>
      <c r="Y8" s="18">
        <v>0</v>
      </c>
      <c r="Z8" s="18">
        <v>0</v>
      </c>
      <c r="AA8" s="18">
        <v>0</v>
      </c>
      <c r="AB8" s="18">
        <v>0</v>
      </c>
      <c r="AC8" s="18">
        <v>3719</v>
      </c>
      <c r="AD8" s="18" t="s">
        <v>63</v>
      </c>
      <c r="AE8" s="18" t="s">
        <v>64</v>
      </c>
      <c r="AF8" s="18">
        <v>9.2999999999999992E-3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 t="e">
        <v>#N/A</v>
      </c>
    </row>
    <row r="9" spans="1:39">
      <c r="A9" s="18" t="s">
        <v>338</v>
      </c>
      <c r="B9" s="18" t="s">
        <v>69</v>
      </c>
      <c r="C9" s="18" t="s">
        <v>70</v>
      </c>
      <c r="D9" s="18">
        <v>0</v>
      </c>
      <c r="E9" s="18">
        <v>8</v>
      </c>
      <c r="F9" s="18">
        <v>0</v>
      </c>
      <c r="G9" s="18">
        <v>0</v>
      </c>
      <c r="H9" s="18">
        <v>0</v>
      </c>
      <c r="I9" s="18">
        <v>40000</v>
      </c>
      <c r="J9" s="18">
        <v>70000</v>
      </c>
      <c r="K9" s="18" t="s">
        <v>61</v>
      </c>
      <c r="L9" s="18" t="s">
        <v>61</v>
      </c>
      <c r="M9" s="18" t="s">
        <v>61</v>
      </c>
      <c r="N9" s="18" t="s">
        <v>61</v>
      </c>
      <c r="O9" s="18">
        <v>0</v>
      </c>
      <c r="P9" s="18">
        <v>30000</v>
      </c>
      <c r="Q9" s="18">
        <v>40000</v>
      </c>
      <c r="R9" s="18">
        <v>70000</v>
      </c>
      <c r="S9" s="18">
        <v>8</v>
      </c>
      <c r="T9" s="18">
        <v>14.2</v>
      </c>
      <c r="U9" s="18">
        <v>8750</v>
      </c>
      <c r="V9" s="18">
        <v>4921</v>
      </c>
      <c r="W9" s="18">
        <v>0.6</v>
      </c>
      <c r="X9" s="18">
        <v>100</v>
      </c>
      <c r="Y9" s="18">
        <v>20221</v>
      </c>
      <c r="Z9" s="18">
        <v>24070</v>
      </c>
      <c r="AA9" s="18">
        <v>0</v>
      </c>
      <c r="AB9" s="18">
        <v>0</v>
      </c>
      <c r="AC9" s="18">
        <v>3719</v>
      </c>
      <c r="AD9" s="18" t="s">
        <v>63</v>
      </c>
      <c r="AE9" s="18" t="s">
        <v>64</v>
      </c>
      <c r="AF9" s="18">
        <v>0.12</v>
      </c>
      <c r="AG9" s="18">
        <v>8400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 t="e">
        <v>#N/A</v>
      </c>
    </row>
    <row r="10" spans="1:39">
      <c r="A10" s="18" t="s">
        <v>338</v>
      </c>
      <c r="B10" s="18" t="s">
        <v>71</v>
      </c>
      <c r="C10" s="18" t="s">
        <v>70</v>
      </c>
      <c r="D10" s="18">
        <v>0</v>
      </c>
      <c r="E10" s="18">
        <v>11.2</v>
      </c>
      <c r="F10" s="18">
        <v>0</v>
      </c>
      <c r="G10" s="18">
        <v>0</v>
      </c>
      <c r="H10" s="18">
        <v>0</v>
      </c>
      <c r="I10" s="18">
        <v>40000</v>
      </c>
      <c r="J10" s="18">
        <v>70000</v>
      </c>
      <c r="K10" s="18" t="s">
        <v>335</v>
      </c>
      <c r="L10" s="18" t="s">
        <v>53</v>
      </c>
      <c r="M10" s="18" t="s">
        <v>340</v>
      </c>
      <c r="N10" s="18" t="s">
        <v>340</v>
      </c>
      <c r="O10" s="18">
        <v>0</v>
      </c>
      <c r="P10" s="18">
        <v>40000</v>
      </c>
      <c r="Q10" s="18">
        <v>30000</v>
      </c>
      <c r="R10" s="18">
        <v>70000</v>
      </c>
      <c r="S10" s="18">
        <v>11.2</v>
      </c>
      <c r="T10" s="18">
        <v>13.3</v>
      </c>
      <c r="U10" s="18">
        <v>6250</v>
      </c>
      <c r="V10" s="18">
        <v>5264</v>
      </c>
      <c r="W10" s="18">
        <v>0.8</v>
      </c>
      <c r="X10" s="18">
        <v>100</v>
      </c>
      <c r="Y10" s="18">
        <v>23305</v>
      </c>
      <c r="Z10" s="18">
        <v>24070</v>
      </c>
      <c r="AA10" s="18">
        <v>0</v>
      </c>
      <c r="AB10" s="18">
        <v>0</v>
      </c>
      <c r="AC10" s="18">
        <v>3719</v>
      </c>
      <c r="AD10" s="18" t="s">
        <v>63</v>
      </c>
      <c r="AE10" s="18" t="s">
        <v>64</v>
      </c>
      <c r="AF10" s="18">
        <v>0.16</v>
      </c>
      <c r="AG10" s="18">
        <v>11200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 t="e">
        <v>#N/A</v>
      </c>
    </row>
    <row r="11" spans="1:39">
      <c r="A11" s="18" t="s">
        <v>338</v>
      </c>
      <c r="B11" s="18" t="s">
        <v>72</v>
      </c>
      <c r="C11" s="18" t="s">
        <v>70</v>
      </c>
      <c r="D11" s="18">
        <v>0</v>
      </c>
      <c r="E11" s="18">
        <v>0</v>
      </c>
      <c r="F11" s="18">
        <v>4000</v>
      </c>
      <c r="G11" s="18">
        <v>0</v>
      </c>
      <c r="H11" s="18">
        <v>0</v>
      </c>
      <c r="I11" s="18">
        <v>0</v>
      </c>
      <c r="J11" s="18">
        <v>0</v>
      </c>
      <c r="K11" s="18" t="s">
        <v>335</v>
      </c>
      <c r="L11" s="18" t="s">
        <v>41</v>
      </c>
      <c r="M11" s="18" t="s">
        <v>341</v>
      </c>
      <c r="N11" s="18" t="s">
        <v>341</v>
      </c>
      <c r="O11" s="18">
        <v>0</v>
      </c>
      <c r="P11" s="18">
        <v>0</v>
      </c>
      <c r="Q11" s="18">
        <v>0</v>
      </c>
      <c r="R11" s="18">
        <v>0</v>
      </c>
      <c r="S11" s="18" t="s">
        <v>61</v>
      </c>
      <c r="T11" s="18">
        <v>0</v>
      </c>
      <c r="U11" s="18">
        <v>0</v>
      </c>
      <c r="V11" s="18">
        <v>395</v>
      </c>
      <c r="W11" s="18" t="s">
        <v>73</v>
      </c>
      <c r="X11" s="18" t="s">
        <v>73</v>
      </c>
      <c r="Y11" s="18">
        <v>3555</v>
      </c>
      <c r="Z11" s="18">
        <v>0</v>
      </c>
      <c r="AA11" s="18">
        <v>0</v>
      </c>
      <c r="AB11" s="18">
        <v>0</v>
      </c>
      <c r="AC11" s="18">
        <v>3719</v>
      </c>
      <c r="AD11" s="18" t="s">
        <v>63</v>
      </c>
      <c r="AE11" s="18" t="s">
        <v>64</v>
      </c>
      <c r="AF11" s="18">
        <v>9.2999999999999992E-3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 t="e">
        <v>#N/A</v>
      </c>
    </row>
    <row r="12" spans="1:39">
      <c r="A12" s="18" t="s">
        <v>338</v>
      </c>
      <c r="B12" s="18" t="s">
        <v>74</v>
      </c>
      <c r="C12" s="18" t="s">
        <v>70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7000</v>
      </c>
      <c r="J12" s="18">
        <v>4000</v>
      </c>
      <c r="K12" s="18" t="s">
        <v>335</v>
      </c>
      <c r="L12" s="18" t="s">
        <v>41</v>
      </c>
      <c r="M12" s="18" t="s">
        <v>341</v>
      </c>
      <c r="N12" s="18" t="s">
        <v>341</v>
      </c>
      <c r="O12" s="18">
        <v>0</v>
      </c>
      <c r="P12" s="18">
        <v>0</v>
      </c>
      <c r="Q12" s="18">
        <v>4000</v>
      </c>
      <c r="R12" s="18">
        <v>4000</v>
      </c>
      <c r="S12" s="18" t="s">
        <v>61</v>
      </c>
      <c r="T12" s="18">
        <v>6.2</v>
      </c>
      <c r="U12" s="18">
        <v>0</v>
      </c>
      <c r="V12" s="18">
        <v>646</v>
      </c>
      <c r="W12" s="18" t="s">
        <v>73</v>
      </c>
      <c r="X12" s="18" t="s">
        <v>73</v>
      </c>
      <c r="Y12" s="18">
        <v>5816</v>
      </c>
      <c r="Z12" s="18">
        <v>0</v>
      </c>
      <c r="AA12" s="18">
        <v>0</v>
      </c>
      <c r="AB12" s="18">
        <v>0</v>
      </c>
      <c r="AC12" s="18">
        <v>3719</v>
      </c>
      <c r="AD12" s="18" t="s">
        <v>63</v>
      </c>
      <c r="AE12" s="18" t="s">
        <v>64</v>
      </c>
      <c r="AF12" s="18">
        <v>0.28699999999999998</v>
      </c>
      <c r="AG12" s="18">
        <v>1148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 t="e">
        <v>#N/A</v>
      </c>
    </row>
    <row r="13" spans="1:39">
      <c r="A13" s="18" t="s">
        <v>339</v>
      </c>
      <c r="B13" s="18" t="s">
        <v>75</v>
      </c>
      <c r="C13" s="18" t="s">
        <v>76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 t="s">
        <v>61</v>
      </c>
      <c r="L13" s="18" t="s">
        <v>61</v>
      </c>
      <c r="M13" s="18" t="s">
        <v>61</v>
      </c>
      <c r="N13" s="18" t="s">
        <v>61</v>
      </c>
      <c r="O13" s="18">
        <v>0</v>
      </c>
      <c r="P13" s="18">
        <v>0</v>
      </c>
      <c r="Q13" s="18">
        <v>0</v>
      </c>
      <c r="R13" s="18">
        <v>0</v>
      </c>
      <c r="S13" s="18" t="s">
        <v>61</v>
      </c>
      <c r="T13" s="18" t="s">
        <v>61</v>
      </c>
      <c r="U13" s="18">
        <v>0</v>
      </c>
      <c r="V13" s="18">
        <v>0</v>
      </c>
      <c r="W13" s="18" t="s">
        <v>62</v>
      </c>
      <c r="X13" s="18" t="s">
        <v>62</v>
      </c>
      <c r="Y13" s="18">
        <v>0</v>
      </c>
      <c r="Z13" s="18">
        <v>0</v>
      </c>
      <c r="AA13" s="18">
        <v>0</v>
      </c>
      <c r="AB13" s="18">
        <v>0</v>
      </c>
      <c r="AC13" s="18">
        <v>3719</v>
      </c>
      <c r="AD13" s="18" t="s">
        <v>63</v>
      </c>
      <c r="AE13" s="18" t="s">
        <v>64</v>
      </c>
      <c r="AF13" s="18">
        <v>9.2999999999999992E-3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 t="e">
        <v>#N/A</v>
      </c>
    </row>
    <row r="14" spans="1:39">
      <c r="A14" s="18" t="s">
        <v>334</v>
      </c>
      <c r="B14" s="18" t="s">
        <v>77</v>
      </c>
      <c r="C14" s="18" t="s">
        <v>60</v>
      </c>
      <c r="D14" s="18">
        <v>0</v>
      </c>
      <c r="E14" s="18">
        <v>16</v>
      </c>
      <c r="F14" s="18">
        <v>310000</v>
      </c>
      <c r="G14" s="18">
        <v>310000</v>
      </c>
      <c r="H14" s="18">
        <v>20000</v>
      </c>
      <c r="I14" s="18">
        <v>10000</v>
      </c>
      <c r="J14" s="18">
        <v>80000</v>
      </c>
      <c r="K14" s="18" t="s">
        <v>335</v>
      </c>
      <c r="L14" s="18" t="s">
        <v>41</v>
      </c>
      <c r="M14" s="18" t="s">
        <v>342</v>
      </c>
      <c r="N14" s="18" t="s">
        <v>342</v>
      </c>
      <c r="O14" s="18">
        <v>0</v>
      </c>
      <c r="P14" s="18">
        <v>80000</v>
      </c>
      <c r="Q14" s="18">
        <v>0</v>
      </c>
      <c r="R14" s="18">
        <v>390000</v>
      </c>
      <c r="S14" s="18">
        <v>78</v>
      </c>
      <c r="T14" s="18" t="s">
        <v>61</v>
      </c>
      <c r="U14" s="18">
        <v>5000</v>
      </c>
      <c r="V14" s="18" t="s">
        <v>61</v>
      </c>
      <c r="W14" s="18" t="s">
        <v>62</v>
      </c>
      <c r="X14" s="18" t="s">
        <v>62</v>
      </c>
      <c r="Y14" s="18">
        <v>0</v>
      </c>
      <c r="Z14" s="18">
        <v>0</v>
      </c>
      <c r="AA14" s="18">
        <v>0</v>
      </c>
      <c r="AB14" s="18">
        <v>0</v>
      </c>
      <c r="AC14" s="18">
        <v>3719</v>
      </c>
      <c r="AD14" s="18" t="s">
        <v>63</v>
      </c>
      <c r="AE14" s="18" t="s">
        <v>64</v>
      </c>
      <c r="AF14" s="18">
        <v>0</v>
      </c>
      <c r="AG14" s="18">
        <v>0</v>
      </c>
      <c r="AH14" s="18">
        <v>80000</v>
      </c>
      <c r="AI14" s="18">
        <v>40000</v>
      </c>
      <c r="AJ14" s="18">
        <v>20000</v>
      </c>
      <c r="AK14" s="18">
        <v>20000</v>
      </c>
      <c r="AL14" s="18">
        <v>20000</v>
      </c>
      <c r="AM14" s="18" t="e">
        <v>#N/A</v>
      </c>
    </row>
    <row r="15" spans="1:39">
      <c r="A15" s="18" t="s">
        <v>339</v>
      </c>
      <c r="B15" s="18" t="s">
        <v>78</v>
      </c>
      <c r="C15" s="18" t="s">
        <v>79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 t="s">
        <v>61</v>
      </c>
      <c r="L15" s="18" t="s">
        <v>61</v>
      </c>
      <c r="M15" s="18" t="s">
        <v>61</v>
      </c>
      <c r="N15" s="18" t="s">
        <v>61</v>
      </c>
      <c r="O15" s="18">
        <v>0</v>
      </c>
      <c r="P15" s="18">
        <v>0</v>
      </c>
      <c r="Q15" s="18">
        <v>0</v>
      </c>
      <c r="R15" s="18">
        <v>0</v>
      </c>
      <c r="S15" s="18" t="s">
        <v>61</v>
      </c>
      <c r="T15" s="18" t="s">
        <v>61</v>
      </c>
      <c r="U15" s="18">
        <v>0</v>
      </c>
      <c r="V15" s="18">
        <v>0</v>
      </c>
      <c r="W15" s="18" t="s">
        <v>62</v>
      </c>
      <c r="X15" s="18" t="s">
        <v>62</v>
      </c>
      <c r="Y15" s="18">
        <v>0</v>
      </c>
      <c r="Z15" s="18">
        <v>0</v>
      </c>
      <c r="AA15" s="18">
        <v>0</v>
      </c>
      <c r="AB15" s="18">
        <v>0</v>
      </c>
      <c r="AC15" s="18">
        <v>3719</v>
      </c>
      <c r="AD15" s="18" t="s">
        <v>63</v>
      </c>
      <c r="AE15" s="18" t="s">
        <v>64</v>
      </c>
      <c r="AF15" s="18">
        <v>0.14551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 t="e">
        <v>#N/A</v>
      </c>
    </row>
    <row r="16" spans="1:39">
      <c r="A16" s="18" t="s">
        <v>338</v>
      </c>
      <c r="B16" s="18" t="s">
        <v>80</v>
      </c>
      <c r="C16" s="18" t="s">
        <v>79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 t="s">
        <v>61</v>
      </c>
      <c r="L16" s="18" t="s">
        <v>61</v>
      </c>
      <c r="M16" s="18" t="s">
        <v>61</v>
      </c>
      <c r="N16" s="18" t="s">
        <v>61</v>
      </c>
      <c r="O16" s="18">
        <v>0</v>
      </c>
      <c r="P16" s="18">
        <v>0</v>
      </c>
      <c r="Q16" s="18">
        <v>0</v>
      </c>
      <c r="R16" s="18">
        <v>0</v>
      </c>
      <c r="S16" s="18" t="s">
        <v>61</v>
      </c>
      <c r="T16" s="18">
        <v>0</v>
      </c>
      <c r="U16" s="18">
        <v>0</v>
      </c>
      <c r="V16" s="18">
        <v>6925</v>
      </c>
      <c r="W16" s="18" t="s">
        <v>73</v>
      </c>
      <c r="X16" s="18" t="s">
        <v>73</v>
      </c>
      <c r="Y16" s="18">
        <v>14201</v>
      </c>
      <c r="Z16" s="18">
        <v>26168</v>
      </c>
      <c r="AA16" s="18">
        <v>25160</v>
      </c>
      <c r="AB16" s="18">
        <v>920</v>
      </c>
      <c r="AC16" s="18">
        <v>3719</v>
      </c>
      <c r="AD16" s="18" t="s">
        <v>63</v>
      </c>
      <c r="AE16" s="18" t="s">
        <v>64</v>
      </c>
      <c r="AF16" s="18">
        <v>0.18099999999999999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 t="e">
        <v>#N/A</v>
      </c>
    </row>
    <row r="17" spans="1:39">
      <c r="A17" s="18" t="s">
        <v>338</v>
      </c>
      <c r="B17" s="18" t="s">
        <v>81</v>
      </c>
      <c r="C17" s="18" t="s">
        <v>79</v>
      </c>
      <c r="D17" s="18">
        <v>0</v>
      </c>
      <c r="E17" s="18">
        <v>0</v>
      </c>
      <c r="F17" s="18" t="s">
        <v>61</v>
      </c>
      <c r="G17" s="18">
        <v>0</v>
      </c>
      <c r="H17" s="18">
        <v>0</v>
      </c>
      <c r="I17" s="18" t="s">
        <v>61</v>
      </c>
      <c r="J17" s="18">
        <v>0</v>
      </c>
      <c r="K17" s="18" t="s">
        <v>61</v>
      </c>
      <c r="L17" s="18" t="s">
        <v>61</v>
      </c>
      <c r="M17" s="18" t="s">
        <v>61</v>
      </c>
      <c r="N17" s="18" t="s">
        <v>61</v>
      </c>
      <c r="O17" s="18">
        <v>0</v>
      </c>
      <c r="P17" s="18">
        <v>0</v>
      </c>
      <c r="Q17" s="18">
        <v>0</v>
      </c>
      <c r="R17" s="18">
        <v>0</v>
      </c>
      <c r="S17" s="18" t="s">
        <v>61</v>
      </c>
      <c r="T17" s="18">
        <v>0</v>
      </c>
      <c r="U17" s="18">
        <v>0</v>
      </c>
      <c r="V17" s="18">
        <v>86</v>
      </c>
      <c r="W17" s="18" t="s">
        <v>73</v>
      </c>
      <c r="X17" s="18" t="s">
        <v>73</v>
      </c>
      <c r="Y17" s="18">
        <v>0</v>
      </c>
      <c r="Z17" s="18">
        <v>771</v>
      </c>
      <c r="AA17" s="18">
        <v>0</v>
      </c>
      <c r="AB17" s="18">
        <v>0</v>
      </c>
      <c r="AC17" s="18">
        <v>3719</v>
      </c>
      <c r="AD17" s="18" t="s">
        <v>63</v>
      </c>
      <c r="AE17" s="18" t="s">
        <v>64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 t="e">
        <v>#N/A</v>
      </c>
    </row>
    <row r="18" spans="1:39">
      <c r="A18" s="18" t="s">
        <v>338</v>
      </c>
      <c r="B18" s="18" t="s">
        <v>82</v>
      </c>
      <c r="C18" s="18" t="s">
        <v>79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 t="s">
        <v>61</v>
      </c>
      <c r="L18" s="18" t="s">
        <v>61</v>
      </c>
      <c r="M18" s="18" t="s">
        <v>61</v>
      </c>
      <c r="N18" s="18" t="s">
        <v>61</v>
      </c>
      <c r="O18" s="18">
        <v>0</v>
      </c>
      <c r="P18" s="18">
        <v>0</v>
      </c>
      <c r="Q18" s="18">
        <v>0</v>
      </c>
      <c r="R18" s="18">
        <v>0</v>
      </c>
      <c r="S18" s="18" t="s">
        <v>61</v>
      </c>
      <c r="T18" s="18">
        <v>0</v>
      </c>
      <c r="U18" s="18">
        <v>0</v>
      </c>
      <c r="V18" s="18">
        <v>1148</v>
      </c>
      <c r="W18" s="18" t="s">
        <v>73</v>
      </c>
      <c r="X18" s="18" t="s">
        <v>73</v>
      </c>
      <c r="Y18" s="18">
        <v>0</v>
      </c>
      <c r="Z18" s="18">
        <v>5995</v>
      </c>
      <c r="AA18" s="18">
        <v>4334</v>
      </c>
      <c r="AB18" s="18">
        <v>0</v>
      </c>
      <c r="AC18" s="18">
        <v>3719</v>
      </c>
      <c r="AD18" s="18" t="s">
        <v>63</v>
      </c>
      <c r="AE18" s="18" t="s">
        <v>64</v>
      </c>
      <c r="AF18" s="18">
        <v>0.20505000000000001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 t="e">
        <v>#N/A</v>
      </c>
    </row>
    <row r="19" spans="1:39">
      <c r="A19" s="18" t="s">
        <v>338</v>
      </c>
      <c r="B19" s="18" t="s">
        <v>83</v>
      </c>
      <c r="C19" s="18" t="s">
        <v>79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 t="s">
        <v>61</v>
      </c>
      <c r="L19" s="18" t="s">
        <v>61</v>
      </c>
      <c r="M19" s="18" t="s">
        <v>61</v>
      </c>
      <c r="N19" s="18" t="s">
        <v>61</v>
      </c>
      <c r="O19" s="18">
        <v>0</v>
      </c>
      <c r="P19" s="18">
        <v>0</v>
      </c>
      <c r="Q19" s="18">
        <v>0</v>
      </c>
      <c r="R19" s="18">
        <v>0</v>
      </c>
      <c r="S19" s="18" t="s">
        <v>61</v>
      </c>
      <c r="T19" s="18">
        <v>0</v>
      </c>
      <c r="U19" s="18">
        <v>0</v>
      </c>
      <c r="V19" s="18">
        <v>565</v>
      </c>
      <c r="W19" s="18" t="s">
        <v>73</v>
      </c>
      <c r="X19" s="18" t="s">
        <v>73</v>
      </c>
      <c r="Y19" s="18">
        <v>512</v>
      </c>
      <c r="Z19" s="18">
        <v>1572</v>
      </c>
      <c r="AA19" s="18">
        <v>3000</v>
      </c>
      <c r="AB19" s="18">
        <v>0</v>
      </c>
      <c r="AC19" s="18">
        <v>3719</v>
      </c>
      <c r="AD19" s="18" t="s">
        <v>63</v>
      </c>
      <c r="AE19" s="18" t="s">
        <v>64</v>
      </c>
      <c r="AF19" s="18">
        <v>0.11388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 t="e">
        <v>#N/A</v>
      </c>
    </row>
    <row r="20" spans="1:39">
      <c r="A20" s="18" t="s">
        <v>338</v>
      </c>
      <c r="B20" s="18" t="s">
        <v>84</v>
      </c>
      <c r="C20" s="18" t="s">
        <v>79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 t="s">
        <v>61</v>
      </c>
      <c r="L20" s="18" t="s">
        <v>61</v>
      </c>
      <c r="M20" s="18" t="s">
        <v>61</v>
      </c>
      <c r="N20" s="18" t="s">
        <v>61</v>
      </c>
      <c r="O20" s="18">
        <v>0</v>
      </c>
      <c r="P20" s="18">
        <v>0</v>
      </c>
      <c r="Q20" s="18">
        <v>0</v>
      </c>
      <c r="R20" s="18">
        <v>0</v>
      </c>
      <c r="S20" s="18" t="s">
        <v>61</v>
      </c>
      <c r="T20" s="18">
        <v>0</v>
      </c>
      <c r="U20" s="18">
        <v>0</v>
      </c>
      <c r="V20" s="18">
        <v>1601</v>
      </c>
      <c r="W20" s="18" t="s">
        <v>73</v>
      </c>
      <c r="X20" s="18" t="s">
        <v>73</v>
      </c>
      <c r="Y20" s="18">
        <v>5713</v>
      </c>
      <c r="Z20" s="18">
        <v>7200</v>
      </c>
      <c r="AA20" s="18">
        <v>1500</v>
      </c>
      <c r="AB20" s="18">
        <v>0</v>
      </c>
      <c r="AC20" s="18">
        <v>3719</v>
      </c>
      <c r="AD20" s="18" t="s">
        <v>63</v>
      </c>
      <c r="AE20" s="18" t="s">
        <v>64</v>
      </c>
      <c r="AF20" s="18">
        <v>0.19250999999999999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 t="e">
        <v>#N/A</v>
      </c>
    </row>
    <row r="21" spans="1:39">
      <c r="A21" s="18" t="s">
        <v>339</v>
      </c>
      <c r="B21" s="18" t="s">
        <v>85</v>
      </c>
      <c r="C21" s="18" t="s">
        <v>79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 t="s">
        <v>61</v>
      </c>
      <c r="L21" s="18" t="s">
        <v>61</v>
      </c>
      <c r="M21" s="18" t="s">
        <v>61</v>
      </c>
      <c r="N21" s="18" t="s">
        <v>61</v>
      </c>
      <c r="O21" s="18">
        <v>0</v>
      </c>
      <c r="P21" s="18">
        <v>0</v>
      </c>
      <c r="Q21" s="18">
        <v>0</v>
      </c>
      <c r="R21" s="18">
        <v>0</v>
      </c>
      <c r="S21" s="18" t="s">
        <v>61</v>
      </c>
      <c r="T21" s="18" t="s">
        <v>61</v>
      </c>
      <c r="U21" s="18">
        <v>0</v>
      </c>
      <c r="V21" s="18">
        <v>0</v>
      </c>
      <c r="W21" s="18" t="s">
        <v>62</v>
      </c>
      <c r="X21" s="18" t="s">
        <v>62</v>
      </c>
      <c r="Y21" s="18">
        <v>0</v>
      </c>
      <c r="Z21" s="18">
        <v>0</v>
      </c>
      <c r="AA21" s="18">
        <v>0</v>
      </c>
      <c r="AB21" s="18">
        <v>1679</v>
      </c>
      <c r="AC21" s="18">
        <v>3719</v>
      </c>
      <c r="AD21" s="18" t="s">
        <v>63</v>
      </c>
      <c r="AE21" s="18" t="s">
        <v>64</v>
      </c>
      <c r="AF21" s="18">
        <v>0.16397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 t="e">
        <v>#N/A</v>
      </c>
    </row>
    <row r="22" spans="1:39">
      <c r="A22" s="18" t="s">
        <v>338</v>
      </c>
      <c r="B22" s="18" t="s">
        <v>86</v>
      </c>
      <c r="C22" s="18" t="s">
        <v>79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 t="s">
        <v>61</v>
      </c>
      <c r="L22" s="18" t="s">
        <v>61</v>
      </c>
      <c r="M22" s="18" t="s">
        <v>61</v>
      </c>
      <c r="N22" s="18" t="s">
        <v>61</v>
      </c>
      <c r="O22" s="18">
        <v>0</v>
      </c>
      <c r="P22" s="18">
        <v>0</v>
      </c>
      <c r="Q22" s="18">
        <v>0</v>
      </c>
      <c r="R22" s="18">
        <v>0</v>
      </c>
      <c r="S22" s="18" t="s">
        <v>61</v>
      </c>
      <c r="T22" s="18">
        <v>0</v>
      </c>
      <c r="U22" s="18">
        <v>0</v>
      </c>
      <c r="V22" s="18">
        <v>221</v>
      </c>
      <c r="W22" s="18" t="s">
        <v>73</v>
      </c>
      <c r="X22" s="18" t="s">
        <v>73</v>
      </c>
      <c r="Y22" s="18">
        <v>1992</v>
      </c>
      <c r="Z22" s="18">
        <v>0</v>
      </c>
      <c r="AA22" s="18">
        <v>0</v>
      </c>
      <c r="AB22" s="18">
        <v>1888</v>
      </c>
      <c r="AC22" s="18">
        <v>3719</v>
      </c>
      <c r="AD22" s="18" t="s">
        <v>63</v>
      </c>
      <c r="AE22" s="18" t="s">
        <v>64</v>
      </c>
      <c r="AF22" s="18">
        <v>0.10909000000000001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 t="e">
        <v>#N/A</v>
      </c>
    </row>
    <row r="23" spans="1:39">
      <c r="A23" s="18" t="s">
        <v>338</v>
      </c>
      <c r="B23" s="18" t="s">
        <v>87</v>
      </c>
      <c r="C23" s="18" t="s">
        <v>79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 t="s">
        <v>61</v>
      </c>
      <c r="L23" s="18" t="s">
        <v>61</v>
      </c>
      <c r="M23" s="18" t="s">
        <v>61</v>
      </c>
      <c r="N23" s="18" t="s">
        <v>61</v>
      </c>
      <c r="O23" s="18">
        <v>0</v>
      </c>
      <c r="P23" s="18">
        <v>0</v>
      </c>
      <c r="Q23" s="18">
        <v>0</v>
      </c>
      <c r="R23" s="18">
        <v>0</v>
      </c>
      <c r="S23" s="18" t="s">
        <v>61</v>
      </c>
      <c r="T23" s="18">
        <v>0</v>
      </c>
      <c r="U23" s="18">
        <v>0</v>
      </c>
      <c r="V23" s="18">
        <v>1685</v>
      </c>
      <c r="W23" s="18" t="s">
        <v>73</v>
      </c>
      <c r="X23" s="18" t="s">
        <v>73</v>
      </c>
      <c r="Y23" s="18">
        <v>6461</v>
      </c>
      <c r="Z23" s="18">
        <v>7200</v>
      </c>
      <c r="AA23" s="18">
        <v>1500</v>
      </c>
      <c r="AB23" s="18">
        <v>0</v>
      </c>
      <c r="AC23" s="18">
        <v>3719</v>
      </c>
      <c r="AD23" s="18" t="s">
        <v>63</v>
      </c>
      <c r="AE23" s="18" t="s">
        <v>64</v>
      </c>
      <c r="AF23" s="18">
        <v>0.31067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 t="e">
        <v>#N/A</v>
      </c>
    </row>
    <row r="24" spans="1:39">
      <c r="A24" s="18" t="s">
        <v>338</v>
      </c>
      <c r="B24" s="18" t="s">
        <v>88</v>
      </c>
      <c r="C24" s="18" t="s">
        <v>79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 t="s">
        <v>61</v>
      </c>
      <c r="L24" s="18" t="s">
        <v>61</v>
      </c>
      <c r="M24" s="18" t="s">
        <v>61</v>
      </c>
      <c r="N24" s="18" t="s">
        <v>61</v>
      </c>
      <c r="O24" s="18">
        <v>0</v>
      </c>
      <c r="P24" s="18">
        <v>0</v>
      </c>
      <c r="Q24" s="18">
        <v>0</v>
      </c>
      <c r="R24" s="18">
        <v>0</v>
      </c>
      <c r="S24" s="18" t="s">
        <v>61</v>
      </c>
      <c r="T24" s="18">
        <v>0</v>
      </c>
      <c r="U24" s="18">
        <v>0</v>
      </c>
      <c r="V24" s="18">
        <v>1935</v>
      </c>
      <c r="W24" s="18" t="s">
        <v>73</v>
      </c>
      <c r="X24" s="18" t="s">
        <v>73</v>
      </c>
      <c r="Y24" s="18">
        <v>0</v>
      </c>
      <c r="Z24" s="18">
        <v>12973</v>
      </c>
      <c r="AA24" s="18">
        <v>4870</v>
      </c>
      <c r="AB24" s="18">
        <v>0</v>
      </c>
      <c r="AC24" s="18">
        <v>3719</v>
      </c>
      <c r="AD24" s="18" t="s">
        <v>63</v>
      </c>
      <c r="AE24" s="18" t="s">
        <v>64</v>
      </c>
      <c r="AF24" s="18">
        <v>0.27660000000000001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 t="e">
        <v>#N/A</v>
      </c>
    </row>
    <row r="25" spans="1:39">
      <c r="A25" s="18" t="s">
        <v>338</v>
      </c>
      <c r="B25" s="18" t="s">
        <v>89</v>
      </c>
      <c r="C25" s="18" t="s">
        <v>79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 t="s">
        <v>61</v>
      </c>
      <c r="L25" s="18" t="s">
        <v>61</v>
      </c>
      <c r="M25" s="18" t="s">
        <v>61</v>
      </c>
      <c r="N25" s="18" t="s">
        <v>61</v>
      </c>
      <c r="O25" s="18">
        <v>0</v>
      </c>
      <c r="P25" s="18">
        <v>0</v>
      </c>
      <c r="Q25" s="18">
        <v>0</v>
      </c>
      <c r="R25" s="18">
        <v>0</v>
      </c>
      <c r="S25" s="18" t="s">
        <v>61</v>
      </c>
      <c r="T25" s="18">
        <v>0</v>
      </c>
      <c r="U25" s="18">
        <v>0</v>
      </c>
      <c r="V25" s="18">
        <v>6475</v>
      </c>
      <c r="W25" s="18" t="s">
        <v>73</v>
      </c>
      <c r="X25" s="18" t="s">
        <v>73</v>
      </c>
      <c r="Y25" s="18">
        <v>13611</v>
      </c>
      <c r="Z25" s="18">
        <v>30227</v>
      </c>
      <c r="AA25" s="18">
        <v>28840</v>
      </c>
      <c r="AB25" s="18">
        <v>0</v>
      </c>
      <c r="AC25" s="18">
        <v>3719</v>
      </c>
      <c r="AD25" s="18" t="s">
        <v>63</v>
      </c>
      <c r="AE25" s="18" t="s">
        <v>64</v>
      </c>
      <c r="AF25" s="18">
        <v>0.27692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 t="e">
        <v>#N/A</v>
      </c>
    </row>
    <row r="26" spans="1:39">
      <c r="A26" s="18" t="s">
        <v>343</v>
      </c>
      <c r="B26" s="18" t="s">
        <v>90</v>
      </c>
      <c r="C26" s="18" t="s">
        <v>60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3000</v>
      </c>
      <c r="J26" s="18">
        <v>3000</v>
      </c>
      <c r="K26" s="18" t="s">
        <v>344</v>
      </c>
      <c r="L26" s="18" t="s">
        <v>336</v>
      </c>
      <c r="M26" s="18" t="s">
        <v>345</v>
      </c>
      <c r="N26" s="18" t="s">
        <v>345</v>
      </c>
      <c r="O26" s="18">
        <v>0</v>
      </c>
      <c r="P26" s="18">
        <v>3000</v>
      </c>
      <c r="Q26" s="18">
        <v>0</v>
      </c>
      <c r="R26" s="18">
        <v>3000</v>
      </c>
      <c r="S26" s="18" t="s">
        <v>61</v>
      </c>
      <c r="T26" s="18" t="s">
        <v>61</v>
      </c>
      <c r="U26" s="18">
        <v>0</v>
      </c>
      <c r="V26" s="18" t="s">
        <v>61</v>
      </c>
      <c r="W26" s="18" t="s">
        <v>62</v>
      </c>
      <c r="X26" s="18" t="s">
        <v>62</v>
      </c>
      <c r="Y26" s="18">
        <v>0</v>
      </c>
      <c r="Z26" s="18">
        <v>0</v>
      </c>
      <c r="AA26" s="18">
        <v>0</v>
      </c>
      <c r="AB26" s="18">
        <v>0</v>
      </c>
      <c r="AC26" s="18">
        <v>3719</v>
      </c>
      <c r="AD26" s="18" t="s">
        <v>63</v>
      </c>
      <c r="AE26" s="18" t="s">
        <v>64</v>
      </c>
      <c r="AF26" s="18">
        <v>4.8599999999999997E-2</v>
      </c>
      <c r="AG26" s="18">
        <v>146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 t="e">
        <v>#N/A</v>
      </c>
    </row>
    <row r="27" spans="1:39">
      <c r="A27" s="18" t="s">
        <v>334</v>
      </c>
      <c r="B27" s="18" t="s">
        <v>91</v>
      </c>
      <c r="C27" s="18" t="s">
        <v>60</v>
      </c>
      <c r="D27" s="18">
        <v>0</v>
      </c>
      <c r="E27" s="18">
        <v>24</v>
      </c>
      <c r="F27" s="18">
        <v>21000</v>
      </c>
      <c r="G27" s="18">
        <v>24000</v>
      </c>
      <c r="H27" s="18">
        <v>18000</v>
      </c>
      <c r="I27" s="18">
        <v>9000</v>
      </c>
      <c r="J27" s="18">
        <v>9000</v>
      </c>
      <c r="K27" s="18" t="s">
        <v>335</v>
      </c>
      <c r="L27" s="18" t="s">
        <v>41</v>
      </c>
      <c r="M27" s="18" t="s">
        <v>346</v>
      </c>
      <c r="N27" s="18" t="s">
        <v>346</v>
      </c>
      <c r="O27" s="18">
        <v>0</v>
      </c>
      <c r="P27" s="18">
        <v>0</v>
      </c>
      <c r="Q27" s="18">
        <v>9000</v>
      </c>
      <c r="R27" s="18">
        <v>33000</v>
      </c>
      <c r="S27" s="18">
        <v>88</v>
      </c>
      <c r="T27" s="18">
        <v>43.7</v>
      </c>
      <c r="U27" s="18">
        <v>375</v>
      </c>
      <c r="V27" s="18">
        <v>755</v>
      </c>
      <c r="W27" s="18">
        <v>2</v>
      </c>
      <c r="X27" s="18">
        <v>150</v>
      </c>
      <c r="Y27" s="18">
        <v>0</v>
      </c>
      <c r="Z27" s="18">
        <v>4600</v>
      </c>
      <c r="AA27" s="18">
        <v>4908</v>
      </c>
      <c r="AB27" s="18">
        <v>7039</v>
      </c>
      <c r="AC27" s="18">
        <v>3719</v>
      </c>
      <c r="AD27" s="18" t="s">
        <v>63</v>
      </c>
      <c r="AE27" s="18" t="s">
        <v>64</v>
      </c>
      <c r="AF27" s="18">
        <v>2.1700000000000001E-2</v>
      </c>
      <c r="AG27" s="18">
        <v>716</v>
      </c>
      <c r="AH27" s="18">
        <v>6000</v>
      </c>
      <c r="AI27" s="18">
        <v>6000</v>
      </c>
      <c r="AJ27" s="18">
        <v>6000</v>
      </c>
      <c r="AK27" s="18">
        <v>6000</v>
      </c>
      <c r="AL27" s="18">
        <v>6000</v>
      </c>
      <c r="AM27" s="18" t="e">
        <v>#N/A</v>
      </c>
    </row>
    <row r="28" spans="1:39">
      <c r="A28" s="18" t="s">
        <v>338</v>
      </c>
      <c r="B28" s="18" t="s">
        <v>92</v>
      </c>
      <c r="C28" s="18" t="s">
        <v>60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36000</v>
      </c>
      <c r="J28" s="18">
        <v>33000</v>
      </c>
      <c r="K28" s="18" t="s">
        <v>335</v>
      </c>
      <c r="L28" s="18" t="s">
        <v>53</v>
      </c>
      <c r="M28" s="18" t="s">
        <v>347</v>
      </c>
      <c r="N28" s="18" t="s">
        <v>347</v>
      </c>
      <c r="O28" s="18">
        <v>0</v>
      </c>
      <c r="P28" s="18">
        <v>33000</v>
      </c>
      <c r="Q28" s="18">
        <v>0</v>
      </c>
      <c r="R28" s="18">
        <v>33000</v>
      </c>
      <c r="S28" s="18" t="s">
        <v>61</v>
      </c>
      <c r="T28" s="18">
        <v>750</v>
      </c>
      <c r="U28" s="18">
        <v>0</v>
      </c>
      <c r="V28" s="18">
        <v>44</v>
      </c>
      <c r="W28" s="18" t="s">
        <v>73</v>
      </c>
      <c r="X28" s="18" t="s">
        <v>73</v>
      </c>
      <c r="Y28" s="18">
        <v>397</v>
      </c>
      <c r="Z28" s="18">
        <v>0</v>
      </c>
      <c r="AA28" s="18">
        <v>30</v>
      </c>
      <c r="AB28" s="18">
        <v>0</v>
      </c>
      <c r="AC28" s="18">
        <v>3719</v>
      </c>
      <c r="AD28" s="18" t="s">
        <v>63</v>
      </c>
      <c r="AE28" s="18" t="s">
        <v>64</v>
      </c>
      <c r="AF28" s="18">
        <v>3.049E-2</v>
      </c>
      <c r="AG28" s="18">
        <v>1006</v>
      </c>
      <c r="AH28" s="18">
        <v>0</v>
      </c>
      <c r="AI28" s="18">
        <v>0</v>
      </c>
      <c r="AJ28" s="18">
        <v>0</v>
      </c>
      <c r="AK28" s="18">
        <v>0</v>
      </c>
      <c r="AL28" s="18">
        <v>10872</v>
      </c>
      <c r="AM28" s="18" t="e">
        <v>#N/A</v>
      </c>
    </row>
    <row r="29" spans="1:39">
      <c r="A29" s="18" t="s">
        <v>338</v>
      </c>
      <c r="B29" s="18" t="s">
        <v>93</v>
      </c>
      <c r="C29" s="18" t="s">
        <v>76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 t="s">
        <v>61</v>
      </c>
      <c r="L29" s="18" t="s">
        <v>61</v>
      </c>
      <c r="M29" s="18" t="s">
        <v>61</v>
      </c>
      <c r="N29" s="18" t="s">
        <v>61</v>
      </c>
      <c r="O29" s="18">
        <v>0</v>
      </c>
      <c r="P29" s="18">
        <v>0</v>
      </c>
      <c r="Q29" s="18">
        <v>0</v>
      </c>
      <c r="R29" s="18">
        <v>0</v>
      </c>
      <c r="S29" s="18" t="s">
        <v>61</v>
      </c>
      <c r="T29" s="18">
        <v>0</v>
      </c>
      <c r="U29" s="18">
        <v>0</v>
      </c>
      <c r="V29" s="18">
        <v>1376</v>
      </c>
      <c r="W29" s="18" t="s">
        <v>73</v>
      </c>
      <c r="X29" s="18" t="s">
        <v>73</v>
      </c>
      <c r="Y29" s="18">
        <v>6128</v>
      </c>
      <c r="Z29" s="18">
        <v>6252</v>
      </c>
      <c r="AA29" s="18">
        <v>2760</v>
      </c>
      <c r="AB29" s="18">
        <v>2400</v>
      </c>
      <c r="AC29" s="18">
        <v>3719</v>
      </c>
      <c r="AD29" s="18" t="s">
        <v>63</v>
      </c>
      <c r="AE29" s="18" t="s">
        <v>64</v>
      </c>
      <c r="AF29" s="18">
        <v>1.23383</v>
      </c>
      <c r="AG29" s="18">
        <v>0</v>
      </c>
      <c r="AH29" s="18">
        <v>725</v>
      </c>
      <c r="AI29" s="18">
        <v>2000</v>
      </c>
      <c r="AJ29" s="18">
        <v>2000</v>
      </c>
      <c r="AK29" s="18">
        <v>2000</v>
      </c>
      <c r="AL29" s="18">
        <v>2000</v>
      </c>
      <c r="AM29" s="18" t="e">
        <v>#N/A</v>
      </c>
    </row>
    <row r="30" spans="1:39">
      <c r="A30" s="18" t="s">
        <v>338</v>
      </c>
      <c r="B30" s="18" t="s">
        <v>94</v>
      </c>
      <c r="C30" s="18" t="s">
        <v>76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 t="s">
        <v>61</v>
      </c>
      <c r="L30" s="18" t="s">
        <v>61</v>
      </c>
      <c r="M30" s="18" t="s">
        <v>61</v>
      </c>
      <c r="N30" s="18" t="s">
        <v>61</v>
      </c>
      <c r="O30" s="18">
        <v>0</v>
      </c>
      <c r="P30" s="18">
        <v>0</v>
      </c>
      <c r="Q30" s="18">
        <v>0</v>
      </c>
      <c r="R30" s="18">
        <v>0</v>
      </c>
      <c r="S30" s="18" t="s">
        <v>61</v>
      </c>
      <c r="T30" s="18">
        <v>0</v>
      </c>
      <c r="U30" s="18">
        <v>0</v>
      </c>
      <c r="V30" s="18">
        <v>654</v>
      </c>
      <c r="W30" s="18" t="s">
        <v>73</v>
      </c>
      <c r="X30" s="18" t="s">
        <v>73</v>
      </c>
      <c r="Y30" s="18">
        <v>1382</v>
      </c>
      <c r="Z30" s="18">
        <v>4500</v>
      </c>
      <c r="AA30" s="18">
        <v>3700</v>
      </c>
      <c r="AB30" s="18">
        <v>812</v>
      </c>
      <c r="AC30" s="18">
        <v>3719</v>
      </c>
      <c r="AD30" s="18" t="s">
        <v>63</v>
      </c>
      <c r="AE30" s="18" t="s">
        <v>64</v>
      </c>
      <c r="AF30" s="18">
        <v>4.7450000000000001</v>
      </c>
      <c r="AG30" s="18">
        <v>0</v>
      </c>
      <c r="AH30" s="18">
        <v>8000</v>
      </c>
      <c r="AI30" s="18">
        <v>4000</v>
      </c>
      <c r="AJ30" s="18">
        <v>4000</v>
      </c>
      <c r="AK30" s="18">
        <v>4000</v>
      </c>
      <c r="AL30" s="18">
        <v>4000</v>
      </c>
      <c r="AM30" s="18" t="e">
        <v>#N/A</v>
      </c>
    </row>
    <row r="31" spans="1:39">
      <c r="A31" s="18" t="s">
        <v>338</v>
      </c>
      <c r="B31" s="18" t="s">
        <v>95</v>
      </c>
      <c r="C31" s="18" t="s">
        <v>76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 t="s">
        <v>61</v>
      </c>
      <c r="L31" s="18" t="s">
        <v>61</v>
      </c>
      <c r="M31" s="18" t="s">
        <v>61</v>
      </c>
      <c r="N31" s="18" t="s">
        <v>61</v>
      </c>
      <c r="O31" s="18">
        <v>0</v>
      </c>
      <c r="P31" s="18">
        <v>0</v>
      </c>
      <c r="Q31" s="18">
        <v>0</v>
      </c>
      <c r="R31" s="18">
        <v>0</v>
      </c>
      <c r="S31" s="18" t="s">
        <v>61</v>
      </c>
      <c r="T31" s="18">
        <v>0</v>
      </c>
      <c r="U31" s="18">
        <v>0</v>
      </c>
      <c r="V31" s="18">
        <v>10363</v>
      </c>
      <c r="W31" s="18" t="s">
        <v>73</v>
      </c>
      <c r="X31" s="18" t="s">
        <v>73</v>
      </c>
      <c r="Y31" s="18">
        <v>35037</v>
      </c>
      <c r="Z31" s="18">
        <v>37720</v>
      </c>
      <c r="AA31" s="18">
        <v>44952</v>
      </c>
      <c r="AB31" s="18">
        <v>41040</v>
      </c>
      <c r="AC31" s="18">
        <v>3719</v>
      </c>
      <c r="AD31" s="18" t="s">
        <v>63</v>
      </c>
      <c r="AE31" s="18" t="s">
        <v>64</v>
      </c>
      <c r="AF31" s="18">
        <v>1.02</v>
      </c>
      <c r="AG31" s="18">
        <v>0</v>
      </c>
      <c r="AH31" s="18">
        <v>46000</v>
      </c>
      <c r="AI31" s="18">
        <v>38000</v>
      </c>
      <c r="AJ31" s="18">
        <v>38000</v>
      </c>
      <c r="AK31" s="18">
        <v>38000</v>
      </c>
      <c r="AL31" s="18">
        <v>38000</v>
      </c>
      <c r="AM31" s="18" t="e">
        <v>#N/A</v>
      </c>
    </row>
    <row r="32" spans="1:39">
      <c r="A32" s="18" t="s">
        <v>338</v>
      </c>
      <c r="B32" s="18" t="s">
        <v>96</v>
      </c>
      <c r="C32" s="18" t="s">
        <v>76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 t="s">
        <v>61</v>
      </c>
      <c r="L32" s="18" t="s">
        <v>61</v>
      </c>
      <c r="M32" s="18" t="s">
        <v>61</v>
      </c>
      <c r="N32" s="18" t="s">
        <v>61</v>
      </c>
      <c r="O32" s="18">
        <v>0</v>
      </c>
      <c r="P32" s="18">
        <v>0</v>
      </c>
      <c r="Q32" s="18">
        <v>0</v>
      </c>
      <c r="R32" s="18">
        <v>0</v>
      </c>
      <c r="S32" s="18" t="s">
        <v>61</v>
      </c>
      <c r="T32" s="18">
        <v>0</v>
      </c>
      <c r="U32" s="18">
        <v>0</v>
      </c>
      <c r="V32" s="18">
        <v>2171</v>
      </c>
      <c r="W32" s="18" t="s">
        <v>73</v>
      </c>
      <c r="X32" s="18" t="s">
        <v>73</v>
      </c>
      <c r="Y32" s="18">
        <v>0</v>
      </c>
      <c r="Z32" s="18">
        <v>9535</v>
      </c>
      <c r="AA32" s="18">
        <v>14892</v>
      </c>
      <c r="AB32" s="18">
        <v>0</v>
      </c>
      <c r="AC32" s="18">
        <v>3719</v>
      </c>
      <c r="AD32" s="18" t="s">
        <v>63</v>
      </c>
      <c r="AE32" s="18" t="s">
        <v>64</v>
      </c>
      <c r="AF32" s="18">
        <v>1.05</v>
      </c>
      <c r="AG32" s="18">
        <v>0</v>
      </c>
      <c r="AH32" s="18">
        <v>5000</v>
      </c>
      <c r="AI32" s="18">
        <v>15000</v>
      </c>
      <c r="AJ32" s="18">
        <v>10000</v>
      </c>
      <c r="AK32" s="18">
        <v>10000</v>
      </c>
      <c r="AL32" s="18">
        <v>10000</v>
      </c>
      <c r="AM32" s="18" t="e">
        <v>#N/A</v>
      </c>
    </row>
    <row r="33" spans="1:39">
      <c r="A33" s="18" t="s">
        <v>338</v>
      </c>
      <c r="B33" s="18" t="s">
        <v>97</v>
      </c>
      <c r="C33" s="18" t="s">
        <v>76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 t="s">
        <v>61</v>
      </c>
      <c r="L33" s="18" t="s">
        <v>61</v>
      </c>
      <c r="M33" s="18" t="s">
        <v>61</v>
      </c>
      <c r="N33" s="18" t="s">
        <v>61</v>
      </c>
      <c r="O33" s="18">
        <v>0</v>
      </c>
      <c r="P33" s="18">
        <v>0</v>
      </c>
      <c r="Q33" s="18">
        <v>0</v>
      </c>
      <c r="R33" s="18">
        <v>0</v>
      </c>
      <c r="S33" s="18" t="s">
        <v>61</v>
      </c>
      <c r="T33" s="18">
        <v>0</v>
      </c>
      <c r="U33" s="18">
        <v>0</v>
      </c>
      <c r="V33" s="18">
        <v>6603</v>
      </c>
      <c r="W33" s="18" t="s">
        <v>73</v>
      </c>
      <c r="X33" s="18" t="s">
        <v>73</v>
      </c>
      <c r="Y33" s="18">
        <v>27820</v>
      </c>
      <c r="Z33" s="18">
        <v>23030</v>
      </c>
      <c r="AA33" s="18">
        <v>10960</v>
      </c>
      <c r="AB33" s="18">
        <v>640</v>
      </c>
      <c r="AC33" s="18">
        <v>3719</v>
      </c>
      <c r="AD33" s="18" t="s">
        <v>63</v>
      </c>
      <c r="AE33" s="18" t="s">
        <v>64</v>
      </c>
      <c r="AF33" s="18">
        <v>1.71</v>
      </c>
      <c r="AG33" s="18">
        <v>0</v>
      </c>
      <c r="AH33" s="18">
        <v>12270</v>
      </c>
      <c r="AI33" s="18">
        <v>24000</v>
      </c>
      <c r="AJ33" s="18">
        <v>20000</v>
      </c>
      <c r="AK33" s="18">
        <v>20000</v>
      </c>
      <c r="AL33" s="18">
        <v>20000</v>
      </c>
      <c r="AM33" s="18" t="e">
        <v>#N/A</v>
      </c>
    </row>
    <row r="34" spans="1:39">
      <c r="A34" s="18" t="s">
        <v>338</v>
      </c>
      <c r="B34" s="18" t="s">
        <v>98</v>
      </c>
      <c r="C34" s="18" t="s">
        <v>76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 t="s">
        <v>61</v>
      </c>
      <c r="L34" s="18" t="s">
        <v>61</v>
      </c>
      <c r="M34" s="18" t="s">
        <v>61</v>
      </c>
      <c r="N34" s="18" t="s">
        <v>61</v>
      </c>
      <c r="O34" s="18">
        <v>0</v>
      </c>
      <c r="P34" s="18">
        <v>0</v>
      </c>
      <c r="Q34" s="18">
        <v>0</v>
      </c>
      <c r="R34" s="18">
        <v>0</v>
      </c>
      <c r="S34" s="18" t="s">
        <v>61</v>
      </c>
      <c r="T34" s="18">
        <v>0</v>
      </c>
      <c r="U34" s="18">
        <v>0</v>
      </c>
      <c r="V34" s="18">
        <v>21954</v>
      </c>
      <c r="W34" s="18" t="s">
        <v>73</v>
      </c>
      <c r="X34" s="18" t="s">
        <v>73</v>
      </c>
      <c r="Y34" s="18">
        <v>50384</v>
      </c>
      <c r="Z34" s="18">
        <v>76849</v>
      </c>
      <c r="AA34" s="18">
        <v>110880</v>
      </c>
      <c r="AB34" s="18">
        <v>31750</v>
      </c>
      <c r="AC34" s="18">
        <v>3719</v>
      </c>
      <c r="AD34" s="18" t="s">
        <v>63</v>
      </c>
      <c r="AE34" s="18" t="s">
        <v>64</v>
      </c>
      <c r="AF34" s="18">
        <v>1.71</v>
      </c>
      <c r="AG34" s="18">
        <v>0</v>
      </c>
      <c r="AH34" s="18">
        <v>63000</v>
      </c>
      <c r="AI34" s="18">
        <v>84000</v>
      </c>
      <c r="AJ34" s="18">
        <v>84000</v>
      </c>
      <c r="AK34" s="18">
        <v>40000</v>
      </c>
      <c r="AL34" s="18">
        <v>40000</v>
      </c>
      <c r="AM34" s="18" t="e">
        <v>#N/A</v>
      </c>
    </row>
    <row r="35" spans="1:39">
      <c r="A35" s="18" t="s">
        <v>338</v>
      </c>
      <c r="B35" s="18" t="s">
        <v>99</v>
      </c>
      <c r="C35" s="18" t="s">
        <v>76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 t="s">
        <v>61</v>
      </c>
      <c r="L35" s="18" t="s">
        <v>61</v>
      </c>
      <c r="M35" s="18" t="s">
        <v>61</v>
      </c>
      <c r="N35" s="18" t="s">
        <v>61</v>
      </c>
      <c r="O35" s="18">
        <v>0</v>
      </c>
      <c r="P35" s="18">
        <v>0</v>
      </c>
      <c r="Q35" s="18">
        <v>0</v>
      </c>
      <c r="R35" s="18">
        <v>0</v>
      </c>
      <c r="S35" s="18" t="s">
        <v>61</v>
      </c>
      <c r="T35" s="18">
        <v>0</v>
      </c>
      <c r="U35" s="18">
        <v>0</v>
      </c>
      <c r="V35" s="18">
        <v>2833</v>
      </c>
      <c r="W35" s="18" t="s">
        <v>73</v>
      </c>
      <c r="X35" s="18" t="s">
        <v>73</v>
      </c>
      <c r="Y35" s="18">
        <v>7880</v>
      </c>
      <c r="Z35" s="18">
        <v>8618</v>
      </c>
      <c r="AA35" s="18">
        <v>11700</v>
      </c>
      <c r="AB35" s="18">
        <v>6232</v>
      </c>
      <c r="AC35" s="18">
        <v>3719</v>
      </c>
      <c r="AD35" s="18" t="s">
        <v>63</v>
      </c>
      <c r="AE35" s="18" t="s">
        <v>64</v>
      </c>
      <c r="AF35" s="18">
        <v>0.7</v>
      </c>
      <c r="AG35" s="18">
        <v>0</v>
      </c>
      <c r="AH35" s="18">
        <v>2000</v>
      </c>
      <c r="AI35" s="18">
        <v>10000</v>
      </c>
      <c r="AJ35" s="18">
        <v>10000</v>
      </c>
      <c r="AK35" s="18">
        <v>10000</v>
      </c>
      <c r="AL35" s="18">
        <v>10000</v>
      </c>
      <c r="AM35" s="18" t="e">
        <v>#N/A</v>
      </c>
    </row>
    <row r="36" spans="1:39">
      <c r="A36" s="18" t="s">
        <v>338</v>
      </c>
      <c r="B36" s="18" t="s">
        <v>100</v>
      </c>
      <c r="C36" s="18" t="s">
        <v>76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 t="s">
        <v>61</v>
      </c>
      <c r="L36" s="18" t="s">
        <v>61</v>
      </c>
      <c r="M36" s="18" t="s">
        <v>61</v>
      </c>
      <c r="N36" s="18" t="s">
        <v>61</v>
      </c>
      <c r="O36" s="18">
        <v>0</v>
      </c>
      <c r="P36" s="18">
        <v>0</v>
      </c>
      <c r="Q36" s="18">
        <v>0</v>
      </c>
      <c r="R36" s="18">
        <v>0</v>
      </c>
      <c r="S36" s="18" t="s">
        <v>61</v>
      </c>
      <c r="T36" s="18">
        <v>0</v>
      </c>
      <c r="U36" s="18">
        <v>0</v>
      </c>
      <c r="V36" s="18">
        <v>2833</v>
      </c>
      <c r="W36" s="18" t="s">
        <v>73</v>
      </c>
      <c r="X36" s="18" t="s">
        <v>73</v>
      </c>
      <c r="Y36" s="18">
        <v>7880</v>
      </c>
      <c r="Z36" s="18">
        <v>8618</v>
      </c>
      <c r="AA36" s="18">
        <v>11700</v>
      </c>
      <c r="AB36" s="18">
        <v>6232</v>
      </c>
      <c r="AC36" s="18">
        <v>3719</v>
      </c>
      <c r="AD36" s="18" t="s">
        <v>63</v>
      </c>
      <c r="AE36" s="18" t="s">
        <v>64</v>
      </c>
      <c r="AF36" s="18">
        <v>4.8</v>
      </c>
      <c r="AG36" s="18">
        <v>0</v>
      </c>
      <c r="AH36" s="18">
        <v>8363</v>
      </c>
      <c r="AI36" s="18">
        <v>4000</v>
      </c>
      <c r="AJ36" s="18">
        <v>4000</v>
      </c>
      <c r="AK36" s="18">
        <v>4000</v>
      </c>
      <c r="AL36" s="18">
        <v>4000</v>
      </c>
      <c r="AM36" s="18" t="e">
        <v>#N/A</v>
      </c>
    </row>
    <row r="37" spans="1:39">
      <c r="A37" s="18" t="s">
        <v>338</v>
      </c>
      <c r="B37" s="18" t="s">
        <v>101</v>
      </c>
      <c r="C37" s="18" t="s">
        <v>60</v>
      </c>
      <c r="D37" s="18">
        <v>0</v>
      </c>
      <c r="E37" s="18">
        <v>0</v>
      </c>
      <c r="F37" s="18">
        <v>60000</v>
      </c>
      <c r="G37" s="18">
        <v>60000</v>
      </c>
      <c r="H37" s="18">
        <v>0</v>
      </c>
      <c r="I37" s="18">
        <v>30000</v>
      </c>
      <c r="J37" s="18">
        <v>40000</v>
      </c>
      <c r="K37" s="18" t="s">
        <v>335</v>
      </c>
      <c r="L37" s="18" t="s">
        <v>41</v>
      </c>
      <c r="M37" s="18" t="s">
        <v>348</v>
      </c>
      <c r="N37" s="18" t="s">
        <v>348</v>
      </c>
      <c r="O37" s="18">
        <v>0</v>
      </c>
      <c r="P37" s="18">
        <v>20000</v>
      </c>
      <c r="Q37" s="18">
        <v>20000</v>
      </c>
      <c r="R37" s="18">
        <v>100000</v>
      </c>
      <c r="S37" s="18" t="s">
        <v>61</v>
      </c>
      <c r="T37" s="18">
        <v>23.8</v>
      </c>
      <c r="U37" s="18">
        <v>0</v>
      </c>
      <c r="V37" s="18">
        <v>4198</v>
      </c>
      <c r="W37" s="18" t="s">
        <v>73</v>
      </c>
      <c r="X37" s="18" t="s">
        <v>73</v>
      </c>
      <c r="Y37" s="18">
        <v>8910</v>
      </c>
      <c r="Z37" s="18">
        <v>23000</v>
      </c>
      <c r="AA37" s="18">
        <v>5868</v>
      </c>
      <c r="AB37" s="18">
        <v>0</v>
      </c>
      <c r="AC37" s="18">
        <v>3719</v>
      </c>
      <c r="AD37" s="18" t="s">
        <v>63</v>
      </c>
      <c r="AE37" s="18" t="s">
        <v>64</v>
      </c>
      <c r="AF37" s="18">
        <v>1.8700000000000001E-2</v>
      </c>
      <c r="AG37" s="18">
        <v>1870</v>
      </c>
      <c r="AH37" s="18">
        <v>0</v>
      </c>
      <c r="AI37" s="18">
        <v>20000</v>
      </c>
      <c r="AJ37" s="18">
        <v>20000</v>
      </c>
      <c r="AK37" s="18">
        <v>10000</v>
      </c>
      <c r="AL37" s="18">
        <v>10000</v>
      </c>
      <c r="AM37" s="18" t="e">
        <v>#N/A</v>
      </c>
    </row>
    <row r="38" spans="1:39">
      <c r="A38" s="18" t="s">
        <v>338</v>
      </c>
      <c r="B38" s="18" t="s">
        <v>102</v>
      </c>
      <c r="C38" s="18" t="s">
        <v>60</v>
      </c>
      <c r="D38" s="18">
        <v>0</v>
      </c>
      <c r="E38" s="18">
        <v>0</v>
      </c>
      <c r="F38" s="18">
        <v>500000</v>
      </c>
      <c r="G38" s="18">
        <v>490000</v>
      </c>
      <c r="H38" s="18">
        <v>320000</v>
      </c>
      <c r="I38" s="18">
        <v>0</v>
      </c>
      <c r="J38" s="18">
        <v>10000</v>
      </c>
      <c r="K38" s="18" t="s">
        <v>61</v>
      </c>
      <c r="L38" s="18" t="s">
        <v>61</v>
      </c>
      <c r="M38" s="18" t="s">
        <v>61</v>
      </c>
      <c r="N38" s="18" t="s">
        <v>61</v>
      </c>
      <c r="O38" s="18">
        <v>0</v>
      </c>
      <c r="P38" s="18">
        <v>10000</v>
      </c>
      <c r="Q38" s="18">
        <v>0</v>
      </c>
      <c r="R38" s="18">
        <v>500000</v>
      </c>
      <c r="S38" s="18" t="s">
        <v>61</v>
      </c>
      <c r="T38" s="18">
        <v>35.1</v>
      </c>
      <c r="U38" s="18">
        <v>0</v>
      </c>
      <c r="V38" s="18">
        <v>14244</v>
      </c>
      <c r="W38" s="18" t="s">
        <v>73</v>
      </c>
      <c r="X38" s="18" t="s">
        <v>73</v>
      </c>
      <c r="Y38" s="18">
        <v>37340</v>
      </c>
      <c r="Z38" s="18">
        <v>65856</v>
      </c>
      <c r="AA38" s="18">
        <v>100000</v>
      </c>
      <c r="AB38" s="18">
        <v>58800</v>
      </c>
      <c r="AC38" s="18">
        <v>3719</v>
      </c>
      <c r="AD38" s="18" t="s">
        <v>63</v>
      </c>
      <c r="AE38" s="18" t="s">
        <v>64</v>
      </c>
      <c r="AF38" s="18">
        <v>0</v>
      </c>
      <c r="AG38" s="18">
        <v>0</v>
      </c>
      <c r="AH38" s="18">
        <v>30000</v>
      </c>
      <c r="AI38" s="18">
        <v>60000</v>
      </c>
      <c r="AJ38" s="18">
        <v>60000</v>
      </c>
      <c r="AK38" s="18">
        <v>60000</v>
      </c>
      <c r="AL38" s="18">
        <v>60000</v>
      </c>
      <c r="AM38" s="18" t="e">
        <v>#N/A</v>
      </c>
    </row>
    <row r="39" spans="1:39">
      <c r="A39" s="18" t="s">
        <v>334</v>
      </c>
      <c r="B39" s="18" t="s">
        <v>103</v>
      </c>
      <c r="C39" s="18" t="s">
        <v>60</v>
      </c>
      <c r="D39" s="18">
        <v>0</v>
      </c>
      <c r="E39" s="18">
        <v>9.3274796747967486</v>
      </c>
      <c r="F39" s="18">
        <v>342000</v>
      </c>
      <c r="G39" s="18">
        <v>387000</v>
      </c>
      <c r="H39" s="18">
        <v>204000</v>
      </c>
      <c r="I39" s="18">
        <v>113410</v>
      </c>
      <c r="J39" s="18">
        <v>143410</v>
      </c>
      <c r="K39" s="18" t="s">
        <v>335</v>
      </c>
      <c r="L39" s="18" t="s">
        <v>41</v>
      </c>
      <c r="M39" s="18" t="s">
        <v>349</v>
      </c>
      <c r="N39" s="18" t="s">
        <v>349</v>
      </c>
      <c r="O39" s="18">
        <v>0</v>
      </c>
      <c r="P39" s="18">
        <v>77410</v>
      </c>
      <c r="Q39" s="18">
        <v>66000</v>
      </c>
      <c r="R39" s="18">
        <v>530410</v>
      </c>
      <c r="S39" s="18">
        <v>34.5</v>
      </c>
      <c r="T39" s="18">
        <v>33.1</v>
      </c>
      <c r="U39" s="18">
        <v>15375</v>
      </c>
      <c r="V39" s="18">
        <v>16021</v>
      </c>
      <c r="W39" s="18">
        <v>1</v>
      </c>
      <c r="X39" s="18">
        <v>100</v>
      </c>
      <c r="Y39" s="18">
        <v>25517</v>
      </c>
      <c r="Z39" s="18">
        <v>88346</v>
      </c>
      <c r="AA39" s="18">
        <v>96471</v>
      </c>
      <c r="AB39" s="18">
        <v>64248</v>
      </c>
      <c r="AC39" s="18">
        <v>3719</v>
      </c>
      <c r="AD39" s="18" t="s">
        <v>63</v>
      </c>
      <c r="AE39" s="18" t="s">
        <v>64</v>
      </c>
      <c r="AF39" s="18">
        <v>2.1100000000000001E-2</v>
      </c>
      <c r="AG39" s="18">
        <v>11192</v>
      </c>
      <c r="AH39" s="18">
        <v>64359</v>
      </c>
      <c r="AI39" s="18">
        <v>127570</v>
      </c>
      <c r="AJ39" s="18">
        <v>81751</v>
      </c>
      <c r="AK39" s="18">
        <v>74302</v>
      </c>
      <c r="AL39" s="18">
        <v>45959</v>
      </c>
      <c r="AM39" s="18" t="e">
        <v>#N/A</v>
      </c>
    </row>
    <row r="40" spans="1:39">
      <c r="A40" s="18" t="s">
        <v>338</v>
      </c>
      <c r="B40" s="18" t="s">
        <v>104</v>
      </c>
      <c r="C40" s="18" t="s">
        <v>60</v>
      </c>
      <c r="D40" s="18">
        <v>0</v>
      </c>
      <c r="E40" s="18">
        <v>0</v>
      </c>
      <c r="F40" s="18">
        <v>930000</v>
      </c>
      <c r="G40" s="18">
        <v>1200000</v>
      </c>
      <c r="H40" s="18">
        <v>300000</v>
      </c>
      <c r="I40" s="18">
        <v>33000</v>
      </c>
      <c r="J40" s="18">
        <v>60000</v>
      </c>
      <c r="K40" s="18" t="s">
        <v>335</v>
      </c>
      <c r="L40" s="18" t="s">
        <v>41</v>
      </c>
      <c r="M40" s="18" t="s">
        <v>350</v>
      </c>
      <c r="N40" s="18" t="s">
        <v>350</v>
      </c>
      <c r="O40" s="18">
        <v>0</v>
      </c>
      <c r="P40" s="18">
        <v>54000</v>
      </c>
      <c r="Q40" s="18">
        <v>6000</v>
      </c>
      <c r="R40" s="18">
        <v>1260000</v>
      </c>
      <c r="S40" s="18" t="s">
        <v>61</v>
      </c>
      <c r="T40" s="18">
        <v>5971.6</v>
      </c>
      <c r="U40" s="18">
        <v>0</v>
      </c>
      <c r="V40" s="18">
        <v>211</v>
      </c>
      <c r="W40" s="18" t="s">
        <v>73</v>
      </c>
      <c r="X40" s="18" t="s">
        <v>73</v>
      </c>
      <c r="Y40" s="18">
        <v>0</v>
      </c>
      <c r="Z40" s="18">
        <v>1896</v>
      </c>
      <c r="AA40" s="18">
        <v>0</v>
      </c>
      <c r="AB40" s="18">
        <v>0</v>
      </c>
      <c r="AC40" s="18">
        <v>3719</v>
      </c>
      <c r="AD40" s="18" t="s">
        <v>63</v>
      </c>
      <c r="AE40" s="18" t="s">
        <v>64</v>
      </c>
      <c r="AF40" s="18">
        <v>0</v>
      </c>
      <c r="AG40" s="18">
        <v>0</v>
      </c>
      <c r="AH40" s="18">
        <v>30000</v>
      </c>
      <c r="AI40" s="18">
        <v>30000</v>
      </c>
      <c r="AJ40" s="18">
        <v>300000</v>
      </c>
      <c r="AK40" s="18">
        <v>300000</v>
      </c>
      <c r="AL40" s="18">
        <v>300000</v>
      </c>
      <c r="AM40" s="18" t="e">
        <v>#N/A</v>
      </c>
    </row>
    <row r="41" spans="1:39">
      <c r="A41" s="18" t="s">
        <v>334</v>
      </c>
      <c r="B41" s="18" t="s">
        <v>105</v>
      </c>
      <c r="C41" s="18" t="s">
        <v>60</v>
      </c>
      <c r="D41" s="18">
        <v>0</v>
      </c>
      <c r="E41" s="18">
        <v>0</v>
      </c>
      <c r="F41" s="18">
        <v>21000</v>
      </c>
      <c r="G41" s="18">
        <v>21000</v>
      </c>
      <c r="H41" s="18">
        <v>6000</v>
      </c>
      <c r="I41" s="18">
        <v>3000</v>
      </c>
      <c r="J41" s="18">
        <v>0</v>
      </c>
      <c r="K41" s="18" t="s">
        <v>335</v>
      </c>
      <c r="L41" s="18" t="s">
        <v>41</v>
      </c>
      <c r="M41" s="18" t="s">
        <v>351</v>
      </c>
      <c r="N41" s="18" t="s">
        <v>351</v>
      </c>
      <c r="O41" s="18">
        <v>0</v>
      </c>
      <c r="P41" s="18">
        <v>0</v>
      </c>
      <c r="Q41" s="18">
        <v>0</v>
      </c>
      <c r="R41" s="18">
        <v>21000</v>
      </c>
      <c r="S41" s="18">
        <v>56</v>
      </c>
      <c r="T41" s="18">
        <v>2625</v>
      </c>
      <c r="U41" s="18">
        <v>375</v>
      </c>
      <c r="V41" s="18">
        <v>8</v>
      </c>
      <c r="W41" s="18">
        <v>0</v>
      </c>
      <c r="X41" s="18">
        <v>50</v>
      </c>
      <c r="Y41" s="18">
        <v>71</v>
      </c>
      <c r="Z41" s="18">
        <v>0</v>
      </c>
      <c r="AA41" s="18">
        <v>0</v>
      </c>
      <c r="AB41" s="18">
        <v>0</v>
      </c>
      <c r="AC41" s="18">
        <v>3719</v>
      </c>
      <c r="AD41" s="18" t="s">
        <v>63</v>
      </c>
      <c r="AE41" s="18" t="s">
        <v>64</v>
      </c>
      <c r="AF41" s="18">
        <v>0</v>
      </c>
      <c r="AG41" s="18">
        <v>0</v>
      </c>
      <c r="AH41" s="18">
        <v>6000</v>
      </c>
      <c r="AI41" s="18">
        <v>3000</v>
      </c>
      <c r="AJ41" s="18">
        <v>3000</v>
      </c>
      <c r="AK41" s="18">
        <v>3000</v>
      </c>
      <c r="AL41" s="18">
        <v>3000</v>
      </c>
      <c r="AM41" s="18" t="e">
        <v>#N/A</v>
      </c>
    </row>
    <row r="42" spans="1:39">
      <c r="A42" s="18" t="s">
        <v>334</v>
      </c>
      <c r="B42" s="18" t="s">
        <v>106</v>
      </c>
      <c r="C42" s="18" t="s">
        <v>60</v>
      </c>
      <c r="D42" s="18">
        <v>0</v>
      </c>
      <c r="E42" s="18">
        <v>117.33333333333333</v>
      </c>
      <c r="F42" s="18">
        <v>3220000</v>
      </c>
      <c r="G42" s="18">
        <v>3410000</v>
      </c>
      <c r="H42" s="18">
        <v>0</v>
      </c>
      <c r="I42" s="18">
        <v>30000</v>
      </c>
      <c r="J42" s="18">
        <v>440000</v>
      </c>
      <c r="K42" s="18" t="s">
        <v>61</v>
      </c>
      <c r="L42" s="18" t="s">
        <v>61</v>
      </c>
      <c r="M42" s="18" t="s">
        <v>61</v>
      </c>
      <c r="N42" s="18" t="s">
        <v>61</v>
      </c>
      <c r="O42" s="18">
        <v>0</v>
      </c>
      <c r="P42" s="18">
        <v>410000</v>
      </c>
      <c r="Q42" s="18">
        <v>30000</v>
      </c>
      <c r="R42" s="18">
        <v>3850000</v>
      </c>
      <c r="S42" s="18">
        <v>1026.7</v>
      </c>
      <c r="T42" s="18">
        <v>606.4</v>
      </c>
      <c r="U42" s="18">
        <v>3750</v>
      </c>
      <c r="V42" s="18">
        <v>6349</v>
      </c>
      <c r="W42" s="18">
        <v>1.7</v>
      </c>
      <c r="X42" s="18">
        <v>100</v>
      </c>
      <c r="Y42" s="18">
        <v>17713</v>
      </c>
      <c r="Z42" s="18">
        <v>23438</v>
      </c>
      <c r="AA42" s="18">
        <v>17432</v>
      </c>
      <c r="AB42" s="18">
        <v>0</v>
      </c>
      <c r="AC42" s="18">
        <v>3719</v>
      </c>
      <c r="AD42" s="18" t="s">
        <v>63</v>
      </c>
      <c r="AE42" s="18" t="s">
        <v>64</v>
      </c>
      <c r="AF42" s="18">
        <v>9.7999999999999997E-3</v>
      </c>
      <c r="AG42" s="18">
        <v>37730</v>
      </c>
      <c r="AH42" s="18">
        <v>10000</v>
      </c>
      <c r="AI42" s="18">
        <v>10000</v>
      </c>
      <c r="AJ42" s="18">
        <v>10000</v>
      </c>
      <c r="AK42" s="18">
        <v>10000</v>
      </c>
      <c r="AL42" s="18">
        <v>10000</v>
      </c>
      <c r="AM42" s="18" t="e">
        <v>#N/A</v>
      </c>
    </row>
    <row r="43" spans="1:39">
      <c r="A43" s="18" t="s">
        <v>334</v>
      </c>
      <c r="B43" s="18" t="s">
        <v>107</v>
      </c>
      <c r="C43" s="18" t="s">
        <v>60</v>
      </c>
      <c r="D43" s="18">
        <v>0</v>
      </c>
      <c r="E43" s="18">
        <v>34.666666666666664</v>
      </c>
      <c r="F43" s="18">
        <v>800000</v>
      </c>
      <c r="G43" s="18">
        <v>730000</v>
      </c>
      <c r="H43" s="18">
        <v>90000</v>
      </c>
      <c r="I43" s="18">
        <v>60000</v>
      </c>
      <c r="J43" s="18">
        <v>130000</v>
      </c>
      <c r="K43" s="18" t="s">
        <v>335</v>
      </c>
      <c r="L43" s="18" t="s">
        <v>41</v>
      </c>
      <c r="M43" s="18" t="s">
        <v>342</v>
      </c>
      <c r="N43" s="18" t="s">
        <v>342</v>
      </c>
      <c r="O43" s="18">
        <v>0</v>
      </c>
      <c r="P43" s="18">
        <v>130000</v>
      </c>
      <c r="Q43" s="18">
        <v>0</v>
      </c>
      <c r="R43" s="18">
        <v>860000</v>
      </c>
      <c r="S43" s="18">
        <v>229.3</v>
      </c>
      <c r="T43" s="18" t="s">
        <v>61</v>
      </c>
      <c r="U43" s="18">
        <v>3750</v>
      </c>
      <c r="V43" s="18" t="s">
        <v>61</v>
      </c>
      <c r="W43" s="18" t="s">
        <v>62</v>
      </c>
      <c r="X43" s="18" t="s">
        <v>62</v>
      </c>
      <c r="Y43" s="18">
        <v>0</v>
      </c>
      <c r="Z43" s="18">
        <v>0</v>
      </c>
      <c r="AA43" s="18">
        <v>0</v>
      </c>
      <c r="AB43" s="18">
        <v>0</v>
      </c>
      <c r="AC43" s="18">
        <v>3719</v>
      </c>
      <c r="AD43" s="18" t="s">
        <v>63</v>
      </c>
      <c r="AE43" s="18" t="s">
        <v>64</v>
      </c>
      <c r="AF43" s="18">
        <v>8.8999999999999999E-3</v>
      </c>
      <c r="AG43" s="18">
        <v>7654</v>
      </c>
      <c r="AH43" s="18">
        <v>80000</v>
      </c>
      <c r="AI43" s="18">
        <v>40000</v>
      </c>
      <c r="AJ43" s="18">
        <v>20000</v>
      </c>
      <c r="AK43" s="18">
        <v>20000</v>
      </c>
      <c r="AL43" s="18">
        <v>20000</v>
      </c>
      <c r="AM43" s="18" t="e">
        <v>#N/A</v>
      </c>
    </row>
    <row r="44" spans="1:39">
      <c r="A44" s="18" t="s">
        <v>334</v>
      </c>
      <c r="B44" s="18" t="s">
        <v>108</v>
      </c>
      <c r="C44" s="18" t="s">
        <v>60</v>
      </c>
      <c r="D44" s="18">
        <v>0</v>
      </c>
      <c r="E44" s="18">
        <v>312.04399999999998</v>
      </c>
      <c r="F44" s="18">
        <v>50000</v>
      </c>
      <c r="G44" s="18">
        <v>500000</v>
      </c>
      <c r="H44" s="18">
        <v>0</v>
      </c>
      <c r="I44" s="18">
        <v>4010550</v>
      </c>
      <c r="J44" s="18">
        <v>3900550</v>
      </c>
      <c r="K44" s="18" t="s">
        <v>335</v>
      </c>
      <c r="L44" s="18" t="s">
        <v>41</v>
      </c>
      <c r="M44" s="18" t="s">
        <v>352</v>
      </c>
      <c r="N44" s="18" t="s">
        <v>352</v>
      </c>
      <c r="O44" s="18">
        <v>0</v>
      </c>
      <c r="P44" s="18">
        <v>2300550</v>
      </c>
      <c r="Q44" s="18">
        <v>1600000</v>
      </c>
      <c r="R44" s="18">
        <v>4400550</v>
      </c>
      <c r="S44" s="18">
        <v>352</v>
      </c>
      <c r="T44" s="18">
        <v>21.1</v>
      </c>
      <c r="U44" s="18">
        <v>12500</v>
      </c>
      <c r="V44" s="18">
        <v>208776</v>
      </c>
      <c r="W44" s="18">
        <v>16.7</v>
      </c>
      <c r="X44" s="18">
        <v>150</v>
      </c>
      <c r="Y44" s="18">
        <v>87177</v>
      </c>
      <c r="Z44" s="18">
        <v>1232928</v>
      </c>
      <c r="AA44" s="18">
        <v>980390</v>
      </c>
      <c r="AB44" s="18">
        <v>1009686</v>
      </c>
      <c r="AC44" s="18">
        <v>3719</v>
      </c>
      <c r="AD44" s="18" t="s">
        <v>63</v>
      </c>
      <c r="AE44" s="18" t="s">
        <v>64</v>
      </c>
      <c r="AF44" s="18">
        <v>8.3999999999999995E-3</v>
      </c>
      <c r="AG44" s="18">
        <v>36965</v>
      </c>
      <c r="AH44" s="18">
        <v>208561</v>
      </c>
      <c r="AI44" s="18">
        <v>1203962</v>
      </c>
      <c r="AJ44" s="18">
        <v>874546</v>
      </c>
      <c r="AK44" s="18">
        <v>819604</v>
      </c>
      <c r="AL44" s="18">
        <v>570240</v>
      </c>
      <c r="AM44" s="18" t="e">
        <v>#N/A</v>
      </c>
    </row>
    <row r="45" spans="1:39">
      <c r="A45" s="18" t="s">
        <v>343</v>
      </c>
      <c r="B45" s="18" t="s">
        <v>109</v>
      </c>
      <c r="C45" s="18" t="s">
        <v>60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65000</v>
      </c>
      <c r="J45" s="18">
        <v>65000</v>
      </c>
      <c r="K45" s="18" t="s">
        <v>335</v>
      </c>
      <c r="L45" s="18" t="s">
        <v>53</v>
      </c>
      <c r="M45" s="18" t="s">
        <v>353</v>
      </c>
      <c r="N45" s="18" t="s">
        <v>353</v>
      </c>
      <c r="O45" s="18">
        <v>0</v>
      </c>
      <c r="P45" s="18">
        <v>65000</v>
      </c>
      <c r="Q45" s="18">
        <v>0</v>
      </c>
      <c r="R45" s="18">
        <v>65000</v>
      </c>
      <c r="S45" s="18" t="s">
        <v>61</v>
      </c>
      <c r="T45" s="18" t="s">
        <v>61</v>
      </c>
      <c r="U45" s="18">
        <v>0</v>
      </c>
      <c r="V45" s="18" t="s">
        <v>61</v>
      </c>
      <c r="W45" s="18" t="s">
        <v>62</v>
      </c>
      <c r="X45" s="18" t="s">
        <v>62</v>
      </c>
      <c r="Y45" s="18">
        <v>0</v>
      </c>
      <c r="Z45" s="18">
        <v>0</v>
      </c>
      <c r="AA45" s="18">
        <v>0</v>
      </c>
      <c r="AB45" s="18">
        <v>0</v>
      </c>
      <c r="AC45" s="18">
        <v>3719</v>
      </c>
      <c r="AD45" s="18" t="s">
        <v>63</v>
      </c>
      <c r="AE45" s="18" t="s">
        <v>64</v>
      </c>
      <c r="AF45" s="18">
        <v>1.52E-2</v>
      </c>
      <c r="AG45" s="18">
        <v>988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 t="e">
        <v>#N/A</v>
      </c>
    </row>
    <row r="46" spans="1:39">
      <c r="A46" s="18" t="s">
        <v>334</v>
      </c>
      <c r="B46" s="18" t="s">
        <v>110</v>
      </c>
      <c r="C46" s="18" t="s">
        <v>60</v>
      </c>
      <c r="D46" s="18">
        <v>0</v>
      </c>
      <c r="E46" s="18">
        <v>120</v>
      </c>
      <c r="F46" s="18">
        <v>500000</v>
      </c>
      <c r="G46" s="18">
        <v>490000</v>
      </c>
      <c r="H46" s="18">
        <v>80000</v>
      </c>
      <c r="I46" s="18">
        <v>80000</v>
      </c>
      <c r="J46" s="18">
        <v>150000</v>
      </c>
      <c r="K46" s="18" t="s">
        <v>335</v>
      </c>
      <c r="L46" s="18" t="s">
        <v>53</v>
      </c>
      <c r="M46" s="18" t="s">
        <v>354</v>
      </c>
      <c r="N46" s="18" t="s">
        <v>354</v>
      </c>
      <c r="O46" s="18">
        <v>0</v>
      </c>
      <c r="P46" s="18">
        <v>140000</v>
      </c>
      <c r="Q46" s="18">
        <v>10000</v>
      </c>
      <c r="R46" s="18">
        <v>640000</v>
      </c>
      <c r="S46" s="18">
        <v>512</v>
      </c>
      <c r="T46" s="18" t="s">
        <v>61</v>
      </c>
      <c r="U46" s="18">
        <v>1250</v>
      </c>
      <c r="V46" s="18">
        <v>0</v>
      </c>
      <c r="W46" s="18" t="s">
        <v>62</v>
      </c>
      <c r="X46" s="18" t="s">
        <v>62</v>
      </c>
      <c r="Y46" s="18">
        <v>0</v>
      </c>
      <c r="Z46" s="18">
        <v>0</v>
      </c>
      <c r="AA46" s="18">
        <v>0</v>
      </c>
      <c r="AB46" s="18">
        <v>20872</v>
      </c>
      <c r="AC46" s="18">
        <v>3719</v>
      </c>
      <c r="AD46" s="18" t="s">
        <v>63</v>
      </c>
      <c r="AE46" s="18" t="s">
        <v>64</v>
      </c>
      <c r="AF46" s="18">
        <v>1.43E-2</v>
      </c>
      <c r="AG46" s="18">
        <v>9152</v>
      </c>
      <c r="AH46" s="18">
        <v>60000</v>
      </c>
      <c r="AI46" s="18">
        <v>120000</v>
      </c>
      <c r="AJ46" s="18">
        <v>120000</v>
      </c>
      <c r="AK46" s="18">
        <v>120000</v>
      </c>
      <c r="AL46" s="18">
        <v>90000</v>
      </c>
      <c r="AM46" s="18" t="e">
        <v>#N/A</v>
      </c>
    </row>
    <row r="47" spans="1:39">
      <c r="A47" s="18" t="s">
        <v>338</v>
      </c>
      <c r="B47" s="18" t="s">
        <v>111</v>
      </c>
      <c r="C47" s="18" t="s">
        <v>112</v>
      </c>
      <c r="D47" s="18">
        <v>0</v>
      </c>
      <c r="E47" s="18">
        <v>2.2857142857142856</v>
      </c>
      <c r="F47" s="18">
        <v>15000</v>
      </c>
      <c r="G47" s="18">
        <v>6000</v>
      </c>
      <c r="H47" s="18">
        <v>0</v>
      </c>
      <c r="I47" s="18">
        <v>9000</v>
      </c>
      <c r="J47" s="18">
        <v>6000</v>
      </c>
      <c r="K47" s="18" t="s">
        <v>61</v>
      </c>
      <c r="L47" s="18" t="s">
        <v>61</v>
      </c>
      <c r="M47" s="18" t="s">
        <v>61</v>
      </c>
      <c r="N47" s="18" t="s">
        <v>61</v>
      </c>
      <c r="O47" s="18">
        <v>0</v>
      </c>
      <c r="P47" s="18">
        <v>0</v>
      </c>
      <c r="Q47" s="18">
        <v>6000</v>
      </c>
      <c r="R47" s="18">
        <v>12000</v>
      </c>
      <c r="S47" s="18">
        <v>4.5999999999999996</v>
      </c>
      <c r="T47" s="18">
        <v>5.8</v>
      </c>
      <c r="U47" s="18">
        <v>2625</v>
      </c>
      <c r="V47" s="18">
        <v>2073</v>
      </c>
      <c r="W47" s="18">
        <v>0.8</v>
      </c>
      <c r="X47" s="18">
        <v>100</v>
      </c>
      <c r="Y47" s="18">
        <v>5404</v>
      </c>
      <c r="Z47" s="18">
        <v>7016</v>
      </c>
      <c r="AA47" s="18">
        <v>10240</v>
      </c>
      <c r="AB47" s="18">
        <v>10640</v>
      </c>
      <c r="AC47" s="18">
        <v>3719</v>
      </c>
      <c r="AD47" s="18" t="s">
        <v>63</v>
      </c>
      <c r="AE47" s="18" t="s">
        <v>64</v>
      </c>
      <c r="AF47" s="18">
        <v>0.54449999999999998</v>
      </c>
      <c r="AG47" s="18">
        <v>6534</v>
      </c>
      <c r="AH47" s="18">
        <v>10399</v>
      </c>
      <c r="AI47" s="18">
        <v>8370</v>
      </c>
      <c r="AJ47" s="18">
        <v>10720</v>
      </c>
      <c r="AK47" s="18">
        <v>9440</v>
      </c>
      <c r="AL47" s="18">
        <v>1200</v>
      </c>
      <c r="AM47" s="18" t="e">
        <v>#N/A</v>
      </c>
    </row>
    <row r="48" spans="1:39">
      <c r="A48" s="18" t="s">
        <v>334</v>
      </c>
      <c r="B48" s="18" t="s">
        <v>113</v>
      </c>
      <c r="C48" s="18" t="s">
        <v>112</v>
      </c>
      <c r="D48" s="18">
        <v>0</v>
      </c>
      <c r="E48" s="18">
        <v>20</v>
      </c>
      <c r="F48" s="18">
        <v>207000</v>
      </c>
      <c r="G48" s="18">
        <v>147000</v>
      </c>
      <c r="H48" s="18">
        <v>0</v>
      </c>
      <c r="I48" s="18">
        <v>30000</v>
      </c>
      <c r="J48" s="18">
        <v>30000</v>
      </c>
      <c r="K48" s="18" t="s">
        <v>335</v>
      </c>
      <c r="L48" s="18" t="s">
        <v>41</v>
      </c>
      <c r="M48" s="18" t="s">
        <v>355</v>
      </c>
      <c r="N48" s="18" t="s">
        <v>355</v>
      </c>
      <c r="O48" s="18">
        <v>0</v>
      </c>
      <c r="P48" s="18">
        <v>0</v>
      </c>
      <c r="Q48" s="18">
        <v>30000</v>
      </c>
      <c r="R48" s="18">
        <v>177000</v>
      </c>
      <c r="S48" s="18">
        <v>118</v>
      </c>
      <c r="T48" s="18">
        <v>4.7</v>
      </c>
      <c r="U48" s="18">
        <v>1500</v>
      </c>
      <c r="V48" s="18">
        <v>37333</v>
      </c>
      <c r="W48" s="18">
        <v>24.9</v>
      </c>
      <c r="X48" s="18">
        <v>150</v>
      </c>
      <c r="Y48" s="18">
        <v>0</v>
      </c>
      <c r="Z48" s="18">
        <v>225000</v>
      </c>
      <c r="AA48" s="18">
        <v>225000</v>
      </c>
      <c r="AB48" s="18">
        <v>240000</v>
      </c>
      <c r="AC48" s="18">
        <v>3719</v>
      </c>
      <c r="AD48" s="18" t="s">
        <v>63</v>
      </c>
      <c r="AE48" s="18" t="s">
        <v>64</v>
      </c>
      <c r="AF48" s="18">
        <v>0.54449999999999998</v>
      </c>
      <c r="AG48" s="18">
        <v>96377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 t="e">
        <v>#N/A</v>
      </c>
    </row>
    <row r="49" spans="1:39">
      <c r="A49" s="18" t="s">
        <v>338</v>
      </c>
      <c r="B49" s="18" t="s">
        <v>114</v>
      </c>
      <c r="C49" s="18" t="s">
        <v>112</v>
      </c>
      <c r="D49" s="18">
        <v>0</v>
      </c>
      <c r="E49" s="18">
        <v>6</v>
      </c>
      <c r="F49" s="18">
        <v>56000</v>
      </c>
      <c r="G49" s="18">
        <v>36000</v>
      </c>
      <c r="H49" s="18">
        <v>12000</v>
      </c>
      <c r="I49" s="18">
        <v>22000</v>
      </c>
      <c r="J49" s="18">
        <v>18000</v>
      </c>
      <c r="K49" s="18" t="s">
        <v>61</v>
      </c>
      <c r="L49" s="18" t="s">
        <v>61</v>
      </c>
      <c r="M49" s="18" t="s">
        <v>61</v>
      </c>
      <c r="N49" s="18" t="s">
        <v>61</v>
      </c>
      <c r="O49" s="18">
        <v>0</v>
      </c>
      <c r="P49" s="18">
        <v>0</v>
      </c>
      <c r="Q49" s="18">
        <v>18000</v>
      </c>
      <c r="R49" s="18">
        <v>54000</v>
      </c>
      <c r="S49" s="18">
        <v>18</v>
      </c>
      <c r="T49" s="18">
        <v>9</v>
      </c>
      <c r="U49" s="18">
        <v>3000</v>
      </c>
      <c r="V49" s="18">
        <v>5994</v>
      </c>
      <c r="W49" s="18">
        <v>2</v>
      </c>
      <c r="X49" s="18">
        <v>150</v>
      </c>
      <c r="Y49" s="18">
        <v>12284</v>
      </c>
      <c r="Z49" s="18">
        <v>23420</v>
      </c>
      <c r="AA49" s="18">
        <v>37720</v>
      </c>
      <c r="AB49" s="18">
        <v>21740</v>
      </c>
      <c r="AC49" s="18">
        <v>3719</v>
      </c>
      <c r="AD49" s="18" t="s">
        <v>63</v>
      </c>
      <c r="AE49" s="18" t="s">
        <v>64</v>
      </c>
      <c r="AF49" s="18">
        <v>0.68400000000000005</v>
      </c>
      <c r="AG49" s="18">
        <v>36936</v>
      </c>
      <c r="AH49" s="18">
        <v>30666</v>
      </c>
      <c r="AI49" s="18">
        <v>16500</v>
      </c>
      <c r="AJ49" s="18">
        <v>35763</v>
      </c>
      <c r="AK49" s="18">
        <v>7510</v>
      </c>
      <c r="AL49" s="18">
        <v>0</v>
      </c>
      <c r="AM49" s="18" t="e">
        <v>#N/A</v>
      </c>
    </row>
    <row r="50" spans="1:39">
      <c r="A50" s="18" t="s">
        <v>343</v>
      </c>
      <c r="B50" s="18" t="s">
        <v>115</v>
      </c>
      <c r="C50" s="18" t="s">
        <v>112</v>
      </c>
      <c r="D50" s="18">
        <v>0</v>
      </c>
      <c r="E50" s="18">
        <v>0</v>
      </c>
      <c r="F50" s="18">
        <v>4000</v>
      </c>
      <c r="G50" s="18">
        <v>4000</v>
      </c>
      <c r="H50" s="18">
        <v>4000</v>
      </c>
      <c r="I50" s="18">
        <v>0</v>
      </c>
      <c r="J50" s="18">
        <v>0</v>
      </c>
      <c r="K50" s="18" t="s">
        <v>335</v>
      </c>
      <c r="L50" s="18" t="s">
        <v>336</v>
      </c>
      <c r="M50" s="18" t="s">
        <v>356</v>
      </c>
      <c r="N50" s="18" t="s">
        <v>356</v>
      </c>
      <c r="O50" s="18">
        <v>0</v>
      </c>
      <c r="P50" s="18">
        <v>0</v>
      </c>
      <c r="Q50" s="18">
        <v>0</v>
      </c>
      <c r="R50" s="18">
        <v>4000</v>
      </c>
      <c r="S50" s="18" t="s">
        <v>61</v>
      </c>
      <c r="T50" s="18" t="s">
        <v>61</v>
      </c>
      <c r="U50" s="18">
        <v>0</v>
      </c>
      <c r="V50" s="18" t="s">
        <v>61</v>
      </c>
      <c r="W50" s="18" t="s">
        <v>62</v>
      </c>
      <c r="X50" s="18" t="s">
        <v>62</v>
      </c>
      <c r="Y50" s="18">
        <v>0</v>
      </c>
      <c r="Z50" s="18">
        <v>0</v>
      </c>
      <c r="AA50" s="18">
        <v>0</v>
      </c>
      <c r="AB50" s="18">
        <v>0</v>
      </c>
      <c r="AC50" s="18">
        <v>3719</v>
      </c>
      <c r="AD50" s="18" t="s">
        <v>63</v>
      </c>
      <c r="AE50" s="18" t="s">
        <v>64</v>
      </c>
      <c r="AF50" s="18">
        <v>0.68400000000000005</v>
      </c>
      <c r="AG50" s="18">
        <v>2736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 t="e">
        <v>#N/A</v>
      </c>
    </row>
    <row r="51" spans="1:39">
      <c r="A51" s="18" t="s">
        <v>338</v>
      </c>
      <c r="B51" s="18" t="s">
        <v>116</v>
      </c>
      <c r="C51" s="18" t="s">
        <v>112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1000</v>
      </c>
      <c r="J51" s="18">
        <v>0</v>
      </c>
      <c r="K51" s="18" t="s">
        <v>335</v>
      </c>
      <c r="L51" s="18" t="s">
        <v>41</v>
      </c>
      <c r="M51" s="18" t="s">
        <v>357</v>
      </c>
      <c r="N51" s="18" t="s">
        <v>357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 t="s">
        <v>61</v>
      </c>
      <c r="U51" s="18">
        <v>125</v>
      </c>
      <c r="V51" s="18">
        <v>0</v>
      </c>
      <c r="W51" s="18" t="s">
        <v>62</v>
      </c>
      <c r="X51" s="18" t="s">
        <v>62</v>
      </c>
      <c r="Y51" s="18">
        <v>0</v>
      </c>
      <c r="Z51" s="18">
        <v>0</v>
      </c>
      <c r="AA51" s="18">
        <v>0</v>
      </c>
      <c r="AB51" s="18">
        <v>0</v>
      </c>
      <c r="AC51" s="18">
        <v>3719</v>
      </c>
      <c r="AD51" s="18" t="s">
        <v>63</v>
      </c>
      <c r="AE51" s="18" t="s">
        <v>64</v>
      </c>
      <c r="AF51" s="18">
        <v>0.68400000000000005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 t="e">
        <v>#N/A</v>
      </c>
    </row>
    <row r="52" spans="1:39">
      <c r="A52" s="18" t="s">
        <v>338</v>
      </c>
      <c r="B52" s="18" t="s">
        <v>117</v>
      </c>
      <c r="C52" s="18" t="s">
        <v>112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1000</v>
      </c>
      <c r="J52" s="18">
        <v>0</v>
      </c>
      <c r="K52" s="18" t="s">
        <v>335</v>
      </c>
      <c r="L52" s="18" t="s">
        <v>41</v>
      </c>
      <c r="M52" s="18" t="s">
        <v>357</v>
      </c>
      <c r="N52" s="18" t="s">
        <v>357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 t="s">
        <v>61</v>
      </c>
      <c r="U52" s="18">
        <v>125</v>
      </c>
      <c r="V52" s="18">
        <v>0</v>
      </c>
      <c r="W52" s="18" t="s">
        <v>62</v>
      </c>
      <c r="X52" s="18" t="s">
        <v>62</v>
      </c>
      <c r="Y52" s="18">
        <v>0</v>
      </c>
      <c r="Z52" s="18">
        <v>0</v>
      </c>
      <c r="AA52" s="18">
        <v>0</v>
      </c>
      <c r="AB52" s="18">
        <v>0</v>
      </c>
      <c r="AC52" s="18">
        <v>3719</v>
      </c>
      <c r="AD52" s="18" t="s">
        <v>63</v>
      </c>
      <c r="AE52" s="18" t="s">
        <v>64</v>
      </c>
      <c r="AF52" s="18">
        <v>0.68400000000000005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 t="e">
        <v>#N/A</v>
      </c>
    </row>
    <row r="53" spans="1:39">
      <c r="A53" s="18" t="s">
        <v>338</v>
      </c>
      <c r="B53" s="18" t="s">
        <v>118</v>
      </c>
      <c r="C53" s="18" t="s">
        <v>112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2000</v>
      </c>
      <c r="J53" s="18">
        <v>0</v>
      </c>
      <c r="K53" s="18" t="s">
        <v>335</v>
      </c>
      <c r="L53" s="18" t="s">
        <v>41</v>
      </c>
      <c r="M53" s="18" t="s">
        <v>357</v>
      </c>
      <c r="N53" s="18" t="s">
        <v>357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 t="s">
        <v>61</v>
      </c>
      <c r="U53" s="18">
        <v>250</v>
      </c>
      <c r="V53" s="18">
        <v>0</v>
      </c>
      <c r="W53" s="18" t="s">
        <v>62</v>
      </c>
      <c r="X53" s="18" t="s">
        <v>62</v>
      </c>
      <c r="Y53" s="18">
        <v>0</v>
      </c>
      <c r="Z53" s="18">
        <v>0</v>
      </c>
      <c r="AA53" s="18">
        <v>0</v>
      </c>
      <c r="AB53" s="18">
        <v>0</v>
      </c>
      <c r="AC53" s="18">
        <v>3719</v>
      </c>
      <c r="AD53" s="18" t="s">
        <v>63</v>
      </c>
      <c r="AE53" s="18" t="s">
        <v>64</v>
      </c>
      <c r="AF53" s="18">
        <v>0.68400000000000005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 t="e">
        <v>#N/A</v>
      </c>
    </row>
    <row r="54" spans="1:39">
      <c r="A54" s="18" t="s">
        <v>338</v>
      </c>
      <c r="B54" s="18" t="s">
        <v>119</v>
      </c>
      <c r="C54" s="18" t="s">
        <v>112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1000</v>
      </c>
      <c r="J54" s="18">
        <v>0</v>
      </c>
      <c r="K54" s="18" t="s">
        <v>335</v>
      </c>
      <c r="L54" s="18" t="s">
        <v>41</v>
      </c>
      <c r="M54" s="18" t="s">
        <v>357</v>
      </c>
      <c r="N54" s="18" t="s">
        <v>357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 t="s">
        <v>61</v>
      </c>
      <c r="U54" s="18">
        <v>125</v>
      </c>
      <c r="V54" s="18">
        <v>0</v>
      </c>
      <c r="W54" s="18" t="s">
        <v>62</v>
      </c>
      <c r="X54" s="18" t="s">
        <v>62</v>
      </c>
      <c r="Y54" s="18">
        <v>0</v>
      </c>
      <c r="Z54" s="18">
        <v>0</v>
      </c>
      <c r="AA54" s="18">
        <v>0</v>
      </c>
      <c r="AB54" s="18">
        <v>0</v>
      </c>
      <c r="AC54" s="18">
        <v>3719</v>
      </c>
      <c r="AD54" s="18" t="s">
        <v>63</v>
      </c>
      <c r="AE54" s="18" t="s">
        <v>64</v>
      </c>
      <c r="AF54" s="18">
        <v>0.68400000000000005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 t="e">
        <v>#N/A</v>
      </c>
    </row>
    <row r="55" spans="1:39">
      <c r="A55" s="18" t="s">
        <v>334</v>
      </c>
      <c r="B55" s="18" t="s">
        <v>120</v>
      </c>
      <c r="C55" s="18" t="s">
        <v>112</v>
      </c>
      <c r="D55" s="18">
        <v>0</v>
      </c>
      <c r="E55" s="18">
        <v>0</v>
      </c>
      <c r="F55" s="18">
        <v>800</v>
      </c>
      <c r="G55" s="18">
        <v>800</v>
      </c>
      <c r="H55" s="18">
        <v>800</v>
      </c>
      <c r="I55" s="18">
        <v>200</v>
      </c>
      <c r="J55" s="18">
        <v>0</v>
      </c>
      <c r="K55" s="18" t="s">
        <v>335</v>
      </c>
      <c r="L55" s="18" t="s">
        <v>41</v>
      </c>
      <c r="M55" s="18" t="s">
        <v>357</v>
      </c>
      <c r="N55" s="18" t="s">
        <v>357</v>
      </c>
      <c r="O55" s="18">
        <v>0</v>
      </c>
      <c r="P55" s="18">
        <v>0</v>
      </c>
      <c r="Q55" s="18">
        <v>0</v>
      </c>
      <c r="R55" s="18">
        <v>800</v>
      </c>
      <c r="S55" s="18">
        <v>32</v>
      </c>
      <c r="T55" s="18" t="s">
        <v>61</v>
      </c>
      <c r="U55" s="18">
        <v>25</v>
      </c>
      <c r="V55" s="18">
        <v>0</v>
      </c>
      <c r="W55" s="18" t="s">
        <v>62</v>
      </c>
      <c r="X55" s="18" t="s">
        <v>62</v>
      </c>
      <c r="Y55" s="18">
        <v>0</v>
      </c>
      <c r="Z55" s="18">
        <v>0</v>
      </c>
      <c r="AA55" s="18">
        <v>0</v>
      </c>
      <c r="AB55" s="18">
        <v>0</v>
      </c>
      <c r="AC55" s="18">
        <v>3719</v>
      </c>
      <c r="AD55" s="18" t="s">
        <v>63</v>
      </c>
      <c r="AE55" s="18" t="s">
        <v>64</v>
      </c>
      <c r="AF55" s="18">
        <v>0.68400000000000005</v>
      </c>
      <c r="AG55" s="18">
        <v>547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 t="e">
        <v>#N/A</v>
      </c>
    </row>
    <row r="56" spans="1:39">
      <c r="A56" s="18" t="s">
        <v>338</v>
      </c>
      <c r="B56" s="18" t="s">
        <v>121</v>
      </c>
      <c r="C56" s="18" t="s">
        <v>112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1000</v>
      </c>
      <c r="J56" s="18">
        <v>0</v>
      </c>
      <c r="K56" s="18" t="s">
        <v>335</v>
      </c>
      <c r="L56" s="18" t="s">
        <v>41</v>
      </c>
      <c r="M56" s="18" t="s">
        <v>357</v>
      </c>
      <c r="N56" s="18" t="s">
        <v>357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 t="s">
        <v>61</v>
      </c>
      <c r="U56" s="18">
        <v>125</v>
      </c>
      <c r="V56" s="18">
        <v>0</v>
      </c>
      <c r="W56" s="18" t="s">
        <v>62</v>
      </c>
      <c r="X56" s="18" t="s">
        <v>62</v>
      </c>
      <c r="Y56" s="18">
        <v>0</v>
      </c>
      <c r="Z56" s="18">
        <v>0</v>
      </c>
      <c r="AA56" s="18">
        <v>0</v>
      </c>
      <c r="AB56" s="18">
        <v>0</v>
      </c>
      <c r="AC56" s="18">
        <v>3719</v>
      </c>
      <c r="AD56" s="18" t="s">
        <v>63</v>
      </c>
      <c r="AE56" s="18" t="s">
        <v>64</v>
      </c>
      <c r="AF56" s="18">
        <v>0.68400000000000005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 t="e">
        <v>#N/A</v>
      </c>
    </row>
    <row r="57" spans="1:39">
      <c r="A57" s="18" t="s">
        <v>338</v>
      </c>
      <c r="B57" s="18" t="s">
        <v>122</v>
      </c>
      <c r="C57" s="18" t="s">
        <v>112</v>
      </c>
      <c r="D57" s="18">
        <v>0</v>
      </c>
      <c r="E57" s="18">
        <v>0</v>
      </c>
      <c r="F57" s="18">
        <v>10000</v>
      </c>
      <c r="G57" s="18">
        <v>10000</v>
      </c>
      <c r="H57" s="18">
        <v>10000</v>
      </c>
      <c r="I57" s="18">
        <v>6000</v>
      </c>
      <c r="J57" s="18">
        <v>6000</v>
      </c>
      <c r="K57" s="18" t="s">
        <v>335</v>
      </c>
      <c r="L57" s="18" t="s">
        <v>53</v>
      </c>
      <c r="M57" s="18" t="s">
        <v>358</v>
      </c>
      <c r="N57" s="18" t="s">
        <v>358</v>
      </c>
      <c r="O57" s="18">
        <v>0</v>
      </c>
      <c r="P57" s="18">
        <v>6000</v>
      </c>
      <c r="Q57" s="18">
        <v>0</v>
      </c>
      <c r="R57" s="18">
        <v>16000</v>
      </c>
      <c r="S57" s="18" t="s">
        <v>61</v>
      </c>
      <c r="T57" s="18">
        <v>35.700000000000003</v>
      </c>
      <c r="U57" s="18">
        <v>0</v>
      </c>
      <c r="V57" s="18">
        <v>448</v>
      </c>
      <c r="W57" s="18" t="s">
        <v>73</v>
      </c>
      <c r="X57" s="18" t="s">
        <v>73</v>
      </c>
      <c r="Y57" s="18">
        <v>0</v>
      </c>
      <c r="Z57" s="18">
        <v>0</v>
      </c>
      <c r="AA57" s="18">
        <v>4034</v>
      </c>
      <c r="AB57" s="18">
        <v>0</v>
      </c>
      <c r="AC57" s="18">
        <v>3719</v>
      </c>
      <c r="AD57" s="18" t="s">
        <v>63</v>
      </c>
      <c r="AE57" s="18" t="s">
        <v>64</v>
      </c>
      <c r="AF57" s="18">
        <v>0.2084</v>
      </c>
      <c r="AG57" s="18">
        <v>3334</v>
      </c>
      <c r="AH57" s="18">
        <v>0</v>
      </c>
      <c r="AI57" s="18">
        <v>0</v>
      </c>
      <c r="AJ57" s="18">
        <v>4034</v>
      </c>
      <c r="AK57" s="18">
        <v>0</v>
      </c>
      <c r="AL57" s="18">
        <v>0</v>
      </c>
      <c r="AM57" s="18" t="e">
        <v>#N/A</v>
      </c>
    </row>
    <row r="58" spans="1:39">
      <c r="A58" s="18" t="s">
        <v>338</v>
      </c>
      <c r="B58" s="18" t="s">
        <v>123</v>
      </c>
      <c r="C58" s="18" t="s">
        <v>112</v>
      </c>
      <c r="D58" s="18">
        <v>0</v>
      </c>
      <c r="E58" s="18">
        <v>0</v>
      </c>
      <c r="F58" s="18">
        <v>11000</v>
      </c>
      <c r="G58" s="18">
        <v>11000</v>
      </c>
      <c r="H58" s="18">
        <v>11000</v>
      </c>
      <c r="I58" s="18">
        <v>5000</v>
      </c>
      <c r="J58" s="18">
        <v>5000</v>
      </c>
      <c r="K58" s="18" t="s">
        <v>335</v>
      </c>
      <c r="L58" s="18" t="s">
        <v>53</v>
      </c>
      <c r="M58" s="18" t="s">
        <v>358</v>
      </c>
      <c r="N58" s="18" t="s">
        <v>358</v>
      </c>
      <c r="O58" s="18">
        <v>0</v>
      </c>
      <c r="P58" s="18">
        <v>5000</v>
      </c>
      <c r="Q58" s="18">
        <v>0</v>
      </c>
      <c r="R58" s="18">
        <v>16000</v>
      </c>
      <c r="S58" s="18" t="s">
        <v>61</v>
      </c>
      <c r="T58" s="18">
        <v>34.6</v>
      </c>
      <c r="U58" s="18">
        <v>0</v>
      </c>
      <c r="V58" s="18">
        <v>462</v>
      </c>
      <c r="W58" s="18" t="s">
        <v>73</v>
      </c>
      <c r="X58" s="18" t="s">
        <v>73</v>
      </c>
      <c r="Y58" s="18">
        <v>0</v>
      </c>
      <c r="Z58" s="18">
        <v>0</v>
      </c>
      <c r="AA58" s="18">
        <v>4159</v>
      </c>
      <c r="AB58" s="18">
        <v>0</v>
      </c>
      <c r="AC58" s="18">
        <v>3719</v>
      </c>
      <c r="AD58" s="18" t="s">
        <v>63</v>
      </c>
      <c r="AE58" s="18" t="s">
        <v>64</v>
      </c>
      <c r="AF58" s="18">
        <v>0.1071</v>
      </c>
      <c r="AG58" s="18">
        <v>1714</v>
      </c>
      <c r="AH58" s="18">
        <v>0</v>
      </c>
      <c r="AI58" s="18">
        <v>0</v>
      </c>
      <c r="AJ58" s="18">
        <v>4159</v>
      </c>
      <c r="AK58" s="18">
        <v>0</v>
      </c>
      <c r="AL58" s="18">
        <v>0</v>
      </c>
      <c r="AM58" s="18" t="e">
        <v>#N/A</v>
      </c>
    </row>
    <row r="59" spans="1:39">
      <c r="A59" s="18" t="s">
        <v>338</v>
      </c>
      <c r="B59" s="18" t="s">
        <v>124</v>
      </c>
      <c r="C59" s="18" t="s">
        <v>112</v>
      </c>
      <c r="D59" s="18">
        <v>0</v>
      </c>
      <c r="E59" s="18">
        <v>0</v>
      </c>
      <c r="F59" s="18">
        <v>10000</v>
      </c>
      <c r="G59" s="18">
        <v>10000</v>
      </c>
      <c r="H59" s="18">
        <v>10000</v>
      </c>
      <c r="I59" s="18">
        <v>6000</v>
      </c>
      <c r="J59" s="18">
        <v>6000</v>
      </c>
      <c r="K59" s="18" t="s">
        <v>335</v>
      </c>
      <c r="L59" s="18" t="s">
        <v>53</v>
      </c>
      <c r="M59" s="18" t="s">
        <v>358</v>
      </c>
      <c r="N59" s="18" t="s">
        <v>358</v>
      </c>
      <c r="O59" s="18">
        <v>0</v>
      </c>
      <c r="P59" s="18">
        <v>6000</v>
      </c>
      <c r="Q59" s="18">
        <v>0</v>
      </c>
      <c r="R59" s="18">
        <v>16000</v>
      </c>
      <c r="S59" s="18" t="s">
        <v>61</v>
      </c>
      <c r="T59" s="18">
        <v>35.6</v>
      </c>
      <c r="U59" s="18">
        <v>0</v>
      </c>
      <c r="V59" s="18">
        <v>449</v>
      </c>
      <c r="W59" s="18" t="s">
        <v>73</v>
      </c>
      <c r="X59" s="18" t="s">
        <v>73</v>
      </c>
      <c r="Y59" s="18">
        <v>0</v>
      </c>
      <c r="Z59" s="18">
        <v>0</v>
      </c>
      <c r="AA59" s="18">
        <v>4037</v>
      </c>
      <c r="AB59" s="18">
        <v>0</v>
      </c>
      <c r="AC59" s="18">
        <v>3719</v>
      </c>
      <c r="AD59" s="18" t="s">
        <v>63</v>
      </c>
      <c r="AE59" s="18" t="s">
        <v>64</v>
      </c>
      <c r="AF59" s="18">
        <v>0.2084</v>
      </c>
      <c r="AG59" s="18">
        <v>3334</v>
      </c>
      <c r="AH59" s="18">
        <v>0</v>
      </c>
      <c r="AI59" s="18">
        <v>0</v>
      </c>
      <c r="AJ59" s="18">
        <v>4037</v>
      </c>
      <c r="AK59" s="18">
        <v>0</v>
      </c>
      <c r="AL59" s="18">
        <v>0</v>
      </c>
      <c r="AM59" s="18" t="e">
        <v>#N/A</v>
      </c>
    </row>
    <row r="60" spans="1:39">
      <c r="A60" s="18" t="s">
        <v>338</v>
      </c>
      <c r="B60" s="18" t="s">
        <v>125</v>
      </c>
      <c r="C60" s="18" t="s">
        <v>112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 t="s">
        <v>61</v>
      </c>
      <c r="L60" s="18" t="s">
        <v>61</v>
      </c>
      <c r="M60" s="18" t="s">
        <v>61</v>
      </c>
      <c r="N60" s="18" t="s">
        <v>61</v>
      </c>
      <c r="O60" s="18">
        <v>0</v>
      </c>
      <c r="P60" s="18">
        <v>0</v>
      </c>
      <c r="Q60" s="18">
        <v>0</v>
      </c>
      <c r="R60" s="18">
        <v>0</v>
      </c>
      <c r="S60" s="18" t="s">
        <v>61</v>
      </c>
      <c r="T60" s="18">
        <v>0</v>
      </c>
      <c r="U60" s="18">
        <v>0</v>
      </c>
      <c r="V60" s="18">
        <v>67</v>
      </c>
      <c r="W60" s="18" t="s">
        <v>73</v>
      </c>
      <c r="X60" s="18" t="s">
        <v>73</v>
      </c>
      <c r="Y60" s="18">
        <v>0</v>
      </c>
      <c r="Z60" s="18">
        <v>0</v>
      </c>
      <c r="AA60" s="18">
        <v>0</v>
      </c>
      <c r="AB60" s="18">
        <v>0</v>
      </c>
      <c r="AC60" s="18">
        <v>3719</v>
      </c>
      <c r="AD60" s="18" t="s">
        <v>63</v>
      </c>
      <c r="AE60" s="18" t="s">
        <v>64</v>
      </c>
      <c r="AF60" s="18">
        <v>0.2084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 t="e">
        <v>#N/A</v>
      </c>
    </row>
    <row r="61" spans="1:39">
      <c r="A61" s="18" t="s">
        <v>343</v>
      </c>
      <c r="B61" s="18" t="s">
        <v>126</v>
      </c>
      <c r="C61" s="18" t="s">
        <v>112</v>
      </c>
      <c r="D61" s="18">
        <v>0</v>
      </c>
      <c r="E61" s="18">
        <v>0</v>
      </c>
      <c r="F61" s="18">
        <v>51000</v>
      </c>
      <c r="G61" s="18">
        <v>51000</v>
      </c>
      <c r="H61" s="18">
        <v>51000</v>
      </c>
      <c r="I61" s="18">
        <v>0</v>
      </c>
      <c r="J61" s="18">
        <v>0</v>
      </c>
      <c r="K61" s="18" t="s">
        <v>335</v>
      </c>
      <c r="L61" s="18" t="s">
        <v>336</v>
      </c>
      <c r="M61" s="18" t="s">
        <v>359</v>
      </c>
      <c r="N61" s="18" t="s">
        <v>359</v>
      </c>
      <c r="O61" s="18">
        <v>0</v>
      </c>
      <c r="P61" s="18">
        <v>0</v>
      </c>
      <c r="Q61" s="18">
        <v>0</v>
      </c>
      <c r="R61" s="18">
        <v>51000</v>
      </c>
      <c r="S61" s="18" t="s">
        <v>61</v>
      </c>
      <c r="T61" s="18" t="s">
        <v>61</v>
      </c>
      <c r="U61" s="18">
        <v>0</v>
      </c>
      <c r="V61" s="18">
        <v>0</v>
      </c>
      <c r="W61" s="18" t="s">
        <v>62</v>
      </c>
      <c r="X61" s="18" t="s">
        <v>62</v>
      </c>
      <c r="Y61" s="18">
        <v>0</v>
      </c>
      <c r="Z61" s="18">
        <v>0</v>
      </c>
      <c r="AA61" s="18">
        <v>0</v>
      </c>
      <c r="AB61" s="18">
        <v>0</v>
      </c>
      <c r="AC61" s="18">
        <v>3719</v>
      </c>
      <c r="AD61" s="18" t="s">
        <v>63</v>
      </c>
      <c r="AE61" s="18" t="s">
        <v>64</v>
      </c>
      <c r="AF61" s="18">
        <v>6.7000000000000004E-2</v>
      </c>
      <c r="AG61" s="18">
        <v>3417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 t="e">
        <v>#N/A</v>
      </c>
    </row>
    <row r="62" spans="1:39">
      <c r="A62" s="18" t="s">
        <v>338</v>
      </c>
      <c r="B62" s="18" t="s">
        <v>127</v>
      </c>
      <c r="C62" s="18" t="s">
        <v>112</v>
      </c>
      <c r="D62" s="18">
        <v>0</v>
      </c>
      <c r="E62" s="18">
        <v>0</v>
      </c>
      <c r="F62" s="18">
        <v>9000</v>
      </c>
      <c r="G62" s="18">
        <v>9000</v>
      </c>
      <c r="H62" s="18">
        <v>9000</v>
      </c>
      <c r="I62" s="18">
        <v>0</v>
      </c>
      <c r="J62" s="18">
        <v>0</v>
      </c>
      <c r="K62" s="18" t="s">
        <v>344</v>
      </c>
      <c r="L62" s="18" t="s">
        <v>336</v>
      </c>
      <c r="M62" s="18" t="s">
        <v>360</v>
      </c>
      <c r="N62" s="18" t="s">
        <v>360</v>
      </c>
      <c r="O62" s="18">
        <v>0</v>
      </c>
      <c r="P62" s="18">
        <v>0</v>
      </c>
      <c r="Q62" s="18">
        <v>0</v>
      </c>
      <c r="R62" s="18">
        <v>9000</v>
      </c>
      <c r="S62" s="18">
        <v>24</v>
      </c>
      <c r="T62" s="18" t="s">
        <v>61</v>
      </c>
      <c r="U62" s="18">
        <v>375</v>
      </c>
      <c r="V62" s="18" t="s">
        <v>61</v>
      </c>
      <c r="W62" s="18" t="s">
        <v>62</v>
      </c>
      <c r="X62" s="18" t="s">
        <v>62</v>
      </c>
      <c r="Y62" s="18">
        <v>0</v>
      </c>
      <c r="Z62" s="18">
        <v>0</v>
      </c>
      <c r="AA62" s="18">
        <v>0</v>
      </c>
      <c r="AB62" s="18">
        <v>0</v>
      </c>
      <c r="AC62" s="18">
        <v>3719</v>
      </c>
      <c r="AD62" s="18" t="s">
        <v>63</v>
      </c>
      <c r="AE62" s="18" t="s">
        <v>64</v>
      </c>
      <c r="AF62" s="18">
        <v>6.7000000000000004E-2</v>
      </c>
      <c r="AG62" s="18">
        <v>603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 t="e">
        <v>#N/A</v>
      </c>
    </row>
    <row r="63" spans="1:39">
      <c r="A63" s="18" t="s">
        <v>334</v>
      </c>
      <c r="B63" s="18" t="s">
        <v>128</v>
      </c>
      <c r="C63" s="18" t="s">
        <v>112</v>
      </c>
      <c r="D63" s="18">
        <v>0</v>
      </c>
      <c r="E63" s="18">
        <v>40</v>
      </c>
      <c r="F63" s="18">
        <v>18000</v>
      </c>
      <c r="G63" s="18">
        <v>6000</v>
      </c>
      <c r="H63" s="18">
        <v>0</v>
      </c>
      <c r="I63" s="18">
        <v>18000</v>
      </c>
      <c r="J63" s="18">
        <v>30000</v>
      </c>
      <c r="K63" s="18" t="s">
        <v>335</v>
      </c>
      <c r="L63" s="18" t="s">
        <v>41</v>
      </c>
      <c r="M63" s="18" t="s">
        <v>361</v>
      </c>
      <c r="N63" s="18" t="s">
        <v>361</v>
      </c>
      <c r="O63" s="18">
        <v>0</v>
      </c>
      <c r="P63" s="18">
        <v>12000</v>
      </c>
      <c r="Q63" s="18">
        <v>18000</v>
      </c>
      <c r="R63" s="18">
        <v>36000</v>
      </c>
      <c r="S63" s="18">
        <v>48</v>
      </c>
      <c r="T63" s="18">
        <v>12</v>
      </c>
      <c r="U63" s="18">
        <v>750</v>
      </c>
      <c r="V63" s="18">
        <v>3000</v>
      </c>
      <c r="W63" s="18">
        <v>4</v>
      </c>
      <c r="X63" s="18">
        <v>150</v>
      </c>
      <c r="Y63" s="18">
        <v>6010</v>
      </c>
      <c r="Z63" s="18">
        <v>19432</v>
      </c>
      <c r="AA63" s="18">
        <v>1558</v>
      </c>
      <c r="AB63" s="18">
        <v>3000</v>
      </c>
      <c r="AC63" s="18">
        <v>3719</v>
      </c>
      <c r="AD63" s="18" t="s">
        <v>63</v>
      </c>
      <c r="AE63" s="18" t="s">
        <v>64</v>
      </c>
      <c r="AF63" s="18">
        <v>7.1499999999999994E-2</v>
      </c>
      <c r="AG63" s="18">
        <v>2574</v>
      </c>
      <c r="AH63" s="18">
        <v>32655</v>
      </c>
      <c r="AI63" s="18">
        <v>6042</v>
      </c>
      <c r="AJ63" s="18">
        <v>6919</v>
      </c>
      <c r="AK63" s="18">
        <v>6000</v>
      </c>
      <c r="AL63" s="18">
        <v>11292</v>
      </c>
      <c r="AM63" s="18" t="e">
        <v>#N/A</v>
      </c>
    </row>
    <row r="64" spans="1:39">
      <c r="A64" s="18" t="s">
        <v>343</v>
      </c>
      <c r="B64" s="18" t="s">
        <v>129</v>
      </c>
      <c r="C64" s="18" t="s">
        <v>112</v>
      </c>
      <c r="D64" s="18">
        <v>0</v>
      </c>
      <c r="E64" s="18">
        <v>0</v>
      </c>
      <c r="F64" s="18">
        <v>3000</v>
      </c>
      <c r="G64" s="18">
        <v>3000</v>
      </c>
      <c r="H64" s="18">
        <v>0</v>
      </c>
      <c r="I64" s="18">
        <v>0</v>
      </c>
      <c r="J64" s="18">
        <v>0</v>
      </c>
      <c r="K64" s="18" t="s">
        <v>344</v>
      </c>
      <c r="L64" s="18" t="s">
        <v>336</v>
      </c>
      <c r="M64" s="18" t="s">
        <v>362</v>
      </c>
      <c r="N64" s="18" t="s">
        <v>362</v>
      </c>
      <c r="O64" s="18">
        <v>0</v>
      </c>
      <c r="P64" s="18">
        <v>0</v>
      </c>
      <c r="Q64" s="18">
        <v>0</v>
      </c>
      <c r="R64" s="18">
        <v>3000</v>
      </c>
      <c r="S64" s="18" t="s">
        <v>61</v>
      </c>
      <c r="T64" s="18" t="s">
        <v>61</v>
      </c>
      <c r="U64" s="18">
        <v>0</v>
      </c>
      <c r="V64" s="18">
        <v>0</v>
      </c>
      <c r="W64" s="18" t="s">
        <v>62</v>
      </c>
      <c r="X64" s="18" t="s">
        <v>62</v>
      </c>
      <c r="Y64" s="18">
        <v>0</v>
      </c>
      <c r="Z64" s="18">
        <v>0</v>
      </c>
      <c r="AA64" s="18">
        <v>0</v>
      </c>
      <c r="AB64" s="18">
        <v>0</v>
      </c>
      <c r="AC64" s="18">
        <v>3719</v>
      </c>
      <c r="AD64" s="18" t="s">
        <v>63</v>
      </c>
      <c r="AE64" s="18" t="s">
        <v>64</v>
      </c>
      <c r="AF64" s="18">
        <v>7.1499999999999994E-2</v>
      </c>
      <c r="AG64" s="18">
        <v>215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 t="e">
        <v>#N/A</v>
      </c>
    </row>
    <row r="65" spans="1:39">
      <c r="A65" s="18" t="s">
        <v>338</v>
      </c>
      <c r="B65" s="18" t="s">
        <v>130</v>
      </c>
      <c r="C65" s="18" t="s">
        <v>112</v>
      </c>
      <c r="D65" s="18">
        <v>0</v>
      </c>
      <c r="E65" s="18">
        <v>0</v>
      </c>
      <c r="F65" s="18">
        <v>15000</v>
      </c>
      <c r="G65" s="18">
        <v>15000</v>
      </c>
      <c r="H65" s="18">
        <v>0</v>
      </c>
      <c r="I65" s="18">
        <v>0</v>
      </c>
      <c r="J65" s="18">
        <v>0</v>
      </c>
      <c r="K65" s="18" t="s">
        <v>61</v>
      </c>
      <c r="L65" s="18" t="s">
        <v>61</v>
      </c>
      <c r="M65" s="18" t="s">
        <v>61</v>
      </c>
      <c r="N65" s="18" t="s">
        <v>61</v>
      </c>
      <c r="O65" s="18">
        <v>0</v>
      </c>
      <c r="P65" s="18">
        <v>0</v>
      </c>
      <c r="Q65" s="18">
        <v>0</v>
      </c>
      <c r="R65" s="18">
        <v>15000</v>
      </c>
      <c r="S65" s="18">
        <v>8</v>
      </c>
      <c r="T65" s="18">
        <v>20.7</v>
      </c>
      <c r="U65" s="18">
        <v>1875</v>
      </c>
      <c r="V65" s="18">
        <v>726</v>
      </c>
      <c r="W65" s="18">
        <v>0.4</v>
      </c>
      <c r="X65" s="18">
        <v>50</v>
      </c>
      <c r="Y65" s="18">
        <v>0</v>
      </c>
      <c r="Z65" s="18">
        <v>0</v>
      </c>
      <c r="AA65" s="18">
        <v>12000</v>
      </c>
      <c r="AB65" s="18">
        <v>0</v>
      </c>
      <c r="AC65" s="18">
        <v>3719</v>
      </c>
      <c r="AD65" s="18" t="s">
        <v>63</v>
      </c>
      <c r="AE65" s="18" t="s">
        <v>64</v>
      </c>
      <c r="AF65" s="18">
        <v>4.8000000000000001E-2</v>
      </c>
      <c r="AG65" s="18">
        <v>720</v>
      </c>
      <c r="AH65" s="18">
        <v>2513</v>
      </c>
      <c r="AI65" s="18">
        <v>18000</v>
      </c>
      <c r="AJ65" s="18">
        <v>0</v>
      </c>
      <c r="AK65" s="18">
        <v>0</v>
      </c>
      <c r="AL65" s="18">
        <v>0</v>
      </c>
      <c r="AM65" s="18" t="e">
        <v>#N/A</v>
      </c>
    </row>
    <row r="66" spans="1:39">
      <c r="A66" s="18" t="s">
        <v>343</v>
      </c>
      <c r="B66" s="18" t="s">
        <v>131</v>
      </c>
      <c r="C66" s="18" t="s">
        <v>112</v>
      </c>
      <c r="D66" s="18">
        <v>0</v>
      </c>
      <c r="E66" s="18">
        <v>0</v>
      </c>
      <c r="F66" s="18">
        <v>3000</v>
      </c>
      <c r="G66" s="18">
        <v>3000</v>
      </c>
      <c r="H66" s="18">
        <v>3000</v>
      </c>
      <c r="I66" s="18">
        <v>0</v>
      </c>
      <c r="J66" s="18">
        <v>0</v>
      </c>
      <c r="K66" s="18" t="s">
        <v>344</v>
      </c>
      <c r="L66" s="18" t="s">
        <v>336</v>
      </c>
      <c r="M66" s="18" t="s">
        <v>363</v>
      </c>
      <c r="N66" s="18" t="s">
        <v>363</v>
      </c>
      <c r="O66" s="18">
        <v>0</v>
      </c>
      <c r="P66" s="18">
        <v>0</v>
      </c>
      <c r="Q66" s="18">
        <v>0</v>
      </c>
      <c r="R66" s="18">
        <v>3000</v>
      </c>
      <c r="S66" s="18" t="s">
        <v>61</v>
      </c>
      <c r="T66" s="18" t="s">
        <v>61</v>
      </c>
      <c r="U66" s="18">
        <v>0</v>
      </c>
      <c r="V66" s="18">
        <v>0</v>
      </c>
      <c r="W66" s="18" t="s">
        <v>62</v>
      </c>
      <c r="X66" s="18" t="s">
        <v>62</v>
      </c>
      <c r="Y66" s="18">
        <v>2</v>
      </c>
      <c r="Z66" s="18">
        <v>0</v>
      </c>
      <c r="AA66" s="18">
        <v>0</v>
      </c>
      <c r="AB66" s="18">
        <v>0</v>
      </c>
      <c r="AC66" s="18">
        <v>3719</v>
      </c>
      <c r="AD66" s="18" t="s">
        <v>63</v>
      </c>
      <c r="AE66" s="18" t="s">
        <v>64</v>
      </c>
      <c r="AF66" s="18">
        <v>4.8000000000000001E-2</v>
      </c>
      <c r="AG66" s="18">
        <v>144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 t="e">
        <v>#N/A</v>
      </c>
    </row>
    <row r="67" spans="1:39">
      <c r="A67" s="18" t="s">
        <v>338</v>
      </c>
      <c r="B67" s="18" t="s">
        <v>132</v>
      </c>
      <c r="C67" s="18" t="s">
        <v>112</v>
      </c>
      <c r="D67" s="18">
        <v>0</v>
      </c>
      <c r="E67" s="18">
        <v>6</v>
      </c>
      <c r="F67" s="18">
        <v>3000</v>
      </c>
      <c r="G67" s="18">
        <v>3000</v>
      </c>
      <c r="H67" s="18">
        <v>0</v>
      </c>
      <c r="I67" s="18">
        <v>36000</v>
      </c>
      <c r="J67" s="18">
        <v>36000</v>
      </c>
      <c r="K67" s="18" t="s">
        <v>61</v>
      </c>
      <c r="L67" s="18" t="s">
        <v>61</v>
      </c>
      <c r="M67" s="18" t="s">
        <v>61</v>
      </c>
      <c r="N67" s="18" t="s">
        <v>61</v>
      </c>
      <c r="O67" s="18">
        <v>0</v>
      </c>
      <c r="P67" s="18">
        <v>15000</v>
      </c>
      <c r="Q67" s="18">
        <v>21000</v>
      </c>
      <c r="R67" s="18">
        <v>39000</v>
      </c>
      <c r="S67" s="18">
        <v>6.5</v>
      </c>
      <c r="T67" s="18">
        <v>9.6999999999999993</v>
      </c>
      <c r="U67" s="18">
        <v>6000</v>
      </c>
      <c r="V67" s="18">
        <v>4024</v>
      </c>
      <c r="W67" s="18">
        <v>0.7</v>
      </c>
      <c r="X67" s="18">
        <v>100</v>
      </c>
      <c r="Y67" s="18">
        <v>6789</v>
      </c>
      <c r="Z67" s="18">
        <v>16926</v>
      </c>
      <c r="AA67" s="18">
        <v>32142</v>
      </c>
      <c r="AB67" s="18">
        <v>3000</v>
      </c>
      <c r="AC67" s="18">
        <v>3719</v>
      </c>
      <c r="AD67" s="18" t="s">
        <v>63</v>
      </c>
      <c r="AE67" s="18" t="s">
        <v>64</v>
      </c>
      <c r="AF67" s="18">
        <v>4.8000000000000001E-2</v>
      </c>
      <c r="AG67" s="18">
        <v>1872</v>
      </c>
      <c r="AH67" s="18">
        <v>15298</v>
      </c>
      <c r="AI67" s="18">
        <v>33650</v>
      </c>
      <c r="AJ67" s="18">
        <v>924</v>
      </c>
      <c r="AK67" s="18">
        <v>891</v>
      </c>
      <c r="AL67" s="18">
        <v>295</v>
      </c>
      <c r="AM67" s="18" t="e">
        <v>#N/A</v>
      </c>
    </row>
    <row r="68" spans="1:39">
      <c r="A68" s="18" t="s">
        <v>338</v>
      </c>
      <c r="B68" s="18" t="s">
        <v>133</v>
      </c>
      <c r="C68" s="18" t="s">
        <v>112</v>
      </c>
      <c r="D68" s="18">
        <v>0</v>
      </c>
      <c r="E68" s="18">
        <v>2.9714285714285715</v>
      </c>
      <c r="F68" s="18">
        <v>69000</v>
      </c>
      <c r="G68" s="18">
        <v>69000</v>
      </c>
      <c r="H68" s="18">
        <v>9000</v>
      </c>
      <c r="I68" s="18">
        <v>195000</v>
      </c>
      <c r="J68" s="18">
        <v>117000</v>
      </c>
      <c r="K68" s="18" t="s">
        <v>61</v>
      </c>
      <c r="L68" s="18" t="s">
        <v>61</v>
      </c>
      <c r="M68" s="18" t="s">
        <v>61</v>
      </c>
      <c r="N68" s="18" t="s">
        <v>61</v>
      </c>
      <c r="O68" s="18">
        <v>0</v>
      </c>
      <c r="P68" s="18">
        <v>0</v>
      </c>
      <c r="Q68" s="18">
        <v>117000</v>
      </c>
      <c r="R68" s="18">
        <v>186000</v>
      </c>
      <c r="S68" s="18">
        <v>4.7</v>
      </c>
      <c r="T68" s="18">
        <v>6.1</v>
      </c>
      <c r="U68" s="18">
        <v>39375</v>
      </c>
      <c r="V68" s="18">
        <v>30702</v>
      </c>
      <c r="W68" s="18">
        <v>0.8</v>
      </c>
      <c r="X68" s="18">
        <v>100</v>
      </c>
      <c r="Y68" s="18">
        <v>90000</v>
      </c>
      <c r="Z68" s="18">
        <v>162892</v>
      </c>
      <c r="AA68" s="18">
        <v>39410</v>
      </c>
      <c r="AB68" s="18">
        <v>0</v>
      </c>
      <c r="AC68" s="18">
        <v>3719</v>
      </c>
      <c r="AD68" s="18" t="s">
        <v>63</v>
      </c>
      <c r="AE68" s="18" t="s">
        <v>64</v>
      </c>
      <c r="AF68" s="18">
        <v>4.8000000000000001E-2</v>
      </c>
      <c r="AG68" s="18">
        <v>8928</v>
      </c>
      <c r="AH68" s="18">
        <v>173149</v>
      </c>
      <c r="AI68" s="18">
        <v>64700</v>
      </c>
      <c r="AJ68" s="18">
        <v>0</v>
      </c>
      <c r="AK68" s="18">
        <v>0</v>
      </c>
      <c r="AL68" s="18">
        <v>0</v>
      </c>
      <c r="AM68" s="18" t="e">
        <v>#N/A</v>
      </c>
    </row>
    <row r="69" spans="1:39">
      <c r="A69" s="18" t="s">
        <v>338</v>
      </c>
      <c r="B69" s="18" t="s">
        <v>134</v>
      </c>
      <c r="C69" s="18" t="s">
        <v>112</v>
      </c>
      <c r="D69" s="18">
        <v>0</v>
      </c>
      <c r="E69" s="18">
        <v>2.3529411764705883</v>
      </c>
      <c r="F69" s="18">
        <v>0</v>
      </c>
      <c r="G69" s="18">
        <v>0</v>
      </c>
      <c r="H69" s="18">
        <v>0</v>
      </c>
      <c r="I69" s="18">
        <v>57000</v>
      </c>
      <c r="J69" s="18">
        <v>15000</v>
      </c>
      <c r="K69" s="18" t="s">
        <v>61</v>
      </c>
      <c r="L69" s="18" t="s">
        <v>61</v>
      </c>
      <c r="M69" s="18" t="s">
        <v>61</v>
      </c>
      <c r="N69" s="18" t="s">
        <v>61</v>
      </c>
      <c r="O69" s="18">
        <v>0</v>
      </c>
      <c r="P69" s="18">
        <v>0</v>
      </c>
      <c r="Q69" s="18">
        <v>15000</v>
      </c>
      <c r="R69" s="18">
        <v>15000</v>
      </c>
      <c r="S69" s="18">
        <v>2.4</v>
      </c>
      <c r="T69" s="18">
        <v>2</v>
      </c>
      <c r="U69" s="18">
        <v>6375</v>
      </c>
      <c r="V69" s="18">
        <v>7418</v>
      </c>
      <c r="W69" s="18">
        <v>1.2</v>
      </c>
      <c r="X69" s="18">
        <v>100</v>
      </c>
      <c r="Y69" s="18">
        <v>5582</v>
      </c>
      <c r="Z69" s="18">
        <v>44656</v>
      </c>
      <c r="AA69" s="18">
        <v>36790</v>
      </c>
      <c r="AB69" s="18">
        <v>27737</v>
      </c>
      <c r="AC69" s="18">
        <v>3719</v>
      </c>
      <c r="AD69" s="18" t="s">
        <v>63</v>
      </c>
      <c r="AE69" s="18" t="s">
        <v>64</v>
      </c>
      <c r="AF69" s="18">
        <v>4.8000000000000001E-2</v>
      </c>
      <c r="AG69" s="18">
        <v>720</v>
      </c>
      <c r="AH69" s="18">
        <v>18727</v>
      </c>
      <c r="AI69" s="18">
        <v>64500</v>
      </c>
      <c r="AJ69" s="18">
        <v>6000</v>
      </c>
      <c r="AK69" s="18">
        <v>6000</v>
      </c>
      <c r="AL69" s="18">
        <v>3000</v>
      </c>
      <c r="AM69" s="18" t="e">
        <v>#N/A</v>
      </c>
    </row>
    <row r="70" spans="1:39">
      <c r="A70" s="18" t="s">
        <v>343</v>
      </c>
      <c r="B70" s="18" t="s">
        <v>135</v>
      </c>
      <c r="C70" s="18" t="s">
        <v>112</v>
      </c>
      <c r="D70" s="18">
        <v>0</v>
      </c>
      <c r="E70" s="18">
        <v>0</v>
      </c>
      <c r="F70" s="18">
        <v>3000</v>
      </c>
      <c r="G70" s="18">
        <v>3000</v>
      </c>
      <c r="H70" s="18">
        <v>3000</v>
      </c>
      <c r="I70" s="18">
        <v>0</v>
      </c>
      <c r="J70" s="18">
        <v>0</v>
      </c>
      <c r="K70" s="18" t="s">
        <v>61</v>
      </c>
      <c r="L70" s="18" t="s">
        <v>61</v>
      </c>
      <c r="M70" s="18" t="s">
        <v>61</v>
      </c>
      <c r="N70" s="18" t="s">
        <v>61</v>
      </c>
      <c r="O70" s="18">
        <v>0</v>
      </c>
      <c r="P70" s="18">
        <v>0</v>
      </c>
      <c r="Q70" s="18">
        <v>0</v>
      </c>
      <c r="R70" s="18">
        <v>3000</v>
      </c>
      <c r="S70" s="18" t="s">
        <v>61</v>
      </c>
      <c r="T70" s="18" t="s">
        <v>61</v>
      </c>
      <c r="U70" s="18">
        <v>0</v>
      </c>
      <c r="V70" s="18" t="s">
        <v>61</v>
      </c>
      <c r="W70" s="18" t="s">
        <v>62</v>
      </c>
      <c r="X70" s="18" t="s">
        <v>62</v>
      </c>
      <c r="Y70" s="18">
        <v>0</v>
      </c>
      <c r="Z70" s="18">
        <v>0</v>
      </c>
      <c r="AA70" s="18">
        <v>0</v>
      </c>
      <c r="AB70" s="18">
        <v>0</v>
      </c>
      <c r="AC70" s="18">
        <v>3719</v>
      </c>
      <c r="AD70" s="18" t="s">
        <v>63</v>
      </c>
      <c r="AE70" s="18" t="s">
        <v>64</v>
      </c>
      <c r="AF70" s="18">
        <v>4.8000000000000001E-2</v>
      </c>
      <c r="AG70" s="18">
        <v>144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 t="e">
        <v>#N/A</v>
      </c>
    </row>
    <row r="71" spans="1:39">
      <c r="A71" s="18" t="s">
        <v>338</v>
      </c>
      <c r="B71" s="18" t="s">
        <v>136</v>
      </c>
      <c r="C71" s="18" t="s">
        <v>112</v>
      </c>
      <c r="D71" s="18">
        <v>0</v>
      </c>
      <c r="E71" s="18">
        <v>3.3333333333333335</v>
      </c>
      <c r="F71" s="18">
        <v>147000</v>
      </c>
      <c r="G71" s="18">
        <v>93000</v>
      </c>
      <c r="H71" s="18">
        <v>36000</v>
      </c>
      <c r="I71" s="18">
        <v>0</v>
      </c>
      <c r="J71" s="18">
        <v>15000</v>
      </c>
      <c r="K71" s="18" t="s">
        <v>61</v>
      </c>
      <c r="L71" s="18" t="s">
        <v>61</v>
      </c>
      <c r="M71" s="18" t="s">
        <v>61</v>
      </c>
      <c r="N71" s="18" t="s">
        <v>61</v>
      </c>
      <c r="O71" s="18">
        <v>0</v>
      </c>
      <c r="P71" s="18">
        <v>0</v>
      </c>
      <c r="Q71" s="18">
        <v>15000</v>
      </c>
      <c r="R71" s="18">
        <v>108000</v>
      </c>
      <c r="S71" s="18">
        <v>24</v>
      </c>
      <c r="T71" s="18">
        <v>7.5</v>
      </c>
      <c r="U71" s="18">
        <v>4500</v>
      </c>
      <c r="V71" s="18">
        <v>14388</v>
      </c>
      <c r="W71" s="18">
        <v>3.2</v>
      </c>
      <c r="X71" s="18">
        <v>150</v>
      </c>
      <c r="Y71" s="18">
        <v>30498</v>
      </c>
      <c r="Z71" s="18">
        <v>92502</v>
      </c>
      <c r="AA71" s="18">
        <v>66000</v>
      </c>
      <c r="AB71" s="18">
        <v>78000</v>
      </c>
      <c r="AC71" s="18">
        <v>3719</v>
      </c>
      <c r="AD71" s="18" t="s">
        <v>63</v>
      </c>
      <c r="AE71" s="18" t="s">
        <v>64</v>
      </c>
      <c r="AF71" s="18">
        <v>4.8000000000000001E-2</v>
      </c>
      <c r="AG71" s="18">
        <v>5184</v>
      </c>
      <c r="AH71" s="18">
        <v>82351</v>
      </c>
      <c r="AI71" s="18">
        <v>103749</v>
      </c>
      <c r="AJ71" s="18">
        <v>73585</v>
      </c>
      <c r="AK71" s="18">
        <v>54469</v>
      </c>
      <c r="AL71" s="18">
        <v>32531</v>
      </c>
      <c r="AM71" s="18" t="e">
        <v>#N/A</v>
      </c>
    </row>
    <row r="72" spans="1:39">
      <c r="A72" s="18" t="s">
        <v>338</v>
      </c>
      <c r="B72" s="18" t="s">
        <v>137</v>
      </c>
      <c r="C72" s="18" t="s">
        <v>112</v>
      </c>
      <c r="D72" s="18">
        <v>0</v>
      </c>
      <c r="E72" s="18">
        <v>0</v>
      </c>
      <c r="F72" s="18">
        <v>123000</v>
      </c>
      <c r="G72" s="18">
        <v>123000</v>
      </c>
      <c r="H72" s="18">
        <v>0</v>
      </c>
      <c r="I72" s="18">
        <v>78000</v>
      </c>
      <c r="J72" s="18">
        <v>78000</v>
      </c>
      <c r="K72" s="18" t="s">
        <v>335</v>
      </c>
      <c r="L72" s="18" t="s">
        <v>41</v>
      </c>
      <c r="M72" s="18" t="s">
        <v>364</v>
      </c>
      <c r="N72" s="18" t="s">
        <v>364</v>
      </c>
      <c r="O72" s="18">
        <v>0</v>
      </c>
      <c r="P72" s="18">
        <v>78000</v>
      </c>
      <c r="Q72" s="18">
        <v>0</v>
      </c>
      <c r="R72" s="18">
        <v>201000</v>
      </c>
      <c r="S72" s="18" t="s">
        <v>61</v>
      </c>
      <c r="T72" s="18">
        <v>3140.6</v>
      </c>
      <c r="U72" s="18">
        <v>0</v>
      </c>
      <c r="V72" s="18">
        <v>64</v>
      </c>
      <c r="W72" s="18" t="s">
        <v>73</v>
      </c>
      <c r="X72" s="18" t="s">
        <v>73</v>
      </c>
      <c r="Y72" s="18">
        <v>576</v>
      </c>
      <c r="Z72" s="18">
        <v>0</v>
      </c>
      <c r="AA72" s="18">
        <v>0</v>
      </c>
      <c r="AB72" s="18">
        <v>0</v>
      </c>
      <c r="AC72" s="18">
        <v>3719</v>
      </c>
      <c r="AD72" s="18" t="s">
        <v>63</v>
      </c>
      <c r="AE72" s="18" t="s">
        <v>64</v>
      </c>
      <c r="AF72" s="18">
        <v>4.8000000000000001E-2</v>
      </c>
      <c r="AG72" s="18">
        <v>9648</v>
      </c>
      <c r="AH72" s="18">
        <v>0</v>
      </c>
      <c r="AI72" s="18">
        <v>0</v>
      </c>
      <c r="AJ72" s="18">
        <v>0</v>
      </c>
      <c r="AK72" s="18">
        <v>0</v>
      </c>
      <c r="AL72" s="18">
        <v>0</v>
      </c>
      <c r="AM72" s="18" t="e">
        <v>#N/A</v>
      </c>
    </row>
    <row r="73" spans="1:39">
      <c r="A73" s="18" t="s">
        <v>338</v>
      </c>
      <c r="B73" s="18" t="s">
        <v>138</v>
      </c>
      <c r="C73" s="18" t="s">
        <v>112</v>
      </c>
      <c r="D73" s="18">
        <v>0</v>
      </c>
      <c r="E73" s="18">
        <v>1.1428571428571428</v>
      </c>
      <c r="F73" s="18">
        <v>100000</v>
      </c>
      <c r="G73" s="18">
        <v>100000</v>
      </c>
      <c r="H73" s="18">
        <v>0</v>
      </c>
      <c r="I73" s="18">
        <v>20000</v>
      </c>
      <c r="J73" s="18">
        <v>30000</v>
      </c>
      <c r="K73" s="18" t="s">
        <v>61</v>
      </c>
      <c r="L73" s="18" t="s">
        <v>61</v>
      </c>
      <c r="M73" s="18" t="s">
        <v>61</v>
      </c>
      <c r="N73" s="18" t="s">
        <v>61</v>
      </c>
      <c r="O73" s="18">
        <v>0</v>
      </c>
      <c r="P73" s="18">
        <v>0</v>
      </c>
      <c r="Q73" s="18">
        <v>30000</v>
      </c>
      <c r="R73" s="18">
        <v>130000</v>
      </c>
      <c r="S73" s="18">
        <v>5</v>
      </c>
      <c r="T73" s="18">
        <v>3.1</v>
      </c>
      <c r="U73" s="18">
        <v>26250</v>
      </c>
      <c r="V73" s="18">
        <v>41786</v>
      </c>
      <c r="W73" s="18">
        <v>1.6</v>
      </c>
      <c r="X73" s="18">
        <v>100</v>
      </c>
      <c r="Y73" s="18">
        <v>50031</v>
      </c>
      <c r="Z73" s="18">
        <v>196040</v>
      </c>
      <c r="AA73" s="18">
        <v>223929</v>
      </c>
      <c r="AB73" s="18">
        <v>156367</v>
      </c>
      <c r="AC73" s="18">
        <v>3719</v>
      </c>
      <c r="AD73" s="18" t="s">
        <v>63</v>
      </c>
      <c r="AE73" s="18" t="s">
        <v>64</v>
      </c>
      <c r="AF73" s="18">
        <v>7.9000000000000001E-2</v>
      </c>
      <c r="AG73" s="18">
        <v>10270</v>
      </c>
      <c r="AH73" s="18">
        <v>139793</v>
      </c>
      <c r="AI73" s="18">
        <v>120000</v>
      </c>
      <c r="AJ73" s="18">
        <v>240000</v>
      </c>
      <c r="AK73" s="18">
        <v>150000</v>
      </c>
      <c r="AL73" s="18">
        <v>91646</v>
      </c>
      <c r="AM73" s="18" t="e">
        <v>#N/A</v>
      </c>
    </row>
    <row r="74" spans="1:39">
      <c r="A74" s="18" t="s">
        <v>338</v>
      </c>
      <c r="B74" s="18" t="s">
        <v>139</v>
      </c>
      <c r="C74" s="18" t="s">
        <v>112</v>
      </c>
      <c r="D74" s="18">
        <v>0</v>
      </c>
      <c r="E74" s="18">
        <v>0</v>
      </c>
      <c r="F74" s="18">
        <v>3000</v>
      </c>
      <c r="G74" s="18">
        <v>3000</v>
      </c>
      <c r="H74" s="18">
        <v>3000</v>
      </c>
      <c r="I74" s="18">
        <v>3000</v>
      </c>
      <c r="J74" s="18">
        <v>0</v>
      </c>
      <c r="K74" s="18" t="s">
        <v>61</v>
      </c>
      <c r="L74" s="18" t="s">
        <v>61</v>
      </c>
      <c r="M74" s="18" t="s">
        <v>61</v>
      </c>
      <c r="N74" s="18" t="s">
        <v>61</v>
      </c>
      <c r="O74" s="18">
        <v>0</v>
      </c>
      <c r="P74" s="18">
        <v>0</v>
      </c>
      <c r="Q74" s="18">
        <v>0</v>
      </c>
      <c r="R74" s="18">
        <v>3000</v>
      </c>
      <c r="S74" s="18">
        <v>8</v>
      </c>
      <c r="T74" s="18">
        <v>333.3</v>
      </c>
      <c r="U74" s="18">
        <v>375</v>
      </c>
      <c r="V74" s="18">
        <v>9</v>
      </c>
      <c r="W74" s="18">
        <v>0</v>
      </c>
      <c r="X74" s="18">
        <v>50</v>
      </c>
      <c r="Y74" s="18">
        <v>82</v>
      </c>
      <c r="Z74" s="18">
        <v>0</v>
      </c>
      <c r="AA74" s="18">
        <v>0</v>
      </c>
      <c r="AB74" s="18">
        <v>0</v>
      </c>
      <c r="AC74" s="18">
        <v>3719</v>
      </c>
      <c r="AD74" s="18" t="s">
        <v>63</v>
      </c>
      <c r="AE74" s="18" t="s">
        <v>64</v>
      </c>
      <c r="AF74" s="18">
        <v>0.1128</v>
      </c>
      <c r="AG74" s="18">
        <v>338</v>
      </c>
      <c r="AH74" s="18">
        <v>114</v>
      </c>
      <c r="AI74" s="18">
        <v>67</v>
      </c>
      <c r="AJ74" s="18">
        <v>64</v>
      </c>
      <c r="AK74" s="18">
        <v>25</v>
      </c>
      <c r="AL74" s="18">
        <v>0</v>
      </c>
      <c r="AM74" s="18" t="e">
        <v>#N/A</v>
      </c>
    </row>
    <row r="75" spans="1:39">
      <c r="A75" s="18" t="s">
        <v>338</v>
      </c>
      <c r="B75" s="18" t="s">
        <v>140</v>
      </c>
      <c r="C75" s="18" t="s">
        <v>112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 t="s">
        <v>61</v>
      </c>
      <c r="L75" s="18" t="s">
        <v>61</v>
      </c>
      <c r="M75" s="18" t="s">
        <v>61</v>
      </c>
      <c r="N75" s="18" t="s">
        <v>61</v>
      </c>
      <c r="O75" s="18">
        <v>0</v>
      </c>
      <c r="P75" s="18">
        <v>0</v>
      </c>
      <c r="Q75" s="18">
        <v>0</v>
      </c>
      <c r="R75" s="18">
        <v>0</v>
      </c>
      <c r="S75" s="18" t="s">
        <v>61</v>
      </c>
      <c r="T75" s="18">
        <v>0</v>
      </c>
      <c r="U75" s="18">
        <v>0</v>
      </c>
      <c r="V75" s="18">
        <v>24</v>
      </c>
      <c r="W75" s="18" t="s">
        <v>73</v>
      </c>
      <c r="X75" s="18" t="s">
        <v>73</v>
      </c>
      <c r="Y75" s="18">
        <v>220</v>
      </c>
      <c r="Z75" s="18">
        <v>0</v>
      </c>
      <c r="AA75" s="18">
        <v>0</v>
      </c>
      <c r="AB75" s="18">
        <v>0</v>
      </c>
      <c r="AC75" s="18">
        <v>3719</v>
      </c>
      <c r="AD75" s="18" t="s">
        <v>63</v>
      </c>
      <c r="AE75" s="18" t="s">
        <v>64</v>
      </c>
      <c r="AF75" s="18">
        <v>0.08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 t="e">
        <v>#N/A</v>
      </c>
    </row>
    <row r="76" spans="1:39">
      <c r="A76" s="18" t="s">
        <v>338</v>
      </c>
      <c r="B76" s="18" t="s">
        <v>141</v>
      </c>
      <c r="C76" s="18" t="s">
        <v>112</v>
      </c>
      <c r="D76" s="18">
        <v>0</v>
      </c>
      <c r="E76" s="18">
        <v>0</v>
      </c>
      <c r="F76" s="18">
        <v>3000</v>
      </c>
      <c r="G76" s="18">
        <v>0</v>
      </c>
      <c r="H76" s="18">
        <v>0</v>
      </c>
      <c r="I76" s="18">
        <v>0</v>
      </c>
      <c r="J76" s="18">
        <v>0</v>
      </c>
      <c r="K76" s="18" t="s">
        <v>335</v>
      </c>
      <c r="L76" s="18" t="s">
        <v>41</v>
      </c>
      <c r="M76" s="18" t="s">
        <v>365</v>
      </c>
      <c r="N76" s="18" t="s">
        <v>365</v>
      </c>
      <c r="O76" s="18">
        <v>0</v>
      </c>
      <c r="P76" s="18">
        <v>0</v>
      </c>
      <c r="Q76" s="18">
        <v>0</v>
      </c>
      <c r="R76" s="18">
        <v>0</v>
      </c>
      <c r="S76" s="18" t="s">
        <v>61</v>
      </c>
      <c r="T76" s="18">
        <v>0</v>
      </c>
      <c r="U76" s="18">
        <v>0</v>
      </c>
      <c r="V76" s="18">
        <v>124</v>
      </c>
      <c r="W76" s="18" t="s">
        <v>73</v>
      </c>
      <c r="X76" s="18" t="s">
        <v>73</v>
      </c>
      <c r="Y76" s="18">
        <v>1116</v>
      </c>
      <c r="Z76" s="18">
        <v>0</v>
      </c>
      <c r="AA76" s="18">
        <v>149</v>
      </c>
      <c r="AB76" s="18">
        <v>190</v>
      </c>
      <c r="AC76" s="18">
        <v>3719</v>
      </c>
      <c r="AD76" s="18" t="s">
        <v>63</v>
      </c>
      <c r="AE76" s="18" t="s">
        <v>64</v>
      </c>
      <c r="AF76" s="18">
        <v>0.08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 t="e">
        <v>#N/A</v>
      </c>
    </row>
    <row r="77" spans="1:39">
      <c r="A77" s="18" t="s">
        <v>338</v>
      </c>
      <c r="B77" s="18" t="s">
        <v>142</v>
      </c>
      <c r="C77" s="18" t="s">
        <v>112</v>
      </c>
      <c r="D77" s="18">
        <v>0</v>
      </c>
      <c r="E77" s="18">
        <v>3.2268907563025211</v>
      </c>
      <c r="F77" s="18">
        <v>737000</v>
      </c>
      <c r="G77" s="18">
        <v>737000</v>
      </c>
      <c r="H77" s="18">
        <v>467000</v>
      </c>
      <c r="I77" s="18">
        <v>372000</v>
      </c>
      <c r="J77" s="18">
        <v>288000</v>
      </c>
      <c r="K77" s="18" t="s">
        <v>61</v>
      </c>
      <c r="L77" s="18" t="s">
        <v>61</v>
      </c>
      <c r="M77" s="18" t="s">
        <v>61</v>
      </c>
      <c r="N77" s="18" t="s">
        <v>61</v>
      </c>
      <c r="O77" s="18">
        <v>0</v>
      </c>
      <c r="P77" s="18">
        <v>150000</v>
      </c>
      <c r="Q77" s="18">
        <v>138000</v>
      </c>
      <c r="R77" s="18">
        <v>1025000</v>
      </c>
      <c r="S77" s="18">
        <v>11.5</v>
      </c>
      <c r="T77" s="18">
        <v>23.1</v>
      </c>
      <c r="U77" s="18">
        <v>89250</v>
      </c>
      <c r="V77" s="18">
        <v>44396</v>
      </c>
      <c r="W77" s="18">
        <v>0.5</v>
      </c>
      <c r="X77" s="18">
        <v>100</v>
      </c>
      <c r="Y77" s="18">
        <v>70557</v>
      </c>
      <c r="Z77" s="18">
        <v>249868</v>
      </c>
      <c r="AA77" s="18">
        <v>205122</v>
      </c>
      <c r="AB77" s="18">
        <v>125196</v>
      </c>
      <c r="AC77" s="18">
        <v>3719</v>
      </c>
      <c r="AD77" s="18" t="s">
        <v>63</v>
      </c>
      <c r="AE77" s="18" t="s">
        <v>64</v>
      </c>
      <c r="AF77" s="18">
        <v>6.3E-2</v>
      </c>
      <c r="AG77" s="18">
        <v>64575</v>
      </c>
      <c r="AH77" s="18">
        <v>229432</v>
      </c>
      <c r="AI77" s="18">
        <v>336521</v>
      </c>
      <c r="AJ77" s="18">
        <v>135828</v>
      </c>
      <c r="AK77" s="18">
        <v>95662</v>
      </c>
      <c r="AL77" s="18">
        <v>84618</v>
      </c>
      <c r="AM77" s="18" t="e">
        <v>#N/A</v>
      </c>
    </row>
    <row r="78" spans="1:39">
      <c r="A78" s="18" t="s">
        <v>338</v>
      </c>
      <c r="B78" s="18" t="s">
        <v>143</v>
      </c>
      <c r="C78" s="18" t="s">
        <v>112</v>
      </c>
      <c r="D78" s="18">
        <v>0</v>
      </c>
      <c r="E78" s="18">
        <v>0</v>
      </c>
      <c r="F78" s="18">
        <v>459000</v>
      </c>
      <c r="G78" s="18">
        <v>114000</v>
      </c>
      <c r="H78" s="18">
        <v>0</v>
      </c>
      <c r="I78" s="18">
        <v>3000</v>
      </c>
      <c r="J78" s="18">
        <v>0</v>
      </c>
      <c r="K78" s="18" t="s">
        <v>61</v>
      </c>
      <c r="L78" s="18" t="s">
        <v>61</v>
      </c>
      <c r="M78" s="18" t="s">
        <v>61</v>
      </c>
      <c r="N78" s="18" t="s">
        <v>61</v>
      </c>
      <c r="O78" s="18">
        <v>0</v>
      </c>
      <c r="P78" s="18">
        <v>0</v>
      </c>
      <c r="Q78" s="18">
        <v>0</v>
      </c>
      <c r="R78" s="18">
        <v>114000</v>
      </c>
      <c r="S78" s="18">
        <v>0.5</v>
      </c>
      <c r="T78" s="18">
        <v>0.9</v>
      </c>
      <c r="U78" s="18">
        <v>212250</v>
      </c>
      <c r="V78" s="18">
        <v>133351</v>
      </c>
      <c r="W78" s="18">
        <v>0.6</v>
      </c>
      <c r="X78" s="18">
        <v>100</v>
      </c>
      <c r="Y78" s="18">
        <v>365027</v>
      </c>
      <c r="Z78" s="18">
        <v>669422</v>
      </c>
      <c r="AA78" s="18">
        <v>354771</v>
      </c>
      <c r="AB78" s="18">
        <v>302780</v>
      </c>
      <c r="AC78" s="18">
        <v>3719</v>
      </c>
      <c r="AD78" s="18" t="s">
        <v>63</v>
      </c>
      <c r="AE78" s="18" t="s">
        <v>64</v>
      </c>
      <c r="AF78" s="18">
        <v>7.0000000000000007E-2</v>
      </c>
      <c r="AG78" s="18">
        <v>7980</v>
      </c>
      <c r="AH78" s="18">
        <v>825181</v>
      </c>
      <c r="AI78" s="18">
        <v>545870</v>
      </c>
      <c r="AJ78" s="18">
        <v>348510</v>
      </c>
      <c r="AK78" s="18">
        <v>263620</v>
      </c>
      <c r="AL78" s="18">
        <v>174000</v>
      </c>
      <c r="AM78" s="18" t="e">
        <v>#N/A</v>
      </c>
    </row>
    <row r="79" spans="1:39">
      <c r="A79" s="18" t="s">
        <v>338</v>
      </c>
      <c r="B79" s="18" t="s">
        <v>144</v>
      </c>
      <c r="C79" s="18" t="s">
        <v>112</v>
      </c>
      <c r="D79" s="18">
        <v>0</v>
      </c>
      <c r="E79" s="18">
        <v>0</v>
      </c>
      <c r="F79" s="18">
        <v>3000</v>
      </c>
      <c r="G79" s="18">
        <v>3000</v>
      </c>
      <c r="H79" s="18">
        <v>0</v>
      </c>
      <c r="I79" s="18">
        <v>24000</v>
      </c>
      <c r="J79" s="18">
        <v>24000</v>
      </c>
      <c r="K79" s="18" t="s">
        <v>335</v>
      </c>
      <c r="L79" s="18" t="s">
        <v>41</v>
      </c>
      <c r="M79" s="18" t="s">
        <v>366</v>
      </c>
      <c r="N79" s="18" t="s">
        <v>366</v>
      </c>
      <c r="O79" s="18">
        <v>0</v>
      </c>
      <c r="P79" s="18">
        <v>15000</v>
      </c>
      <c r="Q79" s="18">
        <v>9000</v>
      </c>
      <c r="R79" s="18">
        <v>27000</v>
      </c>
      <c r="S79" s="18" t="s">
        <v>61</v>
      </c>
      <c r="T79" s="18">
        <v>13.5</v>
      </c>
      <c r="U79" s="18">
        <v>0</v>
      </c>
      <c r="V79" s="18">
        <v>1996</v>
      </c>
      <c r="W79" s="18" t="s">
        <v>73</v>
      </c>
      <c r="X79" s="18" t="s">
        <v>73</v>
      </c>
      <c r="Y79" s="18">
        <v>4020</v>
      </c>
      <c r="Z79" s="18">
        <v>8260</v>
      </c>
      <c r="AA79" s="18">
        <v>9744</v>
      </c>
      <c r="AB79" s="18">
        <v>8120</v>
      </c>
      <c r="AC79" s="18">
        <v>3719</v>
      </c>
      <c r="AD79" s="18" t="s">
        <v>63</v>
      </c>
      <c r="AE79" s="18" t="s">
        <v>64</v>
      </c>
      <c r="AF79" s="18">
        <v>7.0000000000000007E-2</v>
      </c>
      <c r="AG79" s="18">
        <v>1890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 t="e">
        <v>#N/A</v>
      </c>
    </row>
    <row r="80" spans="1:39">
      <c r="A80" s="18" t="s">
        <v>338</v>
      </c>
      <c r="B80" s="18" t="s">
        <v>145</v>
      </c>
      <c r="C80" s="18" t="s">
        <v>112</v>
      </c>
      <c r="D80" s="18">
        <v>0</v>
      </c>
      <c r="E80" s="18">
        <v>0</v>
      </c>
      <c r="F80" s="18">
        <v>243000</v>
      </c>
      <c r="G80" s="18">
        <v>138000</v>
      </c>
      <c r="H80" s="18">
        <v>0</v>
      </c>
      <c r="I80" s="18">
        <v>36000</v>
      </c>
      <c r="J80" s="18">
        <v>0</v>
      </c>
      <c r="K80" s="18" t="s">
        <v>61</v>
      </c>
      <c r="L80" s="18" t="s">
        <v>61</v>
      </c>
      <c r="M80" s="18" t="s">
        <v>61</v>
      </c>
      <c r="N80" s="18" t="s">
        <v>61</v>
      </c>
      <c r="O80" s="18">
        <v>0</v>
      </c>
      <c r="P80" s="18">
        <v>0</v>
      </c>
      <c r="Q80" s="18">
        <v>0</v>
      </c>
      <c r="R80" s="18">
        <v>138000</v>
      </c>
      <c r="S80" s="18">
        <v>2.9</v>
      </c>
      <c r="T80" s="18">
        <v>4.3</v>
      </c>
      <c r="U80" s="18">
        <v>48000</v>
      </c>
      <c r="V80" s="18">
        <v>32053</v>
      </c>
      <c r="W80" s="18">
        <v>0.7</v>
      </c>
      <c r="X80" s="18">
        <v>100</v>
      </c>
      <c r="Y80" s="18">
        <v>74479</v>
      </c>
      <c r="Z80" s="18">
        <v>150057</v>
      </c>
      <c r="AA80" s="18">
        <v>109179</v>
      </c>
      <c r="AB80" s="18">
        <v>65067</v>
      </c>
      <c r="AC80" s="18">
        <v>3719</v>
      </c>
      <c r="AD80" s="18" t="s">
        <v>63</v>
      </c>
      <c r="AE80" s="18" t="s">
        <v>64</v>
      </c>
      <c r="AF80" s="18">
        <v>9.2999999999999999E-2</v>
      </c>
      <c r="AG80" s="18">
        <v>12834</v>
      </c>
      <c r="AH80" s="18">
        <v>163703</v>
      </c>
      <c r="AI80" s="18">
        <v>175330</v>
      </c>
      <c r="AJ80" s="18">
        <v>95885</v>
      </c>
      <c r="AK80" s="18">
        <v>70845</v>
      </c>
      <c r="AL80" s="18">
        <v>60650</v>
      </c>
      <c r="AM80" s="18" t="e">
        <v>#N/A</v>
      </c>
    </row>
    <row r="81" spans="1:39">
      <c r="A81" s="18" t="s">
        <v>338</v>
      </c>
      <c r="B81" s="18" t="s">
        <v>146</v>
      </c>
      <c r="C81" s="18" t="s">
        <v>112</v>
      </c>
      <c r="D81" s="18">
        <v>0</v>
      </c>
      <c r="E81" s="18">
        <v>5.2631578947368418E-2</v>
      </c>
      <c r="F81" s="18">
        <v>218000</v>
      </c>
      <c r="G81" s="18">
        <v>98000</v>
      </c>
      <c r="H81" s="18">
        <v>68000</v>
      </c>
      <c r="I81" s="18">
        <v>33000</v>
      </c>
      <c r="J81" s="18">
        <v>3000</v>
      </c>
      <c r="K81" s="18" t="s">
        <v>61</v>
      </c>
      <c r="L81" s="18" t="s">
        <v>61</v>
      </c>
      <c r="M81" s="18" t="s">
        <v>61</v>
      </c>
      <c r="N81" s="18" t="s">
        <v>61</v>
      </c>
      <c r="O81" s="18">
        <v>0</v>
      </c>
      <c r="P81" s="18">
        <v>0</v>
      </c>
      <c r="Q81" s="18">
        <v>3000</v>
      </c>
      <c r="R81" s="18">
        <v>101000</v>
      </c>
      <c r="S81" s="18">
        <v>1.8</v>
      </c>
      <c r="T81" s="18">
        <v>2.8</v>
      </c>
      <c r="U81" s="18">
        <v>57000</v>
      </c>
      <c r="V81" s="18">
        <v>35667</v>
      </c>
      <c r="W81" s="18">
        <v>0.6</v>
      </c>
      <c r="X81" s="18">
        <v>100</v>
      </c>
      <c r="Y81" s="18">
        <v>98017</v>
      </c>
      <c r="Z81" s="18">
        <v>189984</v>
      </c>
      <c r="AA81" s="18">
        <v>81000</v>
      </c>
      <c r="AB81" s="18">
        <v>78000</v>
      </c>
      <c r="AC81" s="18">
        <v>3719</v>
      </c>
      <c r="AD81" s="18" t="s">
        <v>63</v>
      </c>
      <c r="AE81" s="18" t="s">
        <v>64</v>
      </c>
      <c r="AF81" s="18">
        <v>7.2999999999999995E-2</v>
      </c>
      <c r="AG81" s="18">
        <v>7373</v>
      </c>
      <c r="AH81" s="18">
        <v>235283</v>
      </c>
      <c r="AI81" s="18">
        <v>156000</v>
      </c>
      <c r="AJ81" s="18">
        <v>87000</v>
      </c>
      <c r="AK81" s="18">
        <v>60000</v>
      </c>
      <c r="AL81" s="18">
        <v>31954</v>
      </c>
      <c r="AM81" s="18" t="e">
        <v>#N/A</v>
      </c>
    </row>
    <row r="82" spans="1:39">
      <c r="A82" s="18" t="s">
        <v>338</v>
      </c>
      <c r="B82" s="18" t="s">
        <v>147</v>
      </c>
      <c r="C82" s="18" t="s">
        <v>112</v>
      </c>
      <c r="D82" s="18">
        <v>0</v>
      </c>
      <c r="E82" s="18">
        <v>2.3333333333333335</v>
      </c>
      <c r="F82" s="18">
        <v>140000</v>
      </c>
      <c r="G82" s="18">
        <v>140000</v>
      </c>
      <c r="H82" s="18">
        <v>0</v>
      </c>
      <c r="I82" s="18">
        <v>10000</v>
      </c>
      <c r="J82" s="18">
        <v>70000</v>
      </c>
      <c r="K82" s="18" t="s">
        <v>61</v>
      </c>
      <c r="L82" s="18" t="s">
        <v>61</v>
      </c>
      <c r="M82" s="18" t="s">
        <v>61</v>
      </c>
      <c r="N82" s="18" t="s">
        <v>61</v>
      </c>
      <c r="O82" s="18">
        <v>0</v>
      </c>
      <c r="P82" s="18">
        <v>0</v>
      </c>
      <c r="Q82" s="18">
        <v>70000</v>
      </c>
      <c r="R82" s="18">
        <v>210000</v>
      </c>
      <c r="S82" s="18">
        <v>7</v>
      </c>
      <c r="T82" s="18">
        <v>10.6</v>
      </c>
      <c r="U82" s="18">
        <v>30000</v>
      </c>
      <c r="V82" s="18">
        <v>19853</v>
      </c>
      <c r="W82" s="18">
        <v>0.7</v>
      </c>
      <c r="X82" s="18">
        <v>100</v>
      </c>
      <c r="Y82" s="18">
        <v>37714</v>
      </c>
      <c r="Z82" s="18">
        <v>87020</v>
      </c>
      <c r="AA82" s="18">
        <v>94179</v>
      </c>
      <c r="AB82" s="18">
        <v>65067</v>
      </c>
      <c r="AC82" s="18">
        <v>3719</v>
      </c>
      <c r="AD82" s="18" t="s">
        <v>63</v>
      </c>
      <c r="AE82" s="18" t="s">
        <v>64</v>
      </c>
      <c r="AF82" s="18">
        <v>0.105</v>
      </c>
      <c r="AG82" s="18">
        <v>22050</v>
      </c>
      <c r="AH82" s="18">
        <v>92587</v>
      </c>
      <c r="AI82" s="18">
        <v>110573</v>
      </c>
      <c r="AJ82" s="18">
        <v>75785</v>
      </c>
      <c r="AK82" s="18">
        <v>70845</v>
      </c>
      <c r="AL82" s="18">
        <v>60650</v>
      </c>
      <c r="AM82" s="18" t="e">
        <v>#N/A</v>
      </c>
    </row>
    <row r="83" spans="1:39">
      <c r="A83" s="18" t="s">
        <v>334</v>
      </c>
      <c r="B83" s="18" t="s">
        <v>148</v>
      </c>
      <c r="C83" s="18" t="s">
        <v>112</v>
      </c>
      <c r="D83" s="18">
        <v>0</v>
      </c>
      <c r="E83" s="18">
        <v>0</v>
      </c>
      <c r="F83" s="18">
        <v>171000</v>
      </c>
      <c r="G83" s="18">
        <v>171000</v>
      </c>
      <c r="H83" s="18">
        <v>171000</v>
      </c>
      <c r="I83" s="18">
        <v>30000</v>
      </c>
      <c r="J83" s="18">
        <v>0</v>
      </c>
      <c r="K83" s="18" t="s">
        <v>335</v>
      </c>
      <c r="L83" s="18" t="s">
        <v>41</v>
      </c>
      <c r="M83" s="18" t="s">
        <v>367</v>
      </c>
      <c r="N83" s="18" t="s">
        <v>367</v>
      </c>
      <c r="O83" s="18">
        <v>0</v>
      </c>
      <c r="P83" s="18">
        <v>0</v>
      </c>
      <c r="Q83" s="18">
        <v>0</v>
      </c>
      <c r="R83" s="18">
        <v>171000</v>
      </c>
      <c r="S83" s="18">
        <v>228</v>
      </c>
      <c r="T83" s="18">
        <v>14.6</v>
      </c>
      <c r="U83" s="18">
        <v>750</v>
      </c>
      <c r="V83" s="18">
        <v>11739</v>
      </c>
      <c r="W83" s="18">
        <v>15.7</v>
      </c>
      <c r="X83" s="18">
        <v>150</v>
      </c>
      <c r="Y83" s="18">
        <v>0</v>
      </c>
      <c r="Z83" s="18">
        <v>36000</v>
      </c>
      <c r="AA83" s="18">
        <v>110319</v>
      </c>
      <c r="AB83" s="18">
        <v>85709</v>
      </c>
      <c r="AC83" s="18">
        <v>3719</v>
      </c>
      <c r="AD83" s="18" t="s">
        <v>63</v>
      </c>
      <c r="AE83" s="18" t="s">
        <v>64</v>
      </c>
      <c r="AF83" s="18">
        <v>0.1106</v>
      </c>
      <c r="AG83" s="18">
        <v>18913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 t="e">
        <v>#N/A</v>
      </c>
    </row>
    <row r="84" spans="1:39">
      <c r="A84" s="18" t="s">
        <v>338</v>
      </c>
      <c r="B84" s="18" t="s">
        <v>149</v>
      </c>
      <c r="C84" s="18" t="s">
        <v>112</v>
      </c>
      <c r="D84" s="18">
        <v>0</v>
      </c>
      <c r="E84" s="18">
        <v>4.8</v>
      </c>
      <c r="F84" s="18">
        <v>12000</v>
      </c>
      <c r="G84" s="18">
        <v>12000</v>
      </c>
      <c r="H84" s="18">
        <v>0</v>
      </c>
      <c r="I84" s="18">
        <v>9000</v>
      </c>
      <c r="J84" s="18">
        <v>9000</v>
      </c>
      <c r="K84" s="18" t="s">
        <v>61</v>
      </c>
      <c r="L84" s="18" t="s">
        <v>61</v>
      </c>
      <c r="M84" s="18" t="s">
        <v>61</v>
      </c>
      <c r="N84" s="18" t="s">
        <v>61</v>
      </c>
      <c r="O84" s="18">
        <v>0</v>
      </c>
      <c r="P84" s="18">
        <v>0</v>
      </c>
      <c r="Q84" s="18">
        <v>9000</v>
      </c>
      <c r="R84" s="18">
        <v>21000</v>
      </c>
      <c r="S84" s="18">
        <v>11.2</v>
      </c>
      <c r="T84" s="18">
        <v>8.9</v>
      </c>
      <c r="U84" s="18">
        <v>1875</v>
      </c>
      <c r="V84" s="18">
        <v>2359</v>
      </c>
      <c r="W84" s="18">
        <v>1.3</v>
      </c>
      <c r="X84" s="18">
        <v>100</v>
      </c>
      <c r="Y84" s="18">
        <v>5678</v>
      </c>
      <c r="Z84" s="18">
        <v>9214</v>
      </c>
      <c r="AA84" s="18">
        <v>10944</v>
      </c>
      <c r="AB84" s="18">
        <v>10080</v>
      </c>
      <c r="AC84" s="18">
        <v>3719</v>
      </c>
      <c r="AD84" s="18" t="s">
        <v>63</v>
      </c>
      <c r="AE84" s="18" t="s">
        <v>64</v>
      </c>
      <c r="AF84" s="18">
        <v>0.2079</v>
      </c>
      <c r="AG84" s="18">
        <v>4366</v>
      </c>
      <c r="AH84" s="18">
        <v>10898</v>
      </c>
      <c r="AI84" s="18">
        <v>8530</v>
      </c>
      <c r="AJ84" s="18">
        <v>10368</v>
      </c>
      <c r="AK84" s="18">
        <v>9216</v>
      </c>
      <c r="AL84" s="18">
        <v>1500</v>
      </c>
      <c r="AM84" s="18" t="e">
        <v>#N/A</v>
      </c>
    </row>
    <row r="85" spans="1:39">
      <c r="A85" s="18" t="s">
        <v>338</v>
      </c>
      <c r="B85" s="18" t="s">
        <v>150</v>
      </c>
      <c r="C85" s="18" t="s">
        <v>112</v>
      </c>
      <c r="D85" s="18">
        <v>0</v>
      </c>
      <c r="E85" s="18">
        <v>2.6666666666666665</v>
      </c>
      <c r="F85" s="18">
        <v>9000</v>
      </c>
      <c r="G85" s="18">
        <v>9000</v>
      </c>
      <c r="H85" s="18">
        <v>0</v>
      </c>
      <c r="I85" s="18">
        <v>3000</v>
      </c>
      <c r="J85" s="18">
        <v>3000</v>
      </c>
      <c r="K85" s="18" t="s">
        <v>61</v>
      </c>
      <c r="L85" s="18" t="s">
        <v>61</v>
      </c>
      <c r="M85" s="18" t="s">
        <v>61</v>
      </c>
      <c r="N85" s="18" t="s">
        <v>61</v>
      </c>
      <c r="O85" s="18">
        <v>0</v>
      </c>
      <c r="P85" s="18">
        <v>0</v>
      </c>
      <c r="Q85" s="18">
        <v>3000</v>
      </c>
      <c r="R85" s="18">
        <v>12000</v>
      </c>
      <c r="S85" s="18">
        <v>10.7</v>
      </c>
      <c r="T85" s="18">
        <v>12.7</v>
      </c>
      <c r="U85" s="18">
        <v>1125</v>
      </c>
      <c r="V85" s="18">
        <v>945</v>
      </c>
      <c r="W85" s="18">
        <v>0.8</v>
      </c>
      <c r="X85" s="18">
        <v>100</v>
      </c>
      <c r="Y85" s="18">
        <v>1192</v>
      </c>
      <c r="Z85" s="18">
        <v>4800</v>
      </c>
      <c r="AA85" s="18">
        <v>5069</v>
      </c>
      <c r="AB85" s="18">
        <v>5120</v>
      </c>
      <c r="AC85" s="18">
        <v>3719</v>
      </c>
      <c r="AD85" s="18" t="s">
        <v>63</v>
      </c>
      <c r="AE85" s="18" t="s">
        <v>64</v>
      </c>
      <c r="AF85" s="18">
        <v>0.2079</v>
      </c>
      <c r="AG85" s="18">
        <v>2495</v>
      </c>
      <c r="AH85" s="18">
        <v>3421</v>
      </c>
      <c r="AI85" s="18">
        <v>4800</v>
      </c>
      <c r="AJ85" s="18">
        <v>6720</v>
      </c>
      <c r="AK85" s="18">
        <v>4260</v>
      </c>
      <c r="AL85" s="18">
        <v>0</v>
      </c>
      <c r="AM85" s="18" t="e">
        <v>#N/A</v>
      </c>
    </row>
    <row r="86" spans="1:39">
      <c r="A86" s="18" t="s">
        <v>334</v>
      </c>
      <c r="B86" s="18" t="s">
        <v>151</v>
      </c>
      <c r="C86" s="18" t="s">
        <v>112</v>
      </c>
      <c r="D86" s="18">
        <v>0</v>
      </c>
      <c r="E86" s="18">
        <v>24.8</v>
      </c>
      <c r="F86" s="18">
        <v>111000</v>
      </c>
      <c r="G86" s="18">
        <v>111000</v>
      </c>
      <c r="H86" s="18">
        <v>66000</v>
      </c>
      <c r="I86" s="18">
        <v>294000</v>
      </c>
      <c r="J86" s="18">
        <v>93000</v>
      </c>
      <c r="K86" s="18" t="s">
        <v>335</v>
      </c>
      <c r="L86" s="18" t="s">
        <v>41</v>
      </c>
      <c r="M86" s="18" t="s">
        <v>368</v>
      </c>
      <c r="N86" s="18" t="s">
        <v>368</v>
      </c>
      <c r="O86" s="18">
        <v>0</v>
      </c>
      <c r="P86" s="18">
        <v>0</v>
      </c>
      <c r="Q86" s="18">
        <v>93000</v>
      </c>
      <c r="R86" s="18">
        <v>204000</v>
      </c>
      <c r="S86" s="18">
        <v>54.4</v>
      </c>
      <c r="T86" s="18">
        <v>3.4</v>
      </c>
      <c r="U86" s="18">
        <v>3750</v>
      </c>
      <c r="V86" s="18">
        <v>59667</v>
      </c>
      <c r="W86" s="18">
        <v>15.9</v>
      </c>
      <c r="X86" s="18">
        <v>150</v>
      </c>
      <c r="Y86" s="18">
        <v>38693</v>
      </c>
      <c r="Z86" s="18">
        <v>372202</v>
      </c>
      <c r="AA86" s="18">
        <v>258105</v>
      </c>
      <c r="AB86" s="18">
        <v>276000</v>
      </c>
      <c r="AC86" s="18">
        <v>3719</v>
      </c>
      <c r="AD86" s="18" t="s">
        <v>63</v>
      </c>
      <c r="AE86" s="18" t="s">
        <v>64</v>
      </c>
      <c r="AF86" s="18">
        <v>0.1</v>
      </c>
      <c r="AG86" s="18">
        <v>20400</v>
      </c>
      <c r="AH86" s="18">
        <v>149868</v>
      </c>
      <c r="AI86" s="18">
        <v>273000</v>
      </c>
      <c r="AJ86" s="18">
        <v>255456</v>
      </c>
      <c r="AK86" s="18">
        <v>279194</v>
      </c>
      <c r="AL86" s="18">
        <v>192654</v>
      </c>
      <c r="AM86" s="18" t="e">
        <v>#N/A</v>
      </c>
    </row>
    <row r="87" spans="1:39">
      <c r="A87" s="18" t="s">
        <v>338</v>
      </c>
      <c r="B87" s="18" t="s">
        <v>152</v>
      </c>
      <c r="C87" s="18" t="s">
        <v>112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 t="s">
        <v>61</v>
      </c>
      <c r="L87" s="18" t="s">
        <v>61</v>
      </c>
      <c r="M87" s="18" t="s">
        <v>61</v>
      </c>
      <c r="N87" s="18" t="s">
        <v>61</v>
      </c>
      <c r="O87" s="18">
        <v>0</v>
      </c>
      <c r="P87" s="18">
        <v>0</v>
      </c>
      <c r="Q87" s="18">
        <v>0</v>
      </c>
      <c r="R87" s="18">
        <v>0</v>
      </c>
      <c r="S87" s="18" t="s">
        <v>61</v>
      </c>
      <c r="T87" s="18">
        <v>0</v>
      </c>
      <c r="U87" s="18">
        <v>0</v>
      </c>
      <c r="V87" s="18">
        <v>2166</v>
      </c>
      <c r="W87" s="18" t="s">
        <v>73</v>
      </c>
      <c r="X87" s="18" t="s">
        <v>73</v>
      </c>
      <c r="Y87" s="18">
        <v>1995</v>
      </c>
      <c r="Z87" s="18">
        <v>10000</v>
      </c>
      <c r="AA87" s="18">
        <v>12500</v>
      </c>
      <c r="AB87" s="18">
        <v>10000</v>
      </c>
      <c r="AC87" s="18">
        <v>3719</v>
      </c>
      <c r="AD87" s="18" t="s">
        <v>63</v>
      </c>
      <c r="AE87" s="18" t="s">
        <v>64</v>
      </c>
      <c r="AF87" s="18">
        <v>0.1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 t="e">
        <v>#N/A</v>
      </c>
    </row>
    <row r="88" spans="1:39">
      <c r="A88" s="18" t="s">
        <v>334</v>
      </c>
      <c r="B88" s="18" t="s">
        <v>153</v>
      </c>
      <c r="C88" s="18" t="s">
        <v>112</v>
      </c>
      <c r="D88" s="18">
        <v>0</v>
      </c>
      <c r="E88" s="18">
        <v>17.454545454545453</v>
      </c>
      <c r="F88" s="18">
        <v>538000</v>
      </c>
      <c r="G88" s="18">
        <v>378000</v>
      </c>
      <c r="H88" s="18">
        <v>0</v>
      </c>
      <c r="I88" s="18">
        <v>130000</v>
      </c>
      <c r="J88" s="18">
        <v>120000</v>
      </c>
      <c r="K88" s="18" t="s">
        <v>335</v>
      </c>
      <c r="L88" s="18" t="s">
        <v>41</v>
      </c>
      <c r="M88" s="18" t="s">
        <v>369</v>
      </c>
      <c r="N88" s="18" t="s">
        <v>369</v>
      </c>
      <c r="O88" s="18">
        <v>0</v>
      </c>
      <c r="P88" s="18">
        <v>120000</v>
      </c>
      <c r="Q88" s="18">
        <v>0</v>
      </c>
      <c r="R88" s="18">
        <v>498000</v>
      </c>
      <c r="S88" s="18">
        <v>72.400000000000006</v>
      </c>
      <c r="T88" s="18">
        <v>5.3</v>
      </c>
      <c r="U88" s="18">
        <v>6875</v>
      </c>
      <c r="V88" s="18">
        <v>93917</v>
      </c>
      <c r="W88" s="18">
        <v>13.7</v>
      </c>
      <c r="X88" s="18">
        <v>150</v>
      </c>
      <c r="Y88" s="18">
        <v>207970</v>
      </c>
      <c r="Z88" s="18">
        <v>385280</v>
      </c>
      <c r="AA88" s="18">
        <v>414000</v>
      </c>
      <c r="AB88" s="18">
        <v>180000</v>
      </c>
      <c r="AC88" s="18">
        <v>3719</v>
      </c>
      <c r="AD88" s="18" t="s">
        <v>63</v>
      </c>
      <c r="AE88" s="18" t="s">
        <v>64</v>
      </c>
      <c r="AF88" s="18">
        <v>0.14549999999999999</v>
      </c>
      <c r="AG88" s="18">
        <v>72459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 t="e">
        <v>#N/A</v>
      </c>
    </row>
    <row r="89" spans="1:39">
      <c r="A89" s="18" t="s">
        <v>338</v>
      </c>
      <c r="B89" s="18" t="s">
        <v>154</v>
      </c>
      <c r="C89" s="18" t="s">
        <v>112</v>
      </c>
      <c r="D89" s="18">
        <v>0</v>
      </c>
      <c r="E89" s="18">
        <v>0</v>
      </c>
      <c r="F89" s="18" t="s">
        <v>61</v>
      </c>
      <c r="G89" s="18">
        <v>0</v>
      </c>
      <c r="H89" s="18">
        <v>0</v>
      </c>
      <c r="I89" s="18" t="s">
        <v>61</v>
      </c>
      <c r="J89" s="18">
        <v>0</v>
      </c>
      <c r="K89" s="18" t="s">
        <v>61</v>
      </c>
      <c r="L89" s="18" t="s">
        <v>61</v>
      </c>
      <c r="M89" s="18" t="s">
        <v>61</v>
      </c>
      <c r="N89" s="18" t="s">
        <v>61</v>
      </c>
      <c r="O89" s="18">
        <v>0</v>
      </c>
      <c r="P89" s="18">
        <v>0</v>
      </c>
      <c r="Q89" s="18">
        <v>0</v>
      </c>
      <c r="R89" s="18">
        <v>0</v>
      </c>
      <c r="S89" s="18" t="s">
        <v>61</v>
      </c>
      <c r="T89" s="18">
        <v>0</v>
      </c>
      <c r="U89" s="18">
        <v>0</v>
      </c>
      <c r="V89" s="18">
        <v>34</v>
      </c>
      <c r="W89" s="18" t="s">
        <v>73</v>
      </c>
      <c r="X89" s="18" t="s">
        <v>73</v>
      </c>
      <c r="Y89" s="18">
        <v>0</v>
      </c>
      <c r="Z89" s="18">
        <v>66</v>
      </c>
      <c r="AA89" s="18">
        <v>242</v>
      </c>
      <c r="AB89" s="18">
        <v>0</v>
      </c>
      <c r="AC89" s="18">
        <v>3719</v>
      </c>
      <c r="AD89" s="18" t="s">
        <v>63</v>
      </c>
      <c r="AE89" s="18" t="s">
        <v>64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 t="e">
        <v>#N/A</v>
      </c>
    </row>
    <row r="90" spans="1:39">
      <c r="A90" s="18" t="s">
        <v>338</v>
      </c>
      <c r="B90" s="18" t="s">
        <v>155</v>
      </c>
      <c r="C90" s="18" t="s">
        <v>112</v>
      </c>
      <c r="D90" s="18">
        <v>0</v>
      </c>
      <c r="E90" s="18">
        <v>7.6923076923076927E-2</v>
      </c>
      <c r="F90" s="18">
        <v>306000</v>
      </c>
      <c r="G90" s="18">
        <v>306000</v>
      </c>
      <c r="H90" s="18">
        <v>282000</v>
      </c>
      <c r="I90" s="18">
        <v>246000</v>
      </c>
      <c r="J90" s="18">
        <v>3000</v>
      </c>
      <c r="K90" s="18" t="s">
        <v>61</v>
      </c>
      <c r="L90" s="18" t="s">
        <v>61</v>
      </c>
      <c r="M90" s="18" t="s">
        <v>61</v>
      </c>
      <c r="N90" s="18" t="s">
        <v>61</v>
      </c>
      <c r="O90" s="18">
        <v>0</v>
      </c>
      <c r="P90" s="18">
        <v>0</v>
      </c>
      <c r="Q90" s="18">
        <v>3000</v>
      </c>
      <c r="R90" s="18">
        <v>309000</v>
      </c>
      <c r="S90" s="18">
        <v>7.9</v>
      </c>
      <c r="T90" s="18">
        <v>5.3</v>
      </c>
      <c r="U90" s="18">
        <v>39000</v>
      </c>
      <c r="V90" s="18">
        <v>58000</v>
      </c>
      <c r="W90" s="18">
        <v>1.5</v>
      </c>
      <c r="X90" s="18">
        <v>100</v>
      </c>
      <c r="Y90" s="18">
        <v>147568</v>
      </c>
      <c r="Z90" s="18">
        <v>224432</v>
      </c>
      <c r="AA90" s="18">
        <v>253495</v>
      </c>
      <c r="AB90" s="18">
        <v>156991</v>
      </c>
      <c r="AC90" s="18">
        <v>3719</v>
      </c>
      <c r="AD90" s="18" t="s">
        <v>63</v>
      </c>
      <c r="AE90" s="18" t="s">
        <v>64</v>
      </c>
      <c r="AF90" s="18">
        <v>0.1</v>
      </c>
      <c r="AG90" s="18">
        <v>30900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 t="e">
        <v>#N/A</v>
      </c>
    </row>
    <row r="91" spans="1:39">
      <c r="A91" s="18" t="s">
        <v>338</v>
      </c>
      <c r="B91" s="18" t="s">
        <v>156</v>
      </c>
      <c r="C91" s="18" t="s">
        <v>112</v>
      </c>
      <c r="D91" s="18">
        <v>0</v>
      </c>
      <c r="E91" s="18">
        <v>1.1789473684210525</v>
      </c>
      <c r="F91" s="18">
        <v>522000</v>
      </c>
      <c r="G91" s="18">
        <v>492000</v>
      </c>
      <c r="H91" s="18">
        <v>0</v>
      </c>
      <c r="I91" s="18">
        <v>279000</v>
      </c>
      <c r="J91" s="18">
        <v>126000</v>
      </c>
      <c r="K91" s="18" t="s">
        <v>61</v>
      </c>
      <c r="L91" s="18" t="s">
        <v>61</v>
      </c>
      <c r="M91" s="18" t="s">
        <v>61</v>
      </c>
      <c r="N91" s="18" t="s">
        <v>61</v>
      </c>
      <c r="O91" s="18">
        <v>0</v>
      </c>
      <c r="P91" s="18">
        <v>0</v>
      </c>
      <c r="Q91" s="18">
        <v>126000</v>
      </c>
      <c r="R91" s="18">
        <v>618000</v>
      </c>
      <c r="S91" s="18">
        <v>5.8</v>
      </c>
      <c r="T91" s="18">
        <v>5.3</v>
      </c>
      <c r="U91" s="18">
        <v>106875</v>
      </c>
      <c r="V91" s="18">
        <v>116371</v>
      </c>
      <c r="W91" s="18">
        <v>1.1000000000000001</v>
      </c>
      <c r="X91" s="18">
        <v>100</v>
      </c>
      <c r="Y91" s="18">
        <v>365055</v>
      </c>
      <c r="Z91" s="18">
        <v>562375</v>
      </c>
      <c r="AA91" s="18">
        <v>276045</v>
      </c>
      <c r="AB91" s="18">
        <v>228450</v>
      </c>
      <c r="AC91" s="18">
        <v>3719</v>
      </c>
      <c r="AD91" s="18" t="s">
        <v>63</v>
      </c>
      <c r="AE91" s="18" t="s">
        <v>64</v>
      </c>
      <c r="AF91" s="18">
        <v>6.6500000000000004E-2</v>
      </c>
      <c r="AG91" s="18">
        <v>41097</v>
      </c>
      <c r="AH91" s="18">
        <v>709664</v>
      </c>
      <c r="AI91" s="18">
        <v>363888</v>
      </c>
      <c r="AJ91" s="18">
        <v>261522</v>
      </c>
      <c r="AK91" s="18">
        <v>184915</v>
      </c>
      <c r="AL91" s="18">
        <v>150788</v>
      </c>
      <c r="AM91" s="18" t="e">
        <v>#N/A</v>
      </c>
    </row>
    <row r="92" spans="1:39">
      <c r="A92" s="18" t="s">
        <v>334</v>
      </c>
      <c r="B92" s="18" t="s">
        <v>157</v>
      </c>
      <c r="C92" s="18" t="s">
        <v>112</v>
      </c>
      <c r="D92" s="18">
        <v>0</v>
      </c>
      <c r="E92" s="18">
        <v>0</v>
      </c>
      <c r="F92" s="18">
        <v>351000</v>
      </c>
      <c r="G92" s="18">
        <v>351000</v>
      </c>
      <c r="H92" s="18">
        <v>255000</v>
      </c>
      <c r="I92" s="18">
        <v>0</v>
      </c>
      <c r="J92" s="18">
        <v>0</v>
      </c>
      <c r="K92" s="18" t="s">
        <v>335</v>
      </c>
      <c r="L92" s="18" t="s">
        <v>336</v>
      </c>
      <c r="M92" s="18" t="s">
        <v>370</v>
      </c>
      <c r="N92" s="18" t="s">
        <v>370</v>
      </c>
      <c r="O92" s="18">
        <v>0</v>
      </c>
      <c r="P92" s="18">
        <v>0</v>
      </c>
      <c r="Q92" s="18">
        <v>0</v>
      </c>
      <c r="R92" s="18">
        <v>351000</v>
      </c>
      <c r="S92" s="18">
        <v>936</v>
      </c>
      <c r="T92" s="18" t="s">
        <v>61</v>
      </c>
      <c r="U92" s="18">
        <v>375</v>
      </c>
      <c r="V92" s="18">
        <v>0</v>
      </c>
      <c r="W92" s="18" t="s">
        <v>62</v>
      </c>
      <c r="X92" s="18" t="s">
        <v>62</v>
      </c>
      <c r="Y92" s="18">
        <v>0</v>
      </c>
      <c r="Z92" s="18">
        <v>0</v>
      </c>
      <c r="AA92" s="18">
        <v>0</v>
      </c>
      <c r="AB92" s="18">
        <v>0</v>
      </c>
      <c r="AC92" s="18">
        <v>3719</v>
      </c>
      <c r="AD92" s="18" t="s">
        <v>63</v>
      </c>
      <c r="AE92" s="18" t="s">
        <v>64</v>
      </c>
      <c r="AF92" s="18">
        <v>9.7900000000000001E-2</v>
      </c>
      <c r="AG92" s="18">
        <v>34363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 t="e">
        <v>#N/A</v>
      </c>
    </row>
    <row r="93" spans="1:39">
      <c r="A93" s="18" t="s">
        <v>339</v>
      </c>
      <c r="B93" s="18" t="s">
        <v>158</v>
      </c>
      <c r="C93" s="18" t="s">
        <v>112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 t="s">
        <v>61</v>
      </c>
      <c r="L93" s="18" t="s">
        <v>61</v>
      </c>
      <c r="M93" s="18" t="s">
        <v>61</v>
      </c>
      <c r="N93" s="18" t="s">
        <v>61</v>
      </c>
      <c r="O93" s="18">
        <v>0</v>
      </c>
      <c r="P93" s="18">
        <v>0</v>
      </c>
      <c r="Q93" s="18">
        <v>0</v>
      </c>
      <c r="R93" s="18">
        <v>0</v>
      </c>
      <c r="S93" s="18" t="s">
        <v>61</v>
      </c>
      <c r="T93" s="18" t="s">
        <v>61</v>
      </c>
      <c r="U93" s="18">
        <v>0</v>
      </c>
      <c r="V93" s="18" t="s">
        <v>61</v>
      </c>
      <c r="W93" s="18" t="s">
        <v>62</v>
      </c>
      <c r="X93" s="18" t="s">
        <v>62</v>
      </c>
      <c r="Y93" s="18">
        <v>0</v>
      </c>
      <c r="Z93" s="18">
        <v>0</v>
      </c>
      <c r="AA93" s="18">
        <v>0</v>
      </c>
      <c r="AB93" s="18">
        <v>0</v>
      </c>
      <c r="AC93" s="18">
        <v>3719</v>
      </c>
      <c r="AD93" s="18" t="s">
        <v>63</v>
      </c>
      <c r="AE93" s="18" t="s">
        <v>64</v>
      </c>
      <c r="AF93" s="18">
        <v>6.6500000000000004E-2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 t="e">
        <v>#N/A</v>
      </c>
    </row>
    <row r="94" spans="1:39">
      <c r="A94" s="18" t="s">
        <v>338</v>
      </c>
      <c r="B94" s="18" t="s">
        <v>159</v>
      </c>
      <c r="C94" s="18" t="s">
        <v>112</v>
      </c>
      <c r="D94" s="18">
        <v>0</v>
      </c>
      <c r="E94" s="18">
        <v>2.2153846153846155</v>
      </c>
      <c r="F94" s="18">
        <v>81000</v>
      </c>
      <c r="G94" s="18">
        <v>6000</v>
      </c>
      <c r="H94" s="18">
        <v>0</v>
      </c>
      <c r="I94" s="18">
        <v>60000</v>
      </c>
      <c r="J94" s="18">
        <v>54000</v>
      </c>
      <c r="K94" s="18" t="s">
        <v>61</v>
      </c>
      <c r="L94" s="18" t="s">
        <v>61</v>
      </c>
      <c r="M94" s="18" t="s">
        <v>61</v>
      </c>
      <c r="N94" s="18" t="s">
        <v>61</v>
      </c>
      <c r="O94" s="18">
        <v>0</v>
      </c>
      <c r="P94" s="18">
        <v>0</v>
      </c>
      <c r="Q94" s="18">
        <v>54000</v>
      </c>
      <c r="R94" s="18">
        <v>60000</v>
      </c>
      <c r="S94" s="18">
        <v>2.5</v>
      </c>
      <c r="T94" s="18">
        <v>1.7</v>
      </c>
      <c r="U94" s="18">
        <v>24375</v>
      </c>
      <c r="V94" s="18">
        <v>35192</v>
      </c>
      <c r="W94" s="18">
        <v>1.4</v>
      </c>
      <c r="X94" s="18">
        <v>100</v>
      </c>
      <c r="Y94" s="18">
        <v>84912</v>
      </c>
      <c r="Z94" s="18">
        <v>168457</v>
      </c>
      <c r="AA94" s="18">
        <v>138567</v>
      </c>
      <c r="AB94" s="18">
        <v>142139</v>
      </c>
      <c r="AC94" s="18">
        <v>3719</v>
      </c>
      <c r="AD94" s="18" t="s">
        <v>63</v>
      </c>
      <c r="AE94" s="18" t="s">
        <v>64</v>
      </c>
      <c r="AF94" s="18">
        <v>7.5499999999999998E-2</v>
      </c>
      <c r="AG94" s="18">
        <v>4530</v>
      </c>
      <c r="AH94" s="18">
        <v>88706</v>
      </c>
      <c r="AI94" s="18">
        <v>83472</v>
      </c>
      <c r="AJ94" s="18">
        <v>24505</v>
      </c>
      <c r="AK94" s="18">
        <v>9135</v>
      </c>
      <c r="AL94" s="18">
        <v>4907</v>
      </c>
      <c r="AM94" s="18" t="e">
        <v>#N/A</v>
      </c>
    </row>
    <row r="95" spans="1:39">
      <c r="A95" s="18" t="s">
        <v>338</v>
      </c>
      <c r="B95" s="18" t="s">
        <v>160</v>
      </c>
      <c r="C95" s="18" t="s">
        <v>112</v>
      </c>
      <c r="D95" s="18">
        <v>0</v>
      </c>
      <c r="E95" s="18">
        <v>0</v>
      </c>
      <c r="F95" s="18">
        <v>18000</v>
      </c>
      <c r="G95" s="18">
        <v>18000</v>
      </c>
      <c r="H95" s="18">
        <v>0</v>
      </c>
      <c r="I95" s="18">
        <v>3000</v>
      </c>
      <c r="J95" s="18">
        <v>3000</v>
      </c>
      <c r="K95" s="18" t="s">
        <v>335</v>
      </c>
      <c r="L95" s="18" t="s">
        <v>41</v>
      </c>
      <c r="M95" s="18" t="s">
        <v>371</v>
      </c>
      <c r="N95" s="18" t="s">
        <v>371</v>
      </c>
      <c r="O95" s="18">
        <v>0</v>
      </c>
      <c r="P95" s="18">
        <v>0</v>
      </c>
      <c r="Q95" s="18">
        <v>3000</v>
      </c>
      <c r="R95" s="18">
        <v>21000</v>
      </c>
      <c r="S95" s="18" t="s">
        <v>61</v>
      </c>
      <c r="T95" s="18">
        <v>9.4</v>
      </c>
      <c r="U95" s="18">
        <v>0</v>
      </c>
      <c r="V95" s="18">
        <v>2229</v>
      </c>
      <c r="W95" s="18" t="s">
        <v>73</v>
      </c>
      <c r="X95" s="18" t="s">
        <v>73</v>
      </c>
      <c r="Y95" s="18">
        <v>2563</v>
      </c>
      <c r="Z95" s="18">
        <v>10000</v>
      </c>
      <c r="AA95" s="18">
        <v>12500</v>
      </c>
      <c r="AB95" s="18">
        <v>10000</v>
      </c>
      <c r="AC95" s="18">
        <v>3719</v>
      </c>
      <c r="AD95" s="18" t="s">
        <v>63</v>
      </c>
      <c r="AE95" s="18" t="s">
        <v>64</v>
      </c>
      <c r="AF95" s="18">
        <v>7.5499999999999998E-2</v>
      </c>
      <c r="AG95" s="18">
        <v>1586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 t="e">
        <v>#N/A</v>
      </c>
    </row>
    <row r="96" spans="1:39">
      <c r="A96" s="18" t="s">
        <v>338</v>
      </c>
      <c r="B96" s="18" t="s">
        <v>161</v>
      </c>
      <c r="C96" s="18" t="s">
        <v>112</v>
      </c>
      <c r="D96" s="18">
        <v>0</v>
      </c>
      <c r="E96" s="18">
        <v>3</v>
      </c>
      <c r="F96" s="18">
        <v>18000</v>
      </c>
      <c r="G96" s="18">
        <v>3000</v>
      </c>
      <c r="H96" s="18">
        <v>0</v>
      </c>
      <c r="I96" s="18">
        <v>30000</v>
      </c>
      <c r="J96" s="18">
        <v>18000</v>
      </c>
      <c r="K96" s="18" t="s">
        <v>61</v>
      </c>
      <c r="L96" s="18" t="s">
        <v>61</v>
      </c>
      <c r="M96" s="18" t="s">
        <v>61</v>
      </c>
      <c r="N96" s="18" t="s">
        <v>61</v>
      </c>
      <c r="O96" s="18">
        <v>0</v>
      </c>
      <c r="P96" s="18">
        <v>0</v>
      </c>
      <c r="Q96" s="18">
        <v>18000</v>
      </c>
      <c r="R96" s="18">
        <v>21000</v>
      </c>
      <c r="S96" s="18">
        <v>3.5</v>
      </c>
      <c r="T96" s="18">
        <v>4</v>
      </c>
      <c r="U96" s="18">
        <v>6000</v>
      </c>
      <c r="V96" s="18">
        <v>5214</v>
      </c>
      <c r="W96" s="18">
        <v>0.9</v>
      </c>
      <c r="X96" s="18">
        <v>100</v>
      </c>
      <c r="Y96" s="18">
        <v>10119</v>
      </c>
      <c r="Z96" s="18">
        <v>32075</v>
      </c>
      <c r="AA96" s="18">
        <v>4731</v>
      </c>
      <c r="AB96" s="18">
        <v>0</v>
      </c>
      <c r="AC96" s="18">
        <v>3719</v>
      </c>
      <c r="AD96" s="18" t="s">
        <v>63</v>
      </c>
      <c r="AE96" s="18" t="s">
        <v>64</v>
      </c>
      <c r="AF96" s="18">
        <v>8.1000000000000003E-2</v>
      </c>
      <c r="AG96" s="18">
        <v>1701</v>
      </c>
      <c r="AH96" s="18">
        <v>35449</v>
      </c>
      <c r="AI96" s="18">
        <v>12684</v>
      </c>
      <c r="AJ96" s="18">
        <v>0</v>
      </c>
      <c r="AK96" s="18">
        <v>0</v>
      </c>
      <c r="AL96" s="18">
        <v>0</v>
      </c>
      <c r="AM96" s="18" t="e">
        <v>#N/A</v>
      </c>
    </row>
    <row r="97" spans="1:39">
      <c r="A97" s="18" t="s">
        <v>338</v>
      </c>
      <c r="B97" s="18" t="s">
        <v>162</v>
      </c>
      <c r="C97" s="18" t="s">
        <v>163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 t="s">
        <v>61</v>
      </c>
      <c r="L97" s="18" t="s">
        <v>61</v>
      </c>
      <c r="M97" s="18" t="s">
        <v>61</v>
      </c>
      <c r="N97" s="18" t="s">
        <v>61</v>
      </c>
      <c r="O97" s="18">
        <v>0</v>
      </c>
      <c r="P97" s="18">
        <v>0</v>
      </c>
      <c r="Q97" s="18">
        <v>0</v>
      </c>
      <c r="R97" s="18">
        <v>0</v>
      </c>
      <c r="S97" s="18" t="s">
        <v>61</v>
      </c>
      <c r="T97" s="18">
        <v>0</v>
      </c>
      <c r="U97" s="18">
        <v>0</v>
      </c>
      <c r="V97" s="18">
        <v>6423</v>
      </c>
      <c r="W97" s="18" t="s">
        <v>73</v>
      </c>
      <c r="X97" s="18" t="s">
        <v>73</v>
      </c>
      <c r="Y97" s="18">
        <v>21121</v>
      </c>
      <c r="Z97" s="18">
        <v>31368</v>
      </c>
      <c r="AA97" s="18">
        <v>25320</v>
      </c>
      <c r="AB97" s="18">
        <v>0</v>
      </c>
      <c r="AC97" s="18">
        <v>3719</v>
      </c>
      <c r="AD97" s="18" t="s">
        <v>63</v>
      </c>
      <c r="AE97" s="18" t="s">
        <v>64</v>
      </c>
      <c r="AF97" s="18">
        <v>9.9</v>
      </c>
      <c r="AG97" s="18">
        <v>0</v>
      </c>
      <c r="AH97" s="18">
        <v>9000</v>
      </c>
      <c r="AI97" s="18">
        <v>9000</v>
      </c>
      <c r="AJ97" s="18">
        <v>4500</v>
      </c>
      <c r="AK97" s="18">
        <v>3000</v>
      </c>
      <c r="AL97" s="18">
        <v>0</v>
      </c>
      <c r="AM97" s="18" t="e">
        <v>#N/A</v>
      </c>
    </row>
    <row r="98" spans="1:39">
      <c r="A98" s="18" t="s">
        <v>338</v>
      </c>
      <c r="B98" s="18" t="s">
        <v>164</v>
      </c>
      <c r="C98" s="18" t="s">
        <v>60</v>
      </c>
      <c r="D98" s="18">
        <v>0</v>
      </c>
      <c r="E98" s="18">
        <v>13.162162162162161</v>
      </c>
      <c r="F98" s="18">
        <v>136000</v>
      </c>
      <c r="G98" s="18">
        <v>176000</v>
      </c>
      <c r="H98" s="18">
        <v>20000</v>
      </c>
      <c r="I98" s="18">
        <v>251500</v>
      </c>
      <c r="J98" s="18">
        <v>243500</v>
      </c>
      <c r="K98" s="18" t="s">
        <v>61</v>
      </c>
      <c r="L98" s="18" t="s">
        <v>61</v>
      </c>
      <c r="M98" s="18" t="s">
        <v>61</v>
      </c>
      <c r="N98" s="18" t="s">
        <v>61</v>
      </c>
      <c r="O98" s="18">
        <v>0</v>
      </c>
      <c r="P98" s="18">
        <v>235500</v>
      </c>
      <c r="Q98" s="18">
        <v>8000</v>
      </c>
      <c r="R98" s="18">
        <v>419500</v>
      </c>
      <c r="S98" s="18">
        <v>22.7</v>
      </c>
      <c r="T98" s="18">
        <v>289.10000000000002</v>
      </c>
      <c r="U98" s="18">
        <v>18500</v>
      </c>
      <c r="V98" s="18">
        <v>1451</v>
      </c>
      <c r="W98" s="18">
        <v>0.1</v>
      </c>
      <c r="X98" s="18">
        <v>50</v>
      </c>
      <c r="Y98" s="18">
        <v>5059</v>
      </c>
      <c r="Z98" s="18">
        <v>3000</v>
      </c>
      <c r="AA98" s="18">
        <v>12000</v>
      </c>
      <c r="AB98" s="18">
        <v>7941</v>
      </c>
      <c r="AC98" s="18">
        <v>3719</v>
      </c>
      <c r="AD98" s="18" t="s">
        <v>63</v>
      </c>
      <c r="AE98" s="18" t="s">
        <v>64</v>
      </c>
      <c r="AF98" s="18">
        <v>1.4500000000000001E-2</v>
      </c>
      <c r="AG98" s="18">
        <v>6083</v>
      </c>
      <c r="AH98" s="18">
        <v>44000</v>
      </c>
      <c r="AI98" s="18">
        <v>60000</v>
      </c>
      <c r="AJ98" s="18">
        <v>80000</v>
      </c>
      <c r="AK98" s="18">
        <v>80000</v>
      </c>
      <c r="AL98" s="18">
        <v>60000</v>
      </c>
      <c r="AM98" s="18" t="e">
        <v>#N/A</v>
      </c>
    </row>
    <row r="99" spans="1:39">
      <c r="A99" s="18" t="s">
        <v>338</v>
      </c>
      <c r="B99" s="18" t="s">
        <v>165</v>
      </c>
      <c r="C99" s="18" t="s">
        <v>112</v>
      </c>
      <c r="D99" s="18">
        <v>0</v>
      </c>
      <c r="E99" s="18">
        <v>8</v>
      </c>
      <c r="F99" s="18">
        <v>4000</v>
      </c>
      <c r="G99" s="18">
        <v>4000</v>
      </c>
      <c r="H99" s="18">
        <v>0</v>
      </c>
      <c r="I99" s="18">
        <v>4000</v>
      </c>
      <c r="J99" s="18">
        <v>2000</v>
      </c>
      <c r="K99" s="18" t="s">
        <v>335</v>
      </c>
      <c r="L99" s="18" t="s">
        <v>41</v>
      </c>
      <c r="M99" s="18" t="s">
        <v>372</v>
      </c>
      <c r="N99" s="18" t="s">
        <v>372</v>
      </c>
      <c r="O99" s="18">
        <v>0</v>
      </c>
      <c r="P99" s="18">
        <v>0</v>
      </c>
      <c r="Q99" s="18">
        <v>2000</v>
      </c>
      <c r="R99" s="18">
        <v>6000</v>
      </c>
      <c r="S99" s="18">
        <v>24</v>
      </c>
      <c r="T99" s="18" t="s">
        <v>61</v>
      </c>
      <c r="U99" s="18">
        <v>250</v>
      </c>
      <c r="V99" s="18">
        <v>0</v>
      </c>
      <c r="W99" s="18" t="s">
        <v>62</v>
      </c>
      <c r="X99" s="18" t="s">
        <v>62</v>
      </c>
      <c r="Y99" s="18">
        <v>0</v>
      </c>
      <c r="Z99" s="18">
        <v>0</v>
      </c>
      <c r="AA99" s="18">
        <v>1900</v>
      </c>
      <c r="AB99" s="18">
        <v>0</v>
      </c>
      <c r="AC99" s="18">
        <v>3719</v>
      </c>
      <c r="AD99" s="18" t="s">
        <v>63</v>
      </c>
      <c r="AE99" s="18" t="s">
        <v>64</v>
      </c>
      <c r="AF99" s="18">
        <v>1.4500000000000001E-2</v>
      </c>
      <c r="AG99" s="18">
        <v>87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 t="e">
        <v>#N/A</v>
      </c>
    </row>
    <row r="100" spans="1:39">
      <c r="A100" s="18" t="s">
        <v>338</v>
      </c>
      <c r="B100" s="18" t="s">
        <v>166</v>
      </c>
      <c r="C100" s="18" t="s">
        <v>112</v>
      </c>
      <c r="D100" s="18">
        <v>0</v>
      </c>
      <c r="E100" s="18">
        <v>0</v>
      </c>
      <c r="F100" s="18">
        <v>9000</v>
      </c>
      <c r="G100" s="18">
        <v>9000</v>
      </c>
      <c r="H100" s="18">
        <v>9000</v>
      </c>
      <c r="I100" s="18">
        <v>7000</v>
      </c>
      <c r="J100" s="18">
        <v>7000</v>
      </c>
      <c r="K100" s="18" t="s">
        <v>335</v>
      </c>
      <c r="L100" s="18" t="s">
        <v>53</v>
      </c>
      <c r="M100" s="18" t="s">
        <v>358</v>
      </c>
      <c r="N100" s="18" t="s">
        <v>358</v>
      </c>
      <c r="O100" s="18">
        <v>0</v>
      </c>
      <c r="P100" s="18">
        <v>7000</v>
      </c>
      <c r="Q100" s="18">
        <v>0</v>
      </c>
      <c r="R100" s="18">
        <v>16000</v>
      </c>
      <c r="S100" s="18" t="s">
        <v>61</v>
      </c>
      <c r="T100" s="18">
        <v>35.700000000000003</v>
      </c>
      <c r="U100" s="18">
        <v>0</v>
      </c>
      <c r="V100" s="18">
        <v>448</v>
      </c>
      <c r="W100" s="18" t="s">
        <v>73</v>
      </c>
      <c r="X100" s="18" t="s">
        <v>73</v>
      </c>
      <c r="Y100" s="18">
        <v>0</v>
      </c>
      <c r="Z100" s="18">
        <v>0</v>
      </c>
      <c r="AA100" s="18">
        <v>4034</v>
      </c>
      <c r="AB100" s="18">
        <v>0</v>
      </c>
      <c r="AC100" s="18">
        <v>3719</v>
      </c>
      <c r="AD100" s="18" t="s">
        <v>63</v>
      </c>
      <c r="AE100" s="18" t="s">
        <v>64</v>
      </c>
      <c r="AF100" s="18">
        <v>0.17560000000000001</v>
      </c>
      <c r="AG100" s="18">
        <v>2810</v>
      </c>
      <c r="AH100" s="18">
        <v>0</v>
      </c>
      <c r="AI100" s="18">
        <v>0</v>
      </c>
      <c r="AJ100" s="18">
        <v>4034</v>
      </c>
      <c r="AK100" s="18">
        <v>0</v>
      </c>
      <c r="AL100" s="18">
        <v>0</v>
      </c>
      <c r="AM100" s="18" t="e">
        <v>#N/A</v>
      </c>
    </row>
    <row r="101" spans="1:39">
      <c r="A101" s="18" t="s">
        <v>338</v>
      </c>
      <c r="B101" s="18" t="s">
        <v>167</v>
      </c>
      <c r="C101" s="18" t="s">
        <v>112</v>
      </c>
      <c r="D101" s="18">
        <v>0</v>
      </c>
      <c r="E101" s="18">
        <v>4.5714285714285712</v>
      </c>
      <c r="F101" s="18">
        <v>30000</v>
      </c>
      <c r="G101" s="18">
        <v>18000</v>
      </c>
      <c r="H101" s="18">
        <v>0</v>
      </c>
      <c r="I101" s="18">
        <v>6000</v>
      </c>
      <c r="J101" s="18">
        <v>12000</v>
      </c>
      <c r="K101" s="18" t="s">
        <v>61</v>
      </c>
      <c r="L101" s="18" t="s">
        <v>61</v>
      </c>
      <c r="M101" s="18" t="s">
        <v>61</v>
      </c>
      <c r="N101" s="18" t="s">
        <v>61</v>
      </c>
      <c r="O101" s="18">
        <v>0</v>
      </c>
      <c r="P101" s="18">
        <v>0</v>
      </c>
      <c r="Q101" s="18">
        <v>12000</v>
      </c>
      <c r="R101" s="18">
        <v>30000</v>
      </c>
      <c r="S101" s="18">
        <v>11.4</v>
      </c>
      <c r="T101" s="18">
        <v>6.4</v>
      </c>
      <c r="U101" s="18">
        <v>2625</v>
      </c>
      <c r="V101" s="18">
        <v>4706</v>
      </c>
      <c r="W101" s="18">
        <v>1.8</v>
      </c>
      <c r="X101" s="18">
        <v>100</v>
      </c>
      <c r="Y101" s="18">
        <v>10682</v>
      </c>
      <c r="Z101" s="18">
        <v>20565</v>
      </c>
      <c r="AA101" s="18">
        <v>20107</v>
      </c>
      <c r="AB101" s="18">
        <v>19386</v>
      </c>
      <c r="AC101" s="18">
        <v>3719</v>
      </c>
      <c r="AD101" s="18" t="s">
        <v>63</v>
      </c>
      <c r="AE101" s="18" t="s">
        <v>64</v>
      </c>
      <c r="AF101" s="18">
        <v>0.54449999999999998</v>
      </c>
      <c r="AG101" s="18">
        <v>16335</v>
      </c>
      <c r="AH101" s="18">
        <v>15750</v>
      </c>
      <c r="AI101" s="18">
        <v>18678</v>
      </c>
      <c r="AJ101" s="18">
        <v>17760</v>
      </c>
      <c r="AK101" s="18">
        <v>9016</v>
      </c>
      <c r="AL101" s="18">
        <v>597</v>
      </c>
      <c r="AM101" s="18" t="e">
        <v>#N/A</v>
      </c>
    </row>
    <row r="102" spans="1:39">
      <c r="A102" s="18" t="s">
        <v>338</v>
      </c>
      <c r="B102" s="18" t="s">
        <v>168</v>
      </c>
      <c r="C102" s="18" t="s">
        <v>112</v>
      </c>
      <c r="D102" s="18">
        <v>0</v>
      </c>
      <c r="E102" s="18">
        <v>0</v>
      </c>
      <c r="F102" s="18">
        <v>6000</v>
      </c>
      <c r="G102" s="18">
        <v>6000</v>
      </c>
      <c r="H102" s="18">
        <v>0</v>
      </c>
      <c r="I102" s="18">
        <v>2000</v>
      </c>
      <c r="J102" s="18">
        <v>0</v>
      </c>
      <c r="K102" s="18" t="s">
        <v>61</v>
      </c>
      <c r="L102" s="18" t="s">
        <v>61</v>
      </c>
      <c r="M102" s="18" t="s">
        <v>61</v>
      </c>
      <c r="N102" s="18" t="s">
        <v>61</v>
      </c>
      <c r="O102" s="18">
        <v>0</v>
      </c>
      <c r="P102" s="18">
        <v>0</v>
      </c>
      <c r="Q102" s="18">
        <v>0</v>
      </c>
      <c r="R102" s="18">
        <v>6000</v>
      </c>
      <c r="S102" s="18">
        <v>6</v>
      </c>
      <c r="T102" s="18">
        <v>7.2</v>
      </c>
      <c r="U102" s="18">
        <v>1000</v>
      </c>
      <c r="V102" s="18">
        <v>837</v>
      </c>
      <c r="W102" s="18">
        <v>0.8</v>
      </c>
      <c r="X102" s="18">
        <v>100</v>
      </c>
      <c r="Y102" s="18">
        <v>0</v>
      </c>
      <c r="Z102" s="18">
        <v>4000</v>
      </c>
      <c r="AA102" s="18">
        <v>4000</v>
      </c>
      <c r="AB102" s="18">
        <v>0</v>
      </c>
      <c r="AC102" s="18">
        <v>3719</v>
      </c>
      <c r="AD102" s="18" t="s">
        <v>63</v>
      </c>
      <c r="AE102" s="18" t="s">
        <v>64</v>
      </c>
      <c r="AF102" s="18">
        <v>0.54449999999999998</v>
      </c>
      <c r="AG102" s="18">
        <v>3267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 t="e">
        <v>#N/A</v>
      </c>
    </row>
    <row r="103" spans="1:39">
      <c r="A103" s="18" t="s">
        <v>338</v>
      </c>
      <c r="B103" s="18" t="s">
        <v>169</v>
      </c>
      <c r="C103" s="18" t="s">
        <v>170</v>
      </c>
      <c r="D103" s="18">
        <v>0</v>
      </c>
      <c r="E103" s="18">
        <v>1.6842105263157894</v>
      </c>
      <c r="F103" s="18">
        <v>12000</v>
      </c>
      <c r="G103" s="18">
        <v>0</v>
      </c>
      <c r="H103" s="18">
        <v>0</v>
      </c>
      <c r="I103" s="18">
        <v>0</v>
      </c>
      <c r="J103" s="18">
        <v>12000</v>
      </c>
      <c r="K103" s="18" t="s">
        <v>61</v>
      </c>
      <c r="L103" s="18" t="s">
        <v>61</v>
      </c>
      <c r="M103" s="18" t="s">
        <v>61</v>
      </c>
      <c r="N103" s="18" t="s">
        <v>61</v>
      </c>
      <c r="O103" s="18">
        <v>0</v>
      </c>
      <c r="P103" s="18">
        <v>12000</v>
      </c>
      <c r="Q103" s="18">
        <v>0</v>
      </c>
      <c r="R103" s="18">
        <v>12000</v>
      </c>
      <c r="S103" s="18">
        <v>1.7</v>
      </c>
      <c r="T103" s="18" t="s">
        <v>61</v>
      </c>
      <c r="U103" s="18">
        <v>7125</v>
      </c>
      <c r="V103" s="18" t="s">
        <v>61</v>
      </c>
      <c r="W103" s="18" t="s">
        <v>62</v>
      </c>
      <c r="X103" s="18" t="s">
        <v>62</v>
      </c>
      <c r="Y103" s="18">
        <v>0</v>
      </c>
      <c r="Z103" s="18">
        <v>0</v>
      </c>
      <c r="AA103" s="18">
        <v>0</v>
      </c>
      <c r="AB103" s="18">
        <v>0</v>
      </c>
      <c r="AC103" s="18">
        <v>3719</v>
      </c>
      <c r="AD103" s="18" t="s">
        <v>63</v>
      </c>
      <c r="AE103" s="18" t="s">
        <v>64</v>
      </c>
      <c r="AF103" s="18">
        <v>0.54449999999999998</v>
      </c>
      <c r="AG103" s="18">
        <v>6534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 t="e">
        <v>#N/A</v>
      </c>
    </row>
    <row r="104" spans="1:39">
      <c r="A104" s="18" t="s">
        <v>338</v>
      </c>
      <c r="B104" s="18" t="s">
        <v>171</v>
      </c>
      <c r="C104" s="18" t="s">
        <v>170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 t="s">
        <v>61</v>
      </c>
      <c r="L104" s="18" t="s">
        <v>61</v>
      </c>
      <c r="M104" s="18" t="s">
        <v>61</v>
      </c>
      <c r="N104" s="18" t="s">
        <v>61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 t="s">
        <v>61</v>
      </c>
      <c r="U104" s="18">
        <v>11250</v>
      </c>
      <c r="V104" s="18" t="s">
        <v>61</v>
      </c>
      <c r="W104" s="18" t="s">
        <v>62</v>
      </c>
      <c r="X104" s="18" t="s">
        <v>62</v>
      </c>
      <c r="Y104" s="18">
        <v>0</v>
      </c>
      <c r="Z104" s="18">
        <v>0</v>
      </c>
      <c r="AA104" s="18">
        <v>0</v>
      </c>
      <c r="AB104" s="18">
        <v>0</v>
      </c>
      <c r="AC104" s="18">
        <v>3719</v>
      </c>
      <c r="AD104" s="18" t="s">
        <v>63</v>
      </c>
      <c r="AE104" s="18" t="s">
        <v>64</v>
      </c>
      <c r="AF104" s="18">
        <v>3.6600000000000001E-2</v>
      </c>
      <c r="AG104" s="18">
        <v>0</v>
      </c>
      <c r="AH104" s="18">
        <v>12000</v>
      </c>
      <c r="AI104" s="18">
        <v>12000</v>
      </c>
      <c r="AJ104" s="18">
        <v>12000</v>
      </c>
      <c r="AK104" s="18">
        <v>12000</v>
      </c>
      <c r="AL104" s="18">
        <v>12000</v>
      </c>
      <c r="AM104" s="18" t="e">
        <v>#N/A</v>
      </c>
    </row>
    <row r="105" spans="1:39">
      <c r="A105" s="18" t="s">
        <v>343</v>
      </c>
      <c r="B105" s="18" t="s">
        <v>172</v>
      </c>
      <c r="C105" s="18" t="s">
        <v>173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12000</v>
      </c>
      <c r="J105" s="18">
        <v>12000</v>
      </c>
      <c r="K105" s="18" t="s">
        <v>335</v>
      </c>
      <c r="L105" s="18" t="s">
        <v>41</v>
      </c>
      <c r="M105" s="18" t="s">
        <v>373</v>
      </c>
      <c r="N105" s="18" t="s">
        <v>373</v>
      </c>
      <c r="O105" s="18">
        <v>0</v>
      </c>
      <c r="P105" s="18">
        <v>12000</v>
      </c>
      <c r="Q105" s="18">
        <v>0</v>
      </c>
      <c r="R105" s="18">
        <v>12000</v>
      </c>
      <c r="S105" s="18" t="s">
        <v>61</v>
      </c>
      <c r="T105" s="18" t="s">
        <v>61</v>
      </c>
      <c r="U105" s="18">
        <v>0</v>
      </c>
      <c r="V105" s="18" t="s">
        <v>61</v>
      </c>
      <c r="W105" s="18" t="s">
        <v>62</v>
      </c>
      <c r="X105" s="18" t="s">
        <v>62</v>
      </c>
      <c r="Y105" s="18">
        <v>0</v>
      </c>
      <c r="Z105" s="18">
        <v>0</v>
      </c>
      <c r="AA105" s="18">
        <v>0</v>
      </c>
      <c r="AB105" s="18">
        <v>0</v>
      </c>
      <c r="AC105" s="18">
        <v>3719</v>
      </c>
      <c r="AD105" s="18" t="s">
        <v>63</v>
      </c>
      <c r="AE105" s="18" t="s">
        <v>64</v>
      </c>
      <c r="AF105" s="18">
        <v>0.1</v>
      </c>
      <c r="AG105" s="18">
        <v>1200</v>
      </c>
      <c r="AH105" s="18">
        <v>3000</v>
      </c>
      <c r="AI105" s="18">
        <v>3000</v>
      </c>
      <c r="AJ105" s="18">
        <v>3000</v>
      </c>
      <c r="AK105" s="18">
        <v>3000</v>
      </c>
      <c r="AL105" s="18">
        <v>3000</v>
      </c>
      <c r="AM105" s="18" t="e">
        <v>#N/A</v>
      </c>
    </row>
    <row r="106" spans="1:39">
      <c r="A106" s="18" t="s">
        <v>338</v>
      </c>
      <c r="B106" s="18" t="s">
        <v>174</v>
      </c>
      <c r="C106" s="18" t="s">
        <v>60</v>
      </c>
      <c r="D106" s="18">
        <v>0</v>
      </c>
      <c r="E106" s="18">
        <v>3.2</v>
      </c>
      <c r="F106" s="18">
        <v>224000</v>
      </c>
      <c r="G106" s="18">
        <v>344000</v>
      </c>
      <c r="H106" s="18">
        <v>32000</v>
      </c>
      <c r="I106" s="18">
        <v>168000</v>
      </c>
      <c r="J106" s="18">
        <v>112000</v>
      </c>
      <c r="K106" s="18" t="s">
        <v>61</v>
      </c>
      <c r="L106" s="18" t="s">
        <v>61</v>
      </c>
      <c r="M106" s="18" t="s">
        <v>61</v>
      </c>
      <c r="N106" s="18" t="s">
        <v>61</v>
      </c>
      <c r="O106" s="18">
        <v>0</v>
      </c>
      <c r="P106" s="18">
        <v>0</v>
      </c>
      <c r="Q106" s="18">
        <v>112000</v>
      </c>
      <c r="R106" s="18">
        <v>456000</v>
      </c>
      <c r="S106" s="18">
        <v>13</v>
      </c>
      <c r="T106" s="18">
        <v>16.3</v>
      </c>
      <c r="U106" s="18">
        <v>35000</v>
      </c>
      <c r="V106" s="18">
        <v>28050</v>
      </c>
      <c r="W106" s="18">
        <v>0.8</v>
      </c>
      <c r="X106" s="18">
        <v>100</v>
      </c>
      <c r="Y106" s="18">
        <v>105700</v>
      </c>
      <c r="Z106" s="18">
        <v>125472</v>
      </c>
      <c r="AA106" s="18">
        <v>101280</v>
      </c>
      <c r="AB106" s="18">
        <v>0</v>
      </c>
      <c r="AC106" s="18">
        <v>3719</v>
      </c>
      <c r="AD106" s="18" t="s">
        <v>63</v>
      </c>
      <c r="AE106" s="18" t="s">
        <v>64</v>
      </c>
      <c r="AF106" s="18">
        <v>1.2200000000000001E-2</v>
      </c>
      <c r="AG106" s="18">
        <v>5563</v>
      </c>
      <c r="AH106" s="18">
        <v>134264</v>
      </c>
      <c r="AI106" s="18">
        <v>80000</v>
      </c>
      <c r="AJ106" s="18">
        <v>56000</v>
      </c>
      <c r="AK106" s="18">
        <v>56000</v>
      </c>
      <c r="AL106" s="18">
        <v>56000</v>
      </c>
      <c r="AM106" s="18" t="e">
        <v>#N/A</v>
      </c>
    </row>
    <row r="107" spans="1:39">
      <c r="A107" s="18" t="s">
        <v>343</v>
      </c>
      <c r="B107" s="18" t="s">
        <v>175</v>
      </c>
      <c r="C107" s="18" t="s">
        <v>60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152000</v>
      </c>
      <c r="J107" s="18">
        <v>152000</v>
      </c>
      <c r="K107" s="18" t="s">
        <v>344</v>
      </c>
      <c r="L107" s="18" t="s">
        <v>336</v>
      </c>
      <c r="M107" s="18" t="s">
        <v>374</v>
      </c>
      <c r="N107" s="18" t="s">
        <v>374</v>
      </c>
      <c r="O107" s="18">
        <v>0</v>
      </c>
      <c r="P107" s="18">
        <v>152000</v>
      </c>
      <c r="Q107" s="18">
        <v>0</v>
      </c>
      <c r="R107" s="18">
        <v>152000</v>
      </c>
      <c r="S107" s="18" t="s">
        <v>61</v>
      </c>
      <c r="T107" s="18" t="s">
        <v>61</v>
      </c>
      <c r="U107" s="18">
        <v>0</v>
      </c>
      <c r="V107" s="18" t="s">
        <v>61</v>
      </c>
      <c r="W107" s="18" t="s">
        <v>62</v>
      </c>
      <c r="X107" s="18" t="s">
        <v>62</v>
      </c>
      <c r="Y107" s="18">
        <v>0</v>
      </c>
      <c r="Z107" s="18">
        <v>0</v>
      </c>
      <c r="AA107" s="18">
        <v>0</v>
      </c>
      <c r="AB107" s="18">
        <v>0</v>
      </c>
      <c r="AC107" s="18">
        <v>3719</v>
      </c>
      <c r="AD107" s="18" t="s">
        <v>63</v>
      </c>
      <c r="AE107" s="18" t="s">
        <v>64</v>
      </c>
      <c r="AF107" s="18">
        <v>1.2200000000000001E-2</v>
      </c>
      <c r="AG107" s="18">
        <v>1854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 t="e">
        <v>#N/A</v>
      </c>
    </row>
    <row r="108" spans="1:39">
      <c r="A108" s="18" t="s">
        <v>334</v>
      </c>
      <c r="B108" s="18" t="s">
        <v>176</v>
      </c>
      <c r="C108" s="18" t="s">
        <v>60</v>
      </c>
      <c r="D108" s="18">
        <v>0</v>
      </c>
      <c r="E108" s="18">
        <v>3.3333333333333335</v>
      </c>
      <c r="F108" s="18">
        <v>384000</v>
      </c>
      <c r="G108" s="18">
        <v>408000</v>
      </c>
      <c r="H108" s="18">
        <v>320000</v>
      </c>
      <c r="I108" s="18">
        <v>0</v>
      </c>
      <c r="J108" s="18">
        <v>40000</v>
      </c>
      <c r="K108" s="18" t="s">
        <v>61</v>
      </c>
      <c r="L108" s="18" t="s">
        <v>61</v>
      </c>
      <c r="M108" s="18" t="s">
        <v>61</v>
      </c>
      <c r="N108" s="18" t="s">
        <v>61</v>
      </c>
      <c r="O108" s="18">
        <v>0</v>
      </c>
      <c r="P108" s="18">
        <v>0</v>
      </c>
      <c r="Q108" s="18">
        <v>40000</v>
      </c>
      <c r="R108" s="18">
        <v>448000</v>
      </c>
      <c r="S108" s="18">
        <v>37.299999999999997</v>
      </c>
      <c r="T108" s="18">
        <v>24.3</v>
      </c>
      <c r="U108" s="18">
        <v>12000</v>
      </c>
      <c r="V108" s="18">
        <v>18411</v>
      </c>
      <c r="W108" s="18">
        <v>1.5</v>
      </c>
      <c r="X108" s="18">
        <v>100</v>
      </c>
      <c r="Y108" s="18">
        <v>41283</v>
      </c>
      <c r="Z108" s="18">
        <v>78717</v>
      </c>
      <c r="AA108" s="18">
        <v>66591</v>
      </c>
      <c r="AB108" s="18">
        <v>0</v>
      </c>
      <c r="AC108" s="18">
        <v>3719</v>
      </c>
      <c r="AD108" s="18" t="s">
        <v>63</v>
      </c>
      <c r="AE108" s="18" t="s">
        <v>64</v>
      </c>
      <c r="AF108" s="18">
        <v>9.7000000000000003E-3</v>
      </c>
      <c r="AG108" s="18">
        <v>4346</v>
      </c>
      <c r="AH108" s="18">
        <v>68000</v>
      </c>
      <c r="AI108" s="18">
        <v>60000</v>
      </c>
      <c r="AJ108" s="18">
        <v>60000</v>
      </c>
      <c r="AK108" s="18">
        <v>40000</v>
      </c>
      <c r="AL108" s="18">
        <v>40000</v>
      </c>
      <c r="AM108" s="18" t="e">
        <v>#N/A</v>
      </c>
    </row>
    <row r="109" spans="1:39">
      <c r="A109" s="18" t="s">
        <v>334</v>
      </c>
      <c r="B109" s="18" t="s">
        <v>177</v>
      </c>
      <c r="C109" s="18" t="s">
        <v>60</v>
      </c>
      <c r="D109" s="18">
        <v>0</v>
      </c>
      <c r="E109" s="18">
        <v>9.4863387978142075</v>
      </c>
      <c r="F109" s="18">
        <v>2535000</v>
      </c>
      <c r="G109" s="18">
        <v>2115000</v>
      </c>
      <c r="H109" s="18">
        <v>825000</v>
      </c>
      <c r="I109" s="18">
        <v>294000</v>
      </c>
      <c r="J109" s="18">
        <v>651000</v>
      </c>
      <c r="K109" s="18" t="s">
        <v>61</v>
      </c>
      <c r="L109" s="18" t="s">
        <v>61</v>
      </c>
      <c r="M109" s="18" t="s">
        <v>61</v>
      </c>
      <c r="N109" s="18" t="s">
        <v>61</v>
      </c>
      <c r="O109" s="18">
        <v>0</v>
      </c>
      <c r="P109" s="18">
        <v>360000</v>
      </c>
      <c r="Q109" s="18">
        <v>291000</v>
      </c>
      <c r="R109" s="18">
        <v>2766000</v>
      </c>
      <c r="S109" s="18">
        <v>40.299999999999997</v>
      </c>
      <c r="T109" s="18">
        <v>24.5</v>
      </c>
      <c r="U109" s="18">
        <v>68625</v>
      </c>
      <c r="V109" s="18">
        <v>113038</v>
      </c>
      <c r="W109" s="18">
        <v>1.6</v>
      </c>
      <c r="X109" s="18">
        <v>100</v>
      </c>
      <c r="Y109" s="18">
        <v>429604</v>
      </c>
      <c r="Z109" s="18">
        <v>464396</v>
      </c>
      <c r="AA109" s="18">
        <v>336936</v>
      </c>
      <c r="AB109" s="18">
        <v>0</v>
      </c>
      <c r="AC109" s="18">
        <v>3719</v>
      </c>
      <c r="AD109" s="18" t="s">
        <v>63</v>
      </c>
      <c r="AE109" s="18" t="s">
        <v>64</v>
      </c>
      <c r="AF109" s="18">
        <v>5.4000000000000003E-3</v>
      </c>
      <c r="AG109" s="18">
        <v>14936</v>
      </c>
      <c r="AH109" s="18">
        <v>320171</v>
      </c>
      <c r="AI109" s="18">
        <v>451818</v>
      </c>
      <c r="AJ109" s="18">
        <v>300000</v>
      </c>
      <c r="AK109" s="18">
        <v>300000</v>
      </c>
      <c r="AL109" s="18">
        <v>300000</v>
      </c>
      <c r="AM109" s="18" t="e">
        <v>#N/A</v>
      </c>
    </row>
    <row r="110" spans="1:39">
      <c r="A110" s="18" t="s">
        <v>334</v>
      </c>
      <c r="B110" s="18" t="s">
        <v>178</v>
      </c>
      <c r="C110" s="18" t="s">
        <v>60</v>
      </c>
      <c r="D110" s="18">
        <v>0</v>
      </c>
      <c r="E110" s="18">
        <v>7.7037037037037033</v>
      </c>
      <c r="F110" s="18">
        <v>368000</v>
      </c>
      <c r="G110" s="18">
        <v>356000</v>
      </c>
      <c r="H110" s="18">
        <v>176000</v>
      </c>
      <c r="I110" s="18">
        <v>52000</v>
      </c>
      <c r="J110" s="18">
        <v>104000</v>
      </c>
      <c r="K110" s="18" t="s">
        <v>61</v>
      </c>
      <c r="L110" s="18" t="s">
        <v>61</v>
      </c>
      <c r="M110" s="18" t="s">
        <v>61</v>
      </c>
      <c r="N110" s="18" t="s">
        <v>61</v>
      </c>
      <c r="O110" s="18">
        <v>0</v>
      </c>
      <c r="P110" s="18">
        <v>40000</v>
      </c>
      <c r="Q110" s="18">
        <v>64000</v>
      </c>
      <c r="R110" s="18">
        <v>460000</v>
      </c>
      <c r="S110" s="18">
        <v>34.1</v>
      </c>
      <c r="T110" s="18">
        <v>29.9</v>
      </c>
      <c r="U110" s="18">
        <v>13500</v>
      </c>
      <c r="V110" s="18">
        <v>15375</v>
      </c>
      <c r="W110" s="18">
        <v>1.1000000000000001</v>
      </c>
      <c r="X110" s="18">
        <v>100</v>
      </c>
      <c r="Y110" s="18">
        <v>57118</v>
      </c>
      <c r="Z110" s="18">
        <v>56538</v>
      </c>
      <c r="AA110" s="18">
        <v>49295</v>
      </c>
      <c r="AB110" s="18">
        <v>0</v>
      </c>
      <c r="AC110" s="18">
        <v>3719</v>
      </c>
      <c r="AD110" s="18" t="s">
        <v>63</v>
      </c>
      <c r="AE110" s="18" t="s">
        <v>64</v>
      </c>
      <c r="AF110" s="18">
        <v>2.6800000000000001E-2</v>
      </c>
      <c r="AG110" s="18">
        <v>12328</v>
      </c>
      <c r="AH110" s="18">
        <v>44196</v>
      </c>
      <c r="AI110" s="18">
        <v>30000</v>
      </c>
      <c r="AJ110" s="18">
        <v>30000</v>
      </c>
      <c r="AK110" s="18">
        <v>24000</v>
      </c>
      <c r="AL110" s="18">
        <v>24000</v>
      </c>
      <c r="AM110" s="18" t="e">
        <v>#N/A</v>
      </c>
    </row>
    <row r="111" spans="1:39">
      <c r="A111" s="18" t="s">
        <v>338</v>
      </c>
      <c r="B111" s="18" t="s">
        <v>179</v>
      </c>
      <c r="C111" s="18" t="s">
        <v>180</v>
      </c>
      <c r="D111" s="18">
        <v>0</v>
      </c>
      <c r="E111" s="18">
        <v>9.75</v>
      </c>
      <c r="F111" s="18">
        <v>165000</v>
      </c>
      <c r="G111" s="18">
        <v>135000</v>
      </c>
      <c r="H111" s="18">
        <v>135000</v>
      </c>
      <c r="I111" s="18">
        <v>99000</v>
      </c>
      <c r="J111" s="18">
        <v>117000</v>
      </c>
      <c r="K111" s="18" t="s">
        <v>61</v>
      </c>
      <c r="L111" s="18" t="s">
        <v>61</v>
      </c>
      <c r="M111" s="18" t="s">
        <v>61</v>
      </c>
      <c r="N111" s="18" t="s">
        <v>61</v>
      </c>
      <c r="O111" s="18">
        <v>0</v>
      </c>
      <c r="P111" s="18">
        <v>117000</v>
      </c>
      <c r="Q111" s="18">
        <v>0</v>
      </c>
      <c r="R111" s="18">
        <v>252000</v>
      </c>
      <c r="S111" s="18">
        <v>21</v>
      </c>
      <c r="T111" s="18">
        <v>11.1</v>
      </c>
      <c r="U111" s="18">
        <v>12000</v>
      </c>
      <c r="V111" s="18">
        <v>22768</v>
      </c>
      <c r="W111" s="18">
        <v>1.9</v>
      </c>
      <c r="X111" s="18">
        <v>100</v>
      </c>
      <c r="Y111" s="18">
        <v>45842</v>
      </c>
      <c r="Z111" s="18">
        <v>115748</v>
      </c>
      <c r="AA111" s="18">
        <v>103090</v>
      </c>
      <c r="AB111" s="18">
        <v>0</v>
      </c>
      <c r="AC111" s="18">
        <v>3719</v>
      </c>
      <c r="AD111" s="18" t="s">
        <v>63</v>
      </c>
      <c r="AE111" s="18" t="s">
        <v>64</v>
      </c>
      <c r="AF111" s="18">
        <v>6.93E-2</v>
      </c>
      <c r="AG111" s="18">
        <v>17464</v>
      </c>
      <c r="AH111" s="18">
        <v>111000</v>
      </c>
      <c r="AI111" s="18">
        <v>45000</v>
      </c>
      <c r="AJ111" s="18">
        <v>45000</v>
      </c>
      <c r="AK111" s="18">
        <v>45000</v>
      </c>
      <c r="AL111" s="18">
        <v>45000</v>
      </c>
      <c r="AM111" s="18" t="e">
        <v>#N/A</v>
      </c>
    </row>
    <row r="112" spans="1:39">
      <c r="A112" s="18" t="s">
        <v>338</v>
      </c>
      <c r="B112" s="18" t="s">
        <v>181</v>
      </c>
      <c r="C112" s="18" t="s">
        <v>180</v>
      </c>
      <c r="D112" s="18">
        <v>0</v>
      </c>
      <c r="E112" s="18">
        <v>4.3809832873600518</v>
      </c>
      <c r="F112" s="18">
        <v>21000</v>
      </c>
      <c r="G112" s="18">
        <v>0</v>
      </c>
      <c r="H112" s="18">
        <v>0</v>
      </c>
      <c r="I112" s="18">
        <v>57000</v>
      </c>
      <c r="J112" s="18">
        <v>27000</v>
      </c>
      <c r="K112" s="18" t="s">
        <v>61</v>
      </c>
      <c r="L112" s="18" t="s">
        <v>61</v>
      </c>
      <c r="M112" s="18" t="s">
        <v>61</v>
      </c>
      <c r="N112" s="18" t="s">
        <v>61</v>
      </c>
      <c r="O112" s="18">
        <v>0</v>
      </c>
      <c r="P112" s="18">
        <v>3000</v>
      </c>
      <c r="Q112" s="18">
        <v>24000</v>
      </c>
      <c r="R112" s="18">
        <v>27000</v>
      </c>
      <c r="S112" s="18">
        <v>4.4000000000000004</v>
      </c>
      <c r="T112" s="18">
        <v>2</v>
      </c>
      <c r="U112" s="18">
        <v>6163</v>
      </c>
      <c r="V112" s="18">
        <v>13513</v>
      </c>
      <c r="W112" s="18">
        <v>2.2000000000000002</v>
      </c>
      <c r="X112" s="18">
        <v>150</v>
      </c>
      <c r="Y112" s="18">
        <v>22608</v>
      </c>
      <c r="Z112" s="18">
        <v>64246</v>
      </c>
      <c r="AA112" s="18">
        <v>55098</v>
      </c>
      <c r="AB112" s="18">
        <v>0</v>
      </c>
      <c r="AC112" s="18">
        <v>3719</v>
      </c>
      <c r="AD112" s="18" t="s">
        <v>63</v>
      </c>
      <c r="AE112" s="18" t="s">
        <v>64</v>
      </c>
      <c r="AF112" s="18">
        <v>6.93E-2</v>
      </c>
      <c r="AG112" s="18">
        <v>1871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 t="e">
        <v>#N/A</v>
      </c>
    </row>
    <row r="113" spans="1:39">
      <c r="A113" s="18" t="s">
        <v>343</v>
      </c>
      <c r="B113" s="18" t="s">
        <v>182</v>
      </c>
      <c r="C113" s="18" t="s">
        <v>180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30000</v>
      </c>
      <c r="J113" s="18">
        <v>33000</v>
      </c>
      <c r="K113" s="18" t="s">
        <v>335</v>
      </c>
      <c r="L113" s="18" t="s">
        <v>53</v>
      </c>
      <c r="M113" s="18" t="s">
        <v>375</v>
      </c>
      <c r="N113" s="18" t="s">
        <v>375</v>
      </c>
      <c r="O113" s="18">
        <v>0</v>
      </c>
      <c r="P113" s="18">
        <v>33000</v>
      </c>
      <c r="Q113" s="18">
        <v>0</v>
      </c>
      <c r="R113" s="18">
        <v>33000</v>
      </c>
      <c r="S113" s="18" t="s">
        <v>61</v>
      </c>
      <c r="T113" s="18" t="s">
        <v>61</v>
      </c>
      <c r="U113" s="18">
        <v>0</v>
      </c>
      <c r="V113" s="18">
        <v>0</v>
      </c>
      <c r="W113" s="18" t="s">
        <v>62</v>
      </c>
      <c r="X113" s="18" t="s">
        <v>62</v>
      </c>
      <c r="Y113" s="18">
        <v>0</v>
      </c>
      <c r="Z113" s="18">
        <v>0</v>
      </c>
      <c r="AA113" s="18">
        <v>0</v>
      </c>
      <c r="AB113" s="18">
        <v>0</v>
      </c>
      <c r="AC113" s="18">
        <v>3719</v>
      </c>
      <c r="AD113" s="18" t="s">
        <v>63</v>
      </c>
      <c r="AE113" s="18" t="s">
        <v>64</v>
      </c>
      <c r="AF113" s="18">
        <v>0.1181</v>
      </c>
      <c r="AG113" s="18">
        <v>3897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 t="e">
        <v>#N/A</v>
      </c>
    </row>
    <row r="114" spans="1:39">
      <c r="A114" s="18" t="s">
        <v>343</v>
      </c>
      <c r="B114" s="18" t="s">
        <v>183</v>
      </c>
      <c r="C114" s="18" t="s">
        <v>180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192000</v>
      </c>
      <c r="J114" s="18">
        <v>192000</v>
      </c>
      <c r="K114" s="18" t="s">
        <v>335</v>
      </c>
      <c r="L114" s="18" t="s">
        <v>53</v>
      </c>
      <c r="M114" s="18" t="s">
        <v>375</v>
      </c>
      <c r="N114" s="18" t="s">
        <v>375</v>
      </c>
      <c r="O114" s="18">
        <v>0</v>
      </c>
      <c r="P114" s="18">
        <v>189000</v>
      </c>
      <c r="Q114" s="18">
        <v>3000</v>
      </c>
      <c r="R114" s="18">
        <v>192000</v>
      </c>
      <c r="S114" s="18" t="s">
        <v>61</v>
      </c>
      <c r="T114" s="18" t="s">
        <v>61</v>
      </c>
      <c r="U114" s="18">
        <v>0</v>
      </c>
      <c r="V114" s="18">
        <v>0</v>
      </c>
      <c r="W114" s="18" t="s">
        <v>62</v>
      </c>
      <c r="X114" s="18" t="s">
        <v>62</v>
      </c>
      <c r="Y114" s="18">
        <v>0</v>
      </c>
      <c r="Z114" s="18">
        <v>0</v>
      </c>
      <c r="AA114" s="18">
        <v>0</v>
      </c>
      <c r="AB114" s="18">
        <v>0</v>
      </c>
      <c r="AC114" s="18">
        <v>3719</v>
      </c>
      <c r="AD114" s="18" t="s">
        <v>63</v>
      </c>
      <c r="AE114" s="18" t="s">
        <v>64</v>
      </c>
      <c r="AF114" s="18">
        <v>0.1181</v>
      </c>
      <c r="AG114" s="18">
        <v>22675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 t="e">
        <v>#N/A</v>
      </c>
    </row>
    <row r="115" spans="1:39">
      <c r="A115" s="18" t="s">
        <v>334</v>
      </c>
      <c r="B115" s="18" t="s">
        <v>184</v>
      </c>
      <c r="C115" s="18" t="s">
        <v>180</v>
      </c>
      <c r="D115" s="18">
        <v>0</v>
      </c>
      <c r="E115" s="18">
        <v>30.588235294117649</v>
      </c>
      <c r="F115" s="18">
        <v>141000</v>
      </c>
      <c r="G115" s="18">
        <v>0</v>
      </c>
      <c r="H115" s="18">
        <v>0</v>
      </c>
      <c r="I115" s="18">
        <v>54000</v>
      </c>
      <c r="J115" s="18">
        <v>195000</v>
      </c>
      <c r="K115" s="18" t="s">
        <v>335</v>
      </c>
      <c r="L115" s="18" t="s">
        <v>41</v>
      </c>
      <c r="M115" s="18" t="s">
        <v>376</v>
      </c>
      <c r="N115" s="18" t="s">
        <v>376</v>
      </c>
      <c r="O115" s="18">
        <v>0</v>
      </c>
      <c r="P115" s="18">
        <v>141000</v>
      </c>
      <c r="Q115" s="18">
        <v>54000</v>
      </c>
      <c r="R115" s="18">
        <v>195000</v>
      </c>
      <c r="S115" s="18">
        <v>30.6</v>
      </c>
      <c r="T115" s="18">
        <v>5.9</v>
      </c>
      <c r="U115" s="18">
        <v>6375</v>
      </c>
      <c r="V115" s="18">
        <v>33061</v>
      </c>
      <c r="W115" s="18">
        <v>5.2</v>
      </c>
      <c r="X115" s="18">
        <v>150</v>
      </c>
      <c r="Y115" s="18">
        <v>59325</v>
      </c>
      <c r="Z115" s="18">
        <v>186194</v>
      </c>
      <c r="AA115" s="18">
        <v>77542</v>
      </c>
      <c r="AB115" s="18">
        <v>0</v>
      </c>
      <c r="AC115" s="18">
        <v>3719</v>
      </c>
      <c r="AD115" s="18" t="s">
        <v>63</v>
      </c>
      <c r="AE115" s="18" t="s">
        <v>64</v>
      </c>
      <c r="AF115" s="18">
        <v>6.4299999999999996E-2</v>
      </c>
      <c r="AG115" s="18">
        <v>12539</v>
      </c>
      <c r="AH115" s="18">
        <v>234000</v>
      </c>
      <c r="AI115" s="18">
        <v>60000</v>
      </c>
      <c r="AJ115" s="18">
        <v>60000</v>
      </c>
      <c r="AK115" s="18">
        <v>60000</v>
      </c>
      <c r="AL115" s="18">
        <v>60000</v>
      </c>
      <c r="AM115" s="18" t="e">
        <v>#N/A</v>
      </c>
    </row>
    <row r="116" spans="1:39">
      <c r="A116" s="18" t="s">
        <v>338</v>
      </c>
      <c r="B116" s="18" t="s">
        <v>185</v>
      </c>
      <c r="C116" s="18" t="s">
        <v>180</v>
      </c>
      <c r="D116" s="18">
        <v>0</v>
      </c>
      <c r="E116" s="18">
        <v>14.4</v>
      </c>
      <c r="F116" s="18">
        <v>120000</v>
      </c>
      <c r="G116" s="18">
        <v>21000</v>
      </c>
      <c r="H116" s="18">
        <v>21000</v>
      </c>
      <c r="I116" s="18">
        <v>57000</v>
      </c>
      <c r="J116" s="18">
        <v>108000</v>
      </c>
      <c r="K116" s="18" t="s">
        <v>335</v>
      </c>
      <c r="L116" s="18" t="s">
        <v>41</v>
      </c>
      <c r="M116" s="18" t="s">
        <v>377</v>
      </c>
      <c r="N116" s="18" t="s">
        <v>377</v>
      </c>
      <c r="O116" s="18">
        <v>0</v>
      </c>
      <c r="P116" s="18">
        <v>75000</v>
      </c>
      <c r="Q116" s="18">
        <v>33000</v>
      </c>
      <c r="R116" s="18">
        <v>129000</v>
      </c>
      <c r="S116" s="18">
        <v>17.2</v>
      </c>
      <c r="T116" s="18">
        <v>6.2</v>
      </c>
      <c r="U116" s="18">
        <v>7500</v>
      </c>
      <c r="V116" s="18">
        <v>20759</v>
      </c>
      <c r="W116" s="18">
        <v>2.8</v>
      </c>
      <c r="X116" s="18">
        <v>150</v>
      </c>
      <c r="Y116" s="18">
        <v>25403</v>
      </c>
      <c r="Z116" s="18">
        <v>126720</v>
      </c>
      <c r="AA116" s="18">
        <v>113068</v>
      </c>
      <c r="AB116" s="18">
        <v>58800</v>
      </c>
      <c r="AC116" s="18">
        <v>3719</v>
      </c>
      <c r="AD116" s="18" t="s">
        <v>63</v>
      </c>
      <c r="AE116" s="18" t="s">
        <v>64</v>
      </c>
      <c r="AF116" s="18">
        <v>5.9400000000000001E-2</v>
      </c>
      <c r="AG116" s="18">
        <v>7663</v>
      </c>
      <c r="AH116" s="18">
        <v>62000</v>
      </c>
      <c r="AI116" s="18">
        <v>66000</v>
      </c>
      <c r="AJ116" s="18">
        <v>120000</v>
      </c>
      <c r="AK116" s="18">
        <v>110000</v>
      </c>
      <c r="AL116" s="18">
        <v>110000</v>
      </c>
      <c r="AM116" s="18" t="e">
        <v>#N/A</v>
      </c>
    </row>
    <row r="117" spans="1:39">
      <c r="A117" s="18" t="s">
        <v>334</v>
      </c>
      <c r="B117" s="18" t="s">
        <v>186</v>
      </c>
      <c r="C117" s="18" t="s">
        <v>60</v>
      </c>
      <c r="D117" s="18">
        <v>0</v>
      </c>
      <c r="E117" s="18">
        <v>2.3854545454545453</v>
      </c>
      <c r="F117" s="18">
        <v>3405000</v>
      </c>
      <c r="G117" s="18">
        <v>3348000</v>
      </c>
      <c r="H117" s="18">
        <v>444000</v>
      </c>
      <c r="I117" s="18">
        <v>63000</v>
      </c>
      <c r="J117" s="18">
        <v>246000</v>
      </c>
      <c r="K117" s="18" t="s">
        <v>61</v>
      </c>
      <c r="L117" s="18" t="s">
        <v>61</v>
      </c>
      <c r="M117" s="18" t="s">
        <v>61</v>
      </c>
      <c r="N117" s="18" t="s">
        <v>61</v>
      </c>
      <c r="O117" s="18">
        <v>0</v>
      </c>
      <c r="P117" s="18">
        <v>240000</v>
      </c>
      <c r="Q117" s="18">
        <v>6000</v>
      </c>
      <c r="R117" s="18">
        <v>3594000</v>
      </c>
      <c r="S117" s="18">
        <v>34.9</v>
      </c>
      <c r="T117" s="18">
        <v>32.200000000000003</v>
      </c>
      <c r="U117" s="18">
        <v>103125</v>
      </c>
      <c r="V117" s="18">
        <v>111730</v>
      </c>
      <c r="W117" s="18">
        <v>1.1000000000000001</v>
      </c>
      <c r="X117" s="18">
        <v>100</v>
      </c>
      <c r="Y117" s="18">
        <v>334550</v>
      </c>
      <c r="Z117" s="18">
        <v>499212</v>
      </c>
      <c r="AA117" s="18">
        <v>350899</v>
      </c>
      <c r="AB117" s="18">
        <v>127753</v>
      </c>
      <c r="AC117" s="18">
        <v>3719</v>
      </c>
      <c r="AD117" s="18" t="s">
        <v>63</v>
      </c>
      <c r="AE117" s="18" t="s">
        <v>64</v>
      </c>
      <c r="AF117" s="18">
        <v>1.7100000000000001E-2</v>
      </c>
      <c r="AG117" s="18">
        <v>61457</v>
      </c>
      <c r="AH117" s="18">
        <v>490489</v>
      </c>
      <c r="AI117" s="18">
        <v>470999</v>
      </c>
      <c r="AJ117" s="18">
        <v>300000</v>
      </c>
      <c r="AK117" s="18">
        <v>300000</v>
      </c>
      <c r="AL117" s="18">
        <v>300000</v>
      </c>
      <c r="AM117" s="18" t="e">
        <v>#N/A</v>
      </c>
    </row>
    <row r="118" spans="1:39">
      <c r="A118" s="18" t="s">
        <v>334</v>
      </c>
      <c r="B118" s="18" t="s">
        <v>187</v>
      </c>
      <c r="C118" s="18" t="s">
        <v>60</v>
      </c>
      <c r="D118" s="18">
        <v>0</v>
      </c>
      <c r="E118" s="18">
        <v>9.1428571428571423</v>
      </c>
      <c r="F118" s="18">
        <v>765000</v>
      </c>
      <c r="G118" s="18">
        <v>855000</v>
      </c>
      <c r="H118" s="18">
        <v>345000</v>
      </c>
      <c r="I118" s="18">
        <v>192000</v>
      </c>
      <c r="J118" s="18">
        <v>168000</v>
      </c>
      <c r="K118" s="18" t="s">
        <v>61</v>
      </c>
      <c r="L118" s="18" t="s">
        <v>61</v>
      </c>
      <c r="M118" s="18" t="s">
        <v>61</v>
      </c>
      <c r="N118" s="18" t="s">
        <v>61</v>
      </c>
      <c r="O118" s="18">
        <v>0</v>
      </c>
      <c r="P118" s="18">
        <v>111000</v>
      </c>
      <c r="Q118" s="18">
        <v>57000</v>
      </c>
      <c r="R118" s="18">
        <v>1023000</v>
      </c>
      <c r="S118" s="18">
        <v>55.7</v>
      </c>
      <c r="T118" s="18">
        <v>74.599999999999994</v>
      </c>
      <c r="U118" s="18">
        <v>18375</v>
      </c>
      <c r="V118" s="18">
        <v>13710</v>
      </c>
      <c r="W118" s="18">
        <v>0.7</v>
      </c>
      <c r="X118" s="18">
        <v>100</v>
      </c>
      <c r="Y118" s="18">
        <v>45182</v>
      </c>
      <c r="Z118" s="18">
        <v>53489</v>
      </c>
      <c r="AA118" s="18">
        <v>47720</v>
      </c>
      <c r="AB118" s="18">
        <v>0</v>
      </c>
      <c r="AC118" s="18">
        <v>3719</v>
      </c>
      <c r="AD118" s="18" t="s">
        <v>63</v>
      </c>
      <c r="AE118" s="18" t="s">
        <v>64</v>
      </c>
      <c r="AF118" s="18">
        <v>3.4500000000000003E-2</v>
      </c>
      <c r="AG118" s="18">
        <v>35294</v>
      </c>
      <c r="AH118" s="18">
        <v>183918</v>
      </c>
      <c r="AI118" s="18">
        <v>120000</v>
      </c>
      <c r="AJ118" s="18">
        <v>90000</v>
      </c>
      <c r="AK118" s="18">
        <v>90000</v>
      </c>
      <c r="AL118" s="18">
        <v>90000</v>
      </c>
      <c r="AM118" s="18" t="e">
        <v>#N/A</v>
      </c>
    </row>
    <row r="119" spans="1:39">
      <c r="A119" s="18" t="s">
        <v>338</v>
      </c>
      <c r="B119" s="18" t="s">
        <v>188</v>
      </c>
      <c r="C119" s="18" t="s">
        <v>60</v>
      </c>
      <c r="D119" s="18">
        <v>0</v>
      </c>
      <c r="E119" s="18">
        <v>6.3492063492063489</v>
      </c>
      <c r="F119" s="18">
        <v>405000</v>
      </c>
      <c r="G119" s="18">
        <v>405000</v>
      </c>
      <c r="H119" s="18">
        <v>312000</v>
      </c>
      <c r="I119" s="18">
        <v>150000</v>
      </c>
      <c r="J119" s="18">
        <v>150000</v>
      </c>
      <c r="K119" s="18" t="s">
        <v>61</v>
      </c>
      <c r="L119" s="18" t="s">
        <v>61</v>
      </c>
      <c r="M119" s="18" t="s">
        <v>61</v>
      </c>
      <c r="N119" s="18" t="s">
        <v>61</v>
      </c>
      <c r="O119" s="18">
        <v>0</v>
      </c>
      <c r="P119" s="18">
        <v>150000</v>
      </c>
      <c r="Q119" s="18">
        <v>0</v>
      </c>
      <c r="R119" s="18">
        <v>555000</v>
      </c>
      <c r="S119" s="18">
        <v>23.5</v>
      </c>
      <c r="T119" s="18" t="s">
        <v>61</v>
      </c>
      <c r="U119" s="18">
        <v>23625</v>
      </c>
      <c r="V119" s="18">
        <v>0</v>
      </c>
      <c r="W119" s="18" t="s">
        <v>62</v>
      </c>
      <c r="X119" s="18" t="s">
        <v>62</v>
      </c>
      <c r="Y119" s="18">
        <v>0</v>
      </c>
      <c r="Z119" s="18">
        <v>0</v>
      </c>
      <c r="AA119" s="18">
        <v>0</v>
      </c>
      <c r="AB119" s="18">
        <v>0</v>
      </c>
      <c r="AC119" s="18">
        <v>3719</v>
      </c>
      <c r="AD119" s="18" t="s">
        <v>63</v>
      </c>
      <c r="AE119" s="18" t="s">
        <v>64</v>
      </c>
      <c r="AF119" s="18">
        <v>1.46E-2</v>
      </c>
      <c r="AG119" s="18">
        <v>8103</v>
      </c>
      <c r="AH119" s="18">
        <v>81000</v>
      </c>
      <c r="AI119" s="18">
        <v>81000</v>
      </c>
      <c r="AJ119" s="18">
        <v>81000</v>
      </c>
      <c r="AK119" s="18">
        <v>81000</v>
      </c>
      <c r="AL119" s="18">
        <v>81000</v>
      </c>
      <c r="AM119" s="18" t="e">
        <v>#N/A</v>
      </c>
    </row>
    <row r="120" spans="1:39">
      <c r="A120" s="18" t="s">
        <v>338</v>
      </c>
      <c r="B120" s="18" t="s">
        <v>189</v>
      </c>
      <c r="C120" s="18" t="s">
        <v>60</v>
      </c>
      <c r="D120" s="18">
        <v>0</v>
      </c>
      <c r="E120" s="18">
        <v>9.8400984009840101E-3</v>
      </c>
      <c r="F120" s="18">
        <v>16048000</v>
      </c>
      <c r="G120" s="18">
        <v>17776000</v>
      </c>
      <c r="H120" s="18">
        <v>10784000</v>
      </c>
      <c r="I120" s="18">
        <v>1640000</v>
      </c>
      <c r="J120" s="18">
        <v>8000</v>
      </c>
      <c r="K120" s="18" t="s">
        <v>61</v>
      </c>
      <c r="L120" s="18" t="s">
        <v>61</v>
      </c>
      <c r="M120" s="18" t="s">
        <v>61</v>
      </c>
      <c r="N120" s="18" t="s">
        <v>61</v>
      </c>
      <c r="O120" s="18">
        <v>0</v>
      </c>
      <c r="P120" s="18">
        <v>0</v>
      </c>
      <c r="Q120" s="18">
        <v>8000</v>
      </c>
      <c r="R120" s="18">
        <v>17784000</v>
      </c>
      <c r="S120" s="18">
        <v>21.9</v>
      </c>
      <c r="T120" s="18">
        <v>24.1</v>
      </c>
      <c r="U120" s="18">
        <v>813000</v>
      </c>
      <c r="V120" s="18">
        <v>739220</v>
      </c>
      <c r="W120" s="18">
        <v>0.9</v>
      </c>
      <c r="X120" s="18">
        <v>100</v>
      </c>
      <c r="Y120" s="18">
        <v>1898323</v>
      </c>
      <c r="Z120" s="18">
        <v>3165790</v>
      </c>
      <c r="AA120" s="18">
        <v>2922161</v>
      </c>
      <c r="AB120" s="18">
        <v>1851023</v>
      </c>
      <c r="AC120" s="18">
        <v>3719</v>
      </c>
      <c r="AD120" s="18" t="s">
        <v>63</v>
      </c>
      <c r="AE120" s="18" t="s">
        <v>64</v>
      </c>
      <c r="AF120" s="18">
        <v>7.0000000000000001E-3</v>
      </c>
      <c r="AG120" s="18">
        <v>124488</v>
      </c>
      <c r="AH120" s="18">
        <v>3133331</v>
      </c>
      <c r="AI120" s="18">
        <v>3322733</v>
      </c>
      <c r="AJ120" s="18">
        <v>2800000</v>
      </c>
      <c r="AK120" s="18">
        <v>2800000</v>
      </c>
      <c r="AL120" s="18">
        <v>2823538</v>
      </c>
      <c r="AM120" s="18" t="e">
        <v>#N/A</v>
      </c>
    </row>
    <row r="121" spans="1:39">
      <c r="A121" s="18" t="s">
        <v>334</v>
      </c>
      <c r="B121" s="18" t="s">
        <v>190</v>
      </c>
      <c r="C121" s="18" t="s">
        <v>60</v>
      </c>
      <c r="D121" s="18">
        <v>0</v>
      </c>
      <c r="E121" s="18">
        <v>4</v>
      </c>
      <c r="F121" s="18">
        <v>72000</v>
      </c>
      <c r="G121" s="18">
        <v>80000</v>
      </c>
      <c r="H121" s="18">
        <v>8000</v>
      </c>
      <c r="I121" s="18">
        <v>0</v>
      </c>
      <c r="J121" s="18">
        <v>8000</v>
      </c>
      <c r="K121" s="18" t="s">
        <v>61</v>
      </c>
      <c r="L121" s="18" t="s">
        <v>61</v>
      </c>
      <c r="M121" s="18" t="s">
        <v>61</v>
      </c>
      <c r="N121" s="18" t="s">
        <v>61</v>
      </c>
      <c r="O121" s="18">
        <v>0</v>
      </c>
      <c r="P121" s="18">
        <v>8000</v>
      </c>
      <c r="Q121" s="18">
        <v>0</v>
      </c>
      <c r="R121" s="18">
        <v>88000</v>
      </c>
      <c r="S121" s="18">
        <v>44</v>
      </c>
      <c r="T121" s="18">
        <v>65.400000000000006</v>
      </c>
      <c r="U121" s="18">
        <v>2000</v>
      </c>
      <c r="V121" s="18">
        <v>1346</v>
      </c>
      <c r="W121" s="18">
        <v>0.7</v>
      </c>
      <c r="X121" s="18">
        <v>100</v>
      </c>
      <c r="Y121" s="18">
        <v>12118</v>
      </c>
      <c r="Z121" s="18">
        <v>0</v>
      </c>
      <c r="AA121" s="18">
        <v>2142</v>
      </c>
      <c r="AB121" s="18">
        <v>360</v>
      </c>
      <c r="AC121" s="18">
        <v>3719</v>
      </c>
      <c r="AD121" s="18" t="s">
        <v>63</v>
      </c>
      <c r="AE121" s="18" t="s">
        <v>64</v>
      </c>
      <c r="AF121" s="18">
        <v>8.5000000000000006E-3</v>
      </c>
      <c r="AG121" s="18">
        <v>748</v>
      </c>
      <c r="AH121" s="18">
        <v>0</v>
      </c>
      <c r="AI121" s="18">
        <v>0</v>
      </c>
      <c r="AJ121" s="18">
        <v>1104</v>
      </c>
      <c r="AK121" s="18">
        <v>0</v>
      </c>
      <c r="AL121" s="18">
        <v>0</v>
      </c>
      <c r="AM121" s="18" t="e">
        <v>#N/A</v>
      </c>
    </row>
    <row r="122" spans="1:39">
      <c r="A122" s="18" t="s">
        <v>334</v>
      </c>
      <c r="B122" s="18" t="s">
        <v>191</v>
      </c>
      <c r="C122" s="18" t="s">
        <v>60</v>
      </c>
      <c r="D122" s="18">
        <v>0</v>
      </c>
      <c r="E122" s="18">
        <v>0.80757097791798105</v>
      </c>
      <c r="F122" s="18">
        <v>6339000</v>
      </c>
      <c r="G122" s="18">
        <v>8472000</v>
      </c>
      <c r="H122" s="18">
        <v>3246000</v>
      </c>
      <c r="I122" s="18">
        <v>204000</v>
      </c>
      <c r="J122" s="18">
        <v>288000</v>
      </c>
      <c r="K122" s="18" t="s">
        <v>61</v>
      </c>
      <c r="L122" s="18" t="s">
        <v>61</v>
      </c>
      <c r="M122" s="18" t="s">
        <v>61</v>
      </c>
      <c r="N122" s="18" t="s">
        <v>61</v>
      </c>
      <c r="O122" s="18">
        <v>0</v>
      </c>
      <c r="P122" s="18">
        <v>180000</v>
      </c>
      <c r="Q122" s="18">
        <v>108000</v>
      </c>
      <c r="R122" s="18">
        <v>8760000</v>
      </c>
      <c r="S122" s="18">
        <v>24.6</v>
      </c>
      <c r="T122" s="18">
        <v>61.2</v>
      </c>
      <c r="U122" s="18">
        <v>356625</v>
      </c>
      <c r="V122" s="18">
        <v>143092</v>
      </c>
      <c r="W122" s="18">
        <v>0.4</v>
      </c>
      <c r="X122" s="18">
        <v>50</v>
      </c>
      <c r="Y122" s="18">
        <v>404900</v>
      </c>
      <c r="Z122" s="18">
        <v>516674</v>
      </c>
      <c r="AA122" s="18">
        <v>592664</v>
      </c>
      <c r="AB122" s="18">
        <v>0</v>
      </c>
      <c r="AC122" s="18">
        <v>3719</v>
      </c>
      <c r="AD122" s="18" t="s">
        <v>63</v>
      </c>
      <c r="AE122" s="18" t="s">
        <v>64</v>
      </c>
      <c r="AF122" s="18">
        <v>1.3299999999999999E-2</v>
      </c>
      <c r="AG122" s="18">
        <v>116508</v>
      </c>
      <c r="AH122" s="18">
        <v>1223391</v>
      </c>
      <c r="AI122" s="18">
        <v>1000000</v>
      </c>
      <c r="AJ122" s="18">
        <v>1000000</v>
      </c>
      <c r="AK122" s="18">
        <v>1000000</v>
      </c>
      <c r="AL122" s="18">
        <v>800000</v>
      </c>
      <c r="AM122" s="18" t="e">
        <v>#N/A</v>
      </c>
    </row>
    <row r="123" spans="1:39">
      <c r="A123" s="18" t="s">
        <v>339</v>
      </c>
      <c r="B123" s="18" t="s">
        <v>192</v>
      </c>
      <c r="C123" s="18" t="s">
        <v>60</v>
      </c>
      <c r="D123" s="18">
        <v>0</v>
      </c>
      <c r="E123" s="18">
        <v>0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 t="s">
        <v>335</v>
      </c>
      <c r="L123" s="18" t="s">
        <v>53</v>
      </c>
      <c r="M123" s="18" t="s">
        <v>378</v>
      </c>
      <c r="N123" s="18" t="s">
        <v>378</v>
      </c>
      <c r="O123" s="18">
        <v>0</v>
      </c>
      <c r="P123" s="18">
        <v>0</v>
      </c>
      <c r="Q123" s="18">
        <v>0</v>
      </c>
      <c r="R123" s="18">
        <v>0</v>
      </c>
      <c r="S123" s="18" t="s">
        <v>61</v>
      </c>
      <c r="T123" s="18" t="s">
        <v>61</v>
      </c>
      <c r="U123" s="18">
        <v>0</v>
      </c>
      <c r="V123" s="18" t="s">
        <v>61</v>
      </c>
      <c r="W123" s="18" t="s">
        <v>62</v>
      </c>
      <c r="X123" s="18" t="s">
        <v>62</v>
      </c>
      <c r="Y123" s="18">
        <v>0</v>
      </c>
      <c r="Z123" s="18">
        <v>0</v>
      </c>
      <c r="AA123" s="18">
        <v>0</v>
      </c>
      <c r="AB123" s="18">
        <v>0</v>
      </c>
      <c r="AC123" s="18">
        <v>3719</v>
      </c>
      <c r="AD123" s="18" t="s">
        <v>63</v>
      </c>
      <c r="AE123" s="18" t="s">
        <v>64</v>
      </c>
      <c r="AF123" s="18">
        <v>1.44E-2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 t="e">
        <v>#N/A</v>
      </c>
    </row>
    <row r="124" spans="1:39">
      <c r="A124" s="18" t="s">
        <v>334</v>
      </c>
      <c r="B124" s="18" t="s">
        <v>193</v>
      </c>
      <c r="C124" s="18" t="s">
        <v>60</v>
      </c>
      <c r="D124" s="18">
        <v>0</v>
      </c>
      <c r="E124" s="18">
        <v>0.96703296703296704</v>
      </c>
      <c r="F124" s="18">
        <v>1776000</v>
      </c>
      <c r="G124" s="18">
        <v>1485000</v>
      </c>
      <c r="H124" s="18">
        <v>42000</v>
      </c>
      <c r="I124" s="18">
        <v>66000</v>
      </c>
      <c r="J124" s="18">
        <v>33000</v>
      </c>
      <c r="K124" s="18" t="s">
        <v>61</v>
      </c>
      <c r="L124" s="18" t="s">
        <v>61</v>
      </c>
      <c r="M124" s="18" t="s">
        <v>61</v>
      </c>
      <c r="N124" s="18" t="s">
        <v>61</v>
      </c>
      <c r="O124" s="18">
        <v>0</v>
      </c>
      <c r="P124" s="18">
        <v>33000</v>
      </c>
      <c r="Q124" s="18">
        <v>0</v>
      </c>
      <c r="R124" s="18">
        <v>1518000</v>
      </c>
      <c r="S124" s="18">
        <v>44.5</v>
      </c>
      <c r="T124" s="18">
        <v>29</v>
      </c>
      <c r="U124" s="18">
        <v>34125</v>
      </c>
      <c r="V124" s="18">
        <v>52333</v>
      </c>
      <c r="W124" s="18">
        <v>1.5</v>
      </c>
      <c r="X124" s="18">
        <v>100</v>
      </c>
      <c r="Y124" s="18">
        <v>224457</v>
      </c>
      <c r="Z124" s="18">
        <v>167393</v>
      </c>
      <c r="AA124" s="18">
        <v>165897</v>
      </c>
      <c r="AB124" s="18">
        <v>94159</v>
      </c>
      <c r="AC124" s="18">
        <v>3719</v>
      </c>
      <c r="AD124" s="18" t="s">
        <v>63</v>
      </c>
      <c r="AE124" s="18" t="s">
        <v>64</v>
      </c>
      <c r="AF124" s="18">
        <v>1.4999999999999999E-2</v>
      </c>
      <c r="AG124" s="18">
        <v>22770</v>
      </c>
      <c r="AH124" s="18">
        <v>254694</v>
      </c>
      <c r="AI124" s="18">
        <v>270000</v>
      </c>
      <c r="AJ124" s="18">
        <v>270000</v>
      </c>
      <c r="AK124" s="18">
        <v>270000</v>
      </c>
      <c r="AL124" s="18">
        <v>210000</v>
      </c>
      <c r="AM124" s="18" t="e">
        <v>#N/A</v>
      </c>
    </row>
    <row r="125" spans="1:39">
      <c r="A125" s="18" t="s">
        <v>338</v>
      </c>
      <c r="B125" s="18" t="s">
        <v>195</v>
      </c>
      <c r="C125" s="18" t="s">
        <v>60</v>
      </c>
      <c r="D125" s="18">
        <v>0</v>
      </c>
      <c r="E125" s="18">
        <v>16</v>
      </c>
      <c r="F125" s="18">
        <v>8000</v>
      </c>
      <c r="G125" s="18">
        <v>8000</v>
      </c>
      <c r="H125" s="18">
        <v>0</v>
      </c>
      <c r="I125" s="18">
        <v>16000</v>
      </c>
      <c r="J125" s="18">
        <v>16000</v>
      </c>
      <c r="K125" s="18" t="s">
        <v>61</v>
      </c>
      <c r="L125" s="18" t="s">
        <v>61</v>
      </c>
      <c r="M125" s="18" t="s">
        <v>61</v>
      </c>
      <c r="N125" s="18" t="s">
        <v>61</v>
      </c>
      <c r="O125" s="18">
        <v>0</v>
      </c>
      <c r="P125" s="18">
        <v>16000</v>
      </c>
      <c r="Q125" s="18">
        <v>0</v>
      </c>
      <c r="R125" s="18">
        <v>24000</v>
      </c>
      <c r="S125" s="18">
        <v>24</v>
      </c>
      <c r="T125" s="18" t="s">
        <v>61</v>
      </c>
      <c r="U125" s="18">
        <v>1000</v>
      </c>
      <c r="V125" s="18">
        <v>0</v>
      </c>
      <c r="W125" s="18" t="s">
        <v>62</v>
      </c>
      <c r="X125" s="18" t="s">
        <v>62</v>
      </c>
      <c r="Y125" s="18">
        <v>0</v>
      </c>
      <c r="Z125" s="18">
        <v>0</v>
      </c>
      <c r="AA125" s="18">
        <v>0</v>
      </c>
      <c r="AB125" s="18">
        <v>0</v>
      </c>
      <c r="AC125" s="18">
        <v>3719</v>
      </c>
      <c r="AD125" s="18" t="s">
        <v>63</v>
      </c>
      <c r="AE125" s="18" t="s">
        <v>64</v>
      </c>
      <c r="AF125" s="18">
        <v>1.9599999999999999E-2</v>
      </c>
      <c r="AG125" s="18">
        <v>470</v>
      </c>
      <c r="AH125" s="18">
        <v>8000</v>
      </c>
      <c r="AI125" s="18">
        <v>0</v>
      </c>
      <c r="AJ125" s="18">
        <v>8000</v>
      </c>
      <c r="AK125" s="18">
        <v>0</v>
      </c>
      <c r="AL125" s="18">
        <v>8000</v>
      </c>
      <c r="AM125" s="18" t="e">
        <v>#N/A</v>
      </c>
    </row>
    <row r="126" spans="1:39">
      <c r="A126" s="18" t="s">
        <v>334</v>
      </c>
      <c r="B126" s="18" t="s">
        <v>197</v>
      </c>
      <c r="C126" s="18" t="s">
        <v>60</v>
      </c>
      <c r="D126" s="18">
        <v>0</v>
      </c>
      <c r="E126" s="18">
        <v>13.837837837837839</v>
      </c>
      <c r="F126" s="18">
        <v>18000</v>
      </c>
      <c r="G126" s="18">
        <v>480000</v>
      </c>
      <c r="H126" s="18">
        <v>0</v>
      </c>
      <c r="I126" s="18">
        <v>246000</v>
      </c>
      <c r="J126" s="18">
        <v>192000</v>
      </c>
      <c r="K126" s="18" t="s">
        <v>61</v>
      </c>
      <c r="L126" s="18" t="s">
        <v>61</v>
      </c>
      <c r="M126" s="18" t="s">
        <v>61</v>
      </c>
      <c r="N126" s="18" t="s">
        <v>61</v>
      </c>
      <c r="O126" s="18">
        <v>0</v>
      </c>
      <c r="P126" s="18">
        <v>120000</v>
      </c>
      <c r="Q126" s="18">
        <v>72000</v>
      </c>
      <c r="R126" s="18">
        <v>672000</v>
      </c>
      <c r="S126" s="18">
        <v>48.4</v>
      </c>
      <c r="T126" s="18">
        <v>41.7</v>
      </c>
      <c r="U126" s="18">
        <v>13875</v>
      </c>
      <c r="V126" s="18">
        <v>16103</v>
      </c>
      <c r="W126" s="18">
        <v>1.2</v>
      </c>
      <c r="X126" s="18">
        <v>100</v>
      </c>
      <c r="Y126" s="18">
        <v>114150</v>
      </c>
      <c r="Z126" s="18">
        <v>5441</v>
      </c>
      <c r="AA126" s="18">
        <v>40327</v>
      </c>
      <c r="AB126" s="18">
        <v>20160</v>
      </c>
      <c r="AC126" s="18">
        <v>3719</v>
      </c>
      <c r="AD126" s="18" t="s">
        <v>63</v>
      </c>
      <c r="AE126" s="18" t="s">
        <v>64</v>
      </c>
      <c r="AF126" s="18">
        <v>6.8999999999999999E-3</v>
      </c>
      <c r="AG126" s="18">
        <v>4637</v>
      </c>
      <c r="AH126" s="18">
        <v>130765</v>
      </c>
      <c r="AI126" s="18">
        <v>78797</v>
      </c>
      <c r="AJ126" s="18">
        <v>38203</v>
      </c>
      <c r="AK126" s="18">
        <v>66058</v>
      </c>
      <c r="AL126" s="18">
        <v>0</v>
      </c>
      <c r="AM126" s="18" t="e">
        <v>#N/A</v>
      </c>
    </row>
    <row r="127" spans="1:39">
      <c r="A127" s="18" t="s">
        <v>343</v>
      </c>
      <c r="B127" s="18" t="s">
        <v>198</v>
      </c>
      <c r="C127" s="18" t="s">
        <v>60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9000</v>
      </c>
      <c r="J127" s="18">
        <v>9000</v>
      </c>
      <c r="K127" s="18" t="s">
        <v>344</v>
      </c>
      <c r="L127" s="18" t="s">
        <v>336</v>
      </c>
      <c r="M127" s="18" t="s">
        <v>379</v>
      </c>
      <c r="N127" s="18" t="s">
        <v>379</v>
      </c>
      <c r="O127" s="18">
        <v>0</v>
      </c>
      <c r="P127" s="18">
        <v>6000</v>
      </c>
      <c r="Q127" s="18">
        <v>3000</v>
      </c>
      <c r="R127" s="18">
        <v>9000</v>
      </c>
      <c r="S127" s="18" t="s">
        <v>61</v>
      </c>
      <c r="T127" s="18" t="s">
        <v>61</v>
      </c>
      <c r="U127" s="18">
        <v>0</v>
      </c>
      <c r="V127" s="18" t="s">
        <v>61</v>
      </c>
      <c r="W127" s="18" t="s">
        <v>62</v>
      </c>
      <c r="X127" s="18" t="s">
        <v>62</v>
      </c>
      <c r="Y127" s="18">
        <v>0</v>
      </c>
      <c r="Z127" s="18">
        <v>0</v>
      </c>
      <c r="AA127" s="18">
        <v>0</v>
      </c>
      <c r="AB127" s="18">
        <v>0</v>
      </c>
      <c r="AC127" s="18">
        <v>3719</v>
      </c>
      <c r="AD127" s="18" t="s">
        <v>63</v>
      </c>
      <c r="AE127" s="18" t="s">
        <v>64</v>
      </c>
      <c r="AF127" s="18">
        <v>5.6099999999999997E-2</v>
      </c>
      <c r="AG127" s="18">
        <v>505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 t="e">
        <v>#N/A</v>
      </c>
    </row>
    <row r="128" spans="1:39">
      <c r="A128" s="18" t="s">
        <v>343</v>
      </c>
      <c r="B128" s="18" t="s">
        <v>199</v>
      </c>
      <c r="C128" s="18" t="s">
        <v>60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16000</v>
      </c>
      <c r="J128" s="18">
        <v>16000</v>
      </c>
      <c r="K128" s="18" t="s">
        <v>344</v>
      </c>
      <c r="L128" s="18" t="s">
        <v>336</v>
      </c>
      <c r="M128" s="18" t="s">
        <v>380</v>
      </c>
      <c r="N128" s="18" t="s">
        <v>380</v>
      </c>
      <c r="O128" s="18">
        <v>0</v>
      </c>
      <c r="P128" s="18">
        <v>16000</v>
      </c>
      <c r="Q128" s="18">
        <v>0</v>
      </c>
      <c r="R128" s="18">
        <v>16000</v>
      </c>
      <c r="S128" s="18" t="s">
        <v>61</v>
      </c>
      <c r="T128" s="18" t="s">
        <v>61</v>
      </c>
      <c r="U128" s="18">
        <v>0</v>
      </c>
      <c r="V128" s="18">
        <v>0</v>
      </c>
      <c r="W128" s="18" t="s">
        <v>62</v>
      </c>
      <c r="X128" s="18" t="s">
        <v>62</v>
      </c>
      <c r="Y128" s="18">
        <v>0</v>
      </c>
      <c r="Z128" s="18">
        <v>0</v>
      </c>
      <c r="AA128" s="18">
        <v>0</v>
      </c>
      <c r="AB128" s="18">
        <v>0</v>
      </c>
      <c r="AC128" s="18">
        <v>3719</v>
      </c>
      <c r="AD128" s="18" t="s">
        <v>63</v>
      </c>
      <c r="AE128" s="18" t="s">
        <v>64</v>
      </c>
      <c r="AF128" s="18">
        <v>1.44E-2</v>
      </c>
      <c r="AG128" s="18">
        <v>230</v>
      </c>
      <c r="AH128" s="18">
        <v>0</v>
      </c>
      <c r="AI128" s="18">
        <v>0</v>
      </c>
      <c r="AJ128" s="18">
        <v>0</v>
      </c>
      <c r="AK128" s="18">
        <v>0</v>
      </c>
      <c r="AL128" s="18">
        <v>2080</v>
      </c>
      <c r="AM128" s="18" t="e">
        <v>#N/A</v>
      </c>
    </row>
    <row r="129" spans="1:39">
      <c r="A129" s="18" t="s">
        <v>338</v>
      </c>
      <c r="B129" s="18" t="s">
        <v>200</v>
      </c>
      <c r="C129" s="18" t="s">
        <v>60</v>
      </c>
      <c r="D129" s="18">
        <v>0</v>
      </c>
      <c r="E129" s="18">
        <v>5.1325919589392645E-3</v>
      </c>
      <c r="F129" s="18">
        <v>40092000</v>
      </c>
      <c r="G129" s="18">
        <v>48144000</v>
      </c>
      <c r="H129" s="18">
        <v>20900000</v>
      </c>
      <c r="I129" s="18">
        <v>2012000</v>
      </c>
      <c r="J129" s="18">
        <v>12000</v>
      </c>
      <c r="K129" s="18" t="s">
        <v>61</v>
      </c>
      <c r="L129" s="18" t="s">
        <v>61</v>
      </c>
      <c r="M129" s="18" t="s">
        <v>61</v>
      </c>
      <c r="N129" s="18" t="s">
        <v>61</v>
      </c>
      <c r="O129" s="18">
        <v>0</v>
      </c>
      <c r="P129" s="18">
        <v>0</v>
      </c>
      <c r="Q129" s="18">
        <v>12000</v>
      </c>
      <c r="R129" s="18">
        <v>48156000</v>
      </c>
      <c r="S129" s="18">
        <v>20.6</v>
      </c>
      <c r="T129" s="18">
        <v>28.9</v>
      </c>
      <c r="U129" s="18">
        <v>2338000</v>
      </c>
      <c r="V129" s="18">
        <v>1664990</v>
      </c>
      <c r="W129" s="18">
        <v>0.7</v>
      </c>
      <c r="X129" s="18">
        <v>100</v>
      </c>
      <c r="Y129" s="18">
        <v>4134144</v>
      </c>
      <c r="Z129" s="18">
        <v>8167857</v>
      </c>
      <c r="AA129" s="18">
        <v>4276418</v>
      </c>
      <c r="AB129" s="18">
        <v>3771381</v>
      </c>
      <c r="AC129" s="18">
        <v>3719</v>
      </c>
      <c r="AD129" s="18" t="s">
        <v>63</v>
      </c>
      <c r="AE129" s="18" t="s">
        <v>64</v>
      </c>
      <c r="AF129" s="18">
        <v>1.3100000000000001E-2</v>
      </c>
      <c r="AG129" s="18">
        <v>630844</v>
      </c>
      <c r="AH129" s="18">
        <v>9321922</v>
      </c>
      <c r="AI129" s="18">
        <v>9003634</v>
      </c>
      <c r="AJ129" s="18">
        <v>9004763</v>
      </c>
      <c r="AK129" s="18">
        <v>9000000</v>
      </c>
      <c r="AL129" s="18">
        <v>9000000</v>
      </c>
      <c r="AM129" s="18" t="e">
        <v>#N/A</v>
      </c>
    </row>
    <row r="130" spans="1:39">
      <c r="A130" s="18" t="s">
        <v>338</v>
      </c>
      <c r="B130" s="18" t="s">
        <v>201</v>
      </c>
      <c r="C130" s="18" t="s">
        <v>60</v>
      </c>
      <c r="D130" s="18">
        <v>0</v>
      </c>
      <c r="E130" s="18">
        <v>0</v>
      </c>
      <c r="F130" s="18">
        <v>0</v>
      </c>
      <c r="G130" s="18">
        <v>4000</v>
      </c>
      <c r="H130" s="18">
        <v>0</v>
      </c>
      <c r="I130" s="18">
        <v>4000</v>
      </c>
      <c r="J130" s="18">
        <v>0</v>
      </c>
      <c r="K130" s="18" t="s">
        <v>61</v>
      </c>
      <c r="L130" s="18" t="s">
        <v>61</v>
      </c>
      <c r="M130" s="18" t="s">
        <v>61</v>
      </c>
      <c r="N130" s="18" t="s">
        <v>61</v>
      </c>
      <c r="O130" s="18">
        <v>0</v>
      </c>
      <c r="P130" s="18">
        <v>0</v>
      </c>
      <c r="Q130" s="18">
        <v>0</v>
      </c>
      <c r="R130" s="18">
        <v>4000</v>
      </c>
      <c r="S130" s="18">
        <v>1</v>
      </c>
      <c r="T130" s="18">
        <v>9.9</v>
      </c>
      <c r="U130" s="18">
        <v>4000</v>
      </c>
      <c r="V130" s="18">
        <v>406</v>
      </c>
      <c r="W130" s="18">
        <v>0.1</v>
      </c>
      <c r="X130" s="18">
        <v>50</v>
      </c>
      <c r="Y130" s="18">
        <v>3627</v>
      </c>
      <c r="Z130" s="18">
        <v>0</v>
      </c>
      <c r="AA130" s="18">
        <v>30</v>
      </c>
      <c r="AB130" s="18">
        <v>0</v>
      </c>
      <c r="AC130" s="18">
        <v>3719</v>
      </c>
      <c r="AD130" s="18" t="s">
        <v>63</v>
      </c>
      <c r="AE130" s="18" t="s">
        <v>64</v>
      </c>
      <c r="AF130" s="18">
        <v>1.2699999999999999E-2</v>
      </c>
      <c r="AG130" s="18">
        <v>51</v>
      </c>
      <c r="AH130" s="18">
        <v>16</v>
      </c>
      <c r="AI130" s="18">
        <v>0</v>
      </c>
      <c r="AJ130" s="18">
        <v>50</v>
      </c>
      <c r="AK130" s="18">
        <v>0</v>
      </c>
      <c r="AL130" s="18">
        <v>0</v>
      </c>
      <c r="AM130" s="18" t="e">
        <v>#N/A</v>
      </c>
    </row>
    <row r="131" spans="1:39">
      <c r="A131" s="18" t="s">
        <v>334</v>
      </c>
      <c r="B131" s="18" t="s">
        <v>202</v>
      </c>
      <c r="C131" s="18" t="s">
        <v>60</v>
      </c>
      <c r="D131" s="18">
        <v>0</v>
      </c>
      <c r="E131" s="18">
        <v>10.746506986027944</v>
      </c>
      <c r="F131" s="18">
        <v>3393000</v>
      </c>
      <c r="G131" s="18">
        <v>3783000</v>
      </c>
      <c r="H131" s="18">
        <v>2973000</v>
      </c>
      <c r="I131" s="18">
        <v>2451000</v>
      </c>
      <c r="J131" s="18">
        <v>2019000</v>
      </c>
      <c r="K131" s="18" t="s">
        <v>335</v>
      </c>
      <c r="L131" s="18" t="s">
        <v>41</v>
      </c>
      <c r="M131" s="18" t="s">
        <v>381</v>
      </c>
      <c r="N131" s="18" t="s">
        <v>381</v>
      </c>
      <c r="O131" s="18">
        <v>0</v>
      </c>
      <c r="P131" s="18">
        <v>576000</v>
      </c>
      <c r="Q131" s="18">
        <v>1443000</v>
      </c>
      <c r="R131" s="18">
        <v>5802000</v>
      </c>
      <c r="S131" s="18">
        <v>30.9</v>
      </c>
      <c r="T131" s="18">
        <v>19.5</v>
      </c>
      <c r="U131" s="18">
        <v>187875</v>
      </c>
      <c r="V131" s="18">
        <v>298214</v>
      </c>
      <c r="W131" s="18">
        <v>1.6</v>
      </c>
      <c r="X131" s="18">
        <v>100</v>
      </c>
      <c r="Y131" s="18">
        <v>752911</v>
      </c>
      <c r="Z131" s="18">
        <v>1494148</v>
      </c>
      <c r="AA131" s="18">
        <v>554888</v>
      </c>
      <c r="AB131" s="18">
        <v>10405</v>
      </c>
      <c r="AC131" s="18">
        <v>3719</v>
      </c>
      <c r="AD131" s="18" t="s">
        <v>63</v>
      </c>
      <c r="AE131" s="18" t="s">
        <v>64</v>
      </c>
      <c r="AF131" s="18">
        <v>9.4999999999999998E-3</v>
      </c>
      <c r="AG131" s="18">
        <v>55119</v>
      </c>
      <c r="AH131" s="18">
        <v>1000000</v>
      </c>
      <c r="AI131" s="18">
        <v>1000000</v>
      </c>
      <c r="AJ131" s="18">
        <v>1000000</v>
      </c>
      <c r="AK131" s="18">
        <v>1000000</v>
      </c>
      <c r="AL131" s="18">
        <v>1000000</v>
      </c>
      <c r="AM131" s="18" t="e">
        <v>#N/A</v>
      </c>
    </row>
    <row r="132" spans="1:39">
      <c r="A132" s="18" t="s">
        <v>338</v>
      </c>
      <c r="B132" s="18" t="s">
        <v>203</v>
      </c>
      <c r="C132" s="18" t="s">
        <v>60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12000</v>
      </c>
      <c r="J132" s="18">
        <v>12000</v>
      </c>
      <c r="K132" s="18" t="s">
        <v>335</v>
      </c>
      <c r="L132" s="18" t="s">
        <v>41</v>
      </c>
      <c r="M132" s="18" t="s">
        <v>382</v>
      </c>
      <c r="N132" s="18" t="s">
        <v>382</v>
      </c>
      <c r="O132" s="18">
        <v>0</v>
      </c>
      <c r="P132" s="18">
        <v>8000</v>
      </c>
      <c r="Q132" s="18">
        <v>4000</v>
      </c>
      <c r="R132" s="18">
        <v>12000</v>
      </c>
      <c r="S132" s="18" t="s">
        <v>61</v>
      </c>
      <c r="T132" s="18">
        <v>80</v>
      </c>
      <c r="U132" s="18">
        <v>0</v>
      </c>
      <c r="V132" s="18">
        <v>150</v>
      </c>
      <c r="W132" s="18" t="s">
        <v>73</v>
      </c>
      <c r="X132" s="18" t="s">
        <v>73</v>
      </c>
      <c r="Y132" s="18">
        <v>1295</v>
      </c>
      <c r="Z132" s="18">
        <v>0</v>
      </c>
      <c r="AA132" s="18">
        <v>59</v>
      </c>
      <c r="AB132" s="18">
        <v>80</v>
      </c>
      <c r="AC132" s="18">
        <v>3719</v>
      </c>
      <c r="AD132" s="18" t="s">
        <v>63</v>
      </c>
      <c r="AE132" s="18" t="s">
        <v>64</v>
      </c>
      <c r="AF132" s="18">
        <v>1.34E-2</v>
      </c>
      <c r="AG132" s="18">
        <v>161</v>
      </c>
      <c r="AH132" s="18">
        <v>0</v>
      </c>
      <c r="AI132" s="18">
        <v>0</v>
      </c>
      <c r="AJ132" s="18">
        <v>80</v>
      </c>
      <c r="AK132" s="18">
        <v>0</v>
      </c>
      <c r="AL132" s="18">
        <v>0</v>
      </c>
      <c r="AM132" s="18" t="e">
        <v>#N/A</v>
      </c>
    </row>
    <row r="133" spans="1:39">
      <c r="A133" s="18" t="s">
        <v>338</v>
      </c>
      <c r="B133" s="18" t="s">
        <v>204</v>
      </c>
      <c r="C133" s="18" t="s">
        <v>60</v>
      </c>
      <c r="D133" s="18">
        <v>0</v>
      </c>
      <c r="E133" s="18">
        <v>0</v>
      </c>
      <c r="F133" s="18">
        <v>784000</v>
      </c>
      <c r="G133" s="18">
        <v>872000</v>
      </c>
      <c r="H133" s="18">
        <v>632000</v>
      </c>
      <c r="I133" s="18">
        <v>192000</v>
      </c>
      <c r="J133" s="18">
        <v>0</v>
      </c>
      <c r="K133" s="18" t="s">
        <v>61</v>
      </c>
      <c r="L133" s="18" t="s">
        <v>61</v>
      </c>
      <c r="M133" s="18" t="s">
        <v>61</v>
      </c>
      <c r="N133" s="18" t="s">
        <v>61</v>
      </c>
      <c r="O133" s="18">
        <v>0</v>
      </c>
      <c r="P133" s="18">
        <v>0</v>
      </c>
      <c r="Q133" s="18">
        <v>0</v>
      </c>
      <c r="R133" s="18">
        <v>872000</v>
      </c>
      <c r="S133" s="18">
        <v>14.8</v>
      </c>
      <c r="T133" s="18">
        <v>21.7</v>
      </c>
      <c r="U133" s="18">
        <v>59000</v>
      </c>
      <c r="V133" s="18">
        <v>40189</v>
      </c>
      <c r="W133" s="18">
        <v>0.7</v>
      </c>
      <c r="X133" s="18">
        <v>100</v>
      </c>
      <c r="Y133" s="18">
        <v>79780</v>
      </c>
      <c r="Z133" s="18">
        <v>174040</v>
      </c>
      <c r="AA133" s="18">
        <v>188358</v>
      </c>
      <c r="AB133" s="18">
        <v>130134</v>
      </c>
      <c r="AC133" s="18">
        <v>3719</v>
      </c>
      <c r="AD133" s="18" t="s">
        <v>63</v>
      </c>
      <c r="AE133" s="18" t="s">
        <v>64</v>
      </c>
      <c r="AF133" s="18">
        <v>1.23E-2</v>
      </c>
      <c r="AG133" s="18">
        <v>10726</v>
      </c>
      <c r="AH133" s="18">
        <v>185174</v>
      </c>
      <c r="AI133" s="18">
        <v>221146</v>
      </c>
      <c r="AJ133" s="18">
        <v>200000</v>
      </c>
      <c r="AK133" s="18">
        <v>200000</v>
      </c>
      <c r="AL133" s="18">
        <v>200000</v>
      </c>
      <c r="AM133" s="18" t="e">
        <v>#N/A</v>
      </c>
    </row>
    <row r="134" spans="1:39">
      <c r="A134" s="18" t="s">
        <v>338</v>
      </c>
      <c r="B134" s="18" t="s">
        <v>205</v>
      </c>
      <c r="C134" s="18" t="s">
        <v>60</v>
      </c>
      <c r="D134" s="18">
        <v>0</v>
      </c>
      <c r="E134" s="18">
        <v>1.8714090287277703</v>
      </c>
      <c r="F134" s="18">
        <v>4404000</v>
      </c>
      <c r="G134" s="18">
        <v>4704000</v>
      </c>
      <c r="H134" s="18">
        <v>3513000</v>
      </c>
      <c r="I134" s="18">
        <v>639000</v>
      </c>
      <c r="J134" s="18">
        <v>513000</v>
      </c>
      <c r="K134" s="18" t="s">
        <v>61</v>
      </c>
      <c r="L134" s="18" t="s">
        <v>61</v>
      </c>
      <c r="M134" s="18" t="s">
        <v>61</v>
      </c>
      <c r="N134" s="18" t="s">
        <v>61</v>
      </c>
      <c r="O134" s="18">
        <v>0</v>
      </c>
      <c r="P134" s="18">
        <v>225000</v>
      </c>
      <c r="Q134" s="18">
        <v>288000</v>
      </c>
      <c r="R134" s="18">
        <v>5217000</v>
      </c>
      <c r="S134" s="18">
        <v>19</v>
      </c>
      <c r="T134" s="18">
        <v>72.5</v>
      </c>
      <c r="U134" s="18">
        <v>274125</v>
      </c>
      <c r="V134" s="18">
        <v>71915</v>
      </c>
      <c r="W134" s="18">
        <v>0.3</v>
      </c>
      <c r="X134" s="18">
        <v>50</v>
      </c>
      <c r="Y134" s="18">
        <v>450000</v>
      </c>
      <c r="Z134" s="18">
        <v>158997</v>
      </c>
      <c r="AA134" s="18">
        <v>191896</v>
      </c>
      <c r="AB134" s="18">
        <v>223</v>
      </c>
      <c r="AC134" s="18">
        <v>3719</v>
      </c>
      <c r="AD134" s="18" t="s">
        <v>63</v>
      </c>
      <c r="AE134" s="18" t="s">
        <v>64</v>
      </c>
      <c r="AF134" s="18">
        <v>2.87E-2</v>
      </c>
      <c r="AG134" s="18">
        <v>149728</v>
      </c>
      <c r="AH134" s="18">
        <v>750000</v>
      </c>
      <c r="AI134" s="18">
        <v>750000</v>
      </c>
      <c r="AJ134" s="18">
        <v>750000</v>
      </c>
      <c r="AK134" s="18">
        <v>750000</v>
      </c>
      <c r="AL134" s="18">
        <v>750000</v>
      </c>
      <c r="AM134" s="18" t="e">
        <v>#N/A</v>
      </c>
    </row>
    <row r="135" spans="1:39">
      <c r="A135" s="18" t="s">
        <v>334</v>
      </c>
      <c r="B135" s="18" t="s">
        <v>206</v>
      </c>
      <c r="C135" s="18" t="s">
        <v>60</v>
      </c>
      <c r="D135" s="18">
        <v>0</v>
      </c>
      <c r="E135" s="18">
        <v>4.3636363636363633</v>
      </c>
      <c r="F135" s="18">
        <v>18473000</v>
      </c>
      <c r="G135" s="18">
        <v>20344000</v>
      </c>
      <c r="H135" s="18">
        <v>1504000</v>
      </c>
      <c r="I135" s="18">
        <v>4448000</v>
      </c>
      <c r="J135" s="18">
        <v>3648000</v>
      </c>
      <c r="K135" s="18" t="s">
        <v>335</v>
      </c>
      <c r="L135" s="18" t="s">
        <v>41</v>
      </c>
      <c r="M135" s="18" t="s">
        <v>383</v>
      </c>
      <c r="N135" s="18" t="s">
        <v>383</v>
      </c>
      <c r="O135" s="18">
        <v>0</v>
      </c>
      <c r="P135" s="18">
        <v>24000</v>
      </c>
      <c r="Q135" s="18">
        <v>3624000</v>
      </c>
      <c r="R135" s="18">
        <v>23992000</v>
      </c>
      <c r="S135" s="18">
        <v>28.7</v>
      </c>
      <c r="T135" s="18">
        <v>20.8</v>
      </c>
      <c r="U135" s="18">
        <v>836000</v>
      </c>
      <c r="V135" s="18">
        <v>1151109</v>
      </c>
      <c r="W135" s="18">
        <v>1.4</v>
      </c>
      <c r="X135" s="18">
        <v>100</v>
      </c>
      <c r="Y135" s="18">
        <v>2967476</v>
      </c>
      <c r="Z135" s="18">
        <v>6043374</v>
      </c>
      <c r="AA135" s="18">
        <v>2037151</v>
      </c>
      <c r="AB135" s="18">
        <v>0</v>
      </c>
      <c r="AC135" s="18">
        <v>3719</v>
      </c>
      <c r="AD135" s="18" t="s">
        <v>63</v>
      </c>
      <c r="AE135" s="18" t="s">
        <v>64</v>
      </c>
      <c r="AF135" s="18">
        <v>1.1900000000000001E-2</v>
      </c>
      <c r="AG135" s="18">
        <v>285505</v>
      </c>
      <c r="AH135" s="18">
        <v>3772189</v>
      </c>
      <c r="AI135" s="18">
        <v>4000000</v>
      </c>
      <c r="AJ135" s="18">
        <v>4000000</v>
      </c>
      <c r="AK135" s="18">
        <v>3500000</v>
      </c>
      <c r="AL135" s="18">
        <v>3500000</v>
      </c>
      <c r="AM135" s="18" t="e">
        <v>#N/A</v>
      </c>
    </row>
    <row r="136" spans="1:39">
      <c r="A136" s="18" t="s">
        <v>334</v>
      </c>
      <c r="B136" s="18" t="s">
        <v>207</v>
      </c>
      <c r="C136" s="18" t="s">
        <v>60</v>
      </c>
      <c r="D136" s="18">
        <v>0</v>
      </c>
      <c r="E136" s="18">
        <v>9.5210449927431053</v>
      </c>
      <c r="F136" s="18">
        <v>5709000</v>
      </c>
      <c r="G136" s="18">
        <v>5448000</v>
      </c>
      <c r="H136" s="18">
        <v>4398000</v>
      </c>
      <c r="I136" s="18">
        <v>2637000</v>
      </c>
      <c r="J136" s="18">
        <v>2460000</v>
      </c>
      <c r="K136" s="18" t="s">
        <v>61</v>
      </c>
      <c r="L136" s="18" t="s">
        <v>61</v>
      </c>
      <c r="M136" s="18" t="s">
        <v>61</v>
      </c>
      <c r="N136" s="18" t="s">
        <v>61</v>
      </c>
      <c r="O136" s="18">
        <v>0</v>
      </c>
      <c r="P136" s="18">
        <v>666000</v>
      </c>
      <c r="Q136" s="18">
        <v>1794000</v>
      </c>
      <c r="R136" s="18">
        <v>7908000</v>
      </c>
      <c r="S136" s="18">
        <v>30.6</v>
      </c>
      <c r="T136" s="18">
        <v>23.5</v>
      </c>
      <c r="U136" s="18">
        <v>258375</v>
      </c>
      <c r="V136" s="18">
        <v>336964</v>
      </c>
      <c r="W136" s="18">
        <v>1.3</v>
      </c>
      <c r="X136" s="18">
        <v>100</v>
      </c>
      <c r="Y136" s="18">
        <v>653506</v>
      </c>
      <c r="Z136" s="18">
        <v>1935352</v>
      </c>
      <c r="AA136" s="18">
        <v>1032715</v>
      </c>
      <c r="AB136" s="18">
        <v>404440</v>
      </c>
      <c r="AC136" s="18">
        <v>3719</v>
      </c>
      <c r="AD136" s="18" t="s">
        <v>63</v>
      </c>
      <c r="AE136" s="18" t="s">
        <v>64</v>
      </c>
      <c r="AF136" s="18">
        <v>1.23E-2</v>
      </c>
      <c r="AG136" s="18">
        <v>97268</v>
      </c>
      <c r="AH136" s="18">
        <v>2197260</v>
      </c>
      <c r="AI136" s="18">
        <v>1446697</v>
      </c>
      <c r="AJ136" s="18">
        <v>1500000</v>
      </c>
      <c r="AK136" s="18">
        <v>1500000</v>
      </c>
      <c r="AL136" s="18">
        <v>1500000</v>
      </c>
      <c r="AM136" s="18" t="e">
        <v>#N/A</v>
      </c>
    </row>
    <row r="137" spans="1:39">
      <c r="A137" s="18" t="s">
        <v>338</v>
      </c>
      <c r="B137" s="18" t="s">
        <v>208</v>
      </c>
      <c r="C137" s="18" t="s">
        <v>60</v>
      </c>
      <c r="D137" s="18">
        <v>0</v>
      </c>
      <c r="E137" s="18">
        <v>1.1221719457013575</v>
      </c>
      <c r="F137" s="18">
        <v>1065000</v>
      </c>
      <c r="G137" s="18">
        <v>1239000</v>
      </c>
      <c r="H137" s="18">
        <v>759000</v>
      </c>
      <c r="I137" s="18">
        <v>399000</v>
      </c>
      <c r="J137" s="18">
        <v>93000</v>
      </c>
      <c r="K137" s="18" t="s">
        <v>61</v>
      </c>
      <c r="L137" s="18" t="s">
        <v>61</v>
      </c>
      <c r="M137" s="18" t="s">
        <v>61</v>
      </c>
      <c r="N137" s="18" t="s">
        <v>61</v>
      </c>
      <c r="O137" s="18">
        <v>0</v>
      </c>
      <c r="P137" s="18">
        <v>0</v>
      </c>
      <c r="Q137" s="18">
        <v>93000</v>
      </c>
      <c r="R137" s="18">
        <v>1332000</v>
      </c>
      <c r="S137" s="18">
        <v>16.100000000000001</v>
      </c>
      <c r="T137" s="18">
        <v>22.8</v>
      </c>
      <c r="U137" s="18">
        <v>82875</v>
      </c>
      <c r="V137" s="18">
        <v>58473</v>
      </c>
      <c r="W137" s="18">
        <v>0.7</v>
      </c>
      <c r="X137" s="18">
        <v>100</v>
      </c>
      <c r="Y137" s="18">
        <v>104485</v>
      </c>
      <c r="Z137" s="18">
        <v>260127</v>
      </c>
      <c r="AA137" s="18">
        <v>256718</v>
      </c>
      <c r="AB137" s="18">
        <v>156507</v>
      </c>
      <c r="AC137" s="18">
        <v>3719</v>
      </c>
      <c r="AD137" s="18" t="s">
        <v>63</v>
      </c>
      <c r="AE137" s="18" t="s">
        <v>64</v>
      </c>
      <c r="AF137" s="18">
        <v>1.03E-2</v>
      </c>
      <c r="AG137" s="18">
        <v>13720</v>
      </c>
      <c r="AH137" s="18">
        <v>261766</v>
      </c>
      <c r="AI137" s="18">
        <v>309225</v>
      </c>
      <c r="AJ137" s="18">
        <v>250000</v>
      </c>
      <c r="AK137" s="18">
        <v>250000</v>
      </c>
      <c r="AL137" s="18">
        <v>250000</v>
      </c>
      <c r="AM137" s="18" t="e">
        <v>#N/A</v>
      </c>
    </row>
    <row r="138" spans="1:39">
      <c r="A138" s="18" t="s">
        <v>334</v>
      </c>
      <c r="B138" s="18" t="s">
        <v>209</v>
      </c>
      <c r="C138" s="18" t="s">
        <v>60</v>
      </c>
      <c r="D138" s="18">
        <v>0</v>
      </c>
      <c r="E138" s="18">
        <v>18.371681415929203</v>
      </c>
      <c r="F138" s="18">
        <v>3210000</v>
      </c>
      <c r="G138" s="18">
        <v>3720000</v>
      </c>
      <c r="H138" s="18">
        <v>1050000</v>
      </c>
      <c r="I138" s="18">
        <v>1806000</v>
      </c>
      <c r="J138" s="18">
        <v>1557000</v>
      </c>
      <c r="K138" s="18" t="s">
        <v>335</v>
      </c>
      <c r="L138" s="18" t="s">
        <v>53</v>
      </c>
      <c r="M138" s="18" t="s">
        <v>384</v>
      </c>
      <c r="N138" s="18" t="s">
        <v>384</v>
      </c>
      <c r="O138" s="18">
        <v>0</v>
      </c>
      <c r="P138" s="18">
        <v>828000</v>
      </c>
      <c r="Q138" s="18">
        <v>729000</v>
      </c>
      <c r="R138" s="18">
        <v>5277000</v>
      </c>
      <c r="S138" s="18">
        <v>62.3</v>
      </c>
      <c r="T138" s="18">
        <v>32.5</v>
      </c>
      <c r="U138" s="18">
        <v>84750</v>
      </c>
      <c r="V138" s="18">
        <v>162365</v>
      </c>
      <c r="W138" s="18">
        <v>1.9</v>
      </c>
      <c r="X138" s="18">
        <v>100</v>
      </c>
      <c r="Y138" s="18">
        <v>363728</v>
      </c>
      <c r="Z138" s="18">
        <v>582399</v>
      </c>
      <c r="AA138" s="18">
        <v>961457</v>
      </c>
      <c r="AB138" s="18">
        <v>1257342</v>
      </c>
      <c r="AC138" s="18">
        <v>3719</v>
      </c>
      <c r="AD138" s="18" t="s">
        <v>63</v>
      </c>
      <c r="AE138" s="18" t="s">
        <v>64</v>
      </c>
      <c r="AF138" s="18">
        <v>9.1000000000000004E-3</v>
      </c>
      <c r="AG138" s="18">
        <v>48021</v>
      </c>
      <c r="AH138" s="18">
        <v>320174</v>
      </c>
      <c r="AI138" s="18">
        <v>1176304</v>
      </c>
      <c r="AJ138" s="18">
        <v>1118387</v>
      </c>
      <c r="AK138" s="18">
        <v>1061923</v>
      </c>
      <c r="AL138" s="18">
        <v>649550</v>
      </c>
      <c r="AM138" s="18" t="e">
        <v>#N/A</v>
      </c>
    </row>
    <row r="139" spans="1:39">
      <c r="A139" s="18" t="s">
        <v>338</v>
      </c>
      <c r="B139" s="18" t="s">
        <v>210</v>
      </c>
      <c r="C139" s="18" t="s">
        <v>112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1000</v>
      </c>
      <c r="J139" s="18">
        <v>0</v>
      </c>
      <c r="K139" s="18" t="s">
        <v>335</v>
      </c>
      <c r="L139" s="18" t="s">
        <v>41</v>
      </c>
      <c r="M139" s="18" t="s">
        <v>357</v>
      </c>
      <c r="N139" s="18" t="s">
        <v>357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 t="s">
        <v>61</v>
      </c>
      <c r="U139" s="18">
        <v>125</v>
      </c>
      <c r="V139" s="18">
        <v>0</v>
      </c>
      <c r="W139" s="18" t="s">
        <v>62</v>
      </c>
      <c r="X139" s="18" t="s">
        <v>62</v>
      </c>
      <c r="Y139" s="18">
        <v>0</v>
      </c>
      <c r="Z139" s="18">
        <v>0</v>
      </c>
      <c r="AA139" s="18">
        <v>0</v>
      </c>
      <c r="AB139" s="18">
        <v>0</v>
      </c>
      <c r="AC139" s="18">
        <v>3719</v>
      </c>
      <c r="AD139" s="18" t="s">
        <v>63</v>
      </c>
      <c r="AE139" s="18" t="s">
        <v>64</v>
      </c>
      <c r="AF139" s="18">
        <v>9.1000000000000004E-3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 t="e">
        <v>#N/A</v>
      </c>
    </row>
    <row r="140" spans="1:39">
      <c r="A140" s="18" t="s">
        <v>334</v>
      </c>
      <c r="B140" s="18" t="s">
        <v>211</v>
      </c>
      <c r="C140" s="18" t="s">
        <v>60</v>
      </c>
      <c r="D140" s="18">
        <v>0</v>
      </c>
      <c r="E140" s="18">
        <v>32.928877463581834</v>
      </c>
      <c r="F140" s="18">
        <v>0</v>
      </c>
      <c r="G140" s="18">
        <v>0</v>
      </c>
      <c r="H140" s="18">
        <v>0</v>
      </c>
      <c r="I140" s="18">
        <v>20049000</v>
      </c>
      <c r="J140" s="18">
        <v>28821000</v>
      </c>
      <c r="K140" s="18" t="s">
        <v>61</v>
      </c>
      <c r="L140" s="18" t="s">
        <v>61</v>
      </c>
      <c r="M140" s="18" t="s">
        <v>61</v>
      </c>
      <c r="N140" s="18" t="s">
        <v>61</v>
      </c>
      <c r="O140" s="18">
        <v>0</v>
      </c>
      <c r="P140" s="18">
        <v>20748000</v>
      </c>
      <c r="Q140" s="18">
        <v>8073000</v>
      </c>
      <c r="R140" s="18">
        <v>28821000</v>
      </c>
      <c r="S140" s="18">
        <v>32.9</v>
      </c>
      <c r="T140" s="18">
        <v>18.100000000000001</v>
      </c>
      <c r="U140" s="18">
        <v>875250</v>
      </c>
      <c r="V140" s="18">
        <v>1589918</v>
      </c>
      <c r="W140" s="18">
        <v>1.8</v>
      </c>
      <c r="X140" s="18">
        <v>100</v>
      </c>
      <c r="Y140" s="18">
        <v>3413646</v>
      </c>
      <c r="Z140" s="18">
        <v>8427914</v>
      </c>
      <c r="AA140" s="18">
        <v>5461383</v>
      </c>
      <c r="AB140" s="18">
        <v>4028058</v>
      </c>
      <c r="AC140" s="18">
        <v>3719</v>
      </c>
      <c r="AD140" s="18" t="s">
        <v>63</v>
      </c>
      <c r="AE140" s="18" t="s">
        <v>64</v>
      </c>
      <c r="AF140" s="18">
        <v>4.5999999999999999E-3</v>
      </c>
      <c r="AG140" s="18">
        <v>132577</v>
      </c>
      <c r="AH140" s="18">
        <v>6270942</v>
      </c>
      <c r="AI140" s="18">
        <v>7311189</v>
      </c>
      <c r="AJ140" s="18">
        <v>4000000</v>
      </c>
      <c r="AK140" s="18">
        <v>4000000</v>
      </c>
      <c r="AL140" s="18">
        <v>4000000</v>
      </c>
      <c r="AM140" s="18" t="e">
        <v>#N/A</v>
      </c>
    </row>
    <row r="141" spans="1:39">
      <c r="A141" s="18" t="s">
        <v>339</v>
      </c>
      <c r="B141" s="18" t="s">
        <v>212</v>
      </c>
      <c r="C141" s="18" t="s">
        <v>60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 t="s">
        <v>335</v>
      </c>
      <c r="L141" s="18" t="s">
        <v>53</v>
      </c>
      <c r="M141" s="18" t="s">
        <v>385</v>
      </c>
      <c r="N141" s="18" t="s">
        <v>385</v>
      </c>
      <c r="O141" s="18">
        <v>0</v>
      </c>
      <c r="P141" s="18">
        <v>0</v>
      </c>
      <c r="Q141" s="18">
        <v>0</v>
      </c>
      <c r="R141" s="18">
        <v>0</v>
      </c>
      <c r="S141" s="18" t="s">
        <v>61</v>
      </c>
      <c r="T141" s="18" t="s">
        <v>61</v>
      </c>
      <c r="U141" s="18">
        <v>0</v>
      </c>
      <c r="V141" s="18" t="s">
        <v>61</v>
      </c>
      <c r="W141" s="18" t="s">
        <v>62</v>
      </c>
      <c r="X141" s="18" t="s">
        <v>62</v>
      </c>
      <c r="Y141" s="18">
        <v>0</v>
      </c>
      <c r="Z141" s="18">
        <v>0</v>
      </c>
      <c r="AA141" s="18">
        <v>0</v>
      </c>
      <c r="AB141" s="18">
        <v>0</v>
      </c>
      <c r="AC141" s="18">
        <v>3719</v>
      </c>
      <c r="AD141" s="18" t="s">
        <v>63</v>
      </c>
      <c r="AE141" s="18" t="s">
        <v>64</v>
      </c>
      <c r="AF141" s="18">
        <v>1.1499999999999999</v>
      </c>
      <c r="AG141" s="18">
        <v>0</v>
      </c>
      <c r="AH141" s="18">
        <v>1000</v>
      </c>
      <c r="AI141" s="18">
        <v>0</v>
      </c>
      <c r="AJ141" s="18">
        <v>0</v>
      </c>
      <c r="AK141" s="18">
        <v>0</v>
      </c>
      <c r="AL141" s="18">
        <v>0</v>
      </c>
      <c r="AM141" s="18" t="e">
        <v>#N/A</v>
      </c>
    </row>
    <row r="142" spans="1:39">
      <c r="A142" s="18" t="s">
        <v>338</v>
      </c>
      <c r="B142" s="18" t="s">
        <v>213</v>
      </c>
      <c r="C142" s="18" t="s">
        <v>60</v>
      </c>
      <c r="D142" s="18">
        <v>0</v>
      </c>
      <c r="E142" s="18">
        <v>7.2</v>
      </c>
      <c r="F142" s="18">
        <v>18000</v>
      </c>
      <c r="G142" s="18">
        <v>12000</v>
      </c>
      <c r="H142" s="18">
        <v>0</v>
      </c>
      <c r="I142" s="18">
        <v>7000</v>
      </c>
      <c r="J142" s="18">
        <v>18000</v>
      </c>
      <c r="K142" s="18" t="s">
        <v>61</v>
      </c>
      <c r="L142" s="18" t="s">
        <v>61</v>
      </c>
      <c r="M142" s="18" t="s">
        <v>61</v>
      </c>
      <c r="N142" s="18" t="s">
        <v>61</v>
      </c>
      <c r="O142" s="18">
        <v>0</v>
      </c>
      <c r="P142" s="18">
        <v>11000</v>
      </c>
      <c r="Q142" s="18">
        <v>7000</v>
      </c>
      <c r="R142" s="18">
        <v>30000</v>
      </c>
      <c r="S142" s="18">
        <v>12</v>
      </c>
      <c r="T142" s="18">
        <v>62.5</v>
      </c>
      <c r="U142" s="18">
        <v>2500</v>
      </c>
      <c r="V142" s="18">
        <v>480</v>
      </c>
      <c r="W142" s="18">
        <v>0.2</v>
      </c>
      <c r="X142" s="18">
        <v>50</v>
      </c>
      <c r="Y142" s="18">
        <v>4320</v>
      </c>
      <c r="Z142" s="18">
        <v>0</v>
      </c>
      <c r="AA142" s="18">
        <v>0</v>
      </c>
      <c r="AB142" s="18">
        <v>7560</v>
      </c>
      <c r="AC142" s="18">
        <v>3719</v>
      </c>
      <c r="AD142" s="18" t="s">
        <v>63</v>
      </c>
      <c r="AE142" s="18" t="s">
        <v>64</v>
      </c>
      <c r="AF142" s="18">
        <v>0.76</v>
      </c>
      <c r="AG142" s="18">
        <v>22800</v>
      </c>
      <c r="AH142" s="18">
        <v>10136</v>
      </c>
      <c r="AI142" s="18">
        <v>7560</v>
      </c>
      <c r="AJ142" s="18">
        <v>5672</v>
      </c>
      <c r="AK142" s="18">
        <v>5664</v>
      </c>
      <c r="AL142" s="18">
        <v>3384</v>
      </c>
      <c r="AM142" s="18" t="e">
        <v>#N/A</v>
      </c>
    </row>
    <row r="143" spans="1:39">
      <c r="A143" s="18" t="s">
        <v>338</v>
      </c>
      <c r="B143" s="18" t="s">
        <v>214</v>
      </c>
      <c r="C143" s="18" t="s">
        <v>60</v>
      </c>
      <c r="D143" s="18">
        <v>0</v>
      </c>
      <c r="E143" s="18">
        <v>0</v>
      </c>
      <c r="F143" s="18">
        <v>0</v>
      </c>
      <c r="G143" s="18">
        <v>0</v>
      </c>
      <c r="H143" s="18">
        <v>0</v>
      </c>
      <c r="I143" s="18">
        <v>12000</v>
      </c>
      <c r="J143" s="18">
        <v>16000</v>
      </c>
      <c r="K143" s="18" t="s">
        <v>335</v>
      </c>
      <c r="L143" s="18" t="s">
        <v>41</v>
      </c>
      <c r="M143" s="18" t="s">
        <v>358</v>
      </c>
      <c r="N143" s="18" t="s">
        <v>358</v>
      </c>
      <c r="O143" s="18">
        <v>0</v>
      </c>
      <c r="P143" s="18">
        <v>16000</v>
      </c>
      <c r="Q143" s="18">
        <v>0</v>
      </c>
      <c r="R143" s="18">
        <v>16000</v>
      </c>
      <c r="S143" s="18" t="s">
        <v>61</v>
      </c>
      <c r="T143" s="18">
        <v>42.2</v>
      </c>
      <c r="U143" s="18">
        <v>0</v>
      </c>
      <c r="V143" s="18">
        <v>379</v>
      </c>
      <c r="W143" s="18" t="s">
        <v>73</v>
      </c>
      <c r="X143" s="18" t="s">
        <v>73</v>
      </c>
      <c r="Y143" s="18">
        <v>0</v>
      </c>
      <c r="Z143" s="18">
        <v>0</v>
      </c>
      <c r="AA143" s="18">
        <v>3409</v>
      </c>
      <c r="AB143" s="18">
        <v>0</v>
      </c>
      <c r="AC143" s="18">
        <v>3719</v>
      </c>
      <c r="AD143" s="18" t="s">
        <v>63</v>
      </c>
      <c r="AE143" s="18" t="s">
        <v>64</v>
      </c>
      <c r="AF143" s="18">
        <v>1.4156</v>
      </c>
      <c r="AG143" s="18">
        <v>22650</v>
      </c>
      <c r="AH143" s="18">
        <v>0</v>
      </c>
      <c r="AI143" s="18">
        <v>0</v>
      </c>
      <c r="AJ143" s="18">
        <v>3409</v>
      </c>
      <c r="AK143" s="18">
        <v>0</v>
      </c>
      <c r="AL143" s="18">
        <v>0</v>
      </c>
      <c r="AM143" s="18" t="e">
        <v>#N/A</v>
      </c>
    </row>
    <row r="144" spans="1:39">
      <c r="A144" s="18" t="s">
        <v>338</v>
      </c>
      <c r="B144" s="18" t="s">
        <v>215</v>
      </c>
      <c r="C144" s="18" t="s">
        <v>60</v>
      </c>
      <c r="D144" s="18">
        <v>0</v>
      </c>
      <c r="E144" s="18">
        <v>3.085</v>
      </c>
      <c r="F144" s="18">
        <v>9000</v>
      </c>
      <c r="G144" s="18">
        <v>9000</v>
      </c>
      <c r="H144" s="18">
        <v>0</v>
      </c>
      <c r="I144" s="18">
        <v>3085</v>
      </c>
      <c r="J144" s="18">
        <v>3085</v>
      </c>
      <c r="K144" s="18" t="s">
        <v>61</v>
      </c>
      <c r="L144" s="18" t="s">
        <v>61</v>
      </c>
      <c r="M144" s="18" t="s">
        <v>61</v>
      </c>
      <c r="N144" s="18" t="s">
        <v>61</v>
      </c>
      <c r="O144" s="18">
        <v>0</v>
      </c>
      <c r="P144" s="18">
        <v>85</v>
      </c>
      <c r="Q144" s="18">
        <v>3000</v>
      </c>
      <c r="R144" s="18">
        <v>12085</v>
      </c>
      <c r="S144" s="18">
        <v>12.1</v>
      </c>
      <c r="T144" s="18">
        <v>11.5</v>
      </c>
      <c r="U144" s="18">
        <v>1000</v>
      </c>
      <c r="V144" s="18">
        <v>1048</v>
      </c>
      <c r="W144" s="18">
        <v>1</v>
      </c>
      <c r="X144" s="18">
        <v>100</v>
      </c>
      <c r="Y144" s="18">
        <v>0</v>
      </c>
      <c r="Z144" s="18">
        <v>6034</v>
      </c>
      <c r="AA144" s="18">
        <v>3396</v>
      </c>
      <c r="AB144" s="18">
        <v>0</v>
      </c>
      <c r="AC144" s="18">
        <v>3719</v>
      </c>
      <c r="AD144" s="18" t="s">
        <v>63</v>
      </c>
      <c r="AE144" s="18" t="s">
        <v>64</v>
      </c>
      <c r="AF144" s="18">
        <v>1.4</v>
      </c>
      <c r="AG144" s="18">
        <v>16919</v>
      </c>
      <c r="AH144" s="18">
        <v>4672</v>
      </c>
      <c r="AI144" s="18">
        <v>4752</v>
      </c>
      <c r="AJ144" s="18">
        <v>2160</v>
      </c>
      <c r="AK144" s="18">
        <v>0</v>
      </c>
      <c r="AL144" s="18">
        <v>0</v>
      </c>
      <c r="AM144" s="18" t="e">
        <v>#N/A</v>
      </c>
    </row>
    <row r="145" spans="1:39">
      <c r="A145" s="18" t="s">
        <v>338</v>
      </c>
      <c r="B145" s="18" t="s">
        <v>216</v>
      </c>
      <c r="C145" s="18" t="s">
        <v>60</v>
      </c>
      <c r="D145" s="18">
        <v>0</v>
      </c>
      <c r="E145" s="18">
        <v>0</v>
      </c>
      <c r="F145" s="18" t="s">
        <v>61</v>
      </c>
      <c r="G145" s="18">
        <v>2921</v>
      </c>
      <c r="H145" s="18">
        <v>0</v>
      </c>
      <c r="I145" s="18" t="s">
        <v>61</v>
      </c>
      <c r="J145" s="18">
        <v>0</v>
      </c>
      <c r="K145" s="18" t="s">
        <v>61</v>
      </c>
      <c r="L145" s="18" t="s">
        <v>61</v>
      </c>
      <c r="M145" s="18" t="s">
        <v>61</v>
      </c>
      <c r="N145" s="18" t="s">
        <v>61</v>
      </c>
      <c r="O145" s="18">
        <v>0</v>
      </c>
      <c r="P145" s="18">
        <v>0</v>
      </c>
      <c r="Q145" s="18">
        <v>0</v>
      </c>
      <c r="R145" s="18">
        <v>2921</v>
      </c>
      <c r="S145" s="18" t="s">
        <v>61</v>
      </c>
      <c r="T145" s="18">
        <v>1.2</v>
      </c>
      <c r="U145" s="18">
        <v>0</v>
      </c>
      <c r="V145" s="18">
        <v>2513</v>
      </c>
      <c r="W145" s="18" t="s">
        <v>73</v>
      </c>
      <c r="X145" s="18" t="s">
        <v>73</v>
      </c>
      <c r="Y145" s="18">
        <v>5121</v>
      </c>
      <c r="Z145" s="18">
        <v>10000</v>
      </c>
      <c r="AA145" s="18">
        <v>12500</v>
      </c>
      <c r="AB145" s="18">
        <v>10000</v>
      </c>
      <c r="AC145" s="18">
        <v>3719</v>
      </c>
      <c r="AD145" s="18" t="s">
        <v>63</v>
      </c>
      <c r="AE145" s="18" t="s">
        <v>64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 t="e">
        <v>#N/A</v>
      </c>
    </row>
    <row r="146" spans="1:39">
      <c r="A146" s="18" t="s">
        <v>338</v>
      </c>
      <c r="B146" s="18" t="s">
        <v>217</v>
      </c>
      <c r="C146" s="18" t="s">
        <v>60</v>
      </c>
      <c r="D146" s="18">
        <v>0</v>
      </c>
      <c r="E146" s="18">
        <v>3.2</v>
      </c>
      <c r="F146" s="18">
        <v>6000</v>
      </c>
      <c r="G146" s="18">
        <v>6000</v>
      </c>
      <c r="H146" s="18">
        <v>0</v>
      </c>
      <c r="I146" s="18">
        <v>0</v>
      </c>
      <c r="J146" s="18">
        <v>2000</v>
      </c>
      <c r="K146" s="18" t="s">
        <v>61</v>
      </c>
      <c r="L146" s="18" t="s">
        <v>61</v>
      </c>
      <c r="M146" s="18" t="s">
        <v>61</v>
      </c>
      <c r="N146" s="18" t="s">
        <v>61</v>
      </c>
      <c r="O146" s="18">
        <v>0</v>
      </c>
      <c r="P146" s="18">
        <v>0</v>
      </c>
      <c r="Q146" s="18">
        <v>2000</v>
      </c>
      <c r="R146" s="18">
        <v>8000</v>
      </c>
      <c r="S146" s="18">
        <v>12.8</v>
      </c>
      <c r="T146" s="18">
        <v>14.2</v>
      </c>
      <c r="U146" s="18">
        <v>625</v>
      </c>
      <c r="V146" s="18">
        <v>562</v>
      </c>
      <c r="W146" s="18">
        <v>0.9</v>
      </c>
      <c r="X146" s="18">
        <v>100</v>
      </c>
      <c r="Y146" s="18">
        <v>2320</v>
      </c>
      <c r="Z146" s="18">
        <v>2740</v>
      </c>
      <c r="AA146" s="18">
        <v>0</v>
      </c>
      <c r="AB146" s="18">
        <v>1432</v>
      </c>
      <c r="AC146" s="18">
        <v>3719</v>
      </c>
      <c r="AD146" s="18" t="s">
        <v>63</v>
      </c>
      <c r="AE146" s="18" t="s">
        <v>64</v>
      </c>
      <c r="AF146" s="18">
        <v>2.73</v>
      </c>
      <c r="AG146" s="18">
        <v>21840</v>
      </c>
      <c r="AH146" s="18">
        <v>4952</v>
      </c>
      <c r="AI146" s="18">
        <v>2880</v>
      </c>
      <c r="AJ146" s="18">
        <v>2520</v>
      </c>
      <c r="AK146" s="18">
        <v>674</v>
      </c>
      <c r="AL146" s="18">
        <v>0</v>
      </c>
      <c r="AM146" s="18" t="e">
        <v>#N/A</v>
      </c>
    </row>
    <row r="147" spans="1:39">
      <c r="A147" s="18" t="s">
        <v>338</v>
      </c>
      <c r="B147" s="18" t="s">
        <v>218</v>
      </c>
      <c r="C147" s="18" t="s">
        <v>60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 t="s">
        <v>61</v>
      </c>
      <c r="L147" s="18" t="s">
        <v>61</v>
      </c>
      <c r="M147" s="18" t="s">
        <v>61</v>
      </c>
      <c r="N147" s="18" t="s">
        <v>61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 t="s">
        <v>61</v>
      </c>
      <c r="U147" s="18">
        <v>3</v>
      </c>
      <c r="V147" s="18" t="s">
        <v>61</v>
      </c>
      <c r="W147" s="18" t="s">
        <v>62</v>
      </c>
      <c r="X147" s="18" t="s">
        <v>62</v>
      </c>
      <c r="Y147" s="18">
        <v>0</v>
      </c>
      <c r="Z147" s="18">
        <v>0</v>
      </c>
      <c r="AA147" s="18">
        <v>0</v>
      </c>
      <c r="AB147" s="18">
        <v>0</v>
      </c>
      <c r="AC147" s="18">
        <v>3719</v>
      </c>
      <c r="AD147" s="18" t="s">
        <v>63</v>
      </c>
      <c r="AE147" s="18" t="s">
        <v>64</v>
      </c>
      <c r="AF147" s="18">
        <v>2.73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 t="e">
        <v>#N/A</v>
      </c>
    </row>
    <row r="148" spans="1:39">
      <c r="A148" s="18" t="s">
        <v>338</v>
      </c>
      <c r="B148" s="18" t="s">
        <v>219</v>
      </c>
      <c r="C148" s="18" t="s">
        <v>60</v>
      </c>
      <c r="D148" s="18">
        <v>0</v>
      </c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 t="s">
        <v>61</v>
      </c>
      <c r="L148" s="18" t="s">
        <v>61</v>
      </c>
      <c r="M148" s="18" t="s">
        <v>61</v>
      </c>
      <c r="N148" s="18" t="s">
        <v>61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 t="s">
        <v>61</v>
      </c>
      <c r="U148" s="18">
        <v>23</v>
      </c>
      <c r="V148" s="18" t="s">
        <v>61</v>
      </c>
      <c r="W148" s="18" t="s">
        <v>62</v>
      </c>
      <c r="X148" s="18" t="s">
        <v>62</v>
      </c>
      <c r="Y148" s="18">
        <v>0</v>
      </c>
      <c r="Z148" s="18">
        <v>0</v>
      </c>
      <c r="AA148" s="18">
        <v>0</v>
      </c>
      <c r="AB148" s="18">
        <v>0</v>
      </c>
      <c r="AC148" s="18">
        <v>3719</v>
      </c>
      <c r="AD148" s="18" t="s">
        <v>63</v>
      </c>
      <c r="AE148" s="18" t="s">
        <v>64</v>
      </c>
      <c r="AF148" s="18">
        <v>2.73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18">
        <v>0</v>
      </c>
      <c r="AM148" s="18" t="e">
        <v>#N/A</v>
      </c>
    </row>
    <row r="149" spans="1:39">
      <c r="A149" s="18" t="s">
        <v>338</v>
      </c>
      <c r="B149" s="18" t="s">
        <v>220</v>
      </c>
      <c r="C149" s="18" t="s">
        <v>60</v>
      </c>
      <c r="D149" s="18">
        <v>0</v>
      </c>
      <c r="E149" s="18">
        <v>7</v>
      </c>
      <c r="F149" s="18">
        <v>8000</v>
      </c>
      <c r="G149" s="18">
        <v>8000</v>
      </c>
      <c r="H149" s="18">
        <v>6000</v>
      </c>
      <c r="I149" s="18">
        <v>0</v>
      </c>
      <c r="J149" s="18">
        <v>7000</v>
      </c>
      <c r="K149" s="18" t="s">
        <v>61</v>
      </c>
      <c r="L149" s="18" t="s">
        <v>61</v>
      </c>
      <c r="M149" s="18" t="s">
        <v>61</v>
      </c>
      <c r="N149" s="18" t="s">
        <v>61</v>
      </c>
      <c r="O149" s="18">
        <v>0</v>
      </c>
      <c r="P149" s="18">
        <v>3000</v>
      </c>
      <c r="Q149" s="18">
        <v>4000</v>
      </c>
      <c r="R149" s="18">
        <v>15000</v>
      </c>
      <c r="S149" s="18">
        <v>15</v>
      </c>
      <c r="T149" s="18">
        <v>21.6</v>
      </c>
      <c r="U149" s="18">
        <v>1000</v>
      </c>
      <c r="V149" s="18">
        <v>696</v>
      </c>
      <c r="W149" s="18">
        <v>0.7</v>
      </c>
      <c r="X149" s="18">
        <v>100</v>
      </c>
      <c r="Y149" s="18">
        <v>1692</v>
      </c>
      <c r="Z149" s="18">
        <v>1572</v>
      </c>
      <c r="AA149" s="18">
        <v>3000</v>
      </c>
      <c r="AB149" s="18">
        <v>0</v>
      </c>
      <c r="AC149" s="18">
        <v>3719</v>
      </c>
      <c r="AD149" s="18" t="s">
        <v>63</v>
      </c>
      <c r="AE149" s="18" t="s">
        <v>64</v>
      </c>
      <c r="AF149" s="18">
        <v>0.8</v>
      </c>
      <c r="AG149" s="18">
        <v>12000</v>
      </c>
      <c r="AH149" s="18">
        <v>1877</v>
      </c>
      <c r="AI149" s="18">
        <v>2000</v>
      </c>
      <c r="AJ149" s="18">
        <v>3000</v>
      </c>
      <c r="AK149" s="18">
        <v>2000</v>
      </c>
      <c r="AL149" s="18">
        <v>1000</v>
      </c>
      <c r="AM149" s="18" t="e">
        <v>#N/A</v>
      </c>
    </row>
    <row r="150" spans="1:39">
      <c r="A150" s="18" t="s">
        <v>338</v>
      </c>
      <c r="B150" s="18" t="s">
        <v>221</v>
      </c>
      <c r="C150" s="18" t="s">
        <v>60</v>
      </c>
      <c r="D150" s="18">
        <v>0</v>
      </c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 t="s">
        <v>61</v>
      </c>
      <c r="L150" s="18" t="s">
        <v>61</v>
      </c>
      <c r="M150" s="18" t="s">
        <v>61</v>
      </c>
      <c r="N150" s="18" t="s">
        <v>61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 t="s">
        <v>61</v>
      </c>
      <c r="U150" s="18">
        <v>3</v>
      </c>
      <c r="V150" s="18" t="s">
        <v>61</v>
      </c>
      <c r="W150" s="18" t="s">
        <v>62</v>
      </c>
      <c r="X150" s="18" t="s">
        <v>62</v>
      </c>
      <c r="Y150" s="18">
        <v>0</v>
      </c>
      <c r="Z150" s="18">
        <v>0</v>
      </c>
      <c r="AA150" s="18">
        <v>0</v>
      </c>
      <c r="AB150" s="18">
        <v>0</v>
      </c>
      <c r="AC150" s="18">
        <v>3719</v>
      </c>
      <c r="AD150" s="18" t="s">
        <v>63</v>
      </c>
      <c r="AE150" s="18" t="s">
        <v>64</v>
      </c>
      <c r="AF150" s="18">
        <v>0.8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 t="e">
        <v>#N/A</v>
      </c>
    </row>
    <row r="151" spans="1:39">
      <c r="A151" s="18" t="s">
        <v>339</v>
      </c>
      <c r="B151" s="18" t="s">
        <v>222</v>
      </c>
      <c r="C151" s="18" t="s">
        <v>60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 t="s">
        <v>61</v>
      </c>
      <c r="L151" s="18" t="s">
        <v>61</v>
      </c>
      <c r="M151" s="18" t="s">
        <v>61</v>
      </c>
      <c r="N151" s="18" t="s">
        <v>61</v>
      </c>
      <c r="O151" s="18">
        <v>0</v>
      </c>
      <c r="P151" s="18">
        <v>0</v>
      </c>
      <c r="Q151" s="18">
        <v>0</v>
      </c>
      <c r="R151" s="18">
        <v>0</v>
      </c>
      <c r="S151" s="18" t="s">
        <v>61</v>
      </c>
      <c r="T151" s="18" t="s">
        <v>61</v>
      </c>
      <c r="U151" s="18">
        <v>0</v>
      </c>
      <c r="V151" s="18">
        <v>0</v>
      </c>
      <c r="W151" s="18" t="s">
        <v>62</v>
      </c>
      <c r="X151" s="18" t="s">
        <v>62</v>
      </c>
      <c r="Y151" s="18">
        <v>0</v>
      </c>
      <c r="Z151" s="18">
        <v>0</v>
      </c>
      <c r="AA151" s="18">
        <v>0</v>
      </c>
      <c r="AB151" s="18">
        <v>0</v>
      </c>
      <c r="AC151" s="18">
        <v>3719</v>
      </c>
      <c r="AD151" s="18" t="s">
        <v>63</v>
      </c>
      <c r="AE151" s="18" t="s">
        <v>64</v>
      </c>
      <c r="AF151" s="18">
        <v>1.4668000000000001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0</v>
      </c>
      <c r="AM151" s="18" t="e">
        <v>#N/A</v>
      </c>
    </row>
    <row r="152" spans="1:39">
      <c r="A152" s="18" t="s">
        <v>343</v>
      </c>
      <c r="B152" s="18" t="s">
        <v>223</v>
      </c>
      <c r="C152" s="18" t="s">
        <v>60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5000</v>
      </c>
      <c r="J152" s="18">
        <v>5000</v>
      </c>
      <c r="K152" s="18" t="s">
        <v>344</v>
      </c>
      <c r="L152" s="18" t="s">
        <v>336</v>
      </c>
      <c r="M152" s="18" t="s">
        <v>386</v>
      </c>
      <c r="N152" s="18" t="s">
        <v>386</v>
      </c>
      <c r="O152" s="18">
        <v>0</v>
      </c>
      <c r="P152" s="18">
        <v>5000</v>
      </c>
      <c r="Q152" s="18">
        <v>0</v>
      </c>
      <c r="R152" s="18">
        <v>5000</v>
      </c>
      <c r="S152" s="18" t="s">
        <v>61</v>
      </c>
      <c r="T152" s="18" t="s">
        <v>61</v>
      </c>
      <c r="U152" s="18">
        <v>0</v>
      </c>
      <c r="V152" s="18" t="s">
        <v>61</v>
      </c>
      <c r="W152" s="18" t="s">
        <v>62</v>
      </c>
      <c r="X152" s="18" t="s">
        <v>62</v>
      </c>
      <c r="Y152" s="18">
        <v>0</v>
      </c>
      <c r="Z152" s="18">
        <v>0</v>
      </c>
      <c r="AA152" s="18">
        <v>0</v>
      </c>
      <c r="AB152" s="18">
        <v>0</v>
      </c>
      <c r="AC152" s="18">
        <v>3719</v>
      </c>
      <c r="AD152" s="18" t="s">
        <v>63</v>
      </c>
      <c r="AE152" s="18" t="s">
        <v>64</v>
      </c>
      <c r="AF152" s="18">
        <v>0.8</v>
      </c>
      <c r="AG152" s="18">
        <v>4000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 t="e">
        <v>#N/A</v>
      </c>
    </row>
    <row r="153" spans="1:39">
      <c r="A153" s="18" t="s">
        <v>338</v>
      </c>
      <c r="B153" s="18" t="s">
        <v>225</v>
      </c>
      <c r="C153" s="18" t="s">
        <v>60</v>
      </c>
      <c r="D153" s="18">
        <v>0</v>
      </c>
      <c r="E153" s="18">
        <v>1.1538461538461537</v>
      </c>
      <c r="F153" s="18">
        <v>0</v>
      </c>
      <c r="G153" s="18">
        <v>150</v>
      </c>
      <c r="H153" s="18">
        <v>0</v>
      </c>
      <c r="I153" s="18">
        <v>15</v>
      </c>
      <c r="J153" s="18">
        <v>15</v>
      </c>
      <c r="K153" s="18" t="s">
        <v>61</v>
      </c>
      <c r="L153" s="18" t="s">
        <v>61</v>
      </c>
      <c r="M153" s="18" t="s">
        <v>61</v>
      </c>
      <c r="N153" s="18" t="s">
        <v>61</v>
      </c>
      <c r="O153" s="18">
        <v>0</v>
      </c>
      <c r="P153" s="18">
        <v>15</v>
      </c>
      <c r="Q153" s="18">
        <v>0</v>
      </c>
      <c r="R153" s="18">
        <v>165</v>
      </c>
      <c r="S153" s="18">
        <v>12.7</v>
      </c>
      <c r="T153" s="18" t="s">
        <v>61</v>
      </c>
      <c r="U153" s="18">
        <v>13</v>
      </c>
      <c r="V153" s="18" t="s">
        <v>61</v>
      </c>
      <c r="W153" s="18" t="s">
        <v>62</v>
      </c>
      <c r="X153" s="18" t="s">
        <v>62</v>
      </c>
      <c r="Y153" s="18">
        <v>0</v>
      </c>
      <c r="Z153" s="18">
        <v>0</v>
      </c>
      <c r="AA153" s="18">
        <v>0</v>
      </c>
      <c r="AB153" s="18">
        <v>0</v>
      </c>
      <c r="AC153" s="18">
        <v>3719</v>
      </c>
      <c r="AD153" s="18" t="s">
        <v>63</v>
      </c>
      <c r="AE153" s="18" t="s">
        <v>64</v>
      </c>
      <c r="AF153" s="18">
        <v>3.61</v>
      </c>
      <c r="AG153" s="18">
        <v>596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 t="e">
        <v>#N/A</v>
      </c>
    </row>
    <row r="154" spans="1:39">
      <c r="A154" s="18" t="s">
        <v>343</v>
      </c>
      <c r="B154" s="18" t="s">
        <v>226</v>
      </c>
      <c r="C154" s="18" t="s">
        <v>60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2000</v>
      </c>
      <c r="J154" s="18">
        <v>2000</v>
      </c>
      <c r="K154" s="18" t="s">
        <v>61</v>
      </c>
      <c r="L154" s="18" t="s">
        <v>61</v>
      </c>
      <c r="M154" s="18" t="s">
        <v>61</v>
      </c>
      <c r="N154" s="18" t="s">
        <v>61</v>
      </c>
      <c r="O154" s="18">
        <v>0</v>
      </c>
      <c r="P154" s="18">
        <v>2000</v>
      </c>
      <c r="Q154" s="18">
        <v>0</v>
      </c>
      <c r="R154" s="18">
        <v>2000</v>
      </c>
      <c r="S154" s="18" t="s">
        <v>61</v>
      </c>
      <c r="T154" s="18" t="s">
        <v>61</v>
      </c>
      <c r="U154" s="18">
        <v>0</v>
      </c>
      <c r="V154" s="18">
        <v>0</v>
      </c>
      <c r="W154" s="18" t="s">
        <v>62</v>
      </c>
      <c r="X154" s="18" t="s">
        <v>62</v>
      </c>
      <c r="Y154" s="18">
        <v>0</v>
      </c>
      <c r="Z154" s="18">
        <v>0</v>
      </c>
      <c r="AA154" s="18">
        <v>378</v>
      </c>
      <c r="AB154" s="18">
        <v>0</v>
      </c>
      <c r="AC154" s="18">
        <v>3719</v>
      </c>
      <c r="AD154" s="18" t="s">
        <v>63</v>
      </c>
      <c r="AE154" s="18" t="s">
        <v>64</v>
      </c>
      <c r="AF154" s="18">
        <v>8.5500000000000007E-2</v>
      </c>
      <c r="AG154" s="18">
        <v>171</v>
      </c>
      <c r="AH154" s="18">
        <v>0</v>
      </c>
      <c r="AI154" s="18">
        <v>2000</v>
      </c>
      <c r="AJ154" s="18">
        <v>0</v>
      </c>
      <c r="AK154" s="18">
        <v>0</v>
      </c>
      <c r="AL154" s="18">
        <v>0</v>
      </c>
      <c r="AM154" s="18" t="e">
        <v>#N/A</v>
      </c>
    </row>
    <row r="155" spans="1:39">
      <c r="A155" s="18" t="s">
        <v>338</v>
      </c>
      <c r="B155" s="18" t="s">
        <v>227</v>
      </c>
      <c r="C155" s="18" t="s">
        <v>60</v>
      </c>
      <c r="D155" s="18">
        <v>0</v>
      </c>
      <c r="E155" s="18">
        <v>10</v>
      </c>
      <c r="F155" s="18">
        <v>4000</v>
      </c>
      <c r="G155" s="18">
        <v>0</v>
      </c>
      <c r="H155" s="18">
        <v>0</v>
      </c>
      <c r="I155" s="18">
        <v>2500</v>
      </c>
      <c r="J155" s="18">
        <v>5000</v>
      </c>
      <c r="K155" s="18" t="s">
        <v>61</v>
      </c>
      <c r="L155" s="18" t="s">
        <v>61</v>
      </c>
      <c r="M155" s="18" t="s">
        <v>61</v>
      </c>
      <c r="N155" s="18" t="s">
        <v>61</v>
      </c>
      <c r="O155" s="18">
        <v>0</v>
      </c>
      <c r="P155" s="18">
        <v>0</v>
      </c>
      <c r="Q155" s="18">
        <v>5000</v>
      </c>
      <c r="R155" s="18">
        <v>5000</v>
      </c>
      <c r="S155" s="18">
        <v>10</v>
      </c>
      <c r="T155" s="18">
        <v>4.2</v>
      </c>
      <c r="U155" s="18">
        <v>500</v>
      </c>
      <c r="V155" s="18">
        <v>1186</v>
      </c>
      <c r="W155" s="18">
        <v>2.4</v>
      </c>
      <c r="X155" s="18">
        <v>150</v>
      </c>
      <c r="Y155" s="18">
        <v>3446</v>
      </c>
      <c r="Z155" s="18">
        <v>4714</v>
      </c>
      <c r="AA155" s="18">
        <v>4103</v>
      </c>
      <c r="AB155" s="18">
        <v>77</v>
      </c>
      <c r="AC155" s="18">
        <v>3719</v>
      </c>
      <c r="AD155" s="18" t="s">
        <v>63</v>
      </c>
      <c r="AE155" s="18" t="s">
        <v>64</v>
      </c>
      <c r="AF155" s="18">
        <v>2.8000000000000001E-2</v>
      </c>
      <c r="AG155" s="18">
        <v>140</v>
      </c>
      <c r="AH155" s="18">
        <v>4857</v>
      </c>
      <c r="AI155" s="18">
        <v>2643</v>
      </c>
      <c r="AJ155" s="18">
        <v>100</v>
      </c>
      <c r="AK155" s="18">
        <v>150</v>
      </c>
      <c r="AL155" s="18">
        <v>2000</v>
      </c>
      <c r="AM155" s="18" t="e">
        <v>#N/A</v>
      </c>
    </row>
    <row r="156" spans="1:39">
      <c r="A156" s="18" t="s">
        <v>334</v>
      </c>
      <c r="B156" s="18" t="s">
        <v>228</v>
      </c>
      <c r="C156" s="18" t="s">
        <v>60</v>
      </c>
      <c r="D156" s="18">
        <v>0</v>
      </c>
      <c r="E156" s="18">
        <v>18.666666666666668</v>
      </c>
      <c r="F156" s="18">
        <v>180000</v>
      </c>
      <c r="G156" s="18">
        <v>207000</v>
      </c>
      <c r="H156" s="18">
        <v>45000</v>
      </c>
      <c r="I156" s="18">
        <v>48000</v>
      </c>
      <c r="J156" s="18">
        <v>63000</v>
      </c>
      <c r="K156" s="18" t="s">
        <v>335</v>
      </c>
      <c r="L156" s="18" t="s">
        <v>41</v>
      </c>
      <c r="M156" s="18" t="s">
        <v>387</v>
      </c>
      <c r="N156" s="18" t="s">
        <v>387</v>
      </c>
      <c r="O156" s="18">
        <v>0</v>
      </c>
      <c r="P156" s="18">
        <v>63000</v>
      </c>
      <c r="Q156" s="18">
        <v>0</v>
      </c>
      <c r="R156" s="18">
        <v>270000</v>
      </c>
      <c r="S156" s="18">
        <v>80</v>
      </c>
      <c r="T156" s="18" t="s">
        <v>61</v>
      </c>
      <c r="U156" s="18">
        <v>3375</v>
      </c>
      <c r="V156" s="18" t="s">
        <v>61</v>
      </c>
      <c r="W156" s="18" t="s">
        <v>62</v>
      </c>
      <c r="X156" s="18" t="s">
        <v>62</v>
      </c>
      <c r="Y156" s="18">
        <v>0</v>
      </c>
      <c r="Z156" s="18">
        <v>0</v>
      </c>
      <c r="AA156" s="18">
        <v>0</v>
      </c>
      <c r="AB156" s="18">
        <v>0</v>
      </c>
      <c r="AC156" s="18">
        <v>3719</v>
      </c>
      <c r="AD156" s="18" t="s">
        <v>63</v>
      </c>
      <c r="AE156" s="18" t="s">
        <v>64</v>
      </c>
      <c r="AF156" s="18">
        <v>0.13780000000000001</v>
      </c>
      <c r="AG156" s="18">
        <v>37206</v>
      </c>
      <c r="AH156" s="18">
        <v>75000</v>
      </c>
      <c r="AI156" s="18">
        <v>40000</v>
      </c>
      <c r="AJ156" s="18">
        <v>20000</v>
      </c>
      <c r="AK156" s="18">
        <v>20000</v>
      </c>
      <c r="AL156" s="18">
        <v>20000</v>
      </c>
      <c r="AM156" s="18" t="e">
        <v>#N/A</v>
      </c>
    </row>
    <row r="157" spans="1:39">
      <c r="A157" s="18" t="s">
        <v>338</v>
      </c>
      <c r="B157" s="18" t="s">
        <v>229</v>
      </c>
      <c r="C157" s="18" t="s">
        <v>60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16000</v>
      </c>
      <c r="J157" s="18">
        <v>2000</v>
      </c>
      <c r="K157" s="18" t="s">
        <v>335</v>
      </c>
      <c r="L157" s="18" t="s">
        <v>41</v>
      </c>
      <c r="M157" s="18" t="s">
        <v>351</v>
      </c>
      <c r="N157" s="18" t="s">
        <v>351</v>
      </c>
      <c r="O157" s="18">
        <v>0</v>
      </c>
      <c r="P157" s="18">
        <v>2000</v>
      </c>
      <c r="Q157" s="18">
        <v>0</v>
      </c>
      <c r="R157" s="18">
        <v>2000</v>
      </c>
      <c r="S157" s="18" t="s">
        <v>61</v>
      </c>
      <c r="T157" s="18">
        <v>3</v>
      </c>
      <c r="U157" s="18">
        <v>0</v>
      </c>
      <c r="V157" s="18">
        <v>671</v>
      </c>
      <c r="W157" s="18" t="s">
        <v>73</v>
      </c>
      <c r="X157" s="18" t="s">
        <v>73</v>
      </c>
      <c r="Y157" s="18">
        <v>6043</v>
      </c>
      <c r="Z157" s="18">
        <v>0</v>
      </c>
      <c r="AA157" s="18">
        <v>0</v>
      </c>
      <c r="AB157" s="18">
        <v>0</v>
      </c>
      <c r="AC157" s="18">
        <v>3719</v>
      </c>
      <c r="AD157" s="18" t="s">
        <v>63</v>
      </c>
      <c r="AE157" s="18" t="s">
        <v>64</v>
      </c>
      <c r="AF157" s="18">
        <v>0</v>
      </c>
      <c r="AG157" s="18">
        <v>0</v>
      </c>
      <c r="AH157" s="18">
        <v>11855</v>
      </c>
      <c r="AI157" s="18">
        <v>0</v>
      </c>
      <c r="AJ157" s="18">
        <v>0</v>
      </c>
      <c r="AK157" s="18">
        <v>0</v>
      </c>
      <c r="AL157" s="18">
        <v>0</v>
      </c>
      <c r="AM157" s="18" t="e">
        <v>#N/A</v>
      </c>
    </row>
    <row r="158" spans="1:39">
      <c r="A158" s="18" t="s">
        <v>343</v>
      </c>
      <c r="B158" s="18" t="s">
        <v>230</v>
      </c>
      <c r="C158" s="18" t="s">
        <v>60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14000</v>
      </c>
      <c r="J158" s="18">
        <v>6000</v>
      </c>
      <c r="K158" s="18" t="s">
        <v>335</v>
      </c>
      <c r="L158" s="18" t="s">
        <v>41</v>
      </c>
      <c r="M158" s="18" t="s">
        <v>388</v>
      </c>
      <c r="N158" s="18" t="s">
        <v>388</v>
      </c>
      <c r="O158" s="18">
        <v>0</v>
      </c>
      <c r="P158" s="18">
        <v>6000</v>
      </c>
      <c r="Q158" s="18">
        <v>0</v>
      </c>
      <c r="R158" s="18">
        <v>6000</v>
      </c>
      <c r="S158" s="18" t="s">
        <v>61</v>
      </c>
      <c r="T158" s="18" t="s">
        <v>61</v>
      </c>
      <c r="U158" s="18">
        <v>0</v>
      </c>
      <c r="V158" s="18" t="s">
        <v>61</v>
      </c>
      <c r="W158" s="18" t="s">
        <v>62</v>
      </c>
      <c r="X158" s="18" t="s">
        <v>62</v>
      </c>
      <c r="Y158" s="18">
        <v>0</v>
      </c>
      <c r="Z158" s="18">
        <v>0</v>
      </c>
      <c r="AA158" s="18">
        <v>0</v>
      </c>
      <c r="AB158" s="18">
        <v>0</v>
      </c>
      <c r="AC158" s="18">
        <v>3719</v>
      </c>
      <c r="AD158" s="18" t="s">
        <v>63</v>
      </c>
      <c r="AE158" s="18" t="s">
        <v>64</v>
      </c>
      <c r="AF158" s="18">
        <v>0.4</v>
      </c>
      <c r="AG158" s="18">
        <v>2400</v>
      </c>
      <c r="AH158" s="18">
        <v>0</v>
      </c>
      <c r="AI158" s="18">
        <v>14000</v>
      </c>
      <c r="AJ158" s="18">
        <v>0</v>
      </c>
      <c r="AK158" s="18">
        <v>0</v>
      </c>
      <c r="AL158" s="18">
        <v>0</v>
      </c>
      <c r="AM158" s="18" t="e">
        <v>#N/A</v>
      </c>
    </row>
    <row r="159" spans="1:39">
      <c r="A159" s="18" t="s">
        <v>339</v>
      </c>
      <c r="B159" s="18" t="s">
        <v>231</v>
      </c>
      <c r="C159" s="18" t="s">
        <v>60</v>
      </c>
      <c r="D159" s="18">
        <v>0</v>
      </c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 t="s">
        <v>61</v>
      </c>
      <c r="L159" s="18" t="s">
        <v>61</v>
      </c>
      <c r="M159" s="18" t="s">
        <v>61</v>
      </c>
      <c r="N159" s="18" t="s">
        <v>61</v>
      </c>
      <c r="O159" s="18">
        <v>0</v>
      </c>
      <c r="P159" s="18">
        <v>0</v>
      </c>
      <c r="Q159" s="18">
        <v>0</v>
      </c>
      <c r="R159" s="18">
        <v>0</v>
      </c>
      <c r="S159" s="18" t="s">
        <v>61</v>
      </c>
      <c r="T159" s="18" t="s">
        <v>61</v>
      </c>
      <c r="U159" s="18">
        <v>0</v>
      </c>
      <c r="V159" s="18">
        <v>0</v>
      </c>
      <c r="W159" s="18" t="s">
        <v>62</v>
      </c>
      <c r="X159" s="18" t="s">
        <v>62</v>
      </c>
      <c r="Y159" s="18">
        <v>0</v>
      </c>
      <c r="Z159" s="18">
        <v>0</v>
      </c>
      <c r="AA159" s="18">
        <v>418</v>
      </c>
      <c r="AB159" s="18">
        <v>0</v>
      </c>
      <c r="AC159" s="18">
        <v>3719</v>
      </c>
      <c r="AD159" s="18" t="s">
        <v>63</v>
      </c>
      <c r="AE159" s="18" t="s">
        <v>64</v>
      </c>
      <c r="AF159" s="18">
        <v>4.7500000000000001E-2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8" t="e">
        <v>#N/A</v>
      </c>
    </row>
    <row r="160" spans="1:39">
      <c r="A160" s="18" t="s">
        <v>338</v>
      </c>
      <c r="B160" s="18" t="s">
        <v>232</v>
      </c>
      <c r="C160" s="18" t="s">
        <v>60</v>
      </c>
      <c r="D160" s="18">
        <v>0</v>
      </c>
      <c r="E160" s="18">
        <v>0</v>
      </c>
      <c r="F160" s="18">
        <v>40000</v>
      </c>
      <c r="G160" s="18">
        <v>45000</v>
      </c>
      <c r="H160" s="18">
        <v>10000</v>
      </c>
      <c r="I160" s="18">
        <v>0</v>
      </c>
      <c r="J160" s="18">
        <v>0</v>
      </c>
      <c r="K160" s="18" t="s">
        <v>61</v>
      </c>
      <c r="L160" s="18" t="s">
        <v>61</v>
      </c>
      <c r="M160" s="18" t="s">
        <v>61</v>
      </c>
      <c r="N160" s="18" t="s">
        <v>61</v>
      </c>
      <c r="O160" s="18">
        <v>0</v>
      </c>
      <c r="P160" s="18">
        <v>0</v>
      </c>
      <c r="Q160" s="18">
        <v>0</v>
      </c>
      <c r="R160" s="18">
        <v>45000</v>
      </c>
      <c r="S160" s="18" t="s">
        <v>61</v>
      </c>
      <c r="T160" s="18">
        <v>19</v>
      </c>
      <c r="U160" s="18">
        <v>0</v>
      </c>
      <c r="V160" s="18">
        <v>2368</v>
      </c>
      <c r="W160" s="18" t="s">
        <v>73</v>
      </c>
      <c r="X160" s="18" t="s">
        <v>73</v>
      </c>
      <c r="Y160" s="18">
        <v>13156</v>
      </c>
      <c r="Z160" s="18">
        <v>6000</v>
      </c>
      <c r="AA160" s="18">
        <v>3360</v>
      </c>
      <c r="AB160" s="18">
        <v>240</v>
      </c>
      <c r="AC160" s="18">
        <v>3719</v>
      </c>
      <c r="AD160" s="18" t="s">
        <v>63</v>
      </c>
      <c r="AE160" s="18" t="s">
        <v>64</v>
      </c>
      <c r="AF160" s="18">
        <v>0.38500000000000001</v>
      </c>
      <c r="AG160" s="18">
        <v>17325</v>
      </c>
      <c r="AH160" s="18">
        <v>3318</v>
      </c>
      <c r="AI160" s="18">
        <v>1440</v>
      </c>
      <c r="AJ160" s="18">
        <v>240</v>
      </c>
      <c r="AK160" s="18">
        <v>0</v>
      </c>
      <c r="AL160" s="18">
        <v>0</v>
      </c>
      <c r="AM160" s="18" t="e">
        <v>#N/A</v>
      </c>
    </row>
    <row r="161" spans="1:39">
      <c r="A161" s="18" t="s">
        <v>338</v>
      </c>
      <c r="B161" s="18" t="s">
        <v>233</v>
      </c>
      <c r="C161" s="18" t="s">
        <v>60</v>
      </c>
      <c r="D161" s="18">
        <v>0</v>
      </c>
      <c r="E161" s="18">
        <v>11.466666666666667</v>
      </c>
      <c r="F161" s="18">
        <v>72000</v>
      </c>
      <c r="G161" s="18">
        <v>72000</v>
      </c>
      <c r="H161" s="18">
        <v>0</v>
      </c>
      <c r="I161" s="18">
        <v>147000</v>
      </c>
      <c r="J161" s="18">
        <v>129000</v>
      </c>
      <c r="K161" s="18" t="s">
        <v>61</v>
      </c>
      <c r="L161" s="18" t="s">
        <v>61</v>
      </c>
      <c r="M161" s="18" t="s">
        <v>61</v>
      </c>
      <c r="N161" s="18" t="s">
        <v>61</v>
      </c>
      <c r="O161" s="18">
        <v>0</v>
      </c>
      <c r="P161" s="18">
        <v>84000</v>
      </c>
      <c r="Q161" s="18">
        <v>45000</v>
      </c>
      <c r="R161" s="18">
        <v>201000</v>
      </c>
      <c r="S161" s="18">
        <v>17.899999999999999</v>
      </c>
      <c r="T161" s="18">
        <v>20.9</v>
      </c>
      <c r="U161" s="18">
        <v>11250</v>
      </c>
      <c r="V161" s="18">
        <v>9619</v>
      </c>
      <c r="W161" s="18">
        <v>0.9</v>
      </c>
      <c r="X161" s="18">
        <v>100</v>
      </c>
      <c r="Y161" s="18">
        <v>30937</v>
      </c>
      <c r="Z161" s="18">
        <v>44762</v>
      </c>
      <c r="AA161" s="18">
        <v>27010</v>
      </c>
      <c r="AB161" s="18">
        <v>29548</v>
      </c>
      <c r="AC161" s="18">
        <v>3719</v>
      </c>
      <c r="AD161" s="18" t="s">
        <v>63</v>
      </c>
      <c r="AE161" s="18" t="s">
        <v>64</v>
      </c>
      <c r="AF161" s="18">
        <v>1.4500000000000001E-2</v>
      </c>
      <c r="AG161" s="18">
        <v>2915</v>
      </c>
      <c r="AH161" s="18">
        <v>64274</v>
      </c>
      <c r="AI161" s="18">
        <v>60852</v>
      </c>
      <c r="AJ161" s="18">
        <v>48000</v>
      </c>
      <c r="AK161" s="18">
        <v>48000</v>
      </c>
      <c r="AL161" s="18">
        <v>48000</v>
      </c>
      <c r="AM161" s="18" t="e">
        <v>#N/A</v>
      </c>
    </row>
    <row r="162" spans="1:39">
      <c r="A162" s="18" t="s">
        <v>343</v>
      </c>
      <c r="B162" s="18" t="s">
        <v>234</v>
      </c>
      <c r="C162" s="18" t="s">
        <v>60</v>
      </c>
      <c r="D162" s="18">
        <v>0</v>
      </c>
      <c r="E162" s="18">
        <v>0</v>
      </c>
      <c r="F162" s="18">
        <v>3000</v>
      </c>
      <c r="G162" s="18">
        <v>3000</v>
      </c>
      <c r="H162" s="18">
        <v>3000</v>
      </c>
      <c r="I162" s="18">
        <v>0</v>
      </c>
      <c r="J162" s="18">
        <v>0</v>
      </c>
      <c r="K162" s="18" t="s">
        <v>335</v>
      </c>
      <c r="L162" s="18" t="s">
        <v>53</v>
      </c>
      <c r="M162" s="18" t="s">
        <v>389</v>
      </c>
      <c r="N162" s="18" t="s">
        <v>389</v>
      </c>
      <c r="O162" s="18">
        <v>0</v>
      </c>
      <c r="P162" s="18">
        <v>0</v>
      </c>
      <c r="Q162" s="18">
        <v>0</v>
      </c>
      <c r="R162" s="18">
        <v>3000</v>
      </c>
      <c r="S162" s="18" t="s">
        <v>61</v>
      </c>
      <c r="T162" s="18" t="s">
        <v>61</v>
      </c>
      <c r="U162" s="18">
        <v>0</v>
      </c>
      <c r="V162" s="18">
        <v>0</v>
      </c>
      <c r="W162" s="18" t="s">
        <v>62</v>
      </c>
      <c r="X162" s="18" t="s">
        <v>62</v>
      </c>
      <c r="Y162" s="18">
        <v>0</v>
      </c>
      <c r="Z162" s="18">
        <v>0</v>
      </c>
      <c r="AA162" s="18">
        <v>0</v>
      </c>
      <c r="AB162" s="18">
        <v>0</v>
      </c>
      <c r="AC162" s="18">
        <v>3719</v>
      </c>
      <c r="AD162" s="18" t="s">
        <v>63</v>
      </c>
      <c r="AE162" s="18" t="s">
        <v>64</v>
      </c>
      <c r="AF162" s="18">
        <v>1.4500000000000001E-2</v>
      </c>
      <c r="AG162" s="18">
        <v>44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 t="e">
        <v>#N/A</v>
      </c>
    </row>
    <row r="163" spans="1:39">
      <c r="A163" s="18" t="s">
        <v>334</v>
      </c>
      <c r="B163" s="18" t="s">
        <v>235</v>
      </c>
      <c r="C163" s="18" t="s">
        <v>60</v>
      </c>
      <c r="D163" s="18">
        <v>0</v>
      </c>
      <c r="E163" s="18">
        <v>16</v>
      </c>
      <c r="F163" s="18">
        <v>24000</v>
      </c>
      <c r="G163" s="18">
        <v>33000</v>
      </c>
      <c r="H163" s="18">
        <v>6000</v>
      </c>
      <c r="I163" s="18">
        <v>21000</v>
      </c>
      <c r="J163" s="18">
        <v>12000</v>
      </c>
      <c r="K163" s="18" t="s">
        <v>335</v>
      </c>
      <c r="L163" s="18" t="s">
        <v>41</v>
      </c>
      <c r="M163" s="18" t="s">
        <v>390</v>
      </c>
      <c r="N163" s="18" t="s">
        <v>390</v>
      </c>
      <c r="O163" s="18">
        <v>0</v>
      </c>
      <c r="P163" s="18">
        <v>12000</v>
      </c>
      <c r="Q163" s="18">
        <v>0</v>
      </c>
      <c r="R163" s="18">
        <v>45000</v>
      </c>
      <c r="S163" s="18">
        <v>60</v>
      </c>
      <c r="T163" s="18">
        <v>21.4</v>
      </c>
      <c r="U163" s="18">
        <v>750</v>
      </c>
      <c r="V163" s="18">
        <v>2102</v>
      </c>
      <c r="W163" s="18">
        <v>2.8</v>
      </c>
      <c r="X163" s="18">
        <v>150</v>
      </c>
      <c r="Y163" s="18">
        <v>5795</v>
      </c>
      <c r="Z163" s="18">
        <v>10252</v>
      </c>
      <c r="AA163" s="18">
        <v>10177</v>
      </c>
      <c r="AB163" s="18">
        <v>776</v>
      </c>
      <c r="AC163" s="18">
        <v>3719</v>
      </c>
      <c r="AD163" s="18" t="s">
        <v>63</v>
      </c>
      <c r="AE163" s="18" t="s">
        <v>64</v>
      </c>
      <c r="AF163" s="18">
        <v>2.06E-2</v>
      </c>
      <c r="AG163" s="18">
        <v>927</v>
      </c>
      <c r="AH163" s="18">
        <v>16199</v>
      </c>
      <c r="AI163" s="18">
        <v>12000</v>
      </c>
      <c r="AJ163" s="18">
        <v>12000</v>
      </c>
      <c r="AK163" s="18">
        <v>12000</v>
      </c>
      <c r="AL163" s="18">
        <v>12000</v>
      </c>
      <c r="AM163" s="18" t="e">
        <v>#N/A</v>
      </c>
    </row>
    <row r="164" spans="1:39">
      <c r="A164" s="18" t="s">
        <v>343</v>
      </c>
      <c r="B164" s="18" t="s">
        <v>236</v>
      </c>
      <c r="C164" s="18" t="s">
        <v>60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32000</v>
      </c>
      <c r="J164" s="18">
        <v>32000</v>
      </c>
      <c r="K164" s="18" t="s">
        <v>391</v>
      </c>
      <c r="L164" s="18" t="s">
        <v>336</v>
      </c>
      <c r="M164" s="18" t="s">
        <v>392</v>
      </c>
      <c r="N164" s="18" t="s">
        <v>392</v>
      </c>
      <c r="O164" s="18">
        <v>0</v>
      </c>
      <c r="P164" s="18">
        <v>32000</v>
      </c>
      <c r="Q164" s="18">
        <v>0</v>
      </c>
      <c r="R164" s="18">
        <v>32000</v>
      </c>
      <c r="S164" s="18" t="s">
        <v>61</v>
      </c>
      <c r="T164" s="18" t="s">
        <v>61</v>
      </c>
      <c r="U164" s="18">
        <v>0</v>
      </c>
      <c r="V164" s="18">
        <v>0</v>
      </c>
      <c r="W164" s="18" t="s">
        <v>62</v>
      </c>
      <c r="X164" s="18" t="s">
        <v>62</v>
      </c>
      <c r="Y164" s="18">
        <v>0</v>
      </c>
      <c r="Z164" s="18">
        <v>0</v>
      </c>
      <c r="AA164" s="18">
        <v>0</v>
      </c>
      <c r="AB164" s="18">
        <v>0</v>
      </c>
      <c r="AC164" s="18">
        <v>3719</v>
      </c>
      <c r="AD164" s="18" t="s">
        <v>63</v>
      </c>
      <c r="AE164" s="18" t="s">
        <v>64</v>
      </c>
      <c r="AF164" s="18">
        <v>2.35E-2</v>
      </c>
      <c r="AG164" s="18">
        <v>752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 t="e">
        <v>#N/A</v>
      </c>
    </row>
    <row r="165" spans="1:39">
      <c r="A165" s="18" t="s">
        <v>334</v>
      </c>
      <c r="B165" s="18" t="s">
        <v>237</v>
      </c>
      <c r="C165" s="18" t="s">
        <v>60</v>
      </c>
      <c r="D165" s="18">
        <v>0</v>
      </c>
      <c r="E165" s="18">
        <v>3.4984857662023017</v>
      </c>
      <c r="F165" s="18">
        <v>13098000</v>
      </c>
      <c r="G165" s="18">
        <v>14244000</v>
      </c>
      <c r="H165" s="18">
        <v>2805000</v>
      </c>
      <c r="I165" s="18">
        <v>2010000</v>
      </c>
      <c r="J165" s="18">
        <v>2166000</v>
      </c>
      <c r="K165" s="18" t="s">
        <v>61</v>
      </c>
      <c r="L165" s="18" t="s">
        <v>61</v>
      </c>
      <c r="M165" s="18" t="s">
        <v>61</v>
      </c>
      <c r="N165" s="18" t="s">
        <v>61</v>
      </c>
      <c r="O165" s="18">
        <v>0</v>
      </c>
      <c r="P165" s="18">
        <v>675000</v>
      </c>
      <c r="Q165" s="18">
        <v>1491000</v>
      </c>
      <c r="R165" s="18">
        <v>16410000</v>
      </c>
      <c r="S165" s="18">
        <v>26.5</v>
      </c>
      <c r="T165" s="18">
        <v>28</v>
      </c>
      <c r="U165" s="18">
        <v>619125</v>
      </c>
      <c r="V165" s="18">
        <v>586125</v>
      </c>
      <c r="W165" s="18">
        <v>0.9</v>
      </c>
      <c r="X165" s="18">
        <v>100</v>
      </c>
      <c r="Y165" s="18">
        <v>1851185</v>
      </c>
      <c r="Z165" s="18">
        <v>2811050</v>
      </c>
      <c r="AA165" s="18">
        <v>1485544</v>
      </c>
      <c r="AB165" s="18">
        <v>1240519</v>
      </c>
      <c r="AC165" s="18">
        <v>3719</v>
      </c>
      <c r="AD165" s="18" t="s">
        <v>63</v>
      </c>
      <c r="AE165" s="18" t="s">
        <v>64</v>
      </c>
      <c r="AF165" s="18">
        <v>9.4999999999999998E-3</v>
      </c>
      <c r="AG165" s="18">
        <v>155895</v>
      </c>
      <c r="AH165" s="18">
        <v>4410531</v>
      </c>
      <c r="AI165" s="18">
        <v>3800000</v>
      </c>
      <c r="AJ165" s="18">
        <v>4100000</v>
      </c>
      <c r="AK165" s="18">
        <v>4100000</v>
      </c>
      <c r="AL165" s="18">
        <v>4100000</v>
      </c>
      <c r="AM165" s="18" t="e">
        <v>#N/A</v>
      </c>
    </row>
    <row r="166" spans="1:39">
      <c r="A166" s="18" t="s">
        <v>334</v>
      </c>
      <c r="B166" s="18" t="s">
        <v>238</v>
      </c>
      <c r="C166" s="18" t="s">
        <v>60</v>
      </c>
      <c r="D166" s="18">
        <v>0</v>
      </c>
      <c r="E166" s="18">
        <v>3.2592592592592591</v>
      </c>
      <c r="F166" s="18">
        <v>339000</v>
      </c>
      <c r="G166" s="18">
        <v>363000</v>
      </c>
      <c r="H166" s="18">
        <v>129000</v>
      </c>
      <c r="I166" s="18">
        <v>45000</v>
      </c>
      <c r="J166" s="18">
        <v>33000</v>
      </c>
      <c r="K166" s="18" t="s">
        <v>61</v>
      </c>
      <c r="L166" s="18" t="s">
        <v>61</v>
      </c>
      <c r="M166" s="18" t="s">
        <v>61</v>
      </c>
      <c r="N166" s="18" t="s">
        <v>61</v>
      </c>
      <c r="O166" s="18">
        <v>0</v>
      </c>
      <c r="P166" s="18">
        <v>0</v>
      </c>
      <c r="Q166" s="18">
        <v>33000</v>
      </c>
      <c r="R166" s="18">
        <v>396000</v>
      </c>
      <c r="S166" s="18">
        <v>39.1</v>
      </c>
      <c r="T166" s="18">
        <v>44.8</v>
      </c>
      <c r="U166" s="18">
        <v>10125</v>
      </c>
      <c r="V166" s="18">
        <v>8840</v>
      </c>
      <c r="W166" s="18">
        <v>0.9</v>
      </c>
      <c r="X166" s="18">
        <v>100</v>
      </c>
      <c r="Y166" s="18">
        <v>48000</v>
      </c>
      <c r="Z166" s="18">
        <v>23781</v>
      </c>
      <c r="AA166" s="18">
        <v>11990</v>
      </c>
      <c r="AB166" s="18">
        <v>8578</v>
      </c>
      <c r="AC166" s="18">
        <v>3719</v>
      </c>
      <c r="AD166" s="18" t="s">
        <v>63</v>
      </c>
      <c r="AE166" s="18" t="s">
        <v>64</v>
      </c>
      <c r="AF166" s="18">
        <v>1.09E-2</v>
      </c>
      <c r="AG166" s="18">
        <v>4316</v>
      </c>
      <c r="AH166" s="18">
        <v>54481</v>
      </c>
      <c r="AI166" s="18">
        <v>24219</v>
      </c>
      <c r="AJ166" s="18">
        <v>33000</v>
      </c>
      <c r="AK166" s="18">
        <v>33000</v>
      </c>
      <c r="AL166" s="18">
        <v>33000</v>
      </c>
      <c r="AM166" s="18" t="e">
        <v>#N/A</v>
      </c>
    </row>
    <row r="167" spans="1:39">
      <c r="A167" s="18" t="s">
        <v>338</v>
      </c>
      <c r="B167" s="18" t="s">
        <v>239</v>
      </c>
      <c r="C167" s="18" t="s">
        <v>60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42000</v>
      </c>
      <c r="J167" s="18">
        <v>39000</v>
      </c>
      <c r="K167" s="18" t="s">
        <v>344</v>
      </c>
      <c r="L167" s="18" t="s">
        <v>53</v>
      </c>
      <c r="M167" s="18" t="s">
        <v>393</v>
      </c>
      <c r="N167" s="18" t="s">
        <v>393</v>
      </c>
      <c r="O167" s="18">
        <v>0</v>
      </c>
      <c r="P167" s="18">
        <v>39000</v>
      </c>
      <c r="Q167" s="18">
        <v>0</v>
      </c>
      <c r="R167" s="18">
        <v>39000</v>
      </c>
      <c r="S167" s="18" t="s">
        <v>61</v>
      </c>
      <c r="T167" s="18">
        <v>375</v>
      </c>
      <c r="U167" s="18">
        <v>0</v>
      </c>
      <c r="V167" s="18">
        <v>104</v>
      </c>
      <c r="W167" s="18" t="s">
        <v>73</v>
      </c>
      <c r="X167" s="18" t="s">
        <v>73</v>
      </c>
      <c r="Y167" s="18">
        <v>0</v>
      </c>
      <c r="Z167" s="18">
        <v>627</v>
      </c>
      <c r="AA167" s="18">
        <v>677</v>
      </c>
      <c r="AB167" s="18">
        <v>451</v>
      </c>
      <c r="AC167" s="18">
        <v>3719</v>
      </c>
      <c r="AD167" s="18" t="s">
        <v>63</v>
      </c>
      <c r="AE167" s="18" t="s">
        <v>64</v>
      </c>
      <c r="AF167" s="18">
        <v>1.1299999999999999E-2</v>
      </c>
      <c r="AG167" s="18">
        <v>441</v>
      </c>
      <c r="AH167" s="18">
        <v>0</v>
      </c>
      <c r="AI167" s="18">
        <v>0</v>
      </c>
      <c r="AJ167" s="18">
        <v>136</v>
      </c>
      <c r="AK167" s="18">
        <v>450</v>
      </c>
      <c r="AL167" s="18">
        <v>1340</v>
      </c>
      <c r="AM167" s="18" t="e">
        <v>#N/A</v>
      </c>
    </row>
    <row r="168" spans="1:39">
      <c r="A168" s="18" t="s">
        <v>338</v>
      </c>
      <c r="B168" s="18" t="s">
        <v>240</v>
      </c>
      <c r="C168" s="18" t="s">
        <v>60</v>
      </c>
      <c r="D168" s="18">
        <v>0</v>
      </c>
      <c r="E168" s="18">
        <v>9.3333333333333339</v>
      </c>
      <c r="F168" s="18">
        <v>0</v>
      </c>
      <c r="G168" s="18">
        <v>0</v>
      </c>
      <c r="H168" s="18">
        <v>0</v>
      </c>
      <c r="I168" s="18">
        <v>21500</v>
      </c>
      <c r="J168" s="18">
        <v>3500</v>
      </c>
      <c r="K168" s="18" t="s">
        <v>335</v>
      </c>
      <c r="L168" s="18" t="s">
        <v>41</v>
      </c>
      <c r="M168" s="18" t="s">
        <v>394</v>
      </c>
      <c r="N168" s="18" t="s">
        <v>394</v>
      </c>
      <c r="O168" s="18">
        <v>0</v>
      </c>
      <c r="P168" s="18">
        <v>500</v>
      </c>
      <c r="Q168" s="18">
        <v>3000</v>
      </c>
      <c r="R168" s="18">
        <v>3500</v>
      </c>
      <c r="S168" s="18">
        <v>9.3000000000000007</v>
      </c>
      <c r="T168" s="18">
        <v>0.9</v>
      </c>
      <c r="U168" s="18">
        <v>375</v>
      </c>
      <c r="V168" s="18">
        <v>3777</v>
      </c>
      <c r="W168" s="18">
        <v>10.1</v>
      </c>
      <c r="X168" s="18">
        <v>150</v>
      </c>
      <c r="Y168" s="18">
        <v>1416</v>
      </c>
      <c r="Z168" s="18">
        <v>21211</v>
      </c>
      <c r="AA168" s="18">
        <v>24504</v>
      </c>
      <c r="AB168" s="18">
        <v>42202</v>
      </c>
      <c r="AC168" s="18">
        <v>3719</v>
      </c>
      <c r="AD168" s="18" t="s">
        <v>63</v>
      </c>
      <c r="AE168" s="18" t="s">
        <v>64</v>
      </c>
      <c r="AF168" s="18">
        <v>1.0699999999999999E-2</v>
      </c>
      <c r="AG168" s="18">
        <v>37</v>
      </c>
      <c r="AH168" s="18">
        <v>0</v>
      </c>
      <c r="AI168" s="18">
        <v>0</v>
      </c>
      <c r="AJ168" s="18">
        <v>0</v>
      </c>
      <c r="AK168" s="18">
        <v>0</v>
      </c>
      <c r="AL168" s="18">
        <v>0</v>
      </c>
      <c r="AM168" s="18" t="e">
        <v>#N/A</v>
      </c>
    </row>
    <row r="169" spans="1:39">
      <c r="A169" s="18" t="s">
        <v>343</v>
      </c>
      <c r="B169" s="18" t="s">
        <v>241</v>
      </c>
      <c r="C169" s="18" t="s">
        <v>60</v>
      </c>
      <c r="D169" s="18">
        <v>0</v>
      </c>
      <c r="E169" s="18">
        <v>0</v>
      </c>
      <c r="F169" s="18">
        <v>258000</v>
      </c>
      <c r="G169" s="18">
        <v>297000</v>
      </c>
      <c r="H169" s="18">
        <v>60000</v>
      </c>
      <c r="I169" s="18">
        <v>24000</v>
      </c>
      <c r="J169" s="18">
        <v>24000</v>
      </c>
      <c r="K169" s="18" t="s">
        <v>335</v>
      </c>
      <c r="L169" s="18" t="s">
        <v>41</v>
      </c>
      <c r="M169" s="18" t="s">
        <v>395</v>
      </c>
      <c r="N169" s="18" t="s">
        <v>395</v>
      </c>
      <c r="O169" s="18">
        <v>0</v>
      </c>
      <c r="P169" s="18">
        <v>24000</v>
      </c>
      <c r="Q169" s="18">
        <v>0</v>
      </c>
      <c r="R169" s="18">
        <v>321000</v>
      </c>
      <c r="S169" s="18" t="s">
        <v>61</v>
      </c>
      <c r="T169" s="18" t="s">
        <v>61</v>
      </c>
      <c r="U169" s="18">
        <v>0</v>
      </c>
      <c r="V169" s="18" t="s">
        <v>61</v>
      </c>
      <c r="W169" s="18" t="s">
        <v>62</v>
      </c>
      <c r="X169" s="18" t="s">
        <v>62</v>
      </c>
      <c r="Y169" s="18">
        <v>0</v>
      </c>
      <c r="Z169" s="18">
        <v>0</v>
      </c>
      <c r="AA169" s="18">
        <v>0</v>
      </c>
      <c r="AB169" s="18">
        <v>0</v>
      </c>
      <c r="AC169" s="18">
        <v>3719</v>
      </c>
      <c r="AD169" s="18" t="s">
        <v>63</v>
      </c>
      <c r="AE169" s="18" t="s">
        <v>64</v>
      </c>
      <c r="AF169" s="18">
        <v>1.345E-2</v>
      </c>
      <c r="AG169" s="18">
        <v>4317</v>
      </c>
      <c r="AH169" s="18">
        <v>19888</v>
      </c>
      <c r="AI169" s="18">
        <v>21308</v>
      </c>
      <c r="AJ169" s="18">
        <v>20152</v>
      </c>
      <c r="AK169" s="18">
        <v>15000</v>
      </c>
      <c r="AL169" s="18">
        <v>15000</v>
      </c>
      <c r="AM169" s="18" t="e">
        <v>#N/A</v>
      </c>
    </row>
    <row r="170" spans="1:39">
      <c r="A170" s="18" t="s">
        <v>334</v>
      </c>
      <c r="B170" s="18" t="s">
        <v>242</v>
      </c>
      <c r="C170" s="18" t="s">
        <v>60</v>
      </c>
      <c r="D170" s="18">
        <v>0</v>
      </c>
      <c r="E170" s="18">
        <v>8</v>
      </c>
      <c r="F170" s="18">
        <v>6000</v>
      </c>
      <c r="G170" s="18">
        <v>9000</v>
      </c>
      <c r="H170" s="18">
        <v>3000</v>
      </c>
      <c r="I170" s="18">
        <v>3000</v>
      </c>
      <c r="J170" s="18">
        <v>3000</v>
      </c>
      <c r="K170" s="18" t="s">
        <v>61</v>
      </c>
      <c r="L170" s="18" t="s">
        <v>61</v>
      </c>
      <c r="M170" s="18" t="s">
        <v>61</v>
      </c>
      <c r="N170" s="18" t="s">
        <v>61</v>
      </c>
      <c r="O170" s="18">
        <v>0</v>
      </c>
      <c r="P170" s="18">
        <v>3000</v>
      </c>
      <c r="Q170" s="18">
        <v>0</v>
      </c>
      <c r="R170" s="18">
        <v>12000</v>
      </c>
      <c r="S170" s="18">
        <v>32</v>
      </c>
      <c r="T170" s="18" t="s">
        <v>61</v>
      </c>
      <c r="U170" s="18">
        <v>375</v>
      </c>
      <c r="V170" s="18">
        <v>0</v>
      </c>
      <c r="W170" s="18" t="s">
        <v>62</v>
      </c>
      <c r="X170" s="18" t="s">
        <v>62</v>
      </c>
      <c r="Y170" s="18">
        <v>0</v>
      </c>
      <c r="Z170" s="18">
        <v>0</v>
      </c>
      <c r="AA170" s="18">
        <v>0</v>
      </c>
      <c r="AB170" s="18">
        <v>2998</v>
      </c>
      <c r="AC170" s="18">
        <v>3719</v>
      </c>
      <c r="AD170" s="18" t="s">
        <v>63</v>
      </c>
      <c r="AE170" s="18" t="s">
        <v>64</v>
      </c>
      <c r="AF170" s="18">
        <v>1.0699999999999999E-2</v>
      </c>
      <c r="AG170" s="18">
        <v>128</v>
      </c>
      <c r="AH170" s="18">
        <v>6936</v>
      </c>
      <c r="AI170" s="18">
        <v>5014</v>
      </c>
      <c r="AJ170" s="18">
        <v>6050</v>
      </c>
      <c r="AK170" s="18">
        <v>6000</v>
      </c>
      <c r="AL170" s="18">
        <v>6000</v>
      </c>
      <c r="AM170" s="18" t="e">
        <v>#N/A</v>
      </c>
    </row>
    <row r="171" spans="1:39">
      <c r="A171" s="18" t="s">
        <v>343</v>
      </c>
      <c r="B171" s="18" t="s">
        <v>243</v>
      </c>
      <c r="C171" s="18" t="s">
        <v>60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  <c r="I171" s="18">
        <v>3000</v>
      </c>
      <c r="J171" s="18">
        <v>3000</v>
      </c>
      <c r="K171" s="18" t="s">
        <v>335</v>
      </c>
      <c r="L171" s="18" t="s">
        <v>41</v>
      </c>
      <c r="M171" s="18" t="s">
        <v>396</v>
      </c>
      <c r="N171" s="18" t="s">
        <v>396</v>
      </c>
      <c r="O171" s="18">
        <v>0</v>
      </c>
      <c r="P171" s="18">
        <v>3000</v>
      </c>
      <c r="Q171" s="18">
        <v>0</v>
      </c>
      <c r="R171" s="18">
        <v>3000</v>
      </c>
      <c r="S171" s="18" t="s">
        <v>61</v>
      </c>
      <c r="T171" s="18" t="s">
        <v>61</v>
      </c>
      <c r="U171" s="18">
        <v>0</v>
      </c>
      <c r="V171" s="18" t="s">
        <v>61</v>
      </c>
      <c r="W171" s="18" t="s">
        <v>62</v>
      </c>
      <c r="X171" s="18" t="s">
        <v>62</v>
      </c>
      <c r="Y171" s="18">
        <v>0</v>
      </c>
      <c r="Z171" s="18">
        <v>0</v>
      </c>
      <c r="AA171" s="18">
        <v>0</v>
      </c>
      <c r="AB171" s="18">
        <v>0</v>
      </c>
      <c r="AC171" s="18">
        <v>3719</v>
      </c>
      <c r="AD171" s="18" t="s">
        <v>63</v>
      </c>
      <c r="AE171" s="18" t="s">
        <v>64</v>
      </c>
      <c r="AF171" s="18">
        <v>1.1599999999999999E-2</v>
      </c>
      <c r="AG171" s="18">
        <v>35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8" t="e">
        <v>#N/A</v>
      </c>
    </row>
    <row r="172" spans="1:39">
      <c r="A172" s="18" t="s">
        <v>343</v>
      </c>
      <c r="B172" s="18" t="s">
        <v>244</v>
      </c>
      <c r="C172" s="18" t="s">
        <v>60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3000</v>
      </c>
      <c r="J172" s="18">
        <v>6000</v>
      </c>
      <c r="K172" s="18" t="s">
        <v>344</v>
      </c>
      <c r="L172" s="18" t="s">
        <v>53</v>
      </c>
      <c r="M172" s="18" t="s">
        <v>397</v>
      </c>
      <c r="N172" s="18" t="s">
        <v>397</v>
      </c>
      <c r="O172" s="18">
        <v>0</v>
      </c>
      <c r="P172" s="18">
        <v>6000</v>
      </c>
      <c r="Q172" s="18">
        <v>0</v>
      </c>
      <c r="R172" s="18">
        <v>6000</v>
      </c>
      <c r="S172" s="18" t="s">
        <v>61</v>
      </c>
      <c r="T172" s="18" t="s">
        <v>61</v>
      </c>
      <c r="U172" s="18">
        <v>0</v>
      </c>
      <c r="V172" s="18">
        <v>0</v>
      </c>
      <c r="W172" s="18" t="s">
        <v>62</v>
      </c>
      <c r="X172" s="18" t="s">
        <v>62</v>
      </c>
      <c r="Y172" s="18">
        <v>0</v>
      </c>
      <c r="Z172" s="18">
        <v>0</v>
      </c>
      <c r="AA172" s="18">
        <v>0</v>
      </c>
      <c r="AB172" s="18">
        <v>0</v>
      </c>
      <c r="AC172" s="18">
        <v>3719</v>
      </c>
      <c r="AD172" s="18" t="s">
        <v>63</v>
      </c>
      <c r="AE172" s="18" t="s">
        <v>64</v>
      </c>
      <c r="AF172" s="18">
        <v>1.4E-2</v>
      </c>
      <c r="AG172" s="18">
        <v>84</v>
      </c>
      <c r="AH172" s="18">
        <v>0</v>
      </c>
      <c r="AI172" s="18">
        <v>0</v>
      </c>
      <c r="AJ172" s="18">
        <v>0</v>
      </c>
      <c r="AK172" s="18">
        <v>0</v>
      </c>
      <c r="AL172" s="18">
        <v>0</v>
      </c>
      <c r="AM172" s="18" t="e">
        <v>#N/A</v>
      </c>
    </row>
    <row r="173" spans="1:39">
      <c r="A173" s="18" t="s">
        <v>334</v>
      </c>
      <c r="B173" s="18" t="s">
        <v>245</v>
      </c>
      <c r="C173" s="18" t="s">
        <v>60</v>
      </c>
      <c r="D173" s="18">
        <v>0</v>
      </c>
      <c r="E173" s="18">
        <v>48</v>
      </c>
      <c r="F173" s="18">
        <v>15000</v>
      </c>
      <c r="G173" s="18">
        <v>21000</v>
      </c>
      <c r="H173" s="18">
        <v>0</v>
      </c>
      <c r="I173" s="18">
        <v>24000</v>
      </c>
      <c r="J173" s="18">
        <v>18000</v>
      </c>
      <c r="K173" s="18" t="s">
        <v>335</v>
      </c>
      <c r="L173" s="18" t="s">
        <v>41</v>
      </c>
      <c r="M173" s="18" t="s">
        <v>398</v>
      </c>
      <c r="N173" s="18" t="s">
        <v>398</v>
      </c>
      <c r="O173" s="18">
        <v>0</v>
      </c>
      <c r="P173" s="18">
        <v>15000</v>
      </c>
      <c r="Q173" s="18">
        <v>3000</v>
      </c>
      <c r="R173" s="18">
        <v>39000</v>
      </c>
      <c r="S173" s="18">
        <v>104</v>
      </c>
      <c r="T173" s="18">
        <v>25.1</v>
      </c>
      <c r="U173" s="18">
        <v>375</v>
      </c>
      <c r="V173" s="18">
        <v>1554</v>
      </c>
      <c r="W173" s="18">
        <v>4.0999999999999996</v>
      </c>
      <c r="X173" s="18">
        <v>150</v>
      </c>
      <c r="Y173" s="18">
        <v>2366</v>
      </c>
      <c r="Z173" s="18">
        <v>8994</v>
      </c>
      <c r="AA173" s="18">
        <v>6114</v>
      </c>
      <c r="AB173" s="18">
        <v>3081</v>
      </c>
      <c r="AC173" s="18">
        <v>3719</v>
      </c>
      <c r="AD173" s="18" t="s">
        <v>63</v>
      </c>
      <c r="AE173" s="18" t="s">
        <v>64</v>
      </c>
      <c r="AF173" s="18">
        <v>1.14E-2</v>
      </c>
      <c r="AG173" s="18">
        <v>445</v>
      </c>
      <c r="AH173" s="18">
        <v>9323</v>
      </c>
      <c r="AI173" s="18">
        <v>9196</v>
      </c>
      <c r="AJ173" s="18">
        <v>6000</v>
      </c>
      <c r="AK173" s="18">
        <v>6000</v>
      </c>
      <c r="AL173" s="18">
        <v>6000</v>
      </c>
      <c r="AM173" s="18" t="e">
        <v>#N/A</v>
      </c>
    </row>
    <row r="174" spans="1:39">
      <c r="A174" s="18" t="s">
        <v>334</v>
      </c>
      <c r="B174" s="18" t="s">
        <v>246</v>
      </c>
      <c r="C174" s="18" t="s">
        <v>60</v>
      </c>
      <c r="D174" s="18">
        <v>0</v>
      </c>
      <c r="E174" s="18">
        <v>6.8695652173913047</v>
      </c>
      <c r="F174" s="18">
        <v>1134000</v>
      </c>
      <c r="G174" s="18">
        <v>1221000</v>
      </c>
      <c r="H174" s="18">
        <v>525000</v>
      </c>
      <c r="I174" s="18">
        <v>336000</v>
      </c>
      <c r="J174" s="18">
        <v>474000</v>
      </c>
      <c r="K174" s="18" t="s">
        <v>61</v>
      </c>
      <c r="L174" s="18" t="s">
        <v>61</v>
      </c>
      <c r="M174" s="18" t="s">
        <v>61</v>
      </c>
      <c r="N174" s="18" t="s">
        <v>61</v>
      </c>
      <c r="O174" s="18">
        <v>0</v>
      </c>
      <c r="P174" s="18">
        <v>213000</v>
      </c>
      <c r="Q174" s="18">
        <v>261000</v>
      </c>
      <c r="R174" s="18">
        <v>1695000</v>
      </c>
      <c r="S174" s="18">
        <v>24.6</v>
      </c>
      <c r="T174" s="18">
        <v>27.4</v>
      </c>
      <c r="U174" s="18">
        <v>69000</v>
      </c>
      <c r="V174" s="18">
        <v>61959</v>
      </c>
      <c r="W174" s="18">
        <v>0.9</v>
      </c>
      <c r="X174" s="18">
        <v>100</v>
      </c>
      <c r="Y174" s="18">
        <v>171258</v>
      </c>
      <c r="Z174" s="18">
        <v>301950</v>
      </c>
      <c r="AA174" s="18">
        <v>198390</v>
      </c>
      <c r="AB174" s="18">
        <v>224235</v>
      </c>
      <c r="AC174" s="18">
        <v>3719</v>
      </c>
      <c r="AD174" s="18" t="s">
        <v>63</v>
      </c>
      <c r="AE174" s="18" t="s">
        <v>64</v>
      </c>
      <c r="AF174" s="18">
        <v>1.1599999999999999E-2</v>
      </c>
      <c r="AG174" s="18">
        <v>19662</v>
      </c>
      <c r="AH174" s="18">
        <v>313648</v>
      </c>
      <c r="AI174" s="18">
        <v>211292</v>
      </c>
      <c r="AJ174" s="18">
        <v>208544</v>
      </c>
      <c r="AK174" s="18">
        <v>236303</v>
      </c>
      <c r="AL174" s="18">
        <v>123987</v>
      </c>
      <c r="AM174" s="18" t="e">
        <v>#N/A</v>
      </c>
    </row>
    <row r="175" spans="1:39">
      <c r="A175" s="18" t="s">
        <v>334</v>
      </c>
      <c r="B175" s="18" t="s">
        <v>247</v>
      </c>
      <c r="C175" s="18" t="s">
        <v>60</v>
      </c>
      <c r="D175" s="18">
        <v>0</v>
      </c>
      <c r="E175" s="18">
        <v>0</v>
      </c>
      <c r="F175" s="18">
        <v>0</v>
      </c>
      <c r="G175" s="18">
        <v>16000</v>
      </c>
      <c r="H175" s="18">
        <v>0</v>
      </c>
      <c r="I175" s="18">
        <v>0</v>
      </c>
      <c r="J175" s="18">
        <v>0</v>
      </c>
      <c r="K175" s="18" t="s">
        <v>61</v>
      </c>
      <c r="L175" s="18" t="s">
        <v>61</v>
      </c>
      <c r="M175" s="18" t="s">
        <v>61</v>
      </c>
      <c r="N175" s="18" t="s">
        <v>61</v>
      </c>
      <c r="O175" s="18">
        <v>0</v>
      </c>
      <c r="P175" s="18">
        <v>0</v>
      </c>
      <c r="Q175" s="18">
        <v>0</v>
      </c>
      <c r="R175" s="18">
        <v>16000</v>
      </c>
      <c r="S175" s="18">
        <v>32</v>
      </c>
      <c r="T175" s="18">
        <v>842.1</v>
      </c>
      <c r="U175" s="18">
        <v>500</v>
      </c>
      <c r="V175" s="18">
        <v>19</v>
      </c>
      <c r="W175" s="18">
        <v>0</v>
      </c>
      <c r="X175" s="18">
        <v>50</v>
      </c>
      <c r="Y175" s="18">
        <v>172</v>
      </c>
      <c r="Z175" s="18">
        <v>0</v>
      </c>
      <c r="AA175" s="18">
        <v>2</v>
      </c>
      <c r="AB175" s="18">
        <v>500</v>
      </c>
      <c r="AC175" s="18">
        <v>3719</v>
      </c>
      <c r="AD175" s="18" t="s">
        <v>63</v>
      </c>
      <c r="AE175" s="18" t="s">
        <v>64</v>
      </c>
      <c r="AF175" s="18">
        <v>1.89E-2</v>
      </c>
      <c r="AG175" s="18">
        <v>302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8" t="e">
        <v>#N/A</v>
      </c>
    </row>
    <row r="176" spans="1:39">
      <c r="A176" s="18" t="s">
        <v>338</v>
      </c>
      <c r="B176" s="18" t="s">
        <v>248</v>
      </c>
      <c r="C176" s="18" t="s">
        <v>60</v>
      </c>
      <c r="D176" s="18">
        <v>0</v>
      </c>
      <c r="E176" s="18">
        <v>4.2666666666666666</v>
      </c>
      <c r="F176" s="18">
        <v>0</v>
      </c>
      <c r="G176" s="18">
        <v>0</v>
      </c>
      <c r="H176" s="18">
        <v>0</v>
      </c>
      <c r="I176" s="18">
        <v>78000</v>
      </c>
      <c r="J176" s="18">
        <v>72000</v>
      </c>
      <c r="K176" s="18" t="s">
        <v>61</v>
      </c>
      <c r="L176" s="18" t="s">
        <v>61</v>
      </c>
      <c r="M176" s="18" t="s">
        <v>61</v>
      </c>
      <c r="N176" s="18" t="s">
        <v>61</v>
      </c>
      <c r="O176" s="18">
        <v>0</v>
      </c>
      <c r="P176" s="18">
        <v>0</v>
      </c>
      <c r="Q176" s="18">
        <v>72000</v>
      </c>
      <c r="R176" s="18">
        <v>72000</v>
      </c>
      <c r="S176" s="18">
        <v>4.3</v>
      </c>
      <c r="T176" s="18">
        <v>1.9</v>
      </c>
      <c r="U176" s="18">
        <v>16875</v>
      </c>
      <c r="V176" s="18">
        <v>38782</v>
      </c>
      <c r="W176" s="18">
        <v>2.2999999999999998</v>
      </c>
      <c r="X176" s="18">
        <v>150</v>
      </c>
      <c r="Y176" s="18">
        <v>65183</v>
      </c>
      <c r="Z176" s="18">
        <v>196727</v>
      </c>
      <c r="AA176" s="18">
        <v>127303</v>
      </c>
      <c r="AB176" s="18">
        <v>43207</v>
      </c>
      <c r="AC176" s="18">
        <v>3719</v>
      </c>
      <c r="AD176" s="18" t="s">
        <v>63</v>
      </c>
      <c r="AE176" s="18" t="s">
        <v>64</v>
      </c>
      <c r="AF176" s="18">
        <v>1.1299999999999999E-2</v>
      </c>
      <c r="AG176" s="18">
        <v>814</v>
      </c>
      <c r="AH176" s="18">
        <v>15000</v>
      </c>
      <c r="AI176" s="18">
        <v>12000</v>
      </c>
      <c r="AJ176" s="18">
        <v>12000</v>
      </c>
      <c r="AK176" s="18">
        <v>12000</v>
      </c>
      <c r="AL176" s="18">
        <v>12000</v>
      </c>
      <c r="AM176" s="18" t="e">
        <v>#N/A</v>
      </c>
    </row>
    <row r="177" spans="1:39">
      <c r="A177" s="18" t="s">
        <v>343</v>
      </c>
      <c r="B177" s="18" t="s">
        <v>249</v>
      </c>
      <c r="C177" s="18" t="s">
        <v>60</v>
      </c>
      <c r="D177" s="18">
        <v>0</v>
      </c>
      <c r="E177" s="18">
        <v>0</v>
      </c>
      <c r="F177" s="18">
        <v>396000</v>
      </c>
      <c r="G177" s="18">
        <v>453000</v>
      </c>
      <c r="H177" s="18">
        <v>150000</v>
      </c>
      <c r="I177" s="18">
        <v>0</v>
      </c>
      <c r="J177" s="18">
        <v>6000</v>
      </c>
      <c r="K177" s="18" t="s">
        <v>335</v>
      </c>
      <c r="L177" s="18" t="s">
        <v>41</v>
      </c>
      <c r="M177" s="18" t="s">
        <v>399</v>
      </c>
      <c r="N177" s="18" t="s">
        <v>399</v>
      </c>
      <c r="O177" s="18">
        <v>0</v>
      </c>
      <c r="P177" s="18">
        <v>6000</v>
      </c>
      <c r="Q177" s="18">
        <v>0</v>
      </c>
      <c r="R177" s="18">
        <v>459000</v>
      </c>
      <c r="S177" s="18" t="s">
        <v>61</v>
      </c>
      <c r="T177" s="18" t="s">
        <v>61</v>
      </c>
      <c r="U177" s="18">
        <v>0</v>
      </c>
      <c r="V177" s="18" t="s">
        <v>61</v>
      </c>
      <c r="W177" s="18" t="s">
        <v>62</v>
      </c>
      <c r="X177" s="18" t="s">
        <v>62</v>
      </c>
      <c r="Y177" s="18">
        <v>0</v>
      </c>
      <c r="Z177" s="18">
        <v>0</v>
      </c>
      <c r="AA177" s="18">
        <v>0</v>
      </c>
      <c r="AB177" s="18">
        <v>0</v>
      </c>
      <c r="AC177" s="18">
        <v>3719</v>
      </c>
      <c r="AD177" s="18" t="s">
        <v>63</v>
      </c>
      <c r="AE177" s="18" t="s">
        <v>64</v>
      </c>
      <c r="AF177" s="18">
        <v>0</v>
      </c>
      <c r="AG177" s="18">
        <v>0</v>
      </c>
      <c r="AH177" s="18">
        <v>120909</v>
      </c>
      <c r="AI177" s="18">
        <v>29083</v>
      </c>
      <c r="AJ177" s="18">
        <v>30000</v>
      </c>
      <c r="AK177" s="18">
        <v>30000</v>
      </c>
      <c r="AL177" s="18">
        <v>30000</v>
      </c>
      <c r="AM177" s="18" t="e">
        <v>#N/A</v>
      </c>
    </row>
    <row r="178" spans="1:39">
      <c r="A178" s="18" t="s">
        <v>338</v>
      </c>
      <c r="B178" s="18" t="s">
        <v>250</v>
      </c>
      <c r="C178" s="18" t="s">
        <v>60</v>
      </c>
      <c r="D178" s="18">
        <v>0</v>
      </c>
      <c r="E178" s="18">
        <v>6.1706484641638228</v>
      </c>
      <c r="F178" s="18">
        <v>4080000</v>
      </c>
      <c r="G178" s="18">
        <v>3680000</v>
      </c>
      <c r="H178" s="18">
        <v>2280000</v>
      </c>
      <c r="I178" s="18">
        <v>632000</v>
      </c>
      <c r="J178" s="18">
        <v>1808000</v>
      </c>
      <c r="K178" s="18" t="s">
        <v>61</v>
      </c>
      <c r="L178" s="18" t="s">
        <v>61</v>
      </c>
      <c r="M178" s="18" t="s">
        <v>61</v>
      </c>
      <c r="N178" s="18" t="s">
        <v>61</v>
      </c>
      <c r="O178" s="18">
        <v>0</v>
      </c>
      <c r="P178" s="18">
        <v>1272000</v>
      </c>
      <c r="Q178" s="18">
        <v>536000</v>
      </c>
      <c r="R178" s="18">
        <v>5488000</v>
      </c>
      <c r="S178" s="18">
        <v>18.7</v>
      </c>
      <c r="T178" s="18">
        <v>28.8</v>
      </c>
      <c r="U178" s="18">
        <v>293000</v>
      </c>
      <c r="V178" s="18">
        <v>190516</v>
      </c>
      <c r="W178" s="18">
        <v>0.7</v>
      </c>
      <c r="X178" s="18">
        <v>100</v>
      </c>
      <c r="Y178" s="18">
        <v>165584</v>
      </c>
      <c r="Z178" s="18">
        <v>1046718</v>
      </c>
      <c r="AA178" s="18">
        <v>984611</v>
      </c>
      <c r="AB178" s="18">
        <v>670775</v>
      </c>
      <c r="AC178" s="18">
        <v>3719</v>
      </c>
      <c r="AD178" s="18" t="s">
        <v>63</v>
      </c>
      <c r="AE178" s="18" t="s">
        <v>64</v>
      </c>
      <c r="AF178" s="18">
        <v>1.6899999999999998E-2</v>
      </c>
      <c r="AG178" s="18">
        <v>92747</v>
      </c>
      <c r="AH178" s="18">
        <v>1198482</v>
      </c>
      <c r="AI178" s="18">
        <v>1231651</v>
      </c>
      <c r="AJ178" s="18">
        <v>900000</v>
      </c>
      <c r="AK178" s="18">
        <v>900000</v>
      </c>
      <c r="AL178" s="18">
        <v>900000</v>
      </c>
      <c r="AM178" s="18" t="e">
        <v>#N/A</v>
      </c>
    </row>
    <row r="179" spans="1:39">
      <c r="A179" s="18" t="s">
        <v>338</v>
      </c>
      <c r="B179" s="18" t="s">
        <v>251</v>
      </c>
      <c r="C179" s="18" t="s">
        <v>60</v>
      </c>
      <c r="D179" s="18">
        <v>0</v>
      </c>
      <c r="E179" s="18">
        <v>2.9937106918238992</v>
      </c>
      <c r="F179" s="18">
        <v>0</v>
      </c>
      <c r="G179" s="18">
        <v>0</v>
      </c>
      <c r="H179" s="18">
        <v>0</v>
      </c>
      <c r="I179" s="18">
        <v>711000</v>
      </c>
      <c r="J179" s="18">
        <v>714000</v>
      </c>
      <c r="K179" s="18" t="s">
        <v>61</v>
      </c>
      <c r="L179" s="18" t="s">
        <v>61</v>
      </c>
      <c r="M179" s="18" t="s">
        <v>61</v>
      </c>
      <c r="N179" s="18" t="s">
        <v>61</v>
      </c>
      <c r="O179" s="18">
        <v>0</v>
      </c>
      <c r="P179" s="18">
        <v>213000</v>
      </c>
      <c r="Q179" s="18">
        <v>501000</v>
      </c>
      <c r="R179" s="18">
        <v>714000</v>
      </c>
      <c r="S179" s="18">
        <v>3</v>
      </c>
      <c r="T179" s="18">
        <v>2.7</v>
      </c>
      <c r="U179" s="18">
        <v>238500</v>
      </c>
      <c r="V179" s="18">
        <v>263322</v>
      </c>
      <c r="W179" s="18">
        <v>1.1000000000000001</v>
      </c>
      <c r="X179" s="18">
        <v>100</v>
      </c>
      <c r="Y179" s="18">
        <v>714077</v>
      </c>
      <c r="Z179" s="18">
        <v>1285098</v>
      </c>
      <c r="AA179" s="18">
        <v>550909</v>
      </c>
      <c r="AB179" s="18">
        <v>194611</v>
      </c>
      <c r="AC179" s="18">
        <v>3719</v>
      </c>
      <c r="AD179" s="18" t="s">
        <v>63</v>
      </c>
      <c r="AE179" s="18" t="s">
        <v>64</v>
      </c>
      <c r="AF179" s="18">
        <v>1.11E-2</v>
      </c>
      <c r="AG179" s="18">
        <v>7925</v>
      </c>
      <c r="AH179" s="18">
        <v>450000</v>
      </c>
      <c r="AI179" s="18">
        <v>450000</v>
      </c>
      <c r="AJ179" s="18">
        <v>450000</v>
      </c>
      <c r="AK179" s="18">
        <v>450000</v>
      </c>
      <c r="AL179" s="18">
        <v>450000</v>
      </c>
      <c r="AM179" s="18" t="e">
        <v>#N/A</v>
      </c>
    </row>
    <row r="180" spans="1:39">
      <c r="A180" s="18" t="s">
        <v>343</v>
      </c>
      <c r="B180" s="18" t="s">
        <v>252</v>
      </c>
      <c r="C180" s="18" t="s">
        <v>60</v>
      </c>
      <c r="D180" s="18">
        <v>0</v>
      </c>
      <c r="E180" s="18">
        <v>0</v>
      </c>
      <c r="F180" s="18">
        <v>5931000</v>
      </c>
      <c r="G180" s="18">
        <v>5793000</v>
      </c>
      <c r="H180" s="18">
        <v>1800000</v>
      </c>
      <c r="I180" s="18">
        <v>420000</v>
      </c>
      <c r="J180" s="18">
        <v>570000</v>
      </c>
      <c r="K180" s="18" t="s">
        <v>335</v>
      </c>
      <c r="L180" s="18" t="s">
        <v>41</v>
      </c>
      <c r="M180" s="18" t="s">
        <v>400</v>
      </c>
      <c r="N180" s="18" t="s">
        <v>400</v>
      </c>
      <c r="O180" s="18">
        <v>0</v>
      </c>
      <c r="P180" s="18">
        <v>150000</v>
      </c>
      <c r="Q180" s="18">
        <v>420000</v>
      </c>
      <c r="R180" s="18">
        <v>6363000</v>
      </c>
      <c r="S180" s="18" t="s">
        <v>61</v>
      </c>
      <c r="T180" s="18" t="s">
        <v>61</v>
      </c>
      <c r="U180" s="18">
        <v>0</v>
      </c>
      <c r="V180" s="18" t="s">
        <v>61</v>
      </c>
      <c r="W180" s="18" t="s">
        <v>62</v>
      </c>
      <c r="X180" s="18" t="s">
        <v>62</v>
      </c>
      <c r="Y180" s="18">
        <v>0</v>
      </c>
      <c r="Z180" s="18">
        <v>0</v>
      </c>
      <c r="AA180" s="18">
        <v>0</v>
      </c>
      <c r="AB180" s="18">
        <v>0</v>
      </c>
      <c r="AC180" s="18">
        <v>3719</v>
      </c>
      <c r="AD180" s="18" t="s">
        <v>63</v>
      </c>
      <c r="AE180" s="18" t="s">
        <v>64</v>
      </c>
      <c r="AF180" s="18">
        <v>0</v>
      </c>
      <c r="AG180" s="18">
        <v>0</v>
      </c>
      <c r="AH180" s="18">
        <v>1176139</v>
      </c>
      <c r="AI180" s="18">
        <v>1000000</v>
      </c>
      <c r="AJ180" s="18">
        <v>1000000</v>
      </c>
      <c r="AK180" s="18">
        <v>1000000</v>
      </c>
      <c r="AL180" s="18">
        <v>1000000</v>
      </c>
      <c r="AM180" s="18" t="e">
        <v>#N/A</v>
      </c>
    </row>
    <row r="181" spans="1:39">
      <c r="A181" s="18" t="s">
        <v>334</v>
      </c>
      <c r="B181" s="18" t="s">
        <v>253</v>
      </c>
      <c r="C181" s="18" t="s">
        <v>60</v>
      </c>
      <c r="D181" s="18">
        <v>0</v>
      </c>
      <c r="E181" s="18">
        <v>6.4</v>
      </c>
      <c r="F181" s="18">
        <v>69000</v>
      </c>
      <c r="G181" s="18">
        <v>69000</v>
      </c>
      <c r="H181" s="18">
        <v>36000</v>
      </c>
      <c r="I181" s="18">
        <v>6000</v>
      </c>
      <c r="J181" s="18">
        <v>12000</v>
      </c>
      <c r="K181" s="18" t="s">
        <v>61</v>
      </c>
      <c r="L181" s="18" t="s">
        <v>61</v>
      </c>
      <c r="M181" s="18" t="s">
        <v>61</v>
      </c>
      <c r="N181" s="18" t="s">
        <v>61</v>
      </c>
      <c r="O181" s="18">
        <v>0</v>
      </c>
      <c r="P181" s="18">
        <v>9000</v>
      </c>
      <c r="Q181" s="18">
        <v>3000</v>
      </c>
      <c r="R181" s="18">
        <v>81000</v>
      </c>
      <c r="S181" s="18">
        <v>43.2</v>
      </c>
      <c r="T181" s="18">
        <v>39.4</v>
      </c>
      <c r="U181" s="18">
        <v>1875</v>
      </c>
      <c r="V181" s="18">
        <v>2056</v>
      </c>
      <c r="W181" s="18">
        <v>1.1000000000000001</v>
      </c>
      <c r="X181" s="18">
        <v>100</v>
      </c>
      <c r="Y181" s="18">
        <v>9175</v>
      </c>
      <c r="Z181" s="18">
        <v>9327</v>
      </c>
      <c r="AA181" s="18">
        <v>1445</v>
      </c>
      <c r="AB181" s="18">
        <v>0</v>
      </c>
      <c r="AC181" s="18">
        <v>3719</v>
      </c>
      <c r="AD181" s="18" t="s">
        <v>63</v>
      </c>
      <c r="AE181" s="18" t="s">
        <v>64</v>
      </c>
      <c r="AF181" s="18">
        <v>1.7299999999999999E-2</v>
      </c>
      <c r="AG181" s="18">
        <v>1401</v>
      </c>
      <c r="AH181" s="18">
        <v>13358</v>
      </c>
      <c r="AI181" s="18">
        <v>8265</v>
      </c>
      <c r="AJ181" s="18">
        <v>9000</v>
      </c>
      <c r="AK181" s="18">
        <v>9000</v>
      </c>
      <c r="AL181" s="18">
        <v>9000</v>
      </c>
      <c r="AM181" s="18" t="e">
        <v>#N/A</v>
      </c>
    </row>
    <row r="182" spans="1:39">
      <c r="A182" s="18" t="s">
        <v>334</v>
      </c>
      <c r="B182" s="18" t="s">
        <v>254</v>
      </c>
      <c r="C182" s="18" t="s">
        <v>60</v>
      </c>
      <c r="D182" s="18">
        <v>0</v>
      </c>
      <c r="E182" s="18">
        <v>7.2066115702479339</v>
      </c>
      <c r="F182" s="18">
        <v>1677000</v>
      </c>
      <c r="G182" s="18">
        <v>1758000</v>
      </c>
      <c r="H182" s="18">
        <v>600000</v>
      </c>
      <c r="I182" s="18">
        <v>333000</v>
      </c>
      <c r="J182" s="18">
        <v>327000</v>
      </c>
      <c r="K182" s="18" t="s">
        <v>61</v>
      </c>
      <c r="L182" s="18" t="s">
        <v>61</v>
      </c>
      <c r="M182" s="18" t="s">
        <v>61</v>
      </c>
      <c r="N182" s="18" t="s">
        <v>61</v>
      </c>
      <c r="O182" s="18">
        <v>0</v>
      </c>
      <c r="P182" s="18">
        <v>45000</v>
      </c>
      <c r="Q182" s="18">
        <v>282000</v>
      </c>
      <c r="R182" s="18">
        <v>2085000</v>
      </c>
      <c r="S182" s="18">
        <v>46</v>
      </c>
      <c r="T182" s="18">
        <v>32.299999999999997</v>
      </c>
      <c r="U182" s="18">
        <v>45375</v>
      </c>
      <c r="V182" s="18">
        <v>64483</v>
      </c>
      <c r="W182" s="18">
        <v>1.4</v>
      </c>
      <c r="X182" s="18">
        <v>100</v>
      </c>
      <c r="Y182" s="18">
        <v>312080</v>
      </c>
      <c r="Z182" s="18">
        <v>212152</v>
      </c>
      <c r="AA182" s="18">
        <v>78952</v>
      </c>
      <c r="AB182" s="18">
        <v>0</v>
      </c>
      <c r="AC182" s="18">
        <v>3719</v>
      </c>
      <c r="AD182" s="18" t="s">
        <v>63</v>
      </c>
      <c r="AE182" s="18" t="s">
        <v>64</v>
      </c>
      <c r="AF182" s="18">
        <v>1.2200000000000001E-2</v>
      </c>
      <c r="AG182" s="18">
        <v>25437</v>
      </c>
      <c r="AH182" s="18">
        <v>327762</v>
      </c>
      <c r="AI182" s="18">
        <v>228060</v>
      </c>
      <c r="AJ182" s="18">
        <v>252000</v>
      </c>
      <c r="AK182" s="18">
        <v>234000</v>
      </c>
      <c r="AL182" s="18">
        <v>234000</v>
      </c>
      <c r="AM182" s="18" t="e">
        <v>#N/A</v>
      </c>
    </row>
    <row r="183" spans="1:39">
      <c r="A183" s="18" t="s">
        <v>334</v>
      </c>
      <c r="B183" s="18" t="s">
        <v>255</v>
      </c>
      <c r="C183" s="18" t="s">
        <v>60</v>
      </c>
      <c r="D183" s="18">
        <v>0</v>
      </c>
      <c r="E183" s="18">
        <v>56</v>
      </c>
      <c r="F183" s="18">
        <v>0</v>
      </c>
      <c r="G183" s="18">
        <v>0</v>
      </c>
      <c r="H183" s="18">
        <v>0</v>
      </c>
      <c r="I183" s="18">
        <v>27000</v>
      </c>
      <c r="J183" s="18">
        <v>21000</v>
      </c>
      <c r="K183" s="18" t="s">
        <v>335</v>
      </c>
      <c r="L183" s="18" t="s">
        <v>336</v>
      </c>
      <c r="M183" s="18" t="s">
        <v>401</v>
      </c>
      <c r="N183" s="18" t="s">
        <v>401</v>
      </c>
      <c r="O183" s="18">
        <v>0</v>
      </c>
      <c r="P183" s="18">
        <v>21000</v>
      </c>
      <c r="Q183" s="18">
        <v>0</v>
      </c>
      <c r="R183" s="18">
        <v>21000</v>
      </c>
      <c r="S183" s="18">
        <v>56</v>
      </c>
      <c r="T183" s="18">
        <v>130.4</v>
      </c>
      <c r="U183" s="18">
        <v>375</v>
      </c>
      <c r="V183" s="18">
        <v>161</v>
      </c>
      <c r="W183" s="18">
        <v>0.4</v>
      </c>
      <c r="X183" s="18">
        <v>50</v>
      </c>
      <c r="Y183" s="18">
        <v>1450</v>
      </c>
      <c r="Z183" s="18">
        <v>0</v>
      </c>
      <c r="AA183" s="18">
        <v>0</v>
      </c>
      <c r="AB183" s="18">
        <v>0</v>
      </c>
      <c r="AC183" s="18">
        <v>3719</v>
      </c>
      <c r="AD183" s="18" t="s">
        <v>63</v>
      </c>
      <c r="AE183" s="18" t="s">
        <v>64</v>
      </c>
      <c r="AF183" s="18">
        <v>1.38E-2</v>
      </c>
      <c r="AG183" s="18">
        <v>290</v>
      </c>
      <c r="AH183" s="18">
        <v>4284</v>
      </c>
      <c r="AI183" s="18">
        <v>0</v>
      </c>
      <c r="AJ183" s="18">
        <v>0</v>
      </c>
      <c r="AK183" s="18">
        <v>0</v>
      </c>
      <c r="AL183" s="18">
        <v>0</v>
      </c>
      <c r="AM183" s="18" t="e">
        <v>#N/A</v>
      </c>
    </row>
    <row r="184" spans="1:39">
      <c r="A184" s="18" t="s">
        <v>338</v>
      </c>
      <c r="B184" s="18" t="s">
        <v>256</v>
      </c>
      <c r="C184" s="18" t="s">
        <v>60</v>
      </c>
      <c r="D184" s="18">
        <v>0</v>
      </c>
      <c r="E184" s="18">
        <v>18.46153846153846</v>
      </c>
      <c r="F184" s="18">
        <v>0</v>
      </c>
      <c r="G184" s="18">
        <v>48000</v>
      </c>
      <c r="H184" s="18">
        <v>0</v>
      </c>
      <c r="I184" s="18">
        <v>240000</v>
      </c>
      <c r="J184" s="18">
        <v>240000</v>
      </c>
      <c r="K184" s="18" t="s">
        <v>335</v>
      </c>
      <c r="L184" s="18" t="s">
        <v>53</v>
      </c>
      <c r="M184" s="18" t="s">
        <v>402</v>
      </c>
      <c r="N184" s="18" t="s">
        <v>402</v>
      </c>
      <c r="O184" s="18">
        <v>0</v>
      </c>
      <c r="P184" s="18">
        <v>172000</v>
      </c>
      <c r="Q184" s="18">
        <v>68000</v>
      </c>
      <c r="R184" s="18">
        <v>288000</v>
      </c>
      <c r="S184" s="18">
        <v>22.2</v>
      </c>
      <c r="T184" s="18">
        <v>22.9</v>
      </c>
      <c r="U184" s="18">
        <v>13000</v>
      </c>
      <c r="V184" s="18">
        <v>12599</v>
      </c>
      <c r="W184" s="18">
        <v>1</v>
      </c>
      <c r="X184" s="18">
        <v>100</v>
      </c>
      <c r="Y184" s="18">
        <v>40017</v>
      </c>
      <c r="Z184" s="18">
        <v>62736</v>
      </c>
      <c r="AA184" s="18">
        <v>50640</v>
      </c>
      <c r="AB184" s="18">
        <v>0</v>
      </c>
      <c r="AC184" s="18">
        <v>3719</v>
      </c>
      <c r="AD184" s="18" t="s">
        <v>63</v>
      </c>
      <c r="AE184" s="18" t="s">
        <v>64</v>
      </c>
      <c r="AF184" s="18">
        <v>2.64E-2</v>
      </c>
      <c r="AG184" s="18">
        <v>7603</v>
      </c>
      <c r="AH184" s="18">
        <v>46448</v>
      </c>
      <c r="AI184" s="18">
        <v>36000</v>
      </c>
      <c r="AJ184" s="18">
        <v>24000</v>
      </c>
      <c r="AK184" s="18">
        <v>24000</v>
      </c>
      <c r="AL184" s="18">
        <v>24000</v>
      </c>
      <c r="AM184" s="18" t="e">
        <v>#N/A</v>
      </c>
    </row>
    <row r="185" spans="1:39">
      <c r="A185" s="18" t="s">
        <v>334</v>
      </c>
      <c r="B185" s="18" t="s">
        <v>257</v>
      </c>
      <c r="C185" s="18" t="s">
        <v>60</v>
      </c>
      <c r="D185" s="18">
        <v>0</v>
      </c>
      <c r="E185" s="18">
        <v>4.6363636363636367</v>
      </c>
      <c r="F185" s="18">
        <v>1242000</v>
      </c>
      <c r="G185" s="18">
        <v>1539000</v>
      </c>
      <c r="H185" s="18">
        <v>819000</v>
      </c>
      <c r="I185" s="18">
        <v>105000</v>
      </c>
      <c r="J185" s="18">
        <v>153000</v>
      </c>
      <c r="K185" s="18" t="s">
        <v>61</v>
      </c>
      <c r="L185" s="18" t="s">
        <v>61</v>
      </c>
      <c r="M185" s="18" t="s">
        <v>61</v>
      </c>
      <c r="N185" s="18" t="s">
        <v>61</v>
      </c>
      <c r="O185" s="18">
        <v>0</v>
      </c>
      <c r="P185" s="18">
        <v>0</v>
      </c>
      <c r="Q185" s="18">
        <v>153000</v>
      </c>
      <c r="R185" s="18">
        <v>1692000</v>
      </c>
      <c r="S185" s="18">
        <v>51.3</v>
      </c>
      <c r="T185" s="18">
        <v>67.599999999999994</v>
      </c>
      <c r="U185" s="18">
        <v>33000</v>
      </c>
      <c r="V185" s="18">
        <v>25034</v>
      </c>
      <c r="W185" s="18">
        <v>0.8</v>
      </c>
      <c r="X185" s="18">
        <v>100</v>
      </c>
      <c r="Y185" s="18">
        <v>112897</v>
      </c>
      <c r="Z185" s="18">
        <v>103403</v>
      </c>
      <c r="AA185" s="18">
        <v>20610</v>
      </c>
      <c r="AB185" s="18">
        <v>11</v>
      </c>
      <c r="AC185" s="18">
        <v>3719</v>
      </c>
      <c r="AD185" s="18" t="s">
        <v>63</v>
      </c>
      <c r="AE185" s="18" t="s">
        <v>64</v>
      </c>
      <c r="AF185" s="18">
        <v>1.18E-2</v>
      </c>
      <c r="AG185" s="18">
        <v>19966</v>
      </c>
      <c r="AH185" s="18">
        <v>264866</v>
      </c>
      <c r="AI185" s="18">
        <v>225000</v>
      </c>
      <c r="AJ185" s="18">
        <v>225000</v>
      </c>
      <c r="AK185" s="18">
        <v>225000</v>
      </c>
      <c r="AL185" s="18">
        <v>225000</v>
      </c>
      <c r="AM185" s="18" t="e">
        <v>#N/A</v>
      </c>
    </row>
    <row r="186" spans="1:39">
      <c r="A186" s="18" t="s">
        <v>334</v>
      </c>
      <c r="B186" s="18" t="s">
        <v>258</v>
      </c>
      <c r="C186" s="18" t="s">
        <v>60</v>
      </c>
      <c r="D186" s="18">
        <v>0</v>
      </c>
      <c r="E186" s="18">
        <v>3.6129032258064515</v>
      </c>
      <c r="F186" s="18">
        <v>432000</v>
      </c>
      <c r="G186" s="18">
        <v>462000</v>
      </c>
      <c r="H186" s="18">
        <v>321000</v>
      </c>
      <c r="I186" s="18">
        <v>27000</v>
      </c>
      <c r="J186" s="18">
        <v>42000</v>
      </c>
      <c r="K186" s="18" t="s">
        <v>61</v>
      </c>
      <c r="L186" s="18" t="s">
        <v>61</v>
      </c>
      <c r="M186" s="18" t="s">
        <v>61</v>
      </c>
      <c r="N186" s="18" t="s">
        <v>61</v>
      </c>
      <c r="O186" s="18">
        <v>0</v>
      </c>
      <c r="P186" s="18">
        <v>0</v>
      </c>
      <c r="Q186" s="18">
        <v>42000</v>
      </c>
      <c r="R186" s="18">
        <v>504000</v>
      </c>
      <c r="S186" s="18">
        <v>43.4</v>
      </c>
      <c r="T186" s="18">
        <v>29.7</v>
      </c>
      <c r="U186" s="18">
        <v>11625</v>
      </c>
      <c r="V186" s="18">
        <v>16968</v>
      </c>
      <c r="W186" s="18">
        <v>1.5</v>
      </c>
      <c r="X186" s="18">
        <v>100</v>
      </c>
      <c r="Y186" s="18">
        <v>32662</v>
      </c>
      <c r="Z186" s="18">
        <v>86734</v>
      </c>
      <c r="AA186" s="18">
        <v>70255</v>
      </c>
      <c r="AB186" s="18">
        <v>0</v>
      </c>
      <c r="AC186" s="18">
        <v>3719</v>
      </c>
      <c r="AD186" s="18" t="s">
        <v>63</v>
      </c>
      <c r="AE186" s="18" t="s">
        <v>64</v>
      </c>
      <c r="AF186" s="18">
        <v>7.8E-2</v>
      </c>
      <c r="AG186" s="18">
        <v>39312</v>
      </c>
      <c r="AH186" s="18">
        <v>80320</v>
      </c>
      <c r="AI186" s="18">
        <v>90000</v>
      </c>
      <c r="AJ186" s="18">
        <v>90000</v>
      </c>
      <c r="AK186" s="18">
        <v>90000</v>
      </c>
      <c r="AL186" s="18">
        <v>90000</v>
      </c>
      <c r="AM186" s="18" t="e">
        <v>#N/A</v>
      </c>
    </row>
    <row r="187" spans="1:39">
      <c r="A187" s="18" t="s">
        <v>338</v>
      </c>
      <c r="B187" s="18" t="s">
        <v>259</v>
      </c>
      <c r="C187" s="18" t="s">
        <v>60</v>
      </c>
      <c r="D187" s="18">
        <v>0</v>
      </c>
      <c r="E187" s="18">
        <v>4.7692307692307692</v>
      </c>
      <c r="F187" s="18">
        <v>0</v>
      </c>
      <c r="G187" s="18">
        <v>0</v>
      </c>
      <c r="H187" s="18">
        <v>0</v>
      </c>
      <c r="I187" s="18">
        <v>246000</v>
      </c>
      <c r="J187" s="18">
        <v>186000</v>
      </c>
      <c r="K187" s="18" t="s">
        <v>61</v>
      </c>
      <c r="L187" s="18" t="s">
        <v>61</v>
      </c>
      <c r="M187" s="18" t="s">
        <v>61</v>
      </c>
      <c r="N187" s="18" t="s">
        <v>61</v>
      </c>
      <c r="O187" s="18">
        <v>0</v>
      </c>
      <c r="P187" s="18">
        <v>0</v>
      </c>
      <c r="Q187" s="18">
        <v>186000</v>
      </c>
      <c r="R187" s="18">
        <v>186000</v>
      </c>
      <c r="S187" s="18">
        <v>4.8</v>
      </c>
      <c r="T187" s="18">
        <v>6.2</v>
      </c>
      <c r="U187" s="18">
        <v>39000</v>
      </c>
      <c r="V187" s="18">
        <v>29796</v>
      </c>
      <c r="W187" s="18">
        <v>0.8</v>
      </c>
      <c r="X187" s="18">
        <v>100</v>
      </c>
      <c r="Y187" s="18">
        <v>117073</v>
      </c>
      <c r="Z187" s="18">
        <v>115918</v>
      </c>
      <c r="AA187" s="18">
        <v>71047</v>
      </c>
      <c r="AB187" s="18">
        <v>68953</v>
      </c>
      <c r="AC187" s="18">
        <v>3719</v>
      </c>
      <c r="AD187" s="18" t="s">
        <v>63</v>
      </c>
      <c r="AE187" s="18" t="s">
        <v>64</v>
      </c>
      <c r="AF187" s="18">
        <v>4.4999999999999998E-2</v>
      </c>
      <c r="AG187" s="18">
        <v>8370</v>
      </c>
      <c r="AH187" s="18">
        <v>120000</v>
      </c>
      <c r="AI187" s="18">
        <v>120000</v>
      </c>
      <c r="AJ187" s="18">
        <v>120000</v>
      </c>
      <c r="AK187" s="18">
        <v>120000</v>
      </c>
      <c r="AL187" s="18">
        <v>120000</v>
      </c>
      <c r="AM187" s="18" t="e">
        <v>#N/A</v>
      </c>
    </row>
    <row r="188" spans="1:39">
      <c r="A188" s="18" t="s">
        <v>343</v>
      </c>
      <c r="B188" s="18" t="s">
        <v>260</v>
      </c>
      <c r="C188" s="18" t="s">
        <v>60</v>
      </c>
      <c r="D188" s="18">
        <v>0</v>
      </c>
      <c r="E188" s="18">
        <v>0</v>
      </c>
      <c r="F188" s="18">
        <v>1224000</v>
      </c>
      <c r="G188" s="18">
        <v>1224000</v>
      </c>
      <c r="H188" s="18">
        <v>207000</v>
      </c>
      <c r="I188" s="18">
        <v>51000</v>
      </c>
      <c r="J188" s="18">
        <v>51000</v>
      </c>
      <c r="K188" s="18" t="s">
        <v>335</v>
      </c>
      <c r="L188" s="18" t="s">
        <v>41</v>
      </c>
      <c r="M188" s="18" t="s">
        <v>403</v>
      </c>
      <c r="N188" s="18" t="s">
        <v>403</v>
      </c>
      <c r="O188" s="18">
        <v>0</v>
      </c>
      <c r="P188" s="18">
        <v>51000</v>
      </c>
      <c r="Q188" s="18">
        <v>0</v>
      </c>
      <c r="R188" s="18">
        <v>1275000</v>
      </c>
      <c r="S188" s="18" t="s">
        <v>61</v>
      </c>
      <c r="T188" s="18" t="s">
        <v>61</v>
      </c>
      <c r="U188" s="18">
        <v>0</v>
      </c>
      <c r="V188" s="18" t="s">
        <v>61</v>
      </c>
      <c r="W188" s="18" t="s">
        <v>62</v>
      </c>
      <c r="X188" s="18" t="s">
        <v>62</v>
      </c>
      <c r="Y188" s="18">
        <v>0</v>
      </c>
      <c r="Z188" s="18">
        <v>0</v>
      </c>
      <c r="AA188" s="18">
        <v>0</v>
      </c>
      <c r="AB188" s="18">
        <v>0</v>
      </c>
      <c r="AC188" s="18">
        <v>3719</v>
      </c>
      <c r="AD188" s="18" t="s">
        <v>63</v>
      </c>
      <c r="AE188" s="18" t="s">
        <v>64</v>
      </c>
      <c r="AF188" s="18">
        <v>0</v>
      </c>
      <c r="AG188" s="18">
        <v>0</v>
      </c>
      <c r="AH188" s="18">
        <v>354117</v>
      </c>
      <c r="AI188" s="18">
        <v>270000</v>
      </c>
      <c r="AJ188" s="18">
        <v>270000</v>
      </c>
      <c r="AK188" s="18">
        <v>270000</v>
      </c>
      <c r="AL188" s="18">
        <v>270000</v>
      </c>
      <c r="AM188" s="18" t="e">
        <v>#N/A</v>
      </c>
    </row>
    <row r="189" spans="1:39">
      <c r="A189" s="18" t="s">
        <v>334</v>
      </c>
      <c r="B189" s="18" t="s">
        <v>261</v>
      </c>
      <c r="C189" s="18" t="s">
        <v>60</v>
      </c>
      <c r="D189" s="18">
        <v>0</v>
      </c>
      <c r="E189" s="18">
        <v>0</v>
      </c>
      <c r="F189" s="18">
        <v>1200000</v>
      </c>
      <c r="G189" s="18">
        <v>1125000</v>
      </c>
      <c r="H189" s="18">
        <v>423000</v>
      </c>
      <c r="I189" s="18">
        <v>0</v>
      </c>
      <c r="J189" s="18">
        <v>0</v>
      </c>
      <c r="K189" s="18" t="s">
        <v>61</v>
      </c>
      <c r="L189" s="18" t="s">
        <v>61</v>
      </c>
      <c r="M189" s="18" t="s">
        <v>61</v>
      </c>
      <c r="N189" s="18" t="s">
        <v>61</v>
      </c>
      <c r="O189" s="18">
        <v>0</v>
      </c>
      <c r="P189" s="18">
        <v>0</v>
      </c>
      <c r="Q189" s="18">
        <v>0</v>
      </c>
      <c r="R189" s="18">
        <v>1125000</v>
      </c>
      <c r="S189" s="18">
        <v>44.1</v>
      </c>
      <c r="T189" s="18">
        <v>102.9</v>
      </c>
      <c r="U189" s="18">
        <v>25500</v>
      </c>
      <c r="V189" s="18">
        <v>10938</v>
      </c>
      <c r="W189" s="18">
        <v>0.4</v>
      </c>
      <c r="X189" s="18">
        <v>50</v>
      </c>
      <c r="Y189" s="18">
        <v>19129</v>
      </c>
      <c r="Z189" s="18">
        <v>78068</v>
      </c>
      <c r="AA189" s="18">
        <v>3888</v>
      </c>
      <c r="AB189" s="18">
        <v>0</v>
      </c>
      <c r="AC189" s="18">
        <v>3719</v>
      </c>
      <c r="AD189" s="18" t="s">
        <v>63</v>
      </c>
      <c r="AE189" s="18" t="s">
        <v>64</v>
      </c>
      <c r="AF189" s="18">
        <v>4.2000000000000003E-2</v>
      </c>
      <c r="AG189" s="18">
        <v>47250</v>
      </c>
      <c r="AH189" s="18">
        <v>174663</v>
      </c>
      <c r="AI189" s="18">
        <v>180000</v>
      </c>
      <c r="AJ189" s="18">
        <v>180000</v>
      </c>
      <c r="AK189" s="18">
        <v>180000</v>
      </c>
      <c r="AL189" s="18">
        <v>180000</v>
      </c>
      <c r="AM189" s="18" t="e">
        <v>#N/A</v>
      </c>
    </row>
    <row r="190" spans="1:39">
      <c r="A190" s="18" t="s">
        <v>338</v>
      </c>
      <c r="B190" s="18" t="s">
        <v>262</v>
      </c>
      <c r="C190" s="18" t="s">
        <v>60</v>
      </c>
      <c r="D190" s="18">
        <v>0</v>
      </c>
      <c r="E190" s="18">
        <v>0</v>
      </c>
      <c r="F190" s="18">
        <v>3000</v>
      </c>
      <c r="G190" s="18">
        <v>0</v>
      </c>
      <c r="H190" s="18">
        <v>0</v>
      </c>
      <c r="I190" s="18">
        <v>0</v>
      </c>
      <c r="J190" s="18">
        <v>0</v>
      </c>
      <c r="K190" s="18" t="s">
        <v>61</v>
      </c>
      <c r="L190" s="18" t="s">
        <v>61</v>
      </c>
      <c r="M190" s="18" t="s">
        <v>61</v>
      </c>
      <c r="N190" s="18" t="s">
        <v>61</v>
      </c>
      <c r="O190" s="18">
        <v>0</v>
      </c>
      <c r="P190" s="18">
        <v>0</v>
      </c>
      <c r="Q190" s="18">
        <v>0</v>
      </c>
      <c r="R190" s="18">
        <v>0</v>
      </c>
      <c r="S190" s="18" t="s">
        <v>61</v>
      </c>
      <c r="T190" s="18">
        <v>0</v>
      </c>
      <c r="U190" s="18">
        <v>0</v>
      </c>
      <c r="V190" s="18">
        <v>109</v>
      </c>
      <c r="W190" s="18" t="s">
        <v>73</v>
      </c>
      <c r="X190" s="18" t="s">
        <v>73</v>
      </c>
      <c r="Y190" s="18">
        <v>0</v>
      </c>
      <c r="Z190" s="18">
        <v>984</v>
      </c>
      <c r="AA190" s="18">
        <v>0</v>
      </c>
      <c r="AB190" s="18">
        <v>0</v>
      </c>
      <c r="AC190" s="18">
        <v>3719</v>
      </c>
      <c r="AD190" s="18" t="s">
        <v>63</v>
      </c>
      <c r="AE190" s="18" t="s">
        <v>64</v>
      </c>
      <c r="AF190" s="18">
        <v>0</v>
      </c>
      <c r="AG190" s="18">
        <v>0</v>
      </c>
      <c r="AH190" s="18">
        <v>984</v>
      </c>
      <c r="AI190" s="18">
        <v>0</v>
      </c>
      <c r="AJ190" s="18">
        <v>0</v>
      </c>
      <c r="AK190" s="18">
        <v>0</v>
      </c>
      <c r="AL190" s="18">
        <v>0</v>
      </c>
      <c r="AM190" s="18" t="e">
        <v>#N/A</v>
      </c>
    </row>
    <row r="191" spans="1:39">
      <c r="A191" s="18" t="s">
        <v>338</v>
      </c>
      <c r="B191" s="18" t="s">
        <v>263</v>
      </c>
      <c r="C191" s="18" t="s">
        <v>60</v>
      </c>
      <c r="D191" s="18">
        <v>0</v>
      </c>
      <c r="E191" s="18">
        <v>4.0727272727272723</v>
      </c>
      <c r="F191" s="18">
        <v>0</v>
      </c>
      <c r="G191" s="18">
        <v>0</v>
      </c>
      <c r="H191" s="18">
        <v>0</v>
      </c>
      <c r="I191" s="18">
        <v>123000</v>
      </c>
      <c r="J191" s="18">
        <v>84000</v>
      </c>
      <c r="K191" s="18" t="s">
        <v>61</v>
      </c>
      <c r="L191" s="18" t="s">
        <v>61</v>
      </c>
      <c r="M191" s="18" t="s">
        <v>61</v>
      </c>
      <c r="N191" s="18" t="s">
        <v>61</v>
      </c>
      <c r="O191" s="18">
        <v>0</v>
      </c>
      <c r="P191" s="18">
        <v>0</v>
      </c>
      <c r="Q191" s="18">
        <v>84000</v>
      </c>
      <c r="R191" s="18">
        <v>84000</v>
      </c>
      <c r="S191" s="18">
        <v>4.0999999999999996</v>
      </c>
      <c r="T191" s="18">
        <v>4.8</v>
      </c>
      <c r="U191" s="18">
        <v>20625</v>
      </c>
      <c r="V191" s="18">
        <v>17612</v>
      </c>
      <c r="W191" s="18">
        <v>0.9</v>
      </c>
      <c r="X191" s="18">
        <v>100</v>
      </c>
      <c r="Y191" s="18">
        <v>40453</v>
      </c>
      <c r="Z191" s="18">
        <v>88698</v>
      </c>
      <c r="AA191" s="18">
        <v>58072</v>
      </c>
      <c r="AB191" s="18">
        <v>62458</v>
      </c>
      <c r="AC191" s="18">
        <v>3719</v>
      </c>
      <c r="AD191" s="18" t="s">
        <v>63</v>
      </c>
      <c r="AE191" s="18" t="s">
        <v>64</v>
      </c>
      <c r="AF191" s="18">
        <v>4.3999999999999997E-2</v>
      </c>
      <c r="AG191" s="18">
        <v>3696</v>
      </c>
      <c r="AH191" s="18">
        <v>60000</v>
      </c>
      <c r="AI191" s="18">
        <v>30000</v>
      </c>
      <c r="AJ191" s="18">
        <v>30000</v>
      </c>
      <c r="AK191" s="18">
        <v>30000</v>
      </c>
      <c r="AL191" s="18">
        <v>30000</v>
      </c>
      <c r="AM191" s="18" t="e">
        <v>#N/A</v>
      </c>
    </row>
    <row r="192" spans="1:39">
      <c r="A192" s="18" t="s">
        <v>343</v>
      </c>
      <c r="B192" s="18" t="s">
        <v>264</v>
      </c>
      <c r="C192" s="18" t="s">
        <v>60</v>
      </c>
      <c r="D192" s="18">
        <v>0</v>
      </c>
      <c r="E192" s="18">
        <v>0</v>
      </c>
      <c r="F192" s="18">
        <v>450000</v>
      </c>
      <c r="G192" s="18">
        <v>477000</v>
      </c>
      <c r="H192" s="18">
        <v>321000</v>
      </c>
      <c r="I192" s="18">
        <v>12000</v>
      </c>
      <c r="J192" s="18">
        <v>39000</v>
      </c>
      <c r="K192" s="18" t="s">
        <v>335</v>
      </c>
      <c r="L192" s="18" t="s">
        <v>41</v>
      </c>
      <c r="M192" s="18" t="s">
        <v>404</v>
      </c>
      <c r="N192" s="18" t="s">
        <v>404</v>
      </c>
      <c r="O192" s="18">
        <v>0</v>
      </c>
      <c r="P192" s="18">
        <v>39000</v>
      </c>
      <c r="Q192" s="18">
        <v>0</v>
      </c>
      <c r="R192" s="18">
        <v>516000</v>
      </c>
      <c r="S192" s="18" t="s">
        <v>61</v>
      </c>
      <c r="T192" s="18" t="s">
        <v>61</v>
      </c>
      <c r="U192" s="18">
        <v>0</v>
      </c>
      <c r="V192" s="18" t="s">
        <v>61</v>
      </c>
      <c r="W192" s="18" t="s">
        <v>62</v>
      </c>
      <c r="X192" s="18" t="s">
        <v>62</v>
      </c>
      <c r="Y192" s="18">
        <v>0</v>
      </c>
      <c r="Z192" s="18">
        <v>0</v>
      </c>
      <c r="AA192" s="18">
        <v>0</v>
      </c>
      <c r="AB192" s="18">
        <v>0</v>
      </c>
      <c r="AC192" s="18">
        <v>3719</v>
      </c>
      <c r="AD192" s="18" t="s">
        <v>63</v>
      </c>
      <c r="AE192" s="18" t="s">
        <v>64</v>
      </c>
      <c r="AF192" s="18">
        <v>0</v>
      </c>
      <c r="AG192" s="18">
        <v>0</v>
      </c>
      <c r="AH192" s="18">
        <v>102000</v>
      </c>
      <c r="AI192" s="18">
        <v>102000</v>
      </c>
      <c r="AJ192" s="18">
        <v>102000</v>
      </c>
      <c r="AK192" s="18">
        <v>102000</v>
      </c>
      <c r="AL192" s="18">
        <v>102000</v>
      </c>
      <c r="AM192" s="18" t="e">
        <v>#N/A</v>
      </c>
    </row>
    <row r="193" spans="1:39">
      <c r="A193" s="18" t="s">
        <v>343</v>
      </c>
      <c r="B193" s="18" t="s">
        <v>265</v>
      </c>
      <c r="C193" s="18" t="s">
        <v>60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9000</v>
      </c>
      <c r="J193" s="18">
        <v>9000</v>
      </c>
      <c r="K193" s="18" t="s">
        <v>335</v>
      </c>
      <c r="L193" s="18" t="s">
        <v>336</v>
      </c>
      <c r="M193" s="18" t="s">
        <v>405</v>
      </c>
      <c r="N193" s="18" t="s">
        <v>405</v>
      </c>
      <c r="O193" s="18">
        <v>0</v>
      </c>
      <c r="P193" s="18">
        <v>9000</v>
      </c>
      <c r="Q193" s="18">
        <v>0</v>
      </c>
      <c r="R193" s="18">
        <v>9000</v>
      </c>
      <c r="S193" s="18" t="s">
        <v>61</v>
      </c>
      <c r="T193" s="18" t="s">
        <v>61</v>
      </c>
      <c r="U193" s="18">
        <v>0</v>
      </c>
      <c r="V193" s="18" t="s">
        <v>61</v>
      </c>
      <c r="W193" s="18" t="s">
        <v>62</v>
      </c>
      <c r="X193" s="18" t="s">
        <v>62</v>
      </c>
      <c r="Y193" s="18">
        <v>0</v>
      </c>
      <c r="Z193" s="18">
        <v>0</v>
      </c>
      <c r="AA193" s="18">
        <v>0</v>
      </c>
      <c r="AB193" s="18">
        <v>0</v>
      </c>
      <c r="AC193" s="18">
        <v>3719</v>
      </c>
      <c r="AD193" s="18" t="s">
        <v>63</v>
      </c>
      <c r="AE193" s="18" t="s">
        <v>64</v>
      </c>
      <c r="AF193" s="18">
        <v>5.2299999999999999E-2</v>
      </c>
      <c r="AG193" s="18">
        <v>471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 t="e">
        <v>#N/A</v>
      </c>
    </row>
    <row r="194" spans="1:39">
      <c r="A194" s="18" t="s">
        <v>343</v>
      </c>
      <c r="B194" s="18" t="s">
        <v>266</v>
      </c>
      <c r="C194" s="18" t="s">
        <v>60</v>
      </c>
      <c r="D194" s="18">
        <v>0</v>
      </c>
      <c r="E194" s="18">
        <v>0</v>
      </c>
      <c r="F194" s="18">
        <v>5000</v>
      </c>
      <c r="G194" s="18">
        <v>5000</v>
      </c>
      <c r="H194" s="18">
        <v>0</v>
      </c>
      <c r="I194" s="18">
        <v>0</v>
      </c>
      <c r="J194" s="18">
        <v>0</v>
      </c>
      <c r="K194" s="18" t="s">
        <v>335</v>
      </c>
      <c r="L194" s="18" t="s">
        <v>41</v>
      </c>
      <c r="M194" s="18" t="s">
        <v>406</v>
      </c>
      <c r="N194" s="18" t="s">
        <v>406</v>
      </c>
      <c r="O194" s="18">
        <v>0</v>
      </c>
      <c r="P194" s="18">
        <v>0</v>
      </c>
      <c r="Q194" s="18">
        <v>0</v>
      </c>
      <c r="R194" s="18">
        <v>5000</v>
      </c>
      <c r="S194" s="18" t="s">
        <v>61</v>
      </c>
      <c r="T194" s="18" t="s">
        <v>61</v>
      </c>
      <c r="U194" s="18">
        <v>0</v>
      </c>
      <c r="V194" s="18" t="s">
        <v>61</v>
      </c>
      <c r="W194" s="18" t="s">
        <v>62</v>
      </c>
      <c r="X194" s="18" t="s">
        <v>62</v>
      </c>
      <c r="Y194" s="18">
        <v>0</v>
      </c>
      <c r="Z194" s="18">
        <v>0</v>
      </c>
      <c r="AA194" s="18">
        <v>0</v>
      </c>
      <c r="AB194" s="18">
        <v>0</v>
      </c>
      <c r="AC194" s="18">
        <v>3719</v>
      </c>
      <c r="AD194" s="18" t="s">
        <v>63</v>
      </c>
      <c r="AE194" s="18" t="s">
        <v>64</v>
      </c>
      <c r="AF194" s="18">
        <v>0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 t="e">
        <v>#N/A</v>
      </c>
    </row>
    <row r="195" spans="1:39">
      <c r="A195" s="18" t="s">
        <v>343</v>
      </c>
      <c r="B195" s="18" t="s">
        <v>267</v>
      </c>
      <c r="C195" s="18" t="s">
        <v>60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3000</v>
      </c>
      <c r="J195" s="18">
        <v>3000</v>
      </c>
      <c r="K195" s="18" t="s">
        <v>335</v>
      </c>
      <c r="L195" s="18" t="s">
        <v>41</v>
      </c>
      <c r="M195" s="18" t="s">
        <v>407</v>
      </c>
      <c r="N195" s="18" t="s">
        <v>407</v>
      </c>
      <c r="O195" s="18">
        <v>0</v>
      </c>
      <c r="P195" s="18">
        <v>3000</v>
      </c>
      <c r="Q195" s="18">
        <v>0</v>
      </c>
      <c r="R195" s="18">
        <v>3000</v>
      </c>
      <c r="S195" s="18" t="s">
        <v>61</v>
      </c>
      <c r="T195" s="18" t="s">
        <v>61</v>
      </c>
      <c r="U195" s="18">
        <v>0</v>
      </c>
      <c r="V195" s="18" t="s">
        <v>61</v>
      </c>
      <c r="W195" s="18" t="s">
        <v>62</v>
      </c>
      <c r="X195" s="18" t="s">
        <v>62</v>
      </c>
      <c r="Y195" s="18">
        <v>0</v>
      </c>
      <c r="Z195" s="18">
        <v>0</v>
      </c>
      <c r="AA195" s="18">
        <v>0</v>
      </c>
      <c r="AB195" s="18">
        <v>0</v>
      </c>
      <c r="AC195" s="18">
        <v>3719</v>
      </c>
      <c r="AD195" s="18" t="s">
        <v>63</v>
      </c>
      <c r="AE195" s="18" t="s">
        <v>64</v>
      </c>
      <c r="AF195" s="18">
        <v>2.3699999999999999E-2</v>
      </c>
      <c r="AG195" s="18">
        <v>71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 t="e">
        <v>#N/A</v>
      </c>
    </row>
    <row r="196" spans="1:39">
      <c r="A196" s="18" t="s">
        <v>338</v>
      </c>
      <c r="B196" s="18" t="s">
        <v>268</v>
      </c>
      <c r="C196" s="18" t="s">
        <v>60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6000</v>
      </c>
      <c r="J196" s="18">
        <v>6000</v>
      </c>
      <c r="K196" s="18" t="s">
        <v>335</v>
      </c>
      <c r="L196" s="18" t="s">
        <v>41</v>
      </c>
      <c r="M196" s="18" t="s">
        <v>408</v>
      </c>
      <c r="N196" s="18" t="s">
        <v>408</v>
      </c>
      <c r="O196" s="18">
        <v>0</v>
      </c>
      <c r="P196" s="18">
        <v>3000</v>
      </c>
      <c r="Q196" s="18">
        <v>3000</v>
      </c>
      <c r="R196" s="18">
        <v>6000</v>
      </c>
      <c r="S196" s="18" t="s">
        <v>61</v>
      </c>
      <c r="T196" s="18">
        <v>27.6</v>
      </c>
      <c r="U196" s="18">
        <v>0</v>
      </c>
      <c r="V196" s="18">
        <v>217</v>
      </c>
      <c r="W196" s="18" t="s">
        <v>73</v>
      </c>
      <c r="X196" s="18" t="s">
        <v>73</v>
      </c>
      <c r="Y196" s="18">
        <v>0</v>
      </c>
      <c r="Z196" s="18">
        <v>220</v>
      </c>
      <c r="AA196" s="18">
        <v>3830</v>
      </c>
      <c r="AB196" s="18">
        <v>2100</v>
      </c>
      <c r="AC196" s="18">
        <v>3719</v>
      </c>
      <c r="AD196" s="18" t="s">
        <v>63</v>
      </c>
      <c r="AE196" s="18" t="s">
        <v>64</v>
      </c>
      <c r="AF196" s="18">
        <v>0</v>
      </c>
      <c r="AG196" s="18">
        <v>0</v>
      </c>
      <c r="AH196" s="18">
        <v>850</v>
      </c>
      <c r="AI196" s="18">
        <v>5000</v>
      </c>
      <c r="AJ196" s="18">
        <v>0</v>
      </c>
      <c r="AK196" s="18">
        <v>0</v>
      </c>
      <c r="AL196" s="18">
        <v>0</v>
      </c>
      <c r="AM196" s="18" t="e">
        <v>#N/A</v>
      </c>
    </row>
    <row r="197" spans="1:39">
      <c r="A197" s="18" t="s">
        <v>338</v>
      </c>
      <c r="B197" s="18" t="s">
        <v>269</v>
      </c>
      <c r="C197" s="18" t="s">
        <v>60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6000</v>
      </c>
      <c r="J197" s="18">
        <v>6000</v>
      </c>
      <c r="K197" s="18" t="s">
        <v>335</v>
      </c>
      <c r="L197" s="18" t="s">
        <v>41</v>
      </c>
      <c r="M197" s="18" t="s">
        <v>408</v>
      </c>
      <c r="N197" s="18" t="s">
        <v>408</v>
      </c>
      <c r="O197" s="18">
        <v>0</v>
      </c>
      <c r="P197" s="18">
        <v>3000</v>
      </c>
      <c r="Q197" s="18">
        <v>3000</v>
      </c>
      <c r="R197" s="18">
        <v>6000</v>
      </c>
      <c r="S197" s="18" t="s">
        <v>61</v>
      </c>
      <c r="T197" s="18">
        <v>29.6</v>
      </c>
      <c r="U197" s="18">
        <v>0</v>
      </c>
      <c r="V197" s="18">
        <v>203</v>
      </c>
      <c r="W197" s="18" t="s">
        <v>73</v>
      </c>
      <c r="X197" s="18" t="s">
        <v>73</v>
      </c>
      <c r="Y197" s="18">
        <v>0</v>
      </c>
      <c r="Z197" s="18">
        <v>94</v>
      </c>
      <c r="AA197" s="18">
        <v>3830</v>
      </c>
      <c r="AB197" s="18">
        <v>2100</v>
      </c>
      <c r="AC197" s="18">
        <v>3719</v>
      </c>
      <c r="AD197" s="18" t="s">
        <v>63</v>
      </c>
      <c r="AE197" s="18" t="s">
        <v>64</v>
      </c>
      <c r="AF197" s="18">
        <v>0</v>
      </c>
      <c r="AG197" s="18">
        <v>0</v>
      </c>
      <c r="AH197" s="18">
        <v>727</v>
      </c>
      <c r="AI197" s="18">
        <v>5000</v>
      </c>
      <c r="AJ197" s="18">
        <v>0</v>
      </c>
      <c r="AK197" s="18">
        <v>0</v>
      </c>
      <c r="AL197" s="18">
        <v>0</v>
      </c>
      <c r="AM197" s="18" t="e">
        <v>#N/A</v>
      </c>
    </row>
    <row r="198" spans="1:39">
      <c r="A198" s="18" t="s">
        <v>338</v>
      </c>
      <c r="B198" s="18" t="s">
        <v>270</v>
      </c>
      <c r="C198" s="18" t="s">
        <v>60</v>
      </c>
      <c r="D198" s="18">
        <v>0</v>
      </c>
      <c r="E198" s="18">
        <v>0</v>
      </c>
      <c r="F198" s="18">
        <v>6000</v>
      </c>
      <c r="G198" s="18">
        <v>0</v>
      </c>
      <c r="H198" s="18">
        <v>0</v>
      </c>
      <c r="I198" s="18">
        <v>0</v>
      </c>
      <c r="J198" s="18">
        <v>0</v>
      </c>
      <c r="K198" s="18" t="s">
        <v>335</v>
      </c>
      <c r="L198" s="18" t="s">
        <v>41</v>
      </c>
      <c r="M198" s="18" t="s">
        <v>409</v>
      </c>
      <c r="N198" s="18" t="s">
        <v>409</v>
      </c>
      <c r="O198" s="18">
        <v>0</v>
      </c>
      <c r="P198" s="18">
        <v>0</v>
      </c>
      <c r="Q198" s="18">
        <v>0</v>
      </c>
      <c r="R198" s="18">
        <v>0</v>
      </c>
      <c r="S198" s="18" t="s">
        <v>61</v>
      </c>
      <c r="T198" s="18">
        <v>0</v>
      </c>
      <c r="U198" s="18">
        <v>0</v>
      </c>
      <c r="V198" s="18">
        <v>216</v>
      </c>
      <c r="W198" s="18" t="s">
        <v>73</v>
      </c>
      <c r="X198" s="18" t="s">
        <v>73</v>
      </c>
      <c r="Y198" s="18">
        <v>0</v>
      </c>
      <c r="Z198" s="18">
        <v>218</v>
      </c>
      <c r="AA198" s="18">
        <v>3830</v>
      </c>
      <c r="AB198" s="18">
        <v>2100</v>
      </c>
      <c r="AC198" s="18">
        <v>3719</v>
      </c>
      <c r="AD198" s="18" t="s">
        <v>63</v>
      </c>
      <c r="AE198" s="18" t="s">
        <v>64</v>
      </c>
      <c r="AF198" s="18">
        <v>0</v>
      </c>
      <c r="AG198" s="18">
        <v>0</v>
      </c>
      <c r="AH198" s="18">
        <v>848</v>
      </c>
      <c r="AI198" s="18">
        <v>5000</v>
      </c>
      <c r="AJ198" s="18">
        <v>0</v>
      </c>
      <c r="AK198" s="18">
        <v>0</v>
      </c>
      <c r="AL198" s="18">
        <v>0</v>
      </c>
      <c r="AM198" s="18" t="e">
        <v>#N/A</v>
      </c>
    </row>
    <row r="199" spans="1:39">
      <c r="A199" s="18" t="s">
        <v>338</v>
      </c>
      <c r="B199" s="18" t="s">
        <v>271</v>
      </c>
      <c r="C199" s="18" t="s">
        <v>60</v>
      </c>
      <c r="D199" s="18">
        <v>0</v>
      </c>
      <c r="E199" s="18">
        <v>0.72727272727272729</v>
      </c>
      <c r="F199" s="18">
        <v>42000</v>
      </c>
      <c r="G199" s="18">
        <v>51000</v>
      </c>
      <c r="H199" s="18">
        <v>30000</v>
      </c>
      <c r="I199" s="18">
        <v>15000</v>
      </c>
      <c r="J199" s="18">
        <v>3000</v>
      </c>
      <c r="K199" s="18" t="s">
        <v>61</v>
      </c>
      <c r="L199" s="18" t="s">
        <v>61</v>
      </c>
      <c r="M199" s="18" t="s">
        <v>61</v>
      </c>
      <c r="N199" s="18" t="s">
        <v>61</v>
      </c>
      <c r="O199" s="18">
        <v>0</v>
      </c>
      <c r="P199" s="18">
        <v>0</v>
      </c>
      <c r="Q199" s="18">
        <v>3000</v>
      </c>
      <c r="R199" s="18">
        <v>54000</v>
      </c>
      <c r="S199" s="18">
        <v>13.1</v>
      </c>
      <c r="T199" s="18">
        <v>33.799999999999997</v>
      </c>
      <c r="U199" s="18">
        <v>4125</v>
      </c>
      <c r="V199" s="18">
        <v>1598</v>
      </c>
      <c r="W199" s="18">
        <v>0.4</v>
      </c>
      <c r="X199" s="18">
        <v>50</v>
      </c>
      <c r="Y199" s="18">
        <v>1795</v>
      </c>
      <c r="Z199" s="18">
        <v>9385</v>
      </c>
      <c r="AA199" s="18">
        <v>10438</v>
      </c>
      <c r="AB199" s="18">
        <v>6800</v>
      </c>
      <c r="AC199" s="18">
        <v>3719</v>
      </c>
      <c r="AD199" s="18" t="s">
        <v>63</v>
      </c>
      <c r="AE199" s="18" t="s">
        <v>64</v>
      </c>
      <c r="AF199" s="18">
        <v>3.9600000000000003E-2</v>
      </c>
      <c r="AG199" s="18">
        <v>2138</v>
      </c>
      <c r="AH199" s="18">
        <v>12000</v>
      </c>
      <c r="AI199" s="18">
        <v>12000</v>
      </c>
      <c r="AJ199" s="18">
        <v>12000</v>
      </c>
      <c r="AK199" s="18">
        <v>12000</v>
      </c>
      <c r="AL199" s="18">
        <v>12000</v>
      </c>
      <c r="AM199" s="18" t="e">
        <v>#N/A</v>
      </c>
    </row>
    <row r="200" spans="1:39">
      <c r="A200" s="18" t="s">
        <v>338</v>
      </c>
      <c r="B200" s="18" t="s">
        <v>272</v>
      </c>
      <c r="C200" s="18" t="s">
        <v>60</v>
      </c>
      <c r="D200" s="18">
        <v>0</v>
      </c>
      <c r="E200" s="18">
        <v>0</v>
      </c>
      <c r="F200" s="18">
        <v>42000</v>
      </c>
      <c r="G200" s="18">
        <v>51000</v>
      </c>
      <c r="H200" s="18">
        <v>30000</v>
      </c>
      <c r="I200" s="18">
        <v>15000</v>
      </c>
      <c r="J200" s="18">
        <v>0</v>
      </c>
      <c r="K200" s="18" t="s">
        <v>61</v>
      </c>
      <c r="L200" s="18" t="s">
        <v>61</v>
      </c>
      <c r="M200" s="18" t="s">
        <v>61</v>
      </c>
      <c r="N200" s="18" t="s">
        <v>61</v>
      </c>
      <c r="O200" s="18">
        <v>0</v>
      </c>
      <c r="P200" s="18">
        <v>0</v>
      </c>
      <c r="Q200" s="18">
        <v>0</v>
      </c>
      <c r="R200" s="18">
        <v>51000</v>
      </c>
      <c r="S200" s="18">
        <v>12.4</v>
      </c>
      <c r="T200" s="18">
        <v>33.200000000000003</v>
      </c>
      <c r="U200" s="18">
        <v>4125</v>
      </c>
      <c r="V200" s="18">
        <v>1535</v>
      </c>
      <c r="W200" s="18">
        <v>0.4</v>
      </c>
      <c r="X200" s="18">
        <v>50</v>
      </c>
      <c r="Y200" s="18">
        <v>1582</v>
      </c>
      <c r="Z200" s="18">
        <v>9037</v>
      </c>
      <c r="AA200" s="18">
        <v>10438</v>
      </c>
      <c r="AB200" s="18">
        <v>6800</v>
      </c>
      <c r="AC200" s="18">
        <v>3719</v>
      </c>
      <c r="AD200" s="18" t="s">
        <v>63</v>
      </c>
      <c r="AE200" s="18" t="s">
        <v>64</v>
      </c>
      <c r="AF200" s="18">
        <v>3.9600000000000003E-2</v>
      </c>
      <c r="AG200" s="18">
        <v>2020</v>
      </c>
      <c r="AH200" s="18">
        <v>12000</v>
      </c>
      <c r="AI200" s="18">
        <v>12000</v>
      </c>
      <c r="AJ200" s="18">
        <v>12000</v>
      </c>
      <c r="AK200" s="18">
        <v>12000</v>
      </c>
      <c r="AL200" s="18">
        <v>12000</v>
      </c>
      <c r="AM200" s="18" t="e">
        <v>#N/A</v>
      </c>
    </row>
    <row r="201" spans="1:39">
      <c r="A201" s="18" t="s">
        <v>338</v>
      </c>
      <c r="B201" s="18" t="s">
        <v>273</v>
      </c>
      <c r="C201" s="18" t="s">
        <v>60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3000</v>
      </c>
      <c r="K201" s="18" t="s">
        <v>335</v>
      </c>
      <c r="L201" s="18" t="s">
        <v>41</v>
      </c>
      <c r="M201" s="18" t="s">
        <v>410</v>
      </c>
      <c r="N201" s="18" t="s">
        <v>410</v>
      </c>
      <c r="O201" s="18">
        <v>0</v>
      </c>
      <c r="P201" s="18">
        <v>0</v>
      </c>
      <c r="Q201" s="18">
        <v>3000</v>
      </c>
      <c r="R201" s="18">
        <v>3000</v>
      </c>
      <c r="S201" s="18" t="s">
        <v>61</v>
      </c>
      <c r="T201" s="18">
        <v>65.2</v>
      </c>
      <c r="U201" s="18">
        <v>0</v>
      </c>
      <c r="V201" s="18">
        <v>46</v>
      </c>
      <c r="W201" s="18" t="s">
        <v>73</v>
      </c>
      <c r="X201" s="18" t="s">
        <v>73</v>
      </c>
      <c r="Y201" s="18">
        <v>0</v>
      </c>
      <c r="Z201" s="18">
        <v>414</v>
      </c>
      <c r="AA201" s="18">
        <v>0</v>
      </c>
      <c r="AB201" s="18">
        <v>0</v>
      </c>
      <c r="AC201" s="18">
        <v>3719</v>
      </c>
      <c r="AD201" s="18" t="s">
        <v>63</v>
      </c>
      <c r="AE201" s="18" t="s">
        <v>64</v>
      </c>
      <c r="AF201" s="18">
        <v>3.9600000000000003E-2</v>
      </c>
      <c r="AG201" s="18">
        <v>119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 t="e">
        <v>#N/A</v>
      </c>
    </row>
    <row r="202" spans="1:39">
      <c r="A202" s="18" t="s">
        <v>334</v>
      </c>
      <c r="B202" s="18" t="s">
        <v>274</v>
      </c>
      <c r="C202" s="18" t="s">
        <v>60</v>
      </c>
      <c r="D202" s="18">
        <v>0</v>
      </c>
      <c r="E202" s="18">
        <v>0</v>
      </c>
      <c r="F202" s="18">
        <v>10000</v>
      </c>
      <c r="G202" s="18">
        <v>40000</v>
      </c>
      <c r="H202" s="18">
        <v>0</v>
      </c>
      <c r="I202" s="18">
        <v>0</v>
      </c>
      <c r="J202" s="18">
        <v>0</v>
      </c>
      <c r="K202" s="18" t="s">
        <v>61</v>
      </c>
      <c r="L202" s="18" t="s">
        <v>61</v>
      </c>
      <c r="M202" s="18" t="s">
        <v>61</v>
      </c>
      <c r="N202" s="18" t="s">
        <v>61</v>
      </c>
      <c r="O202" s="18">
        <v>0</v>
      </c>
      <c r="P202" s="18">
        <v>0</v>
      </c>
      <c r="Q202" s="18">
        <v>0</v>
      </c>
      <c r="R202" s="18">
        <v>40000</v>
      </c>
      <c r="S202" s="18">
        <v>32</v>
      </c>
      <c r="T202" s="18" t="s">
        <v>61</v>
      </c>
      <c r="U202" s="18">
        <v>1250</v>
      </c>
      <c r="V202" s="18">
        <v>0</v>
      </c>
      <c r="W202" s="18" t="s">
        <v>62</v>
      </c>
      <c r="X202" s="18" t="s">
        <v>62</v>
      </c>
      <c r="Y202" s="18">
        <v>0</v>
      </c>
      <c r="Z202" s="18">
        <v>0</v>
      </c>
      <c r="AA202" s="18">
        <v>0</v>
      </c>
      <c r="AB202" s="18">
        <v>901</v>
      </c>
      <c r="AC202" s="18">
        <v>3719</v>
      </c>
      <c r="AD202" s="18" t="s">
        <v>63</v>
      </c>
      <c r="AE202" s="18" t="s">
        <v>64</v>
      </c>
      <c r="AF202" s="18">
        <v>0</v>
      </c>
      <c r="AG202" s="18">
        <v>0</v>
      </c>
      <c r="AH202" s="18">
        <v>1719</v>
      </c>
      <c r="AI202" s="18">
        <v>0</v>
      </c>
      <c r="AJ202" s="18">
        <v>50</v>
      </c>
      <c r="AK202" s="18">
        <v>950</v>
      </c>
      <c r="AL202" s="18">
        <v>0</v>
      </c>
      <c r="AM202" s="18" t="e">
        <v>#N/A</v>
      </c>
    </row>
    <row r="203" spans="1:39">
      <c r="A203" s="18" t="s">
        <v>338</v>
      </c>
      <c r="B203" s="18" t="s">
        <v>275</v>
      </c>
      <c r="C203" s="18" t="s">
        <v>60</v>
      </c>
      <c r="D203" s="18">
        <v>0</v>
      </c>
      <c r="E203" s="18">
        <v>0</v>
      </c>
      <c r="F203" s="18">
        <v>30000</v>
      </c>
      <c r="G203" s="18">
        <v>10000</v>
      </c>
      <c r="H203" s="18">
        <v>10000</v>
      </c>
      <c r="I203" s="18">
        <v>0</v>
      </c>
      <c r="J203" s="18">
        <v>20000</v>
      </c>
      <c r="K203" s="18" t="s">
        <v>335</v>
      </c>
      <c r="L203" s="18" t="s">
        <v>41</v>
      </c>
      <c r="M203" s="18" t="s">
        <v>411</v>
      </c>
      <c r="N203" s="18" t="s">
        <v>411</v>
      </c>
      <c r="O203" s="18">
        <v>0</v>
      </c>
      <c r="P203" s="18">
        <v>10000</v>
      </c>
      <c r="Q203" s="18">
        <v>10000</v>
      </c>
      <c r="R203" s="18">
        <v>30000</v>
      </c>
      <c r="S203" s="18" t="s">
        <v>61</v>
      </c>
      <c r="T203" s="18">
        <v>65.900000000000006</v>
      </c>
      <c r="U203" s="18">
        <v>0</v>
      </c>
      <c r="V203" s="18">
        <v>455</v>
      </c>
      <c r="W203" s="18" t="s">
        <v>73</v>
      </c>
      <c r="X203" s="18" t="s">
        <v>73</v>
      </c>
      <c r="Y203" s="18">
        <v>0</v>
      </c>
      <c r="Z203" s="18">
        <v>639</v>
      </c>
      <c r="AA203" s="18">
        <v>7660</v>
      </c>
      <c r="AB203" s="18">
        <v>4200</v>
      </c>
      <c r="AC203" s="18">
        <v>3719</v>
      </c>
      <c r="AD203" s="18" t="s">
        <v>63</v>
      </c>
      <c r="AE203" s="18" t="s">
        <v>64</v>
      </c>
      <c r="AF203" s="18">
        <v>0</v>
      </c>
      <c r="AG203" s="18">
        <v>0</v>
      </c>
      <c r="AH203" s="18">
        <v>1900</v>
      </c>
      <c r="AI203" s="18">
        <v>10000</v>
      </c>
      <c r="AJ203" s="18">
        <v>0</v>
      </c>
      <c r="AK203" s="18">
        <v>0</v>
      </c>
      <c r="AL203" s="18">
        <v>0</v>
      </c>
      <c r="AM203" s="18" t="e">
        <v>#N/A</v>
      </c>
    </row>
    <row r="204" spans="1:39">
      <c r="A204" s="18" t="s">
        <v>338</v>
      </c>
      <c r="B204" s="18" t="s">
        <v>276</v>
      </c>
      <c r="C204" s="18" t="s">
        <v>60</v>
      </c>
      <c r="D204" s="18">
        <v>0</v>
      </c>
      <c r="E204" s="18">
        <v>0.5714285714285714</v>
      </c>
      <c r="F204" s="18">
        <v>1500000</v>
      </c>
      <c r="G204" s="18">
        <v>1398000</v>
      </c>
      <c r="H204" s="18">
        <v>798000</v>
      </c>
      <c r="I204" s="18">
        <v>81000</v>
      </c>
      <c r="J204" s="18">
        <v>57000</v>
      </c>
      <c r="K204" s="18" t="s">
        <v>61</v>
      </c>
      <c r="L204" s="18" t="s">
        <v>61</v>
      </c>
      <c r="M204" s="18" t="s">
        <v>61</v>
      </c>
      <c r="N204" s="18" t="s">
        <v>61</v>
      </c>
      <c r="O204" s="18">
        <v>0</v>
      </c>
      <c r="P204" s="18">
        <v>57000</v>
      </c>
      <c r="Q204" s="18">
        <v>0</v>
      </c>
      <c r="R204" s="18">
        <v>1455000</v>
      </c>
      <c r="S204" s="18">
        <v>14.6</v>
      </c>
      <c r="T204" s="18">
        <v>31.8</v>
      </c>
      <c r="U204" s="18">
        <v>99750</v>
      </c>
      <c r="V204" s="18">
        <v>45762</v>
      </c>
      <c r="W204" s="18">
        <v>0.5</v>
      </c>
      <c r="X204" s="18">
        <v>100</v>
      </c>
      <c r="Y204" s="18">
        <v>80800</v>
      </c>
      <c r="Z204" s="18">
        <v>240138</v>
      </c>
      <c r="AA204" s="18">
        <v>180922</v>
      </c>
      <c r="AB204" s="18">
        <v>121137</v>
      </c>
      <c r="AC204" s="18">
        <v>3719</v>
      </c>
      <c r="AD204" s="18" t="s">
        <v>63</v>
      </c>
      <c r="AE204" s="18" t="s">
        <v>64</v>
      </c>
      <c r="AF204" s="18">
        <v>7.1999999999999995E-2</v>
      </c>
      <c r="AG204" s="18">
        <v>104760</v>
      </c>
      <c r="AH204" s="18">
        <v>376257</v>
      </c>
      <c r="AI204" s="18">
        <v>275441</v>
      </c>
      <c r="AJ204" s="18">
        <v>300000</v>
      </c>
      <c r="AK204" s="18">
        <v>300000</v>
      </c>
      <c r="AL204" s="18">
        <v>300000</v>
      </c>
      <c r="AM204" s="18" t="e">
        <v>#N/A</v>
      </c>
    </row>
    <row r="205" spans="1:39">
      <c r="A205" s="18" t="s">
        <v>338</v>
      </c>
      <c r="B205" s="18" t="s">
        <v>277</v>
      </c>
      <c r="C205" s="18" t="s">
        <v>60</v>
      </c>
      <c r="D205" s="18">
        <v>0</v>
      </c>
      <c r="E205" s="18">
        <v>0.22857142857142856</v>
      </c>
      <c r="F205" s="18">
        <v>1410000</v>
      </c>
      <c r="G205" s="18">
        <v>1512000</v>
      </c>
      <c r="H205" s="18">
        <v>912000</v>
      </c>
      <c r="I205" s="18">
        <v>132000</v>
      </c>
      <c r="J205" s="18">
        <v>21000</v>
      </c>
      <c r="K205" s="18" t="s">
        <v>61</v>
      </c>
      <c r="L205" s="18" t="s">
        <v>61</v>
      </c>
      <c r="M205" s="18" t="s">
        <v>61</v>
      </c>
      <c r="N205" s="18" t="s">
        <v>61</v>
      </c>
      <c r="O205" s="18">
        <v>0</v>
      </c>
      <c r="P205" s="18">
        <v>0</v>
      </c>
      <c r="Q205" s="18">
        <v>21000</v>
      </c>
      <c r="R205" s="18">
        <v>1533000</v>
      </c>
      <c r="S205" s="18">
        <v>16.7</v>
      </c>
      <c r="T205" s="18">
        <v>43.7</v>
      </c>
      <c r="U205" s="18">
        <v>91875</v>
      </c>
      <c r="V205" s="18">
        <v>35062</v>
      </c>
      <c r="W205" s="18">
        <v>0.4</v>
      </c>
      <c r="X205" s="18">
        <v>50</v>
      </c>
      <c r="Y205" s="18">
        <v>50515</v>
      </c>
      <c r="Z205" s="18">
        <v>192572</v>
      </c>
      <c r="AA205" s="18">
        <v>119151</v>
      </c>
      <c r="AB205" s="18">
        <v>88487</v>
      </c>
      <c r="AC205" s="18">
        <v>3719</v>
      </c>
      <c r="AD205" s="18" t="s">
        <v>63</v>
      </c>
      <c r="AE205" s="18" t="s">
        <v>64</v>
      </c>
      <c r="AF205" s="18">
        <v>5.4600000000000003E-2</v>
      </c>
      <c r="AG205" s="18">
        <v>83702</v>
      </c>
      <c r="AH205" s="18">
        <v>285084</v>
      </c>
      <c r="AI205" s="18">
        <v>300000</v>
      </c>
      <c r="AJ205" s="18">
        <v>300000</v>
      </c>
      <c r="AK205" s="18">
        <v>300000</v>
      </c>
      <c r="AL205" s="18">
        <v>300000</v>
      </c>
      <c r="AM205" s="18" t="e">
        <v>#N/A</v>
      </c>
    </row>
    <row r="206" spans="1:39">
      <c r="A206" s="18" t="s">
        <v>338</v>
      </c>
      <c r="B206" s="18" t="s">
        <v>412</v>
      </c>
      <c r="C206" s="18" t="s">
        <v>60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 t="s">
        <v>61</v>
      </c>
      <c r="L206" s="18" t="s">
        <v>61</v>
      </c>
      <c r="M206" s="18" t="s">
        <v>61</v>
      </c>
      <c r="N206" s="18" t="s">
        <v>61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 t="s">
        <v>61</v>
      </c>
      <c r="U206" s="18">
        <v>4</v>
      </c>
      <c r="V206" s="18" t="s">
        <v>61</v>
      </c>
      <c r="W206" s="18" t="s">
        <v>62</v>
      </c>
      <c r="X206" s="18" t="s">
        <v>62</v>
      </c>
      <c r="Y206" s="18">
        <v>0</v>
      </c>
      <c r="Z206" s="18">
        <v>0</v>
      </c>
      <c r="AA206" s="18">
        <v>0</v>
      </c>
      <c r="AB206" s="18">
        <v>0</v>
      </c>
      <c r="AC206" s="18">
        <v>3719</v>
      </c>
      <c r="AD206" s="18" t="s">
        <v>63</v>
      </c>
      <c r="AE206" s="18" t="s">
        <v>64</v>
      </c>
      <c r="AF206" s="18">
        <v>2.6513800000000001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 t="e">
        <v>#N/A</v>
      </c>
    </row>
    <row r="207" spans="1:39">
      <c r="A207" s="18" t="s">
        <v>343</v>
      </c>
      <c r="B207" s="18" t="s">
        <v>280</v>
      </c>
      <c r="C207" s="18" t="s">
        <v>60</v>
      </c>
      <c r="D207" s="18">
        <v>0</v>
      </c>
      <c r="E207" s="18">
        <v>0</v>
      </c>
      <c r="F207" s="18">
        <v>2000</v>
      </c>
      <c r="G207" s="18">
        <v>2000</v>
      </c>
      <c r="H207" s="18">
        <v>2000</v>
      </c>
      <c r="I207" s="18">
        <v>4000</v>
      </c>
      <c r="J207" s="18">
        <v>2000</v>
      </c>
      <c r="K207" s="18" t="s">
        <v>335</v>
      </c>
      <c r="L207" s="18" t="s">
        <v>53</v>
      </c>
      <c r="M207" s="18" t="s">
        <v>413</v>
      </c>
      <c r="N207" s="18" t="s">
        <v>413</v>
      </c>
      <c r="O207" s="18">
        <v>0</v>
      </c>
      <c r="P207" s="18">
        <v>2000</v>
      </c>
      <c r="Q207" s="18">
        <v>0</v>
      </c>
      <c r="R207" s="18">
        <v>4000</v>
      </c>
      <c r="S207" s="18" t="s">
        <v>61</v>
      </c>
      <c r="T207" s="18" t="s">
        <v>61</v>
      </c>
      <c r="U207" s="18">
        <v>0</v>
      </c>
      <c r="V207" s="18" t="s">
        <v>61</v>
      </c>
      <c r="W207" s="18" t="s">
        <v>62</v>
      </c>
      <c r="X207" s="18" t="s">
        <v>62</v>
      </c>
      <c r="Y207" s="18">
        <v>0</v>
      </c>
      <c r="Z207" s="18">
        <v>0</v>
      </c>
      <c r="AA207" s="18">
        <v>0</v>
      </c>
      <c r="AB207" s="18">
        <v>0</v>
      </c>
      <c r="AC207" s="18">
        <v>3719</v>
      </c>
      <c r="AD207" s="18" t="s">
        <v>63</v>
      </c>
      <c r="AE207" s="18" t="s">
        <v>64</v>
      </c>
      <c r="AF207" s="18">
        <v>2.75658</v>
      </c>
      <c r="AG207" s="18">
        <v>11026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 t="e">
        <v>#N/A</v>
      </c>
    </row>
    <row r="208" spans="1:39">
      <c r="A208" s="18" t="s">
        <v>338</v>
      </c>
      <c r="B208" s="18" t="s">
        <v>281</v>
      </c>
      <c r="C208" s="18" t="s">
        <v>60</v>
      </c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 t="s">
        <v>61</v>
      </c>
      <c r="L208" s="18" t="s">
        <v>61</v>
      </c>
      <c r="M208" s="18" t="s">
        <v>61</v>
      </c>
      <c r="N208" s="18" t="s">
        <v>61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 t="s">
        <v>61</v>
      </c>
      <c r="U208" s="18">
        <v>4</v>
      </c>
      <c r="V208" s="18" t="s">
        <v>61</v>
      </c>
      <c r="W208" s="18" t="s">
        <v>62</v>
      </c>
      <c r="X208" s="18" t="s">
        <v>62</v>
      </c>
      <c r="Y208" s="18">
        <v>0</v>
      </c>
      <c r="Z208" s="18">
        <v>0</v>
      </c>
      <c r="AA208" s="18">
        <v>0</v>
      </c>
      <c r="AB208" s="18">
        <v>0</v>
      </c>
      <c r="AC208" s="18">
        <v>3719</v>
      </c>
      <c r="AD208" s="18" t="s">
        <v>63</v>
      </c>
      <c r="AE208" s="18" t="s">
        <v>64</v>
      </c>
      <c r="AF208" s="18">
        <v>9.31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 t="e">
        <v>#N/A</v>
      </c>
    </row>
    <row r="209" spans="1:39">
      <c r="A209" s="18" t="s">
        <v>343</v>
      </c>
      <c r="B209" s="18" t="s">
        <v>282</v>
      </c>
      <c r="C209" s="18" t="s">
        <v>60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1555</v>
      </c>
      <c r="J209" s="18">
        <v>35</v>
      </c>
      <c r="K209" s="18" t="s">
        <v>335</v>
      </c>
      <c r="L209" s="18" t="s">
        <v>41</v>
      </c>
      <c r="M209" s="18" t="s">
        <v>414</v>
      </c>
      <c r="N209" s="18" t="s">
        <v>414</v>
      </c>
      <c r="O209" s="18">
        <v>0</v>
      </c>
      <c r="P209" s="18">
        <v>35</v>
      </c>
      <c r="Q209" s="18">
        <v>0</v>
      </c>
      <c r="R209" s="18">
        <v>35</v>
      </c>
      <c r="S209" s="18" t="s">
        <v>61</v>
      </c>
      <c r="T209" s="18" t="s">
        <v>61</v>
      </c>
      <c r="U209" s="18">
        <v>0</v>
      </c>
      <c r="V209" s="18" t="s">
        <v>61</v>
      </c>
      <c r="W209" s="18" t="s">
        <v>62</v>
      </c>
      <c r="X209" s="18" t="s">
        <v>62</v>
      </c>
      <c r="Y209" s="18">
        <v>0</v>
      </c>
      <c r="Z209" s="18">
        <v>0</v>
      </c>
      <c r="AA209" s="18">
        <v>0</v>
      </c>
      <c r="AB209" s="18">
        <v>0</v>
      </c>
      <c r="AC209" s="18">
        <v>3719</v>
      </c>
      <c r="AD209" s="18" t="s">
        <v>63</v>
      </c>
      <c r="AE209" s="18" t="s">
        <v>64</v>
      </c>
      <c r="AF209" s="18">
        <v>22.252890000000001</v>
      </c>
      <c r="AG209" s="18">
        <v>779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 t="e">
        <v>#N/A</v>
      </c>
    </row>
    <row r="210" spans="1:39">
      <c r="A210" s="18" t="s">
        <v>338</v>
      </c>
      <c r="B210" s="18" t="s">
        <v>283</v>
      </c>
      <c r="C210" s="18" t="s">
        <v>60</v>
      </c>
      <c r="D210" s="18">
        <v>0</v>
      </c>
      <c r="E210" s="18">
        <v>0</v>
      </c>
      <c r="F210" s="18">
        <v>22350</v>
      </c>
      <c r="G210" s="18">
        <v>21750</v>
      </c>
      <c r="H210" s="18">
        <v>0</v>
      </c>
      <c r="I210" s="18">
        <v>0</v>
      </c>
      <c r="J210" s="18">
        <v>0</v>
      </c>
      <c r="K210" s="18" t="s">
        <v>61</v>
      </c>
      <c r="L210" s="18" t="s">
        <v>61</v>
      </c>
      <c r="M210" s="18" t="s">
        <v>61</v>
      </c>
      <c r="N210" s="18" t="s">
        <v>61</v>
      </c>
      <c r="O210" s="18">
        <v>0</v>
      </c>
      <c r="P210" s="18">
        <v>0</v>
      </c>
      <c r="Q210" s="18">
        <v>0</v>
      </c>
      <c r="R210" s="18">
        <v>21750</v>
      </c>
      <c r="S210" s="18" t="s">
        <v>61</v>
      </c>
      <c r="T210" s="18">
        <v>8.6999999999999993</v>
      </c>
      <c r="U210" s="18">
        <v>0</v>
      </c>
      <c r="V210" s="18">
        <v>2497</v>
      </c>
      <c r="W210" s="18" t="s">
        <v>73</v>
      </c>
      <c r="X210" s="18" t="s">
        <v>73</v>
      </c>
      <c r="Y210" s="18">
        <v>4971</v>
      </c>
      <c r="Z210" s="18">
        <v>10000</v>
      </c>
      <c r="AA210" s="18">
        <v>12500</v>
      </c>
      <c r="AB210" s="18">
        <v>10000</v>
      </c>
      <c r="AC210" s="18">
        <v>3719</v>
      </c>
      <c r="AD210" s="18" t="s">
        <v>63</v>
      </c>
      <c r="AE210" s="18" t="s">
        <v>64</v>
      </c>
      <c r="AF210" s="18">
        <v>0</v>
      </c>
      <c r="AG210" s="18">
        <v>0</v>
      </c>
      <c r="AH210" s="18">
        <v>5198</v>
      </c>
      <c r="AI210" s="18">
        <v>10000</v>
      </c>
      <c r="AJ210" s="18">
        <v>7400</v>
      </c>
      <c r="AK210" s="18">
        <v>0</v>
      </c>
      <c r="AL210" s="18">
        <v>0</v>
      </c>
      <c r="AM210" s="18" t="e">
        <v>#N/A</v>
      </c>
    </row>
    <row r="211" spans="1:39">
      <c r="A211" s="18" t="s">
        <v>339</v>
      </c>
      <c r="B211" s="18" t="s">
        <v>284</v>
      </c>
      <c r="C211" s="18" t="s">
        <v>60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8">
        <v>0</v>
      </c>
      <c r="J211" s="18">
        <v>0</v>
      </c>
      <c r="K211" s="18" t="s">
        <v>61</v>
      </c>
      <c r="L211" s="18" t="s">
        <v>61</v>
      </c>
      <c r="M211" s="18" t="s">
        <v>61</v>
      </c>
      <c r="N211" s="18" t="s">
        <v>61</v>
      </c>
      <c r="O211" s="18">
        <v>0</v>
      </c>
      <c r="P211" s="18">
        <v>0</v>
      </c>
      <c r="Q211" s="18">
        <v>0</v>
      </c>
      <c r="R211" s="18">
        <v>0</v>
      </c>
      <c r="S211" s="18" t="s">
        <v>61</v>
      </c>
      <c r="T211" s="18" t="s">
        <v>61</v>
      </c>
      <c r="U211" s="18">
        <v>0</v>
      </c>
      <c r="V211" s="18">
        <v>0</v>
      </c>
      <c r="W211" s="18" t="s">
        <v>62</v>
      </c>
      <c r="X211" s="18" t="s">
        <v>62</v>
      </c>
      <c r="Y211" s="18">
        <v>0</v>
      </c>
      <c r="Z211" s="18">
        <v>0</v>
      </c>
      <c r="AA211" s="18">
        <v>0</v>
      </c>
      <c r="AB211" s="18">
        <v>0</v>
      </c>
      <c r="AC211" s="18">
        <v>3719</v>
      </c>
      <c r="AD211" s="18" t="s">
        <v>63</v>
      </c>
      <c r="AE211" s="18" t="s">
        <v>64</v>
      </c>
      <c r="AF211" s="18">
        <v>0</v>
      </c>
      <c r="AG211" s="18">
        <v>0</v>
      </c>
      <c r="AH211" s="18">
        <v>0</v>
      </c>
      <c r="AI211" s="18">
        <v>78</v>
      </c>
      <c r="AJ211" s="18">
        <v>50</v>
      </c>
      <c r="AK211" s="18">
        <v>0</v>
      </c>
      <c r="AL211" s="18">
        <v>0</v>
      </c>
      <c r="AM211" s="18" t="e">
        <v>#N/A</v>
      </c>
    </row>
    <row r="212" spans="1:39">
      <c r="A212" s="18" t="s">
        <v>338</v>
      </c>
      <c r="B212" s="18" t="s">
        <v>285</v>
      </c>
      <c r="C212" s="18" t="s">
        <v>60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 t="s">
        <v>335</v>
      </c>
      <c r="L212" s="18" t="s">
        <v>41</v>
      </c>
      <c r="M212" s="18" t="s">
        <v>415</v>
      </c>
      <c r="N212" s="18" t="s">
        <v>415</v>
      </c>
      <c r="O212" s="18">
        <v>0</v>
      </c>
      <c r="P212" s="18">
        <v>0</v>
      </c>
      <c r="Q212" s="18">
        <v>0</v>
      </c>
      <c r="R212" s="18">
        <v>0</v>
      </c>
      <c r="S212" s="18" t="s">
        <v>61</v>
      </c>
      <c r="T212" s="18">
        <v>0</v>
      </c>
      <c r="U212" s="18">
        <v>0</v>
      </c>
      <c r="V212" s="18">
        <v>69</v>
      </c>
      <c r="W212" s="18" t="s">
        <v>73</v>
      </c>
      <c r="X212" s="18" t="s">
        <v>73</v>
      </c>
      <c r="Y212" s="18">
        <v>0</v>
      </c>
      <c r="Z212" s="18">
        <v>0</v>
      </c>
      <c r="AA212" s="18">
        <v>0</v>
      </c>
      <c r="AB212" s="18">
        <v>0</v>
      </c>
      <c r="AC212" s="18">
        <v>3719</v>
      </c>
      <c r="AD212" s="18" t="s">
        <v>63</v>
      </c>
      <c r="AE212" s="18" t="s">
        <v>64</v>
      </c>
      <c r="AF212" s="18">
        <v>0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 t="e">
        <v>#N/A</v>
      </c>
    </row>
    <row r="213" spans="1:39">
      <c r="A213" s="18" t="s">
        <v>338</v>
      </c>
      <c r="B213" s="18" t="s">
        <v>286</v>
      </c>
      <c r="C213" s="18" t="s">
        <v>60</v>
      </c>
      <c r="D213" s="18">
        <v>0</v>
      </c>
      <c r="E213" s="18">
        <v>0</v>
      </c>
      <c r="F213" s="18">
        <v>0</v>
      </c>
      <c r="G213" s="18">
        <v>1000</v>
      </c>
      <c r="H213" s="18">
        <v>0</v>
      </c>
      <c r="I213" s="18">
        <v>0</v>
      </c>
      <c r="J213" s="18">
        <v>2000</v>
      </c>
      <c r="K213" s="18" t="s">
        <v>335</v>
      </c>
      <c r="L213" s="18" t="s">
        <v>41</v>
      </c>
      <c r="M213" s="18" t="s">
        <v>415</v>
      </c>
      <c r="N213" s="18" t="s">
        <v>415</v>
      </c>
      <c r="O213" s="18">
        <v>0</v>
      </c>
      <c r="P213" s="18">
        <v>0</v>
      </c>
      <c r="Q213" s="18">
        <v>2000</v>
      </c>
      <c r="R213" s="18">
        <v>3000</v>
      </c>
      <c r="S213" s="18" t="s">
        <v>61</v>
      </c>
      <c r="T213" s="18">
        <v>13.4</v>
      </c>
      <c r="U213" s="18">
        <v>0</v>
      </c>
      <c r="V213" s="18">
        <v>224</v>
      </c>
      <c r="W213" s="18" t="s">
        <v>73</v>
      </c>
      <c r="X213" s="18" t="s">
        <v>73</v>
      </c>
      <c r="Y213" s="18">
        <v>2020</v>
      </c>
      <c r="Z213" s="18">
        <v>0</v>
      </c>
      <c r="AA213" s="18">
        <v>0</v>
      </c>
      <c r="AB213" s="18">
        <v>0</v>
      </c>
      <c r="AC213" s="18">
        <v>3719</v>
      </c>
      <c r="AD213" s="18" t="s">
        <v>63</v>
      </c>
      <c r="AE213" s="18" t="s">
        <v>64</v>
      </c>
      <c r="AF213" s="18">
        <v>0.59850000000000003</v>
      </c>
      <c r="AG213" s="18">
        <v>1796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 t="e">
        <v>#N/A</v>
      </c>
    </row>
    <row r="214" spans="1:39">
      <c r="A214" s="18" t="s">
        <v>338</v>
      </c>
      <c r="B214" s="18" t="s">
        <v>287</v>
      </c>
      <c r="C214" s="18" t="s">
        <v>60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2500</v>
      </c>
      <c r="K214" s="18" t="s">
        <v>61</v>
      </c>
      <c r="L214" s="18" t="s">
        <v>61</v>
      </c>
      <c r="M214" s="18" t="s">
        <v>61</v>
      </c>
      <c r="N214" s="18" t="s">
        <v>61</v>
      </c>
      <c r="O214" s="18">
        <v>0</v>
      </c>
      <c r="P214" s="18">
        <v>0</v>
      </c>
      <c r="Q214" s="18">
        <v>2500</v>
      </c>
      <c r="R214" s="18">
        <v>2500</v>
      </c>
      <c r="S214" s="18" t="s">
        <v>61</v>
      </c>
      <c r="T214" s="18">
        <v>31.3</v>
      </c>
      <c r="U214" s="18">
        <v>0</v>
      </c>
      <c r="V214" s="18">
        <v>80</v>
      </c>
      <c r="W214" s="18" t="s">
        <v>73</v>
      </c>
      <c r="X214" s="18" t="s">
        <v>73</v>
      </c>
      <c r="Y214" s="18">
        <v>718</v>
      </c>
      <c r="Z214" s="18">
        <v>0</v>
      </c>
      <c r="AA214" s="18">
        <v>0</v>
      </c>
      <c r="AB214" s="18">
        <v>0</v>
      </c>
      <c r="AC214" s="18">
        <v>3719</v>
      </c>
      <c r="AD214" s="18" t="s">
        <v>63</v>
      </c>
      <c r="AE214" s="18" t="s">
        <v>64</v>
      </c>
      <c r="AF214" s="18">
        <v>9.6000000000000002E-2</v>
      </c>
      <c r="AG214" s="18">
        <v>240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 t="e">
        <v>#N/A</v>
      </c>
    </row>
    <row r="215" spans="1:39">
      <c r="A215" s="18" t="s">
        <v>338</v>
      </c>
      <c r="B215" s="18" t="s">
        <v>288</v>
      </c>
      <c r="C215" s="18" t="s">
        <v>60</v>
      </c>
      <c r="D215" s="18">
        <v>0</v>
      </c>
      <c r="E215" s="18">
        <v>21.333333333333332</v>
      </c>
      <c r="F215" s="18">
        <v>0</v>
      </c>
      <c r="G215" s="18">
        <v>0</v>
      </c>
      <c r="H215" s="18">
        <v>0</v>
      </c>
      <c r="I215" s="18">
        <v>27000</v>
      </c>
      <c r="J215" s="18">
        <v>24000</v>
      </c>
      <c r="K215" s="18" t="s">
        <v>61</v>
      </c>
      <c r="L215" s="18" t="s">
        <v>61</v>
      </c>
      <c r="M215" s="18" t="s">
        <v>61</v>
      </c>
      <c r="N215" s="18" t="s">
        <v>61</v>
      </c>
      <c r="O215" s="18">
        <v>0</v>
      </c>
      <c r="P215" s="18">
        <v>21000</v>
      </c>
      <c r="Q215" s="18">
        <v>3000</v>
      </c>
      <c r="R215" s="18">
        <v>24000</v>
      </c>
      <c r="S215" s="18">
        <v>21.3</v>
      </c>
      <c r="T215" s="18">
        <v>22</v>
      </c>
      <c r="U215" s="18">
        <v>1125</v>
      </c>
      <c r="V215" s="18">
        <v>1089</v>
      </c>
      <c r="W215" s="18">
        <v>1</v>
      </c>
      <c r="X215" s="18">
        <v>100</v>
      </c>
      <c r="Y215" s="18">
        <v>3000</v>
      </c>
      <c r="Z215" s="18">
        <v>0</v>
      </c>
      <c r="AA215" s="18">
        <v>12000</v>
      </c>
      <c r="AB215" s="18">
        <v>6001</v>
      </c>
      <c r="AC215" s="18">
        <v>3719</v>
      </c>
      <c r="AD215" s="18" t="s">
        <v>63</v>
      </c>
      <c r="AE215" s="18" t="s">
        <v>64</v>
      </c>
      <c r="AF215" s="18">
        <v>3.8999999999999998E-3</v>
      </c>
      <c r="AG215" s="18">
        <v>94</v>
      </c>
      <c r="AH215" s="18">
        <v>6000</v>
      </c>
      <c r="AI215" s="18">
        <v>6000</v>
      </c>
      <c r="AJ215" s="18">
        <v>6000</v>
      </c>
      <c r="AK215" s="18">
        <v>6000</v>
      </c>
      <c r="AL215" s="18">
        <v>6000</v>
      </c>
      <c r="AM215" s="18" t="e">
        <v>#N/A</v>
      </c>
    </row>
    <row r="216" spans="1:39">
      <c r="A216" s="18" t="s">
        <v>338</v>
      </c>
      <c r="B216" s="18" t="s">
        <v>289</v>
      </c>
      <c r="C216" s="18" t="s">
        <v>60</v>
      </c>
      <c r="D216" s="18">
        <v>0</v>
      </c>
      <c r="E216" s="18">
        <v>4</v>
      </c>
      <c r="F216" s="18">
        <v>37500</v>
      </c>
      <c r="G216" s="18">
        <v>42500</v>
      </c>
      <c r="H216" s="18">
        <v>22500</v>
      </c>
      <c r="I216" s="18">
        <v>12500</v>
      </c>
      <c r="J216" s="18">
        <v>10000</v>
      </c>
      <c r="K216" s="18" t="s">
        <v>61</v>
      </c>
      <c r="L216" s="18" t="s">
        <v>61</v>
      </c>
      <c r="M216" s="18" t="s">
        <v>61</v>
      </c>
      <c r="N216" s="18" t="s">
        <v>61</v>
      </c>
      <c r="O216" s="18">
        <v>0</v>
      </c>
      <c r="P216" s="18">
        <v>10000</v>
      </c>
      <c r="Q216" s="18">
        <v>0</v>
      </c>
      <c r="R216" s="18">
        <v>52500</v>
      </c>
      <c r="S216" s="18">
        <v>21</v>
      </c>
      <c r="T216" s="18" t="s">
        <v>61</v>
      </c>
      <c r="U216" s="18">
        <v>2500</v>
      </c>
      <c r="V216" s="18" t="s">
        <v>61</v>
      </c>
      <c r="W216" s="18" t="s">
        <v>62</v>
      </c>
      <c r="X216" s="18" t="s">
        <v>62</v>
      </c>
      <c r="Y216" s="18">
        <v>0</v>
      </c>
      <c r="Z216" s="18">
        <v>0</v>
      </c>
      <c r="AA216" s="18">
        <v>0</v>
      </c>
      <c r="AB216" s="18">
        <v>0</v>
      </c>
      <c r="AC216" s="18">
        <v>3719</v>
      </c>
      <c r="AD216" s="18" t="s">
        <v>63</v>
      </c>
      <c r="AE216" s="18" t="s">
        <v>64</v>
      </c>
      <c r="AF216" s="18">
        <v>5.5100000000000003E-2</v>
      </c>
      <c r="AG216" s="18">
        <v>2893</v>
      </c>
      <c r="AH216" s="18">
        <v>0</v>
      </c>
      <c r="AI216" s="18">
        <v>10000</v>
      </c>
      <c r="AJ216" s="18">
        <v>10000</v>
      </c>
      <c r="AK216" s="18">
        <v>7500</v>
      </c>
      <c r="AL216" s="18">
        <v>5000</v>
      </c>
      <c r="AM216" s="18" t="e">
        <v>#N/A</v>
      </c>
    </row>
    <row r="217" spans="1:39">
      <c r="A217" s="18" t="s">
        <v>338</v>
      </c>
      <c r="B217" s="18" t="s">
        <v>290</v>
      </c>
      <c r="C217" s="18" t="s">
        <v>60</v>
      </c>
      <c r="D217" s="18">
        <v>0</v>
      </c>
      <c r="E217" s="18">
        <v>11.333333333333334</v>
      </c>
      <c r="F217" s="18">
        <v>80000</v>
      </c>
      <c r="G217" s="18">
        <v>80000</v>
      </c>
      <c r="H217" s="18">
        <v>25000</v>
      </c>
      <c r="I217" s="18">
        <v>70000</v>
      </c>
      <c r="J217" s="18">
        <v>85000</v>
      </c>
      <c r="K217" s="18" t="s">
        <v>61</v>
      </c>
      <c r="L217" s="18" t="s">
        <v>61</v>
      </c>
      <c r="M217" s="18" t="s">
        <v>61</v>
      </c>
      <c r="N217" s="18" t="s">
        <v>61</v>
      </c>
      <c r="O217" s="18">
        <v>0</v>
      </c>
      <c r="P217" s="18">
        <v>67500</v>
      </c>
      <c r="Q217" s="18">
        <v>17500</v>
      </c>
      <c r="R217" s="18">
        <v>165000</v>
      </c>
      <c r="S217" s="18">
        <v>22</v>
      </c>
      <c r="T217" s="18">
        <v>63.4</v>
      </c>
      <c r="U217" s="18">
        <v>7500</v>
      </c>
      <c r="V217" s="18">
        <v>2604</v>
      </c>
      <c r="W217" s="18">
        <v>0.3</v>
      </c>
      <c r="X217" s="18">
        <v>50</v>
      </c>
      <c r="Y217" s="18">
        <v>8724</v>
      </c>
      <c r="Z217" s="18">
        <v>7650</v>
      </c>
      <c r="AA217" s="18">
        <v>10655</v>
      </c>
      <c r="AB217" s="18">
        <v>3430</v>
      </c>
      <c r="AC217" s="18">
        <v>3719</v>
      </c>
      <c r="AD217" s="18" t="s">
        <v>63</v>
      </c>
      <c r="AE217" s="18" t="s">
        <v>64</v>
      </c>
      <c r="AF217" s="18">
        <v>3.4500000000000003E-2</v>
      </c>
      <c r="AG217" s="18">
        <v>5693</v>
      </c>
      <c r="AH217" s="18">
        <v>35000</v>
      </c>
      <c r="AI217" s="18">
        <v>35000</v>
      </c>
      <c r="AJ217" s="18">
        <v>35000</v>
      </c>
      <c r="AK217" s="18">
        <v>30000</v>
      </c>
      <c r="AL217" s="18">
        <v>30000</v>
      </c>
      <c r="AM217" s="18" t="e">
        <v>#N/A</v>
      </c>
    </row>
    <row r="218" spans="1:39">
      <c r="A218" s="18" t="s">
        <v>334</v>
      </c>
      <c r="B218" s="18" t="s">
        <v>291</v>
      </c>
      <c r="C218" s="18" t="s">
        <v>60</v>
      </c>
      <c r="D218" s="18">
        <v>0</v>
      </c>
      <c r="E218" s="18">
        <v>4.5811965811965809</v>
      </c>
      <c r="F218" s="18">
        <v>933000</v>
      </c>
      <c r="G218" s="18">
        <v>1074000</v>
      </c>
      <c r="H218" s="18">
        <v>438000</v>
      </c>
      <c r="I218" s="18">
        <v>264000</v>
      </c>
      <c r="J218" s="18">
        <v>201000</v>
      </c>
      <c r="K218" s="18" t="s">
        <v>61</v>
      </c>
      <c r="L218" s="18" t="s">
        <v>61</v>
      </c>
      <c r="M218" s="18" t="s">
        <v>61</v>
      </c>
      <c r="N218" s="18" t="s">
        <v>61</v>
      </c>
      <c r="O218" s="18">
        <v>0</v>
      </c>
      <c r="P218" s="18">
        <v>0</v>
      </c>
      <c r="Q218" s="18">
        <v>201000</v>
      </c>
      <c r="R218" s="18">
        <v>1275000</v>
      </c>
      <c r="S218" s="18">
        <v>29.1</v>
      </c>
      <c r="T218" s="18">
        <v>30.8</v>
      </c>
      <c r="U218" s="18">
        <v>43875</v>
      </c>
      <c r="V218" s="18">
        <v>41335</v>
      </c>
      <c r="W218" s="18">
        <v>0.9</v>
      </c>
      <c r="X218" s="18">
        <v>100</v>
      </c>
      <c r="Y218" s="18">
        <v>149358</v>
      </c>
      <c r="Z218" s="18">
        <v>194109</v>
      </c>
      <c r="AA218" s="18">
        <v>104447</v>
      </c>
      <c r="AB218" s="18">
        <v>80364</v>
      </c>
      <c r="AC218" s="18">
        <v>3719</v>
      </c>
      <c r="AD218" s="18" t="s">
        <v>63</v>
      </c>
      <c r="AE218" s="18" t="s">
        <v>64</v>
      </c>
      <c r="AF218" s="18">
        <v>8.9499999999999996E-2</v>
      </c>
      <c r="AG218" s="18">
        <v>114113</v>
      </c>
      <c r="AH218" s="18">
        <v>180066</v>
      </c>
      <c r="AI218" s="18">
        <v>208382</v>
      </c>
      <c r="AJ218" s="18">
        <v>180000</v>
      </c>
      <c r="AK218" s="18">
        <v>150000</v>
      </c>
      <c r="AL218" s="18">
        <v>120000</v>
      </c>
      <c r="AM218" s="18" t="e">
        <v>#N/A</v>
      </c>
    </row>
    <row r="219" spans="1:39">
      <c r="A219" s="18" t="s">
        <v>338</v>
      </c>
      <c r="B219" s="18" t="s">
        <v>292</v>
      </c>
      <c r="C219" s="18" t="s">
        <v>60</v>
      </c>
      <c r="D219" s="18">
        <v>0</v>
      </c>
      <c r="E219" s="18">
        <v>5.333333333333333</v>
      </c>
      <c r="F219" s="18">
        <v>303000</v>
      </c>
      <c r="G219" s="18">
        <v>9000</v>
      </c>
      <c r="H219" s="18">
        <v>0</v>
      </c>
      <c r="I219" s="18">
        <v>18000</v>
      </c>
      <c r="J219" s="18">
        <v>12000</v>
      </c>
      <c r="K219" s="18" t="s">
        <v>61</v>
      </c>
      <c r="L219" s="18" t="s">
        <v>61</v>
      </c>
      <c r="M219" s="18" t="s">
        <v>61</v>
      </c>
      <c r="N219" s="18" t="s">
        <v>61</v>
      </c>
      <c r="O219" s="18">
        <v>0</v>
      </c>
      <c r="P219" s="18">
        <v>12000</v>
      </c>
      <c r="Q219" s="18">
        <v>0</v>
      </c>
      <c r="R219" s="18">
        <v>21000</v>
      </c>
      <c r="S219" s="18">
        <v>9.3000000000000007</v>
      </c>
      <c r="T219" s="18">
        <v>31.5</v>
      </c>
      <c r="U219" s="18">
        <v>2250</v>
      </c>
      <c r="V219" s="18">
        <v>667</v>
      </c>
      <c r="W219" s="18">
        <v>0.3</v>
      </c>
      <c r="X219" s="18">
        <v>50</v>
      </c>
      <c r="Y219" s="18">
        <v>2894</v>
      </c>
      <c r="Z219" s="18">
        <v>2036</v>
      </c>
      <c r="AA219" s="18">
        <v>1598</v>
      </c>
      <c r="AB219" s="18">
        <v>0</v>
      </c>
      <c r="AC219" s="18">
        <v>3719</v>
      </c>
      <c r="AD219" s="18" t="s">
        <v>63</v>
      </c>
      <c r="AE219" s="18" t="s">
        <v>64</v>
      </c>
      <c r="AF219" s="18">
        <v>8.3599999999999994E-2</v>
      </c>
      <c r="AG219" s="18">
        <v>1756</v>
      </c>
      <c r="AH219" s="18">
        <v>6000</v>
      </c>
      <c r="AI219" s="18">
        <v>6000</v>
      </c>
      <c r="AJ219" s="18">
        <v>6000</v>
      </c>
      <c r="AK219" s="18">
        <v>3000</v>
      </c>
      <c r="AL219" s="18">
        <v>3000</v>
      </c>
      <c r="AM219" s="18" t="e">
        <v>#N/A</v>
      </c>
    </row>
    <row r="220" spans="1:39">
      <c r="A220" s="18" t="s">
        <v>334</v>
      </c>
      <c r="B220" s="18" t="s">
        <v>293</v>
      </c>
      <c r="C220" s="18" t="s">
        <v>60</v>
      </c>
      <c r="D220" s="18">
        <v>0</v>
      </c>
      <c r="E220" s="18">
        <v>5.8423247863247862</v>
      </c>
      <c r="F220" s="18">
        <v>1275000</v>
      </c>
      <c r="G220" s="18">
        <v>1356000</v>
      </c>
      <c r="H220" s="18">
        <v>450000</v>
      </c>
      <c r="I220" s="18">
        <v>321000</v>
      </c>
      <c r="J220" s="18">
        <v>341776</v>
      </c>
      <c r="K220" s="18" t="s">
        <v>61</v>
      </c>
      <c r="L220" s="18" t="s">
        <v>61</v>
      </c>
      <c r="M220" s="18" t="s">
        <v>61</v>
      </c>
      <c r="N220" s="18" t="s">
        <v>61</v>
      </c>
      <c r="O220" s="18">
        <v>0</v>
      </c>
      <c r="P220" s="18">
        <v>86776</v>
      </c>
      <c r="Q220" s="18">
        <v>255000</v>
      </c>
      <c r="R220" s="18">
        <v>1697776</v>
      </c>
      <c r="S220" s="18">
        <v>29</v>
      </c>
      <c r="T220" s="18">
        <v>39.4</v>
      </c>
      <c r="U220" s="18">
        <v>58500</v>
      </c>
      <c r="V220" s="18">
        <v>43121</v>
      </c>
      <c r="W220" s="18">
        <v>0.7</v>
      </c>
      <c r="X220" s="18">
        <v>100</v>
      </c>
      <c r="Y220" s="18">
        <v>113286</v>
      </c>
      <c r="Z220" s="18">
        <v>208775</v>
      </c>
      <c r="AA220" s="18">
        <v>133861</v>
      </c>
      <c r="AB220" s="18">
        <v>94451</v>
      </c>
      <c r="AC220" s="18">
        <v>3719</v>
      </c>
      <c r="AD220" s="18" t="s">
        <v>63</v>
      </c>
      <c r="AE220" s="18" t="s">
        <v>64</v>
      </c>
      <c r="AF220" s="18">
        <v>6.9800000000000001E-2</v>
      </c>
      <c r="AG220" s="18">
        <v>118505</v>
      </c>
      <c r="AH220" s="18">
        <v>258124</v>
      </c>
      <c r="AI220" s="18">
        <v>240000</v>
      </c>
      <c r="AJ220" s="18">
        <v>240000</v>
      </c>
      <c r="AK220" s="18">
        <v>240000</v>
      </c>
      <c r="AL220" s="18">
        <v>240000</v>
      </c>
      <c r="AM220" s="18" t="e">
        <v>#N/A</v>
      </c>
    </row>
    <row r="221" spans="1:39">
      <c r="A221" s="18" t="s">
        <v>338</v>
      </c>
      <c r="B221" s="18" t="s">
        <v>294</v>
      </c>
      <c r="C221" s="18" t="s">
        <v>60</v>
      </c>
      <c r="D221" s="18">
        <v>0</v>
      </c>
      <c r="E221" s="18">
        <v>5.5021097046413505</v>
      </c>
      <c r="F221" s="18">
        <v>2901000</v>
      </c>
      <c r="G221" s="18">
        <v>3183000</v>
      </c>
      <c r="H221" s="18">
        <v>1746000</v>
      </c>
      <c r="I221" s="18">
        <v>1167000</v>
      </c>
      <c r="J221" s="18">
        <v>978000</v>
      </c>
      <c r="K221" s="18" t="s">
        <v>61</v>
      </c>
      <c r="L221" s="18" t="s">
        <v>61</v>
      </c>
      <c r="M221" s="18" t="s">
        <v>61</v>
      </c>
      <c r="N221" s="18" t="s">
        <v>61</v>
      </c>
      <c r="O221" s="18">
        <v>0</v>
      </c>
      <c r="P221" s="18">
        <v>489000</v>
      </c>
      <c r="Q221" s="18">
        <v>489000</v>
      </c>
      <c r="R221" s="18">
        <v>4161000</v>
      </c>
      <c r="S221" s="18">
        <v>23.4</v>
      </c>
      <c r="T221" s="18">
        <v>32.1</v>
      </c>
      <c r="U221" s="18">
        <v>177750</v>
      </c>
      <c r="V221" s="18">
        <v>129493</v>
      </c>
      <c r="W221" s="18">
        <v>0.7</v>
      </c>
      <c r="X221" s="18">
        <v>100</v>
      </c>
      <c r="Y221" s="18">
        <v>305235</v>
      </c>
      <c r="Z221" s="18">
        <v>329251</v>
      </c>
      <c r="AA221" s="18">
        <v>771368</v>
      </c>
      <c r="AB221" s="18">
        <v>321661</v>
      </c>
      <c r="AC221" s="18">
        <v>3719</v>
      </c>
      <c r="AD221" s="18" t="s">
        <v>63</v>
      </c>
      <c r="AE221" s="18" t="s">
        <v>64</v>
      </c>
      <c r="AF221" s="18">
        <v>4.1500000000000002E-2</v>
      </c>
      <c r="AG221" s="18">
        <v>172682</v>
      </c>
      <c r="AH221" s="18">
        <v>600000</v>
      </c>
      <c r="AI221" s="18">
        <v>600000</v>
      </c>
      <c r="AJ221" s="18">
        <v>600000</v>
      </c>
      <c r="AK221" s="18">
        <v>600000</v>
      </c>
      <c r="AL221" s="18">
        <v>600000</v>
      </c>
      <c r="AM221" s="18" t="e">
        <v>#N/A</v>
      </c>
    </row>
    <row r="222" spans="1:39">
      <c r="A222" s="18" t="s">
        <v>334</v>
      </c>
      <c r="B222" s="18" t="s">
        <v>295</v>
      </c>
      <c r="C222" s="18" t="s">
        <v>60</v>
      </c>
      <c r="D222" s="18">
        <v>0</v>
      </c>
      <c r="E222" s="18">
        <v>3.1360000000000001</v>
      </c>
      <c r="F222" s="18">
        <v>1509000</v>
      </c>
      <c r="G222" s="18">
        <v>1659000</v>
      </c>
      <c r="H222" s="18">
        <v>819000</v>
      </c>
      <c r="I222" s="18">
        <v>114000</v>
      </c>
      <c r="J222" s="18">
        <v>147000</v>
      </c>
      <c r="K222" s="18" t="s">
        <v>61</v>
      </c>
      <c r="L222" s="18" t="s">
        <v>61</v>
      </c>
      <c r="M222" s="18" t="s">
        <v>61</v>
      </c>
      <c r="N222" s="18" t="s">
        <v>61</v>
      </c>
      <c r="O222" s="18">
        <v>0</v>
      </c>
      <c r="P222" s="18">
        <v>0</v>
      </c>
      <c r="Q222" s="18">
        <v>147000</v>
      </c>
      <c r="R222" s="18">
        <v>1806000</v>
      </c>
      <c r="S222" s="18">
        <v>38.5</v>
      </c>
      <c r="T222" s="18">
        <v>39.9</v>
      </c>
      <c r="U222" s="18">
        <v>46875</v>
      </c>
      <c r="V222" s="18">
        <v>45260</v>
      </c>
      <c r="W222" s="18">
        <v>1</v>
      </c>
      <c r="X222" s="18">
        <v>100</v>
      </c>
      <c r="Y222" s="18">
        <v>117950</v>
      </c>
      <c r="Z222" s="18">
        <v>162702</v>
      </c>
      <c r="AA222" s="18">
        <v>215042</v>
      </c>
      <c r="AB222" s="18">
        <v>61617</v>
      </c>
      <c r="AC222" s="18">
        <v>3719</v>
      </c>
      <c r="AD222" s="18" t="s">
        <v>63</v>
      </c>
      <c r="AE222" s="18" t="s">
        <v>64</v>
      </c>
      <c r="AF222" s="18">
        <v>4.0500000000000001E-2</v>
      </c>
      <c r="AG222" s="18">
        <v>73143</v>
      </c>
      <c r="AH222" s="18">
        <v>331026</v>
      </c>
      <c r="AI222" s="18">
        <v>270000</v>
      </c>
      <c r="AJ222" s="18">
        <v>270000</v>
      </c>
      <c r="AK222" s="18">
        <v>270000</v>
      </c>
      <c r="AL222" s="18">
        <v>201000</v>
      </c>
      <c r="AM222" s="18" t="e">
        <v>#N/A</v>
      </c>
    </row>
    <row r="223" spans="1:39">
      <c r="A223" s="18" t="s">
        <v>334</v>
      </c>
      <c r="B223" s="18" t="s">
        <v>296</v>
      </c>
      <c r="C223" s="18" t="s">
        <v>60</v>
      </c>
      <c r="D223" s="18">
        <v>0</v>
      </c>
      <c r="E223" s="18">
        <v>1.9022222222222223</v>
      </c>
      <c r="F223" s="18">
        <v>11889000</v>
      </c>
      <c r="G223" s="18">
        <v>11652000</v>
      </c>
      <c r="H223" s="18">
        <v>3870000</v>
      </c>
      <c r="I223" s="18">
        <v>796200</v>
      </c>
      <c r="J223" s="18">
        <v>706200</v>
      </c>
      <c r="K223" s="18" t="s">
        <v>61</v>
      </c>
      <c r="L223" s="18" t="s">
        <v>61</v>
      </c>
      <c r="M223" s="18" t="s">
        <v>61</v>
      </c>
      <c r="N223" s="18" t="s">
        <v>61</v>
      </c>
      <c r="O223" s="18">
        <v>0</v>
      </c>
      <c r="P223" s="18">
        <v>52200</v>
      </c>
      <c r="Q223" s="18">
        <v>654000</v>
      </c>
      <c r="R223" s="18">
        <v>12358200</v>
      </c>
      <c r="S223" s="18">
        <v>33.299999999999997</v>
      </c>
      <c r="T223" s="18">
        <v>36.4</v>
      </c>
      <c r="U223" s="18">
        <v>371250</v>
      </c>
      <c r="V223" s="18">
        <v>339419</v>
      </c>
      <c r="W223" s="18">
        <v>0.9</v>
      </c>
      <c r="X223" s="18">
        <v>100</v>
      </c>
      <c r="Y223" s="18">
        <v>1076327</v>
      </c>
      <c r="Z223" s="18">
        <v>1566786</v>
      </c>
      <c r="AA223" s="18">
        <v>599778</v>
      </c>
      <c r="AB223" s="18">
        <v>209205</v>
      </c>
      <c r="AC223" s="18">
        <v>3719</v>
      </c>
      <c r="AD223" s="18" t="s">
        <v>63</v>
      </c>
      <c r="AE223" s="18" t="s">
        <v>64</v>
      </c>
      <c r="AF223" s="18">
        <v>5.8000000000000003E-2</v>
      </c>
      <c r="AG223" s="18">
        <v>716776</v>
      </c>
      <c r="AH223" s="18">
        <v>1761672</v>
      </c>
      <c r="AI223" s="18">
        <v>2000000</v>
      </c>
      <c r="AJ223" s="18">
        <v>2000000</v>
      </c>
      <c r="AK223" s="18">
        <v>2000000</v>
      </c>
      <c r="AL223" s="18">
        <v>2000000</v>
      </c>
      <c r="AM223" s="18" t="e">
        <v>#N/A</v>
      </c>
    </row>
    <row r="224" spans="1:39">
      <c r="A224" s="18" t="s">
        <v>343</v>
      </c>
      <c r="B224" s="18" t="s">
        <v>297</v>
      </c>
      <c r="C224" s="18" t="s">
        <v>60</v>
      </c>
      <c r="D224" s="18">
        <v>0</v>
      </c>
      <c r="E224" s="18">
        <v>0</v>
      </c>
      <c r="F224" s="18">
        <v>65000</v>
      </c>
      <c r="G224" s="18">
        <v>80000</v>
      </c>
      <c r="H224" s="18">
        <v>5000</v>
      </c>
      <c r="I224" s="18">
        <v>0</v>
      </c>
      <c r="J224" s="18">
        <v>0</v>
      </c>
      <c r="K224" s="18" t="s">
        <v>61</v>
      </c>
      <c r="L224" s="18" t="s">
        <v>61</v>
      </c>
      <c r="M224" s="18" t="s">
        <v>61</v>
      </c>
      <c r="N224" s="18" t="s">
        <v>61</v>
      </c>
      <c r="O224" s="18">
        <v>0</v>
      </c>
      <c r="P224" s="18">
        <v>0</v>
      </c>
      <c r="Q224" s="18">
        <v>0</v>
      </c>
      <c r="R224" s="18">
        <v>80000</v>
      </c>
      <c r="S224" s="18" t="s">
        <v>61</v>
      </c>
      <c r="T224" s="18" t="s">
        <v>61</v>
      </c>
      <c r="U224" s="18">
        <v>0</v>
      </c>
      <c r="V224" s="18" t="s">
        <v>61</v>
      </c>
      <c r="W224" s="18" t="s">
        <v>62</v>
      </c>
      <c r="X224" s="18" t="s">
        <v>62</v>
      </c>
      <c r="Y224" s="18">
        <v>0</v>
      </c>
      <c r="Z224" s="18">
        <v>0</v>
      </c>
      <c r="AA224" s="18">
        <v>0</v>
      </c>
      <c r="AB224" s="18">
        <v>0</v>
      </c>
      <c r="AC224" s="18">
        <v>3719</v>
      </c>
      <c r="AD224" s="18" t="s">
        <v>63</v>
      </c>
      <c r="AE224" s="18" t="s">
        <v>64</v>
      </c>
      <c r="AF224" s="18">
        <v>5.8000000000000003E-2</v>
      </c>
      <c r="AG224" s="18">
        <v>4640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 t="e">
        <v>#N/A</v>
      </c>
    </row>
    <row r="225" spans="1:39">
      <c r="A225" s="18" t="s">
        <v>338</v>
      </c>
      <c r="B225" s="18" t="s">
        <v>298</v>
      </c>
      <c r="C225" s="18" t="s">
        <v>60</v>
      </c>
      <c r="D225" s="18">
        <v>0</v>
      </c>
      <c r="E225" s="18">
        <v>17.437908496732025</v>
      </c>
      <c r="F225" s="18">
        <v>0</v>
      </c>
      <c r="G225" s="18">
        <v>210000</v>
      </c>
      <c r="H225" s="18">
        <v>0</v>
      </c>
      <c r="I225" s="18">
        <v>2220000</v>
      </c>
      <c r="J225" s="18">
        <v>2001000</v>
      </c>
      <c r="K225" s="18" t="s">
        <v>61</v>
      </c>
      <c r="L225" s="18" t="s">
        <v>61</v>
      </c>
      <c r="M225" s="18" t="s">
        <v>61</v>
      </c>
      <c r="N225" s="18" t="s">
        <v>61</v>
      </c>
      <c r="O225" s="18">
        <v>0</v>
      </c>
      <c r="P225" s="18">
        <v>1716000</v>
      </c>
      <c r="Q225" s="18">
        <v>285000</v>
      </c>
      <c r="R225" s="18">
        <v>2211000</v>
      </c>
      <c r="S225" s="18">
        <v>19.3</v>
      </c>
      <c r="T225" s="18">
        <v>25.1</v>
      </c>
      <c r="U225" s="18">
        <v>114750</v>
      </c>
      <c r="V225" s="18">
        <v>88148</v>
      </c>
      <c r="W225" s="18">
        <v>0.8</v>
      </c>
      <c r="X225" s="18">
        <v>100</v>
      </c>
      <c r="Y225" s="18">
        <v>230997</v>
      </c>
      <c r="Z225" s="18">
        <v>241273</v>
      </c>
      <c r="AA225" s="18">
        <v>526388</v>
      </c>
      <c r="AB225" s="18">
        <v>181101</v>
      </c>
      <c r="AC225" s="18">
        <v>3719</v>
      </c>
      <c r="AD225" s="18" t="s">
        <v>63</v>
      </c>
      <c r="AE225" s="18" t="s">
        <v>64</v>
      </c>
      <c r="AF225" s="18">
        <v>7.2400000000000006E-2</v>
      </c>
      <c r="AG225" s="18">
        <v>160076</v>
      </c>
      <c r="AH225" s="18">
        <v>329772</v>
      </c>
      <c r="AI225" s="18">
        <v>486879</v>
      </c>
      <c r="AJ225" s="18">
        <v>300000</v>
      </c>
      <c r="AK225" s="18">
        <v>300000</v>
      </c>
      <c r="AL225" s="18">
        <v>300000</v>
      </c>
      <c r="AM225" s="18" t="e">
        <v>#N/A</v>
      </c>
    </row>
    <row r="226" spans="1:39">
      <c r="A226" s="18" t="s">
        <v>334</v>
      </c>
      <c r="B226" s="18" t="s">
        <v>299</v>
      </c>
      <c r="C226" s="18" t="s">
        <v>60</v>
      </c>
      <c r="D226" s="18">
        <v>0</v>
      </c>
      <c r="E226" s="18">
        <v>65.276595744680847</v>
      </c>
      <c r="F226" s="18">
        <v>0</v>
      </c>
      <c r="G226" s="18">
        <v>0</v>
      </c>
      <c r="H226" s="18">
        <v>0</v>
      </c>
      <c r="I226" s="18">
        <v>2523000</v>
      </c>
      <c r="J226" s="18">
        <v>2301000</v>
      </c>
      <c r="K226" s="18" t="s">
        <v>335</v>
      </c>
      <c r="L226" s="18" t="s">
        <v>41</v>
      </c>
      <c r="M226" s="18" t="s">
        <v>416</v>
      </c>
      <c r="N226" s="18" t="s">
        <v>416</v>
      </c>
      <c r="O226" s="18">
        <v>0</v>
      </c>
      <c r="P226" s="18">
        <v>2001000</v>
      </c>
      <c r="Q226" s="18">
        <v>300000</v>
      </c>
      <c r="R226" s="18">
        <v>2301000</v>
      </c>
      <c r="S226" s="18">
        <v>65.3</v>
      </c>
      <c r="T226" s="18">
        <v>41.5</v>
      </c>
      <c r="U226" s="18">
        <v>35250</v>
      </c>
      <c r="V226" s="18">
        <v>55454</v>
      </c>
      <c r="W226" s="18">
        <v>1.6</v>
      </c>
      <c r="X226" s="18">
        <v>100</v>
      </c>
      <c r="Y226" s="18">
        <v>136018</v>
      </c>
      <c r="Z226" s="18">
        <v>253122</v>
      </c>
      <c r="AA226" s="18">
        <v>225251</v>
      </c>
      <c r="AB226" s="18">
        <v>454898</v>
      </c>
      <c r="AC226" s="18">
        <v>3719</v>
      </c>
      <c r="AD226" s="18" t="s">
        <v>63</v>
      </c>
      <c r="AE226" s="18" t="s">
        <v>64</v>
      </c>
      <c r="AF226" s="18">
        <v>6.8500000000000005E-2</v>
      </c>
      <c r="AG226" s="18">
        <v>157619</v>
      </c>
      <c r="AH226" s="18">
        <v>525803</v>
      </c>
      <c r="AI226" s="18">
        <v>300000</v>
      </c>
      <c r="AJ226" s="18">
        <v>300000</v>
      </c>
      <c r="AK226" s="18">
        <v>300000</v>
      </c>
      <c r="AL226" s="18">
        <v>300000</v>
      </c>
      <c r="AM226" s="18" t="e">
        <v>#N/A</v>
      </c>
    </row>
    <row r="227" spans="1:39">
      <c r="A227" s="18" t="s">
        <v>334</v>
      </c>
      <c r="B227" s="18" t="s">
        <v>300</v>
      </c>
      <c r="C227" s="18" t="s">
        <v>60</v>
      </c>
      <c r="D227" s="18">
        <v>0</v>
      </c>
      <c r="E227" s="18">
        <v>18.5</v>
      </c>
      <c r="F227" s="18">
        <v>468000</v>
      </c>
      <c r="G227" s="18">
        <v>513000</v>
      </c>
      <c r="H227" s="18">
        <v>99000</v>
      </c>
      <c r="I227" s="18">
        <v>111000</v>
      </c>
      <c r="J227" s="18">
        <v>222000</v>
      </c>
      <c r="K227" s="18" t="s">
        <v>61</v>
      </c>
      <c r="L227" s="18" t="s">
        <v>61</v>
      </c>
      <c r="M227" s="18" t="s">
        <v>61</v>
      </c>
      <c r="N227" s="18" t="s">
        <v>61</v>
      </c>
      <c r="O227" s="18">
        <v>0</v>
      </c>
      <c r="P227" s="18">
        <v>120000</v>
      </c>
      <c r="Q227" s="18">
        <v>102000</v>
      </c>
      <c r="R227" s="18">
        <v>735000</v>
      </c>
      <c r="S227" s="18">
        <v>61.3</v>
      </c>
      <c r="T227" s="18">
        <v>58.6</v>
      </c>
      <c r="U227" s="18">
        <v>12000</v>
      </c>
      <c r="V227" s="18">
        <v>12539</v>
      </c>
      <c r="W227" s="18">
        <v>1</v>
      </c>
      <c r="X227" s="18">
        <v>100</v>
      </c>
      <c r="Y227" s="18">
        <v>54541</v>
      </c>
      <c r="Z227" s="18">
        <v>40267</v>
      </c>
      <c r="AA227" s="18">
        <v>26155</v>
      </c>
      <c r="AB227" s="18">
        <v>34508</v>
      </c>
      <c r="AC227" s="18">
        <v>3719</v>
      </c>
      <c r="AD227" s="18" t="s">
        <v>63</v>
      </c>
      <c r="AE227" s="18" t="s">
        <v>64</v>
      </c>
      <c r="AF227" s="18">
        <v>6.7799999999999999E-2</v>
      </c>
      <c r="AG227" s="18">
        <v>49833</v>
      </c>
      <c r="AH227" s="18">
        <v>60000</v>
      </c>
      <c r="AI227" s="18">
        <v>60000</v>
      </c>
      <c r="AJ227" s="18">
        <v>60000</v>
      </c>
      <c r="AK227" s="18">
        <v>60000</v>
      </c>
      <c r="AL227" s="18">
        <v>30000</v>
      </c>
      <c r="AM227" s="18" t="e">
        <v>#N/A</v>
      </c>
    </row>
    <row r="228" spans="1:39">
      <c r="A228" s="18" t="s">
        <v>334</v>
      </c>
      <c r="B228" s="18" t="s">
        <v>301</v>
      </c>
      <c r="C228" s="18" t="s">
        <v>60</v>
      </c>
      <c r="D228" s="18">
        <v>0</v>
      </c>
      <c r="E228" s="18">
        <v>27.00709219858156</v>
      </c>
      <c r="F228" s="18">
        <v>2820000</v>
      </c>
      <c r="G228" s="18">
        <v>2820000</v>
      </c>
      <c r="H228" s="18">
        <v>0</v>
      </c>
      <c r="I228" s="18">
        <v>1605000</v>
      </c>
      <c r="J228" s="18">
        <v>1428000</v>
      </c>
      <c r="K228" s="18" t="s">
        <v>61</v>
      </c>
      <c r="L228" s="18" t="s">
        <v>61</v>
      </c>
      <c r="M228" s="18" t="s">
        <v>61</v>
      </c>
      <c r="N228" s="18" t="s">
        <v>61</v>
      </c>
      <c r="O228" s="18">
        <v>0</v>
      </c>
      <c r="P228" s="18">
        <v>1152000</v>
      </c>
      <c r="Q228" s="18">
        <v>276000</v>
      </c>
      <c r="R228" s="18">
        <v>4248000</v>
      </c>
      <c r="S228" s="18">
        <v>80.3</v>
      </c>
      <c r="T228" s="18">
        <v>65.2</v>
      </c>
      <c r="U228" s="18">
        <v>52875</v>
      </c>
      <c r="V228" s="18">
        <v>65159</v>
      </c>
      <c r="W228" s="18">
        <v>1.2</v>
      </c>
      <c r="X228" s="18">
        <v>100</v>
      </c>
      <c r="Y228" s="18">
        <v>138211</v>
      </c>
      <c r="Z228" s="18">
        <v>291141</v>
      </c>
      <c r="AA228" s="18">
        <v>275774</v>
      </c>
      <c r="AB228" s="18">
        <v>277682</v>
      </c>
      <c r="AC228" s="18">
        <v>3719</v>
      </c>
      <c r="AD228" s="18" t="s">
        <v>63</v>
      </c>
      <c r="AE228" s="18" t="s">
        <v>64</v>
      </c>
      <c r="AF228" s="18">
        <v>3.44E-2</v>
      </c>
      <c r="AG228" s="18">
        <v>146131</v>
      </c>
      <c r="AH228" s="18">
        <v>245276</v>
      </c>
      <c r="AI228" s="18">
        <v>396234</v>
      </c>
      <c r="AJ228" s="18">
        <v>300000</v>
      </c>
      <c r="AK228" s="18">
        <v>300000</v>
      </c>
      <c r="AL228" s="18">
        <v>300000</v>
      </c>
      <c r="AM228" s="18" t="e">
        <v>#N/A</v>
      </c>
    </row>
    <row r="229" spans="1:39">
      <c r="A229" s="18" t="s">
        <v>334</v>
      </c>
      <c r="B229" s="18" t="s">
        <v>302</v>
      </c>
      <c r="C229" s="18" t="s">
        <v>60</v>
      </c>
      <c r="D229" s="18">
        <v>0</v>
      </c>
      <c r="E229" s="18">
        <v>4.2594102564102565</v>
      </c>
      <c r="F229" s="18">
        <v>795000</v>
      </c>
      <c r="G229" s="18">
        <v>825000</v>
      </c>
      <c r="H229" s="18">
        <v>450000</v>
      </c>
      <c r="I229" s="18">
        <v>226117</v>
      </c>
      <c r="J229" s="18">
        <v>166117</v>
      </c>
      <c r="K229" s="18" t="s">
        <v>61</v>
      </c>
      <c r="L229" s="18" t="s">
        <v>61</v>
      </c>
      <c r="M229" s="18" t="s">
        <v>61</v>
      </c>
      <c r="N229" s="18" t="s">
        <v>61</v>
      </c>
      <c r="O229" s="18">
        <v>0</v>
      </c>
      <c r="P229" s="18">
        <v>1117</v>
      </c>
      <c r="Q229" s="18">
        <v>165000</v>
      </c>
      <c r="R229" s="18">
        <v>991117</v>
      </c>
      <c r="S229" s="18">
        <v>25.4</v>
      </c>
      <c r="T229" s="18">
        <v>30.7</v>
      </c>
      <c r="U229" s="18">
        <v>39000</v>
      </c>
      <c r="V229" s="18">
        <v>32237</v>
      </c>
      <c r="W229" s="18">
        <v>0.8</v>
      </c>
      <c r="X229" s="18">
        <v>100</v>
      </c>
      <c r="Y229" s="18">
        <v>74725</v>
      </c>
      <c r="Z229" s="18">
        <v>71113</v>
      </c>
      <c r="AA229" s="18">
        <v>223488</v>
      </c>
      <c r="AB229" s="18">
        <v>138608</v>
      </c>
      <c r="AC229" s="18">
        <v>3719</v>
      </c>
      <c r="AD229" s="18" t="s">
        <v>63</v>
      </c>
      <c r="AE229" s="18" t="s">
        <v>64</v>
      </c>
      <c r="AF229" s="18">
        <v>2.5000000000000001E-2</v>
      </c>
      <c r="AG229" s="18">
        <v>24778</v>
      </c>
      <c r="AH229" s="18">
        <v>149917</v>
      </c>
      <c r="AI229" s="18">
        <v>150000</v>
      </c>
      <c r="AJ229" s="18">
        <v>150000</v>
      </c>
      <c r="AK229" s="18">
        <v>120000</v>
      </c>
      <c r="AL229" s="18">
        <v>120000</v>
      </c>
      <c r="AM229" s="18" t="e">
        <v>#N/A</v>
      </c>
    </row>
    <row r="230" spans="1:39">
      <c r="A230" s="18" t="s">
        <v>334</v>
      </c>
      <c r="B230" s="18" t="s">
        <v>303</v>
      </c>
      <c r="C230" s="18" t="s">
        <v>60</v>
      </c>
      <c r="D230" s="18">
        <v>0</v>
      </c>
      <c r="E230" s="18">
        <v>3.2</v>
      </c>
      <c r="F230" s="18">
        <v>195000</v>
      </c>
      <c r="G230" s="18">
        <v>210000</v>
      </c>
      <c r="H230" s="18">
        <v>110000</v>
      </c>
      <c r="I230" s="18">
        <v>0</v>
      </c>
      <c r="J230" s="18">
        <v>8000</v>
      </c>
      <c r="K230" s="18" t="s">
        <v>335</v>
      </c>
      <c r="L230" s="18" t="s">
        <v>41</v>
      </c>
      <c r="M230" s="18" t="s">
        <v>417</v>
      </c>
      <c r="N230" s="18" t="s">
        <v>417</v>
      </c>
      <c r="O230" s="18">
        <v>0</v>
      </c>
      <c r="P230" s="18">
        <v>0</v>
      </c>
      <c r="Q230" s="18">
        <v>8000</v>
      </c>
      <c r="R230" s="18">
        <v>218000</v>
      </c>
      <c r="S230" s="18">
        <v>87.2</v>
      </c>
      <c r="T230" s="18">
        <v>17</v>
      </c>
      <c r="U230" s="18">
        <v>2500</v>
      </c>
      <c r="V230" s="18">
        <v>12814</v>
      </c>
      <c r="W230" s="18">
        <v>5.0999999999999996</v>
      </c>
      <c r="X230" s="18">
        <v>150</v>
      </c>
      <c r="Y230" s="18">
        <v>22993</v>
      </c>
      <c r="Z230" s="18">
        <v>74332</v>
      </c>
      <c r="AA230" s="18">
        <v>42190</v>
      </c>
      <c r="AB230" s="18">
        <v>0</v>
      </c>
      <c r="AC230" s="18">
        <v>3719</v>
      </c>
      <c r="AD230" s="18" t="s">
        <v>63</v>
      </c>
      <c r="AE230" s="18" t="s">
        <v>64</v>
      </c>
      <c r="AF230" s="18">
        <v>6.3700000000000007E-2</v>
      </c>
      <c r="AG230" s="18">
        <v>13887</v>
      </c>
      <c r="AH230" s="18">
        <v>30000</v>
      </c>
      <c r="AI230" s="18">
        <v>30000</v>
      </c>
      <c r="AJ230" s="18">
        <v>30000</v>
      </c>
      <c r="AK230" s="18">
        <v>30000</v>
      </c>
      <c r="AL230" s="18">
        <v>30000</v>
      </c>
      <c r="AM230" s="18" t="e">
        <v>#N/A</v>
      </c>
    </row>
    <row r="231" spans="1:39">
      <c r="A231" s="18" t="s">
        <v>334</v>
      </c>
      <c r="B231" s="18" t="s">
        <v>304</v>
      </c>
      <c r="C231" s="18" t="s">
        <v>60</v>
      </c>
      <c r="D231" s="18">
        <v>0</v>
      </c>
      <c r="E231" s="18">
        <v>8.1678321678321684</v>
      </c>
      <c r="F231" s="18">
        <v>1233000</v>
      </c>
      <c r="G231" s="18">
        <v>1344000</v>
      </c>
      <c r="H231" s="18">
        <v>456000</v>
      </c>
      <c r="I231" s="18">
        <v>339000</v>
      </c>
      <c r="J231" s="18">
        <v>438000</v>
      </c>
      <c r="K231" s="18" t="s">
        <v>61</v>
      </c>
      <c r="L231" s="18" t="s">
        <v>61</v>
      </c>
      <c r="M231" s="18" t="s">
        <v>61</v>
      </c>
      <c r="N231" s="18" t="s">
        <v>61</v>
      </c>
      <c r="O231" s="18">
        <v>0</v>
      </c>
      <c r="P231" s="18">
        <v>0</v>
      </c>
      <c r="Q231" s="18">
        <v>438000</v>
      </c>
      <c r="R231" s="18">
        <v>1782000</v>
      </c>
      <c r="S231" s="18">
        <v>33.200000000000003</v>
      </c>
      <c r="T231" s="18">
        <v>18.899999999999999</v>
      </c>
      <c r="U231" s="18">
        <v>53625</v>
      </c>
      <c r="V231" s="18">
        <v>94248</v>
      </c>
      <c r="W231" s="18">
        <v>1.8</v>
      </c>
      <c r="X231" s="18">
        <v>100</v>
      </c>
      <c r="Y231" s="18">
        <v>302007</v>
      </c>
      <c r="Z231" s="18">
        <v>368213</v>
      </c>
      <c r="AA231" s="18">
        <v>313720</v>
      </c>
      <c r="AB231" s="18">
        <v>134056</v>
      </c>
      <c r="AC231" s="18">
        <v>3719</v>
      </c>
      <c r="AD231" s="18" t="s">
        <v>63</v>
      </c>
      <c r="AE231" s="18" t="s">
        <v>64</v>
      </c>
      <c r="AF231" s="18">
        <v>4.2099999999999999E-2</v>
      </c>
      <c r="AG231" s="18">
        <v>75022</v>
      </c>
      <c r="AH231" s="18">
        <v>337714</v>
      </c>
      <c r="AI231" s="18">
        <v>297832</v>
      </c>
      <c r="AJ231" s="18">
        <v>300000</v>
      </c>
      <c r="AK231" s="18">
        <v>240000</v>
      </c>
      <c r="AL231" s="18">
        <v>240000</v>
      </c>
      <c r="AM231" s="18" t="e">
        <v>#N/A</v>
      </c>
    </row>
    <row r="232" spans="1:39">
      <c r="A232" s="18" t="s">
        <v>338</v>
      </c>
      <c r="B232" s="18" t="s">
        <v>305</v>
      </c>
      <c r="C232" s="18" t="s">
        <v>60</v>
      </c>
      <c r="D232" s="18">
        <v>0</v>
      </c>
      <c r="E232" s="18">
        <v>0</v>
      </c>
      <c r="F232" s="18">
        <v>0</v>
      </c>
      <c r="G232" s="18">
        <v>12000</v>
      </c>
      <c r="H232" s="18">
        <v>0</v>
      </c>
      <c r="I232" s="18">
        <v>0</v>
      </c>
      <c r="J232" s="18">
        <v>0</v>
      </c>
      <c r="K232" s="18" t="s">
        <v>61</v>
      </c>
      <c r="L232" s="18" t="s">
        <v>61</v>
      </c>
      <c r="M232" s="18" t="s">
        <v>61</v>
      </c>
      <c r="N232" s="18" t="s">
        <v>61</v>
      </c>
      <c r="O232" s="18">
        <v>0</v>
      </c>
      <c r="P232" s="18">
        <v>0</v>
      </c>
      <c r="Q232" s="18">
        <v>0</v>
      </c>
      <c r="R232" s="18">
        <v>12000</v>
      </c>
      <c r="S232" s="18">
        <v>10.7</v>
      </c>
      <c r="T232" s="18" t="s">
        <v>61</v>
      </c>
      <c r="U232" s="18">
        <v>1125</v>
      </c>
      <c r="V232" s="18">
        <v>0</v>
      </c>
      <c r="W232" s="18" t="s">
        <v>62</v>
      </c>
      <c r="X232" s="18" t="s">
        <v>62</v>
      </c>
      <c r="Y232" s="18">
        <v>0</v>
      </c>
      <c r="Z232" s="18">
        <v>0</v>
      </c>
      <c r="AA232" s="18">
        <v>0</v>
      </c>
      <c r="AB232" s="18">
        <v>0</v>
      </c>
      <c r="AC232" s="18">
        <v>3719</v>
      </c>
      <c r="AD232" s="18" t="s">
        <v>63</v>
      </c>
      <c r="AE232" s="18" t="s">
        <v>64</v>
      </c>
      <c r="AF232" s="18">
        <v>8.5599999999999996E-2</v>
      </c>
      <c r="AG232" s="18">
        <v>1027</v>
      </c>
      <c r="AH232" s="18">
        <v>0</v>
      </c>
      <c r="AI232" s="18">
        <v>0</v>
      </c>
      <c r="AJ232" s="18">
        <v>0</v>
      </c>
      <c r="AK232" s="18">
        <v>0</v>
      </c>
      <c r="AL232" s="18">
        <v>0</v>
      </c>
      <c r="AM232" s="18" t="e">
        <v>#N/A</v>
      </c>
    </row>
    <row r="233" spans="1:39">
      <c r="A233" s="18" t="s">
        <v>343</v>
      </c>
      <c r="B233" s="18" t="s">
        <v>306</v>
      </c>
      <c r="C233" s="18" t="s">
        <v>60</v>
      </c>
      <c r="D233" s="18">
        <v>0</v>
      </c>
      <c r="E233" s="18">
        <v>0</v>
      </c>
      <c r="F233" s="18" t="s">
        <v>61</v>
      </c>
      <c r="G233" s="18">
        <v>110000</v>
      </c>
      <c r="H233" s="18">
        <v>0</v>
      </c>
      <c r="I233" s="18" t="s">
        <v>61</v>
      </c>
      <c r="J233" s="18">
        <v>0</v>
      </c>
      <c r="K233" s="18" t="s">
        <v>61</v>
      </c>
      <c r="L233" s="18" t="s">
        <v>61</v>
      </c>
      <c r="M233" s="18" t="s">
        <v>61</v>
      </c>
      <c r="N233" s="18" t="s">
        <v>61</v>
      </c>
      <c r="O233" s="18">
        <v>0</v>
      </c>
      <c r="P233" s="18">
        <v>0</v>
      </c>
      <c r="Q233" s="18">
        <v>0</v>
      </c>
      <c r="R233" s="18">
        <v>110000</v>
      </c>
      <c r="S233" s="18" t="s">
        <v>61</v>
      </c>
      <c r="T233" s="18" t="s">
        <v>61</v>
      </c>
      <c r="U233" s="18">
        <v>0</v>
      </c>
      <c r="V233" s="18">
        <v>0</v>
      </c>
      <c r="W233" s="18" t="s">
        <v>62</v>
      </c>
      <c r="X233" s="18" t="s">
        <v>62</v>
      </c>
      <c r="Y233" s="18">
        <v>0</v>
      </c>
      <c r="Z233" s="18">
        <v>0</v>
      </c>
      <c r="AA233" s="18">
        <v>0</v>
      </c>
      <c r="AB233" s="18">
        <v>0</v>
      </c>
      <c r="AC233" s="18">
        <v>3719</v>
      </c>
      <c r="AD233" s="18" t="s">
        <v>63</v>
      </c>
      <c r="AE233" s="18" t="s">
        <v>64</v>
      </c>
      <c r="AF233" s="18">
        <v>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18">
        <v>0</v>
      </c>
      <c r="AM233" s="18" t="e">
        <v>#N/A</v>
      </c>
    </row>
    <row r="234" spans="1:39">
      <c r="A234" s="18" t="s">
        <v>334</v>
      </c>
      <c r="B234" s="18" t="s">
        <v>307</v>
      </c>
      <c r="C234" s="18" t="s">
        <v>60</v>
      </c>
      <c r="D234" s="18">
        <v>0</v>
      </c>
      <c r="E234" s="18">
        <v>0</v>
      </c>
      <c r="F234" s="18">
        <v>4865000</v>
      </c>
      <c r="G234" s="18">
        <v>5040000</v>
      </c>
      <c r="H234" s="18">
        <v>3840000</v>
      </c>
      <c r="I234" s="18">
        <v>30000</v>
      </c>
      <c r="J234" s="18">
        <v>0</v>
      </c>
      <c r="K234" s="18" t="s">
        <v>335</v>
      </c>
      <c r="L234" s="18" t="s">
        <v>41</v>
      </c>
      <c r="M234" s="18" t="s">
        <v>418</v>
      </c>
      <c r="N234" s="18" t="s">
        <v>418</v>
      </c>
      <c r="O234" s="18">
        <v>0</v>
      </c>
      <c r="P234" s="18">
        <v>0</v>
      </c>
      <c r="Q234" s="18">
        <v>0</v>
      </c>
      <c r="R234" s="18">
        <v>5040000</v>
      </c>
      <c r="S234" s="18">
        <v>31.5</v>
      </c>
      <c r="T234" s="18">
        <v>41.6</v>
      </c>
      <c r="U234" s="18">
        <v>160000</v>
      </c>
      <c r="V234" s="18">
        <v>121111</v>
      </c>
      <c r="W234" s="18">
        <v>0.8</v>
      </c>
      <c r="X234" s="18">
        <v>100</v>
      </c>
      <c r="Y234" s="18">
        <v>87446</v>
      </c>
      <c r="Z234" s="18">
        <v>920715</v>
      </c>
      <c r="AA234" s="18">
        <v>232287</v>
      </c>
      <c r="AB234" s="18">
        <v>299552</v>
      </c>
      <c r="AC234" s="18">
        <v>3719</v>
      </c>
      <c r="AD234" s="18" t="s">
        <v>63</v>
      </c>
      <c r="AE234" s="18" t="s">
        <v>64</v>
      </c>
      <c r="AF234" s="18">
        <v>0.1696</v>
      </c>
      <c r="AG234" s="18">
        <v>854784</v>
      </c>
      <c r="AH234" s="18">
        <v>975477</v>
      </c>
      <c r="AI234" s="18">
        <v>931757</v>
      </c>
      <c r="AJ234" s="18">
        <v>900000</v>
      </c>
      <c r="AK234" s="18">
        <v>900000</v>
      </c>
      <c r="AL234" s="18">
        <v>900000</v>
      </c>
      <c r="AM234" s="18" t="e">
        <v>#N/A</v>
      </c>
    </row>
    <row r="235" spans="1:39">
      <c r="A235" s="18" t="s">
        <v>334</v>
      </c>
      <c r="B235" s="18" t="s">
        <v>308</v>
      </c>
      <c r="C235" s="18" t="s">
        <v>60</v>
      </c>
      <c r="D235" s="18">
        <v>0</v>
      </c>
      <c r="E235" s="18">
        <v>8.8000000000000007</v>
      </c>
      <c r="F235" s="18">
        <v>228000</v>
      </c>
      <c r="G235" s="18">
        <v>189000</v>
      </c>
      <c r="H235" s="18">
        <v>21000</v>
      </c>
      <c r="I235" s="18">
        <v>0</v>
      </c>
      <c r="J235" s="18">
        <v>33000</v>
      </c>
      <c r="K235" s="18" t="s">
        <v>335</v>
      </c>
      <c r="L235" s="18" t="s">
        <v>41</v>
      </c>
      <c r="M235" s="18" t="s">
        <v>419</v>
      </c>
      <c r="N235" s="18" t="s">
        <v>419</v>
      </c>
      <c r="O235" s="18">
        <v>0</v>
      </c>
      <c r="P235" s="18">
        <v>33000</v>
      </c>
      <c r="Q235" s="18">
        <v>0</v>
      </c>
      <c r="R235" s="18">
        <v>222000</v>
      </c>
      <c r="S235" s="18">
        <v>59.2</v>
      </c>
      <c r="T235" s="18">
        <v>41.9</v>
      </c>
      <c r="U235" s="18">
        <v>3750</v>
      </c>
      <c r="V235" s="18">
        <v>5304</v>
      </c>
      <c r="W235" s="18">
        <v>1.4</v>
      </c>
      <c r="X235" s="18">
        <v>100</v>
      </c>
      <c r="Y235" s="18">
        <v>15064</v>
      </c>
      <c r="Z235" s="18">
        <v>26292</v>
      </c>
      <c r="AA235" s="18">
        <v>33292</v>
      </c>
      <c r="AB235" s="18">
        <v>16747</v>
      </c>
      <c r="AC235" s="18">
        <v>3719</v>
      </c>
      <c r="AD235" s="18" t="s">
        <v>63</v>
      </c>
      <c r="AE235" s="18" t="s">
        <v>64</v>
      </c>
      <c r="AF235" s="18">
        <v>3.5499999999999997E-2</v>
      </c>
      <c r="AG235" s="18">
        <v>7881</v>
      </c>
      <c r="AH235" s="18">
        <v>69000</v>
      </c>
      <c r="AI235" s="18">
        <v>48000</v>
      </c>
      <c r="AJ235" s="18">
        <v>48000</v>
      </c>
      <c r="AK235" s="18">
        <v>30000</v>
      </c>
      <c r="AL235" s="18">
        <v>30000</v>
      </c>
      <c r="AM235" s="18" t="e">
        <v>#N/A</v>
      </c>
    </row>
    <row r="236" spans="1:39">
      <c r="A236" s="18" t="s">
        <v>343</v>
      </c>
      <c r="B236" s="18" t="s">
        <v>309</v>
      </c>
      <c r="C236" s="18" t="s">
        <v>60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2700</v>
      </c>
      <c r="J236" s="18">
        <v>2700</v>
      </c>
      <c r="K236" s="18" t="s">
        <v>335</v>
      </c>
      <c r="L236" s="18" t="s">
        <v>41</v>
      </c>
      <c r="M236" s="18" t="s">
        <v>420</v>
      </c>
      <c r="N236" s="18" t="s">
        <v>420</v>
      </c>
      <c r="O236" s="18">
        <v>0</v>
      </c>
      <c r="P236" s="18">
        <v>2700</v>
      </c>
      <c r="Q236" s="18">
        <v>0</v>
      </c>
      <c r="R236" s="18">
        <v>2700</v>
      </c>
      <c r="S236" s="18" t="s">
        <v>61</v>
      </c>
      <c r="T236" s="18" t="s">
        <v>61</v>
      </c>
      <c r="U236" s="18">
        <v>0</v>
      </c>
      <c r="V236" s="18" t="s">
        <v>61</v>
      </c>
      <c r="W236" s="18" t="s">
        <v>62</v>
      </c>
      <c r="X236" s="18" t="s">
        <v>62</v>
      </c>
      <c r="Y236" s="18">
        <v>0</v>
      </c>
      <c r="Z236" s="18">
        <v>0</v>
      </c>
      <c r="AA236" s="18">
        <v>0</v>
      </c>
      <c r="AB236" s="18">
        <v>0</v>
      </c>
      <c r="AC236" s="18">
        <v>3719</v>
      </c>
      <c r="AD236" s="18" t="s">
        <v>63</v>
      </c>
      <c r="AE236" s="18" t="s">
        <v>64</v>
      </c>
      <c r="AF236" s="18">
        <v>2.8</v>
      </c>
      <c r="AG236" s="18">
        <v>7560</v>
      </c>
      <c r="AH236" s="18">
        <v>0</v>
      </c>
      <c r="AI236" s="18">
        <v>0</v>
      </c>
      <c r="AJ236" s="18">
        <v>0</v>
      </c>
      <c r="AK236" s="18">
        <v>0</v>
      </c>
      <c r="AL236" s="18">
        <v>2700</v>
      </c>
      <c r="AM236" s="18" t="e">
        <v>#N/A</v>
      </c>
    </row>
    <row r="237" spans="1:39">
      <c r="A237" s="18" t="s">
        <v>338</v>
      </c>
      <c r="B237" s="18" t="s">
        <v>310</v>
      </c>
      <c r="C237" s="18" t="s">
        <v>311</v>
      </c>
      <c r="D237" s="18">
        <v>0</v>
      </c>
      <c r="E237" s="18">
        <v>12.521739130434783</v>
      </c>
      <c r="F237" s="18">
        <v>0</v>
      </c>
      <c r="G237" s="18">
        <v>156000</v>
      </c>
      <c r="H237" s="18">
        <v>156000</v>
      </c>
      <c r="I237" s="18">
        <v>208000</v>
      </c>
      <c r="J237" s="18">
        <v>187200</v>
      </c>
      <c r="K237" s="18" t="s">
        <v>61</v>
      </c>
      <c r="L237" s="18" t="s">
        <v>61</v>
      </c>
      <c r="M237" s="18" t="s">
        <v>61</v>
      </c>
      <c r="N237" s="18" t="s">
        <v>61</v>
      </c>
      <c r="O237" s="18">
        <v>0</v>
      </c>
      <c r="P237" s="18">
        <v>0</v>
      </c>
      <c r="Q237" s="18">
        <v>187200</v>
      </c>
      <c r="R237" s="18">
        <v>343200</v>
      </c>
      <c r="S237" s="18">
        <v>23</v>
      </c>
      <c r="T237" s="18">
        <v>7.2</v>
      </c>
      <c r="U237" s="18">
        <v>14950</v>
      </c>
      <c r="V237" s="18">
        <v>47651</v>
      </c>
      <c r="W237" s="18">
        <v>3.2</v>
      </c>
      <c r="X237" s="18">
        <v>150</v>
      </c>
      <c r="Y237" s="18">
        <v>163430</v>
      </c>
      <c r="Z237" s="18">
        <v>215136</v>
      </c>
      <c r="AA237" s="18">
        <v>59638</v>
      </c>
      <c r="AB237" s="18">
        <v>0</v>
      </c>
      <c r="AC237" s="18">
        <v>3719</v>
      </c>
      <c r="AD237" s="18" t="s">
        <v>63</v>
      </c>
      <c r="AE237" s="18" t="s">
        <v>64</v>
      </c>
      <c r="AF237" s="18">
        <v>0.3</v>
      </c>
      <c r="AG237" s="18">
        <v>102960</v>
      </c>
      <c r="AH237" s="18">
        <v>230000</v>
      </c>
      <c r="AI237" s="18">
        <v>56000</v>
      </c>
      <c r="AJ237" s="18">
        <v>48079</v>
      </c>
      <c r="AK237" s="18">
        <v>48079</v>
      </c>
      <c r="AL237" s="18">
        <v>48079</v>
      </c>
      <c r="AM237" s="18" t="e">
        <v>#N/A</v>
      </c>
    </row>
    <row r="238" spans="1:39">
      <c r="A238" s="18" t="s">
        <v>338</v>
      </c>
      <c r="B238" s="18" t="s">
        <v>312</v>
      </c>
      <c r="C238" s="18" t="s">
        <v>311</v>
      </c>
      <c r="D238" s="18">
        <v>0</v>
      </c>
      <c r="E238" s="18">
        <v>0</v>
      </c>
      <c r="F238" s="18" t="s">
        <v>61</v>
      </c>
      <c r="G238" s="18">
        <v>0</v>
      </c>
      <c r="H238" s="18">
        <v>0</v>
      </c>
      <c r="I238" s="18" t="s">
        <v>61</v>
      </c>
      <c r="J238" s="18">
        <v>0</v>
      </c>
      <c r="K238" s="18" t="s">
        <v>61</v>
      </c>
      <c r="L238" s="18" t="s">
        <v>61</v>
      </c>
      <c r="M238" s="18" t="s">
        <v>61</v>
      </c>
      <c r="N238" s="18" t="s">
        <v>61</v>
      </c>
      <c r="O238" s="18">
        <v>0</v>
      </c>
      <c r="P238" s="18">
        <v>0</v>
      </c>
      <c r="Q238" s="18">
        <v>0</v>
      </c>
      <c r="R238" s="18">
        <v>0</v>
      </c>
      <c r="S238" s="18" t="s">
        <v>61</v>
      </c>
      <c r="T238" s="18">
        <v>0</v>
      </c>
      <c r="U238" s="18">
        <v>0</v>
      </c>
      <c r="V238" s="18">
        <v>14</v>
      </c>
      <c r="W238" s="18" t="s">
        <v>73</v>
      </c>
      <c r="X238" s="18" t="s">
        <v>73</v>
      </c>
      <c r="Y238" s="18">
        <v>126</v>
      </c>
      <c r="Z238" s="18">
        <v>0</v>
      </c>
      <c r="AA238" s="18">
        <v>0</v>
      </c>
      <c r="AB238" s="18">
        <v>0</v>
      </c>
      <c r="AC238" s="18">
        <v>3719</v>
      </c>
      <c r="AD238" s="18" t="s">
        <v>63</v>
      </c>
      <c r="AE238" s="18" t="s">
        <v>64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 t="e">
        <v>#N/A</v>
      </c>
    </row>
    <row r="239" spans="1:39">
      <c r="A239" s="18" t="s">
        <v>343</v>
      </c>
      <c r="B239" s="18" t="s">
        <v>313</v>
      </c>
      <c r="C239" s="18" t="s">
        <v>311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15400</v>
      </c>
      <c r="J239" s="18">
        <v>15400</v>
      </c>
      <c r="K239" s="18" t="s">
        <v>344</v>
      </c>
      <c r="L239" s="18" t="s">
        <v>53</v>
      </c>
      <c r="M239" s="18" t="s">
        <v>421</v>
      </c>
      <c r="N239" s="18" t="s">
        <v>421</v>
      </c>
      <c r="O239" s="18">
        <v>0</v>
      </c>
      <c r="P239" s="18">
        <v>15400</v>
      </c>
      <c r="Q239" s="18">
        <v>0</v>
      </c>
      <c r="R239" s="18">
        <v>15400</v>
      </c>
      <c r="S239" s="18" t="s">
        <v>61</v>
      </c>
      <c r="T239" s="18" t="s">
        <v>61</v>
      </c>
      <c r="U239" s="18">
        <v>0</v>
      </c>
      <c r="V239" s="18" t="s">
        <v>61</v>
      </c>
      <c r="W239" s="18" t="s">
        <v>62</v>
      </c>
      <c r="X239" s="18" t="s">
        <v>62</v>
      </c>
      <c r="Y239" s="18">
        <v>0</v>
      </c>
      <c r="Z239" s="18">
        <v>0</v>
      </c>
      <c r="AA239" s="18">
        <v>0</v>
      </c>
      <c r="AB239" s="18">
        <v>0</v>
      </c>
      <c r="AC239" s="18">
        <v>3719</v>
      </c>
      <c r="AD239" s="18" t="s">
        <v>63</v>
      </c>
      <c r="AE239" s="18" t="s">
        <v>64</v>
      </c>
      <c r="AF239" s="18">
        <v>0.40793000000000001</v>
      </c>
      <c r="AG239" s="18">
        <v>6282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 t="e">
        <v>#N/A</v>
      </c>
    </row>
    <row r="240" spans="1:39">
      <c r="A240" s="18" t="s">
        <v>343</v>
      </c>
      <c r="B240" s="18" t="s">
        <v>314</v>
      </c>
      <c r="C240" s="18" t="s">
        <v>311</v>
      </c>
      <c r="D240" s="18">
        <v>0</v>
      </c>
      <c r="E240" s="18">
        <v>0</v>
      </c>
      <c r="F240" s="18">
        <v>0</v>
      </c>
      <c r="G240" s="18">
        <v>0</v>
      </c>
      <c r="H240" s="18">
        <v>0</v>
      </c>
      <c r="I240" s="18">
        <v>4950</v>
      </c>
      <c r="J240" s="18">
        <v>4950</v>
      </c>
      <c r="K240" s="18" t="s">
        <v>57</v>
      </c>
      <c r="L240" s="18" t="s">
        <v>53</v>
      </c>
      <c r="M240" s="18" t="s">
        <v>422</v>
      </c>
      <c r="N240" s="18" t="s">
        <v>422</v>
      </c>
      <c r="O240" s="18">
        <v>0</v>
      </c>
      <c r="P240" s="18">
        <v>4950</v>
      </c>
      <c r="Q240" s="18">
        <v>0</v>
      </c>
      <c r="R240" s="18">
        <v>4950</v>
      </c>
      <c r="S240" s="18" t="s">
        <v>61</v>
      </c>
      <c r="T240" s="18" t="s">
        <v>61</v>
      </c>
      <c r="U240" s="18">
        <v>0</v>
      </c>
      <c r="V240" s="18" t="s">
        <v>61</v>
      </c>
      <c r="W240" s="18" t="s">
        <v>62</v>
      </c>
      <c r="X240" s="18" t="s">
        <v>62</v>
      </c>
      <c r="Y240" s="18">
        <v>0</v>
      </c>
      <c r="Z240" s="18">
        <v>0</v>
      </c>
      <c r="AA240" s="18">
        <v>0</v>
      </c>
      <c r="AB240" s="18">
        <v>0</v>
      </c>
      <c r="AC240" s="18">
        <v>3719</v>
      </c>
      <c r="AD240" s="18" t="s">
        <v>63</v>
      </c>
      <c r="AE240" s="18" t="s">
        <v>64</v>
      </c>
      <c r="AF240" s="18">
        <v>0.39139000000000002</v>
      </c>
      <c r="AG240" s="18">
        <v>1937</v>
      </c>
      <c r="AH240" s="18">
        <v>0</v>
      </c>
      <c r="AI240" s="18">
        <v>0</v>
      </c>
      <c r="AJ240" s="18">
        <v>0</v>
      </c>
      <c r="AK240" s="18">
        <v>0</v>
      </c>
      <c r="AL240" s="18">
        <v>0</v>
      </c>
      <c r="AM240" s="18" t="e">
        <v>#N/A</v>
      </c>
    </row>
    <row r="241" spans="1:39">
      <c r="A241" s="18" t="s">
        <v>338</v>
      </c>
      <c r="B241" s="18" t="s">
        <v>315</v>
      </c>
      <c r="C241" s="18" t="s">
        <v>311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  <c r="I241" s="18">
        <v>5200</v>
      </c>
      <c r="J241" s="18">
        <v>0</v>
      </c>
      <c r="K241" s="18" t="s">
        <v>61</v>
      </c>
      <c r="L241" s="18" t="s">
        <v>61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 t="s">
        <v>61</v>
      </c>
      <c r="T241" s="18">
        <v>0</v>
      </c>
      <c r="U241" s="18">
        <v>0</v>
      </c>
      <c r="V241" s="18">
        <v>1090</v>
      </c>
      <c r="W241" s="18" t="s">
        <v>73</v>
      </c>
      <c r="X241" s="18" t="s">
        <v>73</v>
      </c>
      <c r="Y241" s="18">
        <v>5000</v>
      </c>
      <c r="Z241" s="18">
        <v>4812</v>
      </c>
      <c r="AA241" s="18">
        <v>0</v>
      </c>
      <c r="AB241" s="18">
        <v>0</v>
      </c>
      <c r="AC241" s="18">
        <v>3719</v>
      </c>
      <c r="AD241" s="18" t="s">
        <v>63</v>
      </c>
      <c r="AE241" s="18" t="s">
        <v>64</v>
      </c>
      <c r="AF241" s="18">
        <v>0.30095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18">
        <v>0</v>
      </c>
      <c r="AM241" s="18" t="e">
        <v>#N/A</v>
      </c>
    </row>
  </sheetData>
  <phoneticPr fontId="1" type="noConversion"/>
  <conditionalFormatting sqref="X1:X1048576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errorStyle="warning" allowBlank="1" showInputMessage="1" showErrorMessage="1" sqref="K4:K1048576">
      <formula1>"Checking,DD,Dead,Done,Slow,SR"</formula1>
    </dataValidation>
    <dataValidation type="list" allowBlank="1" showInputMessage="1" showErrorMessage="1" sqref="L4:L1048576">
      <formula1>"Sales,PM,SalesPM"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1"/>
  <sheetViews>
    <sheetView workbookViewId="0">
      <selection activeCell="B30" sqref="B30"/>
    </sheetView>
  </sheetViews>
  <sheetFormatPr defaultColWidth="9" defaultRowHeight="13.5"/>
  <cols>
    <col min="1" max="1" width="26.453125" style="10" customWidth="1" collapsed="1"/>
    <col min="2" max="2" width="13.26953125" style="10" customWidth="1" collapsed="1"/>
    <col min="3" max="4" width="9" style="10"/>
    <col min="5" max="16384" width="9" style="10" collapsed="1"/>
  </cols>
  <sheetData>
    <row r="1" spans="1:2">
      <c r="A1" s="9" t="s">
        <v>423</v>
      </c>
      <c r="B1" s="9" t="s">
        <v>424</v>
      </c>
    </row>
    <row r="2" spans="1:2">
      <c r="A2" s="11" t="s">
        <v>425</v>
      </c>
      <c r="B2" s="11">
        <v>0</v>
      </c>
    </row>
    <row r="3" spans="1:2">
      <c r="A3" s="10" t="s">
        <v>59</v>
      </c>
      <c r="B3" s="10">
        <v>9.2999999999999992E-3</v>
      </c>
    </row>
    <row r="4" spans="1:2">
      <c r="A4" s="10" t="s">
        <v>65</v>
      </c>
      <c r="B4" s="10">
        <v>1.46E-2</v>
      </c>
    </row>
    <row r="5" spans="1:2">
      <c r="A5" s="10" t="s">
        <v>426</v>
      </c>
      <c r="B5" s="10">
        <v>1.46E-2</v>
      </c>
    </row>
    <row r="6" spans="1:2">
      <c r="A6" s="10" t="s">
        <v>66</v>
      </c>
      <c r="B6" s="10">
        <v>4.2999999999999997E-2</v>
      </c>
    </row>
    <row r="7" spans="1:2">
      <c r="A7" s="10" t="s">
        <v>427</v>
      </c>
      <c r="B7" s="10">
        <v>4.2999999999999997E-2</v>
      </c>
    </row>
    <row r="8" spans="1:2">
      <c r="A8" s="10" t="s">
        <v>428</v>
      </c>
      <c r="B8" s="10">
        <v>4.2999999999999997E-2</v>
      </c>
    </row>
    <row r="9" spans="1:2">
      <c r="A9" s="10" t="s">
        <v>67</v>
      </c>
      <c r="B9" s="10">
        <v>9.2999999999999992E-3</v>
      </c>
    </row>
    <row r="10" spans="1:2">
      <c r="A10" s="10" t="s">
        <v>68</v>
      </c>
      <c r="B10" s="10">
        <v>9.2999999999999992E-3</v>
      </c>
    </row>
    <row r="11" spans="1:2">
      <c r="A11" s="10" t="s">
        <v>69</v>
      </c>
      <c r="B11" s="10">
        <v>0.12</v>
      </c>
    </row>
    <row r="12" spans="1:2">
      <c r="A12" s="10" t="s">
        <v>71</v>
      </c>
      <c r="B12" s="10">
        <v>0.16</v>
      </c>
    </row>
    <row r="13" spans="1:2">
      <c r="A13" s="10" t="s">
        <v>429</v>
      </c>
      <c r="B13" s="10">
        <v>9.2999999999999992E-3</v>
      </c>
    </row>
    <row r="14" spans="1:2">
      <c r="A14" s="10" t="s">
        <v>72</v>
      </c>
      <c r="B14" s="10">
        <v>9.2999999999999992E-3</v>
      </c>
    </row>
    <row r="15" spans="1:2">
      <c r="A15" s="10" t="s">
        <v>74</v>
      </c>
      <c r="B15" s="10">
        <v>0.28699999999999998</v>
      </c>
    </row>
    <row r="16" spans="1:2">
      <c r="A16" s="10" t="s">
        <v>75</v>
      </c>
      <c r="B16" s="10">
        <v>9.2999999999999992E-3</v>
      </c>
    </row>
    <row r="17" spans="1:2">
      <c r="A17" s="10" t="s">
        <v>430</v>
      </c>
      <c r="B17" s="10">
        <v>1.00522</v>
      </c>
    </row>
    <row r="18" spans="1:2">
      <c r="A18" s="10" t="s">
        <v>77</v>
      </c>
      <c r="B18" s="10">
        <v>0</v>
      </c>
    </row>
    <row r="19" spans="1:2">
      <c r="A19" s="10" t="s">
        <v>431</v>
      </c>
      <c r="B19" s="10">
        <v>0</v>
      </c>
    </row>
    <row r="20" spans="1:2">
      <c r="A20" s="10" t="s">
        <v>78</v>
      </c>
      <c r="B20" s="10">
        <v>0.14551</v>
      </c>
    </row>
    <row r="21" spans="1:2">
      <c r="A21" s="10" t="s">
        <v>80</v>
      </c>
      <c r="B21" s="10">
        <v>0.18099999999999999</v>
      </c>
    </row>
    <row r="22" spans="1:2">
      <c r="A22" s="10" t="s">
        <v>82</v>
      </c>
      <c r="B22" s="10">
        <v>0.20505000000000001</v>
      </c>
    </row>
    <row r="23" spans="1:2">
      <c r="A23" s="10" t="s">
        <v>83</v>
      </c>
      <c r="B23" s="10">
        <v>0.11388</v>
      </c>
    </row>
    <row r="24" spans="1:2">
      <c r="A24" s="10" t="s">
        <v>84</v>
      </c>
      <c r="B24" s="10">
        <v>0.19250999999999999</v>
      </c>
    </row>
    <row r="25" spans="1:2">
      <c r="A25" s="10" t="s">
        <v>85</v>
      </c>
      <c r="B25" s="10">
        <v>0.16397</v>
      </c>
    </row>
    <row r="26" spans="1:2">
      <c r="A26" s="10" t="s">
        <v>86</v>
      </c>
      <c r="B26" s="10">
        <v>0.10909000000000001</v>
      </c>
    </row>
    <row r="27" spans="1:2">
      <c r="A27" s="10" t="s">
        <v>432</v>
      </c>
      <c r="B27" s="10">
        <v>0.27207999999999999</v>
      </c>
    </row>
    <row r="28" spans="1:2">
      <c r="A28" s="10" t="s">
        <v>87</v>
      </c>
      <c r="B28" s="10">
        <v>0.31067</v>
      </c>
    </row>
    <row r="29" spans="1:2">
      <c r="A29" s="10" t="s">
        <v>88</v>
      </c>
      <c r="B29" s="10">
        <v>0.27660000000000001</v>
      </c>
    </row>
    <row r="30" spans="1:2">
      <c r="A30" s="10" t="s">
        <v>89</v>
      </c>
      <c r="B30" s="10">
        <v>0.27692</v>
      </c>
    </row>
    <row r="31" spans="1:2">
      <c r="A31" s="10" t="s">
        <v>90</v>
      </c>
      <c r="B31" s="10">
        <v>4.8599999999999997E-2</v>
      </c>
    </row>
    <row r="32" spans="1:2">
      <c r="A32" s="10" t="s">
        <v>91</v>
      </c>
      <c r="B32" s="10">
        <v>2.1700000000000001E-2</v>
      </c>
    </row>
    <row r="33" spans="1:2">
      <c r="A33" s="10" t="s">
        <v>433</v>
      </c>
      <c r="B33" s="10">
        <v>4.7500000000000001E-2</v>
      </c>
    </row>
    <row r="34" spans="1:2">
      <c r="A34" s="10" t="s">
        <v>92</v>
      </c>
      <c r="B34" s="10">
        <v>3.049E-2</v>
      </c>
    </row>
    <row r="35" spans="1:2">
      <c r="A35" s="10" t="s">
        <v>93</v>
      </c>
      <c r="B35" s="10">
        <v>1.23383</v>
      </c>
    </row>
    <row r="36" spans="1:2">
      <c r="A36" s="10" t="s">
        <v>94</v>
      </c>
      <c r="B36" s="10">
        <v>4.7450000000000001</v>
      </c>
    </row>
    <row r="37" spans="1:2">
      <c r="A37" s="10" t="s">
        <v>95</v>
      </c>
      <c r="B37" s="10">
        <v>1.02</v>
      </c>
    </row>
    <row r="38" spans="1:2">
      <c r="A38" s="10" t="s">
        <v>96</v>
      </c>
      <c r="B38" s="10">
        <v>1.05</v>
      </c>
    </row>
    <row r="39" spans="1:2">
      <c r="A39" s="10" t="s">
        <v>97</v>
      </c>
      <c r="B39" s="10">
        <v>1.71</v>
      </c>
    </row>
    <row r="40" spans="1:2">
      <c r="A40" s="10" t="s">
        <v>98</v>
      </c>
      <c r="B40" s="10">
        <v>1.71</v>
      </c>
    </row>
    <row r="41" spans="1:2">
      <c r="A41" s="10" t="s">
        <v>99</v>
      </c>
      <c r="B41" s="10">
        <v>0.7</v>
      </c>
    </row>
    <row r="42" spans="1:2">
      <c r="A42" s="10" t="s">
        <v>100</v>
      </c>
      <c r="B42" s="10">
        <v>4.8</v>
      </c>
    </row>
    <row r="43" spans="1:2">
      <c r="A43" s="10" t="s">
        <v>101</v>
      </c>
      <c r="B43" s="10">
        <v>1.8700000000000001E-2</v>
      </c>
    </row>
    <row r="44" spans="1:2">
      <c r="A44" s="10" t="s">
        <v>102</v>
      </c>
      <c r="B44" s="10">
        <v>0</v>
      </c>
    </row>
    <row r="45" spans="1:2">
      <c r="A45" s="10" t="s">
        <v>103</v>
      </c>
      <c r="B45" s="10">
        <v>2.1100000000000001E-2</v>
      </c>
    </row>
    <row r="46" spans="1:2">
      <c r="A46" s="10" t="s">
        <v>104</v>
      </c>
      <c r="B46" s="10">
        <v>0</v>
      </c>
    </row>
    <row r="47" spans="1:2">
      <c r="A47" s="10" t="s">
        <v>105</v>
      </c>
      <c r="B47" s="10">
        <v>0</v>
      </c>
    </row>
    <row r="48" spans="1:2">
      <c r="A48" s="10" t="s">
        <v>106</v>
      </c>
      <c r="B48" s="10">
        <v>9.7999999999999997E-3</v>
      </c>
    </row>
    <row r="49" spans="1:2">
      <c r="A49" s="10" t="s">
        <v>107</v>
      </c>
      <c r="B49" s="10">
        <v>8.8999999999999999E-3</v>
      </c>
    </row>
    <row r="50" spans="1:2">
      <c r="A50" s="10" t="s">
        <v>108</v>
      </c>
      <c r="B50" s="10">
        <v>8.3999999999999995E-3</v>
      </c>
    </row>
    <row r="51" spans="1:2">
      <c r="A51" s="10" t="s">
        <v>109</v>
      </c>
      <c r="B51" s="10">
        <v>1.52E-2</v>
      </c>
    </row>
    <row r="52" spans="1:2">
      <c r="A52" s="10" t="s">
        <v>110</v>
      </c>
      <c r="B52" s="10">
        <v>1.43E-2</v>
      </c>
    </row>
    <row r="53" spans="1:2">
      <c r="A53" s="10" t="s">
        <v>434</v>
      </c>
      <c r="B53" s="10">
        <v>8.0999999999999996E-3</v>
      </c>
    </row>
    <row r="54" spans="1:2">
      <c r="A54" s="10" t="s">
        <v>435</v>
      </c>
      <c r="B54" s="10">
        <v>8.0999999999999996E-3</v>
      </c>
    </row>
    <row r="55" spans="1:2">
      <c r="A55" s="10" t="s">
        <v>436</v>
      </c>
      <c r="B55" s="10">
        <v>8.0999999999999996E-3</v>
      </c>
    </row>
    <row r="56" spans="1:2">
      <c r="A56" s="10" t="s">
        <v>111</v>
      </c>
      <c r="B56" s="10">
        <v>0.54449999999999998</v>
      </c>
    </row>
    <row r="57" spans="1:2">
      <c r="A57" s="10" t="s">
        <v>437</v>
      </c>
      <c r="B57" s="10">
        <v>0.54449999999999998</v>
      </c>
    </row>
    <row r="58" spans="1:2">
      <c r="A58" s="10" t="s">
        <v>113</v>
      </c>
      <c r="B58" s="10">
        <v>0.54449999999999998</v>
      </c>
    </row>
    <row r="59" spans="1:2">
      <c r="A59" s="10" t="s">
        <v>438</v>
      </c>
      <c r="B59" s="10">
        <v>0.54449999999999998</v>
      </c>
    </row>
    <row r="60" spans="1:2">
      <c r="A60" s="10" t="s">
        <v>114</v>
      </c>
      <c r="B60" s="10">
        <v>0.68400000000000005</v>
      </c>
    </row>
    <row r="61" spans="1:2">
      <c r="A61" s="10" t="s">
        <v>439</v>
      </c>
      <c r="B61" s="10">
        <v>0.68400000000000005</v>
      </c>
    </row>
    <row r="62" spans="1:2">
      <c r="A62" s="10" t="s">
        <v>115</v>
      </c>
      <c r="B62" s="10">
        <v>0.68400000000000005</v>
      </c>
    </row>
    <row r="63" spans="1:2">
      <c r="A63" s="10" t="s">
        <v>116</v>
      </c>
      <c r="B63" s="10">
        <v>0.68400000000000005</v>
      </c>
    </row>
    <row r="64" spans="1:2">
      <c r="A64" s="10" t="s">
        <v>117</v>
      </c>
      <c r="B64" s="10">
        <v>0.68400000000000005</v>
      </c>
    </row>
    <row r="65" spans="1:2">
      <c r="A65" s="10" t="s">
        <v>118</v>
      </c>
      <c r="B65" s="10">
        <v>0.68400000000000005</v>
      </c>
    </row>
    <row r="66" spans="1:2">
      <c r="A66" s="10" t="s">
        <v>119</v>
      </c>
      <c r="B66" s="10">
        <v>0.68400000000000005</v>
      </c>
    </row>
    <row r="67" spans="1:2">
      <c r="A67" s="10" t="s">
        <v>120</v>
      </c>
      <c r="B67" s="10">
        <v>0.68400000000000005</v>
      </c>
    </row>
    <row r="68" spans="1:2">
      <c r="A68" s="10" t="s">
        <v>121</v>
      </c>
      <c r="B68" s="10">
        <v>0.68400000000000005</v>
      </c>
    </row>
    <row r="69" spans="1:2">
      <c r="A69" s="10" t="s">
        <v>122</v>
      </c>
      <c r="B69" s="10">
        <v>0.2084</v>
      </c>
    </row>
    <row r="70" spans="1:2">
      <c r="A70" s="10" t="s">
        <v>123</v>
      </c>
      <c r="B70" s="10">
        <v>0.1071</v>
      </c>
    </row>
    <row r="71" spans="1:2">
      <c r="A71" s="10" t="s">
        <v>440</v>
      </c>
      <c r="B71" s="10">
        <v>0.1071</v>
      </c>
    </row>
    <row r="72" spans="1:2">
      <c r="A72" s="10" t="s">
        <v>441</v>
      </c>
      <c r="B72" s="10">
        <v>0.12218</v>
      </c>
    </row>
    <row r="73" spans="1:2">
      <c r="A73" s="10" t="s">
        <v>124</v>
      </c>
      <c r="B73" s="10">
        <v>0.2084</v>
      </c>
    </row>
    <row r="74" spans="1:2">
      <c r="A74" s="10" t="s">
        <v>125</v>
      </c>
      <c r="B74" s="10">
        <v>0.2084</v>
      </c>
    </row>
    <row r="75" spans="1:2">
      <c r="A75" s="10" t="s">
        <v>126</v>
      </c>
      <c r="B75" s="10">
        <v>6.7000000000000004E-2</v>
      </c>
    </row>
    <row r="76" spans="1:2">
      <c r="A76" s="10" t="s">
        <v>442</v>
      </c>
      <c r="B76" s="10">
        <v>6.7000000000000004E-2</v>
      </c>
    </row>
    <row r="77" spans="1:2">
      <c r="A77" s="10" t="s">
        <v>443</v>
      </c>
      <c r="B77" s="10">
        <v>6.7000000000000004E-2</v>
      </c>
    </row>
    <row r="78" spans="1:2">
      <c r="A78" s="10" t="s">
        <v>127</v>
      </c>
      <c r="B78" s="10">
        <v>6.7000000000000004E-2</v>
      </c>
    </row>
    <row r="79" spans="1:2">
      <c r="A79" s="10" t="s">
        <v>128</v>
      </c>
      <c r="B79" s="10">
        <v>7.1499999999999994E-2</v>
      </c>
    </row>
    <row r="80" spans="1:2">
      <c r="A80" s="10" t="s">
        <v>129</v>
      </c>
      <c r="B80" s="10">
        <v>7.1499999999999994E-2</v>
      </c>
    </row>
    <row r="81" spans="1:2">
      <c r="A81" s="10" t="s">
        <v>130</v>
      </c>
      <c r="B81" s="10">
        <v>4.8000000000000001E-2</v>
      </c>
    </row>
    <row r="82" spans="1:2">
      <c r="A82" s="10" t="s">
        <v>131</v>
      </c>
      <c r="B82" s="10">
        <v>4.8000000000000001E-2</v>
      </c>
    </row>
    <row r="83" spans="1:2">
      <c r="A83" s="10" t="s">
        <v>132</v>
      </c>
      <c r="B83" s="10">
        <v>4.8000000000000001E-2</v>
      </c>
    </row>
    <row r="84" spans="1:2">
      <c r="A84" s="10" t="s">
        <v>133</v>
      </c>
      <c r="B84" s="10">
        <v>4.8000000000000001E-2</v>
      </c>
    </row>
    <row r="85" spans="1:2">
      <c r="A85" s="10" t="s">
        <v>134</v>
      </c>
      <c r="B85" s="10">
        <v>4.8000000000000001E-2</v>
      </c>
    </row>
    <row r="86" spans="1:2">
      <c r="A86" s="10" t="s">
        <v>135</v>
      </c>
      <c r="B86" s="10">
        <v>4.8000000000000001E-2</v>
      </c>
    </row>
    <row r="87" spans="1:2">
      <c r="A87" s="10" t="s">
        <v>136</v>
      </c>
      <c r="B87" s="10">
        <v>4.8000000000000001E-2</v>
      </c>
    </row>
    <row r="88" spans="1:2">
      <c r="A88" s="10" t="s">
        <v>137</v>
      </c>
      <c r="B88" s="10">
        <v>4.8000000000000001E-2</v>
      </c>
    </row>
    <row r="89" spans="1:2">
      <c r="A89" s="10" t="s">
        <v>138</v>
      </c>
      <c r="B89" s="10">
        <v>7.9000000000000001E-2</v>
      </c>
    </row>
    <row r="90" spans="1:2">
      <c r="A90" s="10" t="s">
        <v>139</v>
      </c>
      <c r="B90" s="10">
        <v>0.1128</v>
      </c>
    </row>
    <row r="91" spans="1:2">
      <c r="A91" s="10" t="s">
        <v>444</v>
      </c>
      <c r="B91" s="10">
        <v>0.08</v>
      </c>
    </row>
    <row r="92" spans="1:2">
      <c r="A92" s="10" t="s">
        <v>140</v>
      </c>
      <c r="B92" s="10">
        <v>0.08</v>
      </c>
    </row>
    <row r="93" spans="1:2">
      <c r="A93" s="10" t="s">
        <v>141</v>
      </c>
      <c r="B93" s="10">
        <v>0.08</v>
      </c>
    </row>
    <row r="94" spans="1:2">
      <c r="A94" s="10" t="s">
        <v>142</v>
      </c>
      <c r="B94" s="10">
        <v>6.3E-2</v>
      </c>
    </row>
    <row r="95" spans="1:2">
      <c r="A95" s="10" t="s">
        <v>143</v>
      </c>
      <c r="B95" s="10">
        <v>7.0000000000000007E-2</v>
      </c>
    </row>
    <row r="96" spans="1:2">
      <c r="A96" s="10" t="s">
        <v>445</v>
      </c>
      <c r="B96" s="10">
        <v>7.0000000000000007E-2</v>
      </c>
    </row>
    <row r="97" spans="1:2">
      <c r="A97" s="10" t="s">
        <v>144</v>
      </c>
      <c r="B97" s="10">
        <v>7.0000000000000007E-2</v>
      </c>
    </row>
    <row r="98" spans="1:2">
      <c r="A98" s="10" t="s">
        <v>145</v>
      </c>
      <c r="B98" s="10">
        <v>9.2999999999999999E-2</v>
      </c>
    </row>
    <row r="99" spans="1:2">
      <c r="A99" s="10" t="s">
        <v>146</v>
      </c>
      <c r="B99" s="10">
        <v>7.2999999999999995E-2</v>
      </c>
    </row>
    <row r="100" spans="1:2">
      <c r="A100" s="10" t="s">
        <v>147</v>
      </c>
      <c r="B100" s="10">
        <v>0.105</v>
      </c>
    </row>
    <row r="101" spans="1:2">
      <c r="A101" s="10" t="s">
        <v>148</v>
      </c>
      <c r="B101" s="10">
        <v>0.1106</v>
      </c>
    </row>
    <row r="102" spans="1:2">
      <c r="A102" s="10" t="s">
        <v>149</v>
      </c>
      <c r="B102" s="10">
        <v>0.2079</v>
      </c>
    </row>
    <row r="103" spans="1:2">
      <c r="A103" s="10" t="s">
        <v>150</v>
      </c>
      <c r="B103" s="10">
        <v>0.2079</v>
      </c>
    </row>
    <row r="104" spans="1:2">
      <c r="A104" s="10" t="s">
        <v>151</v>
      </c>
      <c r="B104" s="10">
        <v>0.1</v>
      </c>
    </row>
    <row r="105" spans="1:2">
      <c r="A105" s="10" t="s">
        <v>152</v>
      </c>
      <c r="B105" s="10">
        <v>0.1</v>
      </c>
    </row>
    <row r="106" spans="1:2">
      <c r="A106" s="10" t="s">
        <v>153</v>
      </c>
      <c r="B106" s="10">
        <v>0.14549999999999999</v>
      </c>
    </row>
    <row r="107" spans="1:2">
      <c r="A107" s="10" t="s">
        <v>155</v>
      </c>
      <c r="B107" s="10">
        <v>0.1</v>
      </c>
    </row>
    <row r="108" spans="1:2">
      <c r="A108" s="10" t="s">
        <v>156</v>
      </c>
      <c r="B108" s="10">
        <v>6.6500000000000004E-2</v>
      </c>
    </row>
    <row r="109" spans="1:2">
      <c r="A109" s="10" t="s">
        <v>157</v>
      </c>
      <c r="B109" s="10">
        <v>9.7900000000000001E-2</v>
      </c>
    </row>
    <row r="110" spans="1:2">
      <c r="A110" s="10" t="s">
        <v>158</v>
      </c>
      <c r="B110" s="10">
        <v>6.6500000000000004E-2</v>
      </c>
    </row>
    <row r="111" spans="1:2">
      <c r="A111" s="10" t="s">
        <v>159</v>
      </c>
      <c r="B111" s="10">
        <v>7.5499999999999998E-2</v>
      </c>
    </row>
    <row r="112" spans="1:2">
      <c r="A112" s="10" t="s">
        <v>160</v>
      </c>
      <c r="B112" s="10">
        <v>7.5499999999999998E-2</v>
      </c>
    </row>
    <row r="113" spans="1:2">
      <c r="A113" s="10" t="s">
        <v>161</v>
      </c>
      <c r="B113" s="10">
        <v>8.1000000000000003E-2</v>
      </c>
    </row>
    <row r="114" spans="1:2">
      <c r="A114" s="10" t="s">
        <v>162</v>
      </c>
      <c r="B114" s="10">
        <v>9.9</v>
      </c>
    </row>
    <row r="115" spans="1:2">
      <c r="A115" s="10" t="s">
        <v>164</v>
      </c>
      <c r="B115" s="10">
        <v>1.4500000000000001E-2</v>
      </c>
    </row>
    <row r="116" spans="1:2">
      <c r="A116" s="10" t="s">
        <v>165</v>
      </c>
      <c r="B116" s="10">
        <v>1.4500000000000001E-2</v>
      </c>
    </row>
    <row r="117" spans="1:2">
      <c r="A117" s="10" t="s">
        <v>446</v>
      </c>
      <c r="B117" s="10">
        <v>0.16896</v>
      </c>
    </row>
    <row r="118" spans="1:2">
      <c r="A118" s="10" t="s">
        <v>166</v>
      </c>
      <c r="B118" s="10">
        <v>0.17560000000000001</v>
      </c>
    </row>
    <row r="119" spans="1:2">
      <c r="A119" s="10" t="s">
        <v>167</v>
      </c>
      <c r="B119" s="10">
        <v>0.54449999999999998</v>
      </c>
    </row>
    <row r="120" spans="1:2">
      <c r="A120" s="10" t="s">
        <v>168</v>
      </c>
      <c r="B120" s="10">
        <v>0.54449999999999998</v>
      </c>
    </row>
    <row r="121" spans="1:2">
      <c r="A121" s="10" t="s">
        <v>447</v>
      </c>
      <c r="B121" s="10">
        <v>0.54449999999999998</v>
      </c>
    </row>
    <row r="122" spans="1:2">
      <c r="A122" s="10" t="s">
        <v>169</v>
      </c>
      <c r="B122" s="10">
        <v>0.54449999999999998</v>
      </c>
    </row>
    <row r="123" spans="1:2">
      <c r="A123" s="10" t="s">
        <v>171</v>
      </c>
      <c r="B123" s="10">
        <v>3.6600000000000001E-2</v>
      </c>
    </row>
    <row r="124" spans="1:2">
      <c r="A124" s="10" t="s">
        <v>448</v>
      </c>
      <c r="B124" s="10">
        <v>0.1</v>
      </c>
    </row>
    <row r="125" spans="1:2">
      <c r="A125" s="10" t="s">
        <v>449</v>
      </c>
      <c r="B125" s="10">
        <v>0.1</v>
      </c>
    </row>
    <row r="126" spans="1:2">
      <c r="A126" s="10" t="s">
        <v>450</v>
      </c>
      <c r="B126" s="10">
        <v>0.1</v>
      </c>
    </row>
    <row r="127" spans="1:2">
      <c r="A127" s="10" t="s">
        <v>172</v>
      </c>
      <c r="B127" s="10">
        <v>0.1</v>
      </c>
    </row>
    <row r="128" spans="1:2">
      <c r="A128" s="10" t="s">
        <v>174</v>
      </c>
      <c r="B128" s="10">
        <v>1.2200000000000001E-2</v>
      </c>
    </row>
    <row r="129" spans="1:2">
      <c r="A129" s="10" t="s">
        <v>175</v>
      </c>
      <c r="B129" s="10">
        <v>1.2200000000000001E-2</v>
      </c>
    </row>
    <row r="130" spans="1:2">
      <c r="A130" s="10" t="s">
        <v>176</v>
      </c>
      <c r="B130" s="10">
        <v>9.7000000000000003E-3</v>
      </c>
    </row>
    <row r="131" spans="1:2">
      <c r="A131" s="10" t="s">
        <v>177</v>
      </c>
      <c r="B131" s="10">
        <v>5.4000000000000003E-3</v>
      </c>
    </row>
    <row r="132" spans="1:2">
      <c r="A132" s="10" t="s">
        <v>178</v>
      </c>
      <c r="B132" s="10">
        <v>2.6800000000000001E-2</v>
      </c>
    </row>
    <row r="133" spans="1:2">
      <c r="A133" s="10" t="s">
        <v>451</v>
      </c>
      <c r="B133" s="10">
        <v>0.11409999999999999</v>
      </c>
    </row>
    <row r="134" spans="1:2">
      <c r="A134" s="10" t="s">
        <v>179</v>
      </c>
      <c r="B134" s="10">
        <v>6.93E-2</v>
      </c>
    </row>
    <row r="135" spans="1:2">
      <c r="A135" s="10" t="s">
        <v>181</v>
      </c>
      <c r="B135" s="10">
        <v>6.93E-2</v>
      </c>
    </row>
    <row r="136" spans="1:2">
      <c r="A136" s="10" t="s">
        <v>452</v>
      </c>
      <c r="B136" s="10">
        <v>6.93E-2</v>
      </c>
    </row>
    <row r="137" spans="1:2">
      <c r="A137" s="10" t="s">
        <v>182</v>
      </c>
      <c r="B137" s="10">
        <v>0.1181</v>
      </c>
    </row>
    <row r="138" spans="1:2">
      <c r="A138" s="10" t="s">
        <v>183</v>
      </c>
      <c r="B138" s="10">
        <v>0.1181</v>
      </c>
    </row>
    <row r="139" spans="1:2">
      <c r="A139" s="10" t="s">
        <v>184</v>
      </c>
      <c r="B139" s="10">
        <v>6.4299999999999996E-2</v>
      </c>
    </row>
    <row r="140" spans="1:2">
      <c r="A140" s="10" t="s">
        <v>453</v>
      </c>
      <c r="B140" s="10">
        <v>6.4299999999999996E-2</v>
      </c>
    </row>
    <row r="141" spans="1:2">
      <c r="A141" s="10" t="s">
        <v>185</v>
      </c>
      <c r="B141" s="10">
        <v>5.9400000000000001E-2</v>
      </c>
    </row>
    <row r="142" spans="1:2">
      <c r="A142" s="10" t="s">
        <v>454</v>
      </c>
      <c r="B142" s="10">
        <v>5.9400000000000001E-2</v>
      </c>
    </row>
    <row r="143" spans="1:2">
      <c r="A143" s="10" t="s">
        <v>455</v>
      </c>
      <c r="B143" s="10">
        <v>0</v>
      </c>
    </row>
    <row r="144" spans="1:2">
      <c r="A144" s="10" t="s">
        <v>456</v>
      </c>
      <c r="B144" s="10">
        <v>0</v>
      </c>
    </row>
    <row r="145" spans="1:2">
      <c r="A145" s="10" t="s">
        <v>186</v>
      </c>
      <c r="B145" s="10">
        <v>1.7100000000000001E-2</v>
      </c>
    </row>
    <row r="146" spans="1:2">
      <c r="A146" s="10" t="s">
        <v>187</v>
      </c>
      <c r="B146" s="10">
        <v>3.4500000000000003E-2</v>
      </c>
    </row>
    <row r="147" spans="1:2">
      <c r="A147" s="10" t="s">
        <v>457</v>
      </c>
      <c r="B147" s="10">
        <v>3.4500000000000003E-2</v>
      </c>
    </row>
    <row r="148" spans="1:2">
      <c r="A148" s="10" t="s">
        <v>458</v>
      </c>
      <c r="B148" s="10">
        <v>3.4500000000000003E-2</v>
      </c>
    </row>
    <row r="149" spans="1:2">
      <c r="A149" s="10" t="s">
        <v>188</v>
      </c>
      <c r="B149" s="10">
        <v>1.46E-2</v>
      </c>
    </row>
    <row r="150" spans="1:2">
      <c r="A150" s="10" t="s">
        <v>189</v>
      </c>
      <c r="B150" s="10">
        <v>7.0000000000000001E-3</v>
      </c>
    </row>
    <row r="151" spans="1:2">
      <c r="A151" s="10" t="s">
        <v>190</v>
      </c>
      <c r="B151" s="10">
        <v>8.5000000000000006E-3</v>
      </c>
    </row>
    <row r="152" spans="1:2">
      <c r="A152" s="10" t="s">
        <v>459</v>
      </c>
      <c r="B152" s="10">
        <v>9.9000000000000008E-3</v>
      </c>
    </row>
    <row r="153" spans="1:2">
      <c r="A153" s="10" t="s">
        <v>191</v>
      </c>
      <c r="B153" s="10">
        <v>1.3299999999999999E-2</v>
      </c>
    </row>
    <row r="154" spans="1:2">
      <c r="A154" s="10" t="s">
        <v>192</v>
      </c>
      <c r="B154" s="10">
        <v>1.44E-2</v>
      </c>
    </row>
    <row r="155" spans="1:2">
      <c r="A155" s="10" t="s">
        <v>193</v>
      </c>
      <c r="B155" s="10">
        <v>1.4999999999999999E-2</v>
      </c>
    </row>
    <row r="156" spans="1:2">
      <c r="A156" s="10" t="s">
        <v>195</v>
      </c>
      <c r="B156" s="10">
        <v>1.9599999999999999E-2</v>
      </c>
    </row>
    <row r="157" spans="1:2">
      <c r="A157" s="10" t="s">
        <v>460</v>
      </c>
      <c r="B157" s="10">
        <v>3.04E-2</v>
      </c>
    </row>
    <row r="158" spans="1:2">
      <c r="A158" s="10" t="s">
        <v>197</v>
      </c>
      <c r="B158" s="10">
        <v>6.8999999999999999E-3</v>
      </c>
    </row>
    <row r="159" spans="1:2">
      <c r="A159" s="10" t="s">
        <v>461</v>
      </c>
      <c r="B159" s="10">
        <v>6.8999999999999999E-3</v>
      </c>
    </row>
    <row r="160" spans="1:2">
      <c r="A160" s="10" t="s">
        <v>462</v>
      </c>
      <c r="B160" s="10">
        <v>4.6800000000000001E-2</v>
      </c>
    </row>
    <row r="161" spans="1:2">
      <c r="A161" s="10" t="s">
        <v>198</v>
      </c>
      <c r="B161" s="10">
        <v>5.6099999999999997E-2</v>
      </c>
    </row>
    <row r="162" spans="1:2">
      <c r="A162" s="10" t="s">
        <v>199</v>
      </c>
      <c r="B162" s="10">
        <v>1.44E-2</v>
      </c>
    </row>
    <row r="163" spans="1:2">
      <c r="A163" s="10" t="s">
        <v>463</v>
      </c>
      <c r="B163" s="10">
        <v>1.37E-2</v>
      </c>
    </row>
    <row r="164" spans="1:2">
      <c r="A164" s="10" t="s">
        <v>464</v>
      </c>
      <c r="B164" s="10">
        <v>0</v>
      </c>
    </row>
    <row r="165" spans="1:2">
      <c r="A165" s="10" t="s">
        <v>200</v>
      </c>
      <c r="B165" s="10">
        <v>1.3100000000000001E-2</v>
      </c>
    </row>
    <row r="166" spans="1:2">
      <c r="A166" s="10" t="s">
        <v>201</v>
      </c>
      <c r="B166" s="10">
        <v>1.2699999999999999E-2</v>
      </c>
    </row>
    <row r="167" spans="1:2">
      <c r="A167" s="10" t="s">
        <v>202</v>
      </c>
      <c r="B167" s="10">
        <v>9.4999999999999998E-3</v>
      </c>
    </row>
    <row r="168" spans="1:2">
      <c r="A168" s="10" t="s">
        <v>203</v>
      </c>
      <c r="B168" s="10">
        <v>1.34E-2</v>
      </c>
    </row>
    <row r="169" spans="1:2">
      <c r="A169" s="10" t="s">
        <v>204</v>
      </c>
      <c r="B169" s="10">
        <v>1.23E-2</v>
      </c>
    </row>
    <row r="170" spans="1:2">
      <c r="A170" s="10" t="s">
        <v>205</v>
      </c>
      <c r="B170" s="10">
        <v>2.87E-2</v>
      </c>
    </row>
    <row r="171" spans="1:2">
      <c r="A171" s="10" t="s">
        <v>206</v>
      </c>
      <c r="B171" s="10">
        <v>1.1900000000000001E-2</v>
      </c>
    </row>
    <row r="172" spans="1:2">
      <c r="A172" s="10" t="s">
        <v>207</v>
      </c>
      <c r="B172" s="10">
        <v>1.23E-2</v>
      </c>
    </row>
    <row r="173" spans="1:2">
      <c r="A173" s="10" t="s">
        <v>208</v>
      </c>
      <c r="B173" s="10">
        <v>1.03E-2</v>
      </c>
    </row>
    <row r="174" spans="1:2">
      <c r="A174" s="10" t="s">
        <v>209</v>
      </c>
      <c r="B174" s="10">
        <v>9.1000000000000004E-3</v>
      </c>
    </row>
    <row r="175" spans="1:2">
      <c r="A175" s="10" t="s">
        <v>465</v>
      </c>
      <c r="B175" s="10">
        <v>9.1000000000000004E-3</v>
      </c>
    </row>
    <row r="176" spans="1:2">
      <c r="A176" s="10" t="s">
        <v>210</v>
      </c>
      <c r="B176" s="10">
        <v>9.1000000000000004E-3</v>
      </c>
    </row>
    <row r="177" spans="1:2">
      <c r="A177" s="10" t="s">
        <v>211</v>
      </c>
      <c r="B177" s="10">
        <v>4.5999999999999999E-3</v>
      </c>
    </row>
    <row r="178" spans="1:2">
      <c r="A178" s="10" t="s">
        <v>212</v>
      </c>
      <c r="B178" s="10">
        <v>1.1499999999999999</v>
      </c>
    </row>
    <row r="179" spans="1:2">
      <c r="A179" s="10" t="s">
        <v>213</v>
      </c>
      <c r="B179" s="10">
        <v>0.76</v>
      </c>
    </row>
    <row r="180" spans="1:2">
      <c r="A180" s="10" t="s">
        <v>214</v>
      </c>
      <c r="B180" s="10">
        <v>1.4156</v>
      </c>
    </row>
    <row r="181" spans="1:2">
      <c r="A181" s="10" t="s">
        <v>466</v>
      </c>
      <c r="B181" s="10">
        <v>2.3464999999999998</v>
      </c>
    </row>
    <row r="182" spans="1:2">
      <c r="A182" s="10" t="s">
        <v>215</v>
      </c>
      <c r="B182" s="10">
        <v>1.4</v>
      </c>
    </row>
    <row r="183" spans="1:2">
      <c r="A183" s="10" t="s">
        <v>217</v>
      </c>
      <c r="B183" s="10">
        <v>2.73</v>
      </c>
    </row>
    <row r="184" spans="1:2">
      <c r="A184" s="10" t="s">
        <v>218</v>
      </c>
      <c r="B184" s="10">
        <v>2.73</v>
      </c>
    </row>
    <row r="185" spans="1:2">
      <c r="A185" s="10" t="s">
        <v>219</v>
      </c>
      <c r="B185" s="10">
        <v>2.73</v>
      </c>
    </row>
    <row r="186" spans="1:2">
      <c r="A186" s="10" t="s">
        <v>220</v>
      </c>
      <c r="B186" s="10">
        <v>0.8</v>
      </c>
    </row>
    <row r="187" spans="1:2">
      <c r="A187" s="10" t="s">
        <v>221</v>
      </c>
      <c r="B187" s="10">
        <v>0.8</v>
      </c>
    </row>
    <row r="188" spans="1:2">
      <c r="A188" s="10" t="s">
        <v>222</v>
      </c>
      <c r="B188" s="10">
        <v>1.4668000000000001</v>
      </c>
    </row>
    <row r="189" spans="1:2">
      <c r="A189" s="10" t="s">
        <v>223</v>
      </c>
      <c r="B189" s="10">
        <v>0.8</v>
      </c>
    </row>
    <row r="190" spans="1:2">
      <c r="A190" s="10" t="s">
        <v>225</v>
      </c>
      <c r="B190" s="10">
        <v>3.61</v>
      </c>
    </row>
    <row r="191" spans="1:2">
      <c r="A191" s="10" t="s">
        <v>467</v>
      </c>
      <c r="B191" s="10">
        <v>0.8</v>
      </c>
    </row>
    <row r="192" spans="1:2">
      <c r="A192" s="10" t="s">
        <v>468</v>
      </c>
      <c r="B192" s="10">
        <v>1.0780000000000001</v>
      </c>
    </row>
    <row r="193" spans="1:2">
      <c r="A193" s="10" t="s">
        <v>226</v>
      </c>
      <c r="B193" s="10">
        <v>8.5500000000000007E-2</v>
      </c>
    </row>
    <row r="194" spans="1:2">
      <c r="A194" s="10" t="s">
        <v>469</v>
      </c>
      <c r="B194" s="10">
        <v>0</v>
      </c>
    </row>
    <row r="195" spans="1:2">
      <c r="A195" s="10" t="s">
        <v>227</v>
      </c>
      <c r="B195" s="10">
        <v>2.8000000000000001E-2</v>
      </c>
    </row>
    <row r="196" spans="1:2">
      <c r="A196" s="10" t="s">
        <v>228</v>
      </c>
      <c r="B196" s="10">
        <v>0.13780000000000001</v>
      </c>
    </row>
    <row r="197" spans="1:2">
      <c r="A197" s="10" t="s">
        <v>229</v>
      </c>
      <c r="B197" s="10">
        <v>0</v>
      </c>
    </row>
    <row r="198" spans="1:2">
      <c r="A198" s="10" t="s">
        <v>230</v>
      </c>
      <c r="B198" s="10">
        <v>0.4</v>
      </c>
    </row>
    <row r="199" spans="1:2">
      <c r="A199" s="10" t="s">
        <v>470</v>
      </c>
      <c r="B199" s="10">
        <v>4.7500000000000001E-2</v>
      </c>
    </row>
    <row r="200" spans="1:2">
      <c r="A200" s="10" t="s">
        <v>231</v>
      </c>
      <c r="B200" s="10">
        <v>4.7500000000000001E-2</v>
      </c>
    </row>
    <row r="201" spans="1:2">
      <c r="A201" s="10" t="s">
        <v>232</v>
      </c>
      <c r="B201" s="10">
        <v>0.38500000000000001</v>
      </c>
    </row>
    <row r="202" spans="1:2">
      <c r="A202" s="10" t="s">
        <v>471</v>
      </c>
      <c r="B202" s="10">
        <v>0.38500000000000001</v>
      </c>
    </row>
    <row r="203" spans="1:2">
      <c r="A203" s="10" t="s">
        <v>233</v>
      </c>
      <c r="B203" s="10">
        <v>1.4500000000000001E-2</v>
      </c>
    </row>
    <row r="204" spans="1:2">
      <c r="A204" s="10" t="s">
        <v>234</v>
      </c>
      <c r="B204" s="10">
        <v>1.4500000000000001E-2</v>
      </c>
    </row>
    <row r="205" spans="1:2">
      <c r="A205" s="10" t="s">
        <v>235</v>
      </c>
      <c r="B205" s="10">
        <v>2.06E-2</v>
      </c>
    </row>
    <row r="206" spans="1:2">
      <c r="A206" s="10" t="s">
        <v>472</v>
      </c>
      <c r="B206" s="10">
        <v>1.24E-2</v>
      </c>
    </row>
    <row r="207" spans="1:2">
      <c r="A207" s="10" t="s">
        <v>236</v>
      </c>
      <c r="B207" s="10">
        <v>2.35E-2</v>
      </c>
    </row>
    <row r="208" spans="1:2">
      <c r="A208" s="10" t="s">
        <v>237</v>
      </c>
      <c r="B208" s="10">
        <v>9.4999999999999998E-3</v>
      </c>
    </row>
    <row r="209" spans="1:2">
      <c r="A209" s="10" t="s">
        <v>238</v>
      </c>
      <c r="B209" s="10">
        <v>1.09E-2</v>
      </c>
    </row>
    <row r="210" spans="1:2">
      <c r="A210" s="10" t="s">
        <v>239</v>
      </c>
      <c r="B210" s="10">
        <v>1.1299999999999999E-2</v>
      </c>
    </row>
    <row r="211" spans="1:2">
      <c r="A211" s="10" t="s">
        <v>240</v>
      </c>
      <c r="B211" s="10">
        <v>1.0699999999999999E-2</v>
      </c>
    </row>
    <row r="212" spans="1:2">
      <c r="A212" s="10" t="s">
        <v>241</v>
      </c>
      <c r="B212" s="10">
        <v>1.345E-2</v>
      </c>
    </row>
    <row r="213" spans="1:2">
      <c r="A213" s="10" t="s">
        <v>473</v>
      </c>
      <c r="B213" s="10">
        <v>0</v>
      </c>
    </row>
    <row r="214" spans="1:2">
      <c r="A214" s="10" t="s">
        <v>242</v>
      </c>
      <c r="B214" s="10">
        <v>1.0699999999999999E-2</v>
      </c>
    </row>
    <row r="215" spans="1:2">
      <c r="A215" s="10" t="s">
        <v>243</v>
      </c>
      <c r="B215" s="10">
        <v>1.1599999999999999E-2</v>
      </c>
    </row>
    <row r="216" spans="1:2">
      <c r="A216" s="10" t="s">
        <v>244</v>
      </c>
      <c r="B216" s="10">
        <v>1.4E-2</v>
      </c>
    </row>
    <row r="217" spans="1:2">
      <c r="A217" s="10" t="s">
        <v>245</v>
      </c>
      <c r="B217" s="10">
        <v>1.14E-2</v>
      </c>
    </row>
    <row r="218" spans="1:2">
      <c r="A218" s="10" t="s">
        <v>246</v>
      </c>
      <c r="B218" s="10">
        <v>1.1599999999999999E-2</v>
      </c>
    </row>
    <row r="219" spans="1:2">
      <c r="A219" s="10" t="s">
        <v>247</v>
      </c>
      <c r="B219" s="10">
        <v>1.89E-2</v>
      </c>
    </row>
    <row r="220" spans="1:2">
      <c r="A220" s="10" t="s">
        <v>248</v>
      </c>
      <c r="B220" s="10">
        <v>1.1299999999999999E-2</v>
      </c>
    </row>
    <row r="221" spans="1:2">
      <c r="A221" s="10" t="s">
        <v>249</v>
      </c>
      <c r="B221" s="10">
        <v>0</v>
      </c>
    </row>
    <row r="222" spans="1:2">
      <c r="A222" s="10" t="s">
        <v>250</v>
      </c>
      <c r="B222" s="10">
        <v>1.6899999999999998E-2</v>
      </c>
    </row>
    <row r="223" spans="1:2">
      <c r="A223" s="10" t="s">
        <v>251</v>
      </c>
      <c r="B223" s="10">
        <v>1.11E-2</v>
      </c>
    </row>
    <row r="224" spans="1:2">
      <c r="A224" s="10" t="s">
        <v>252</v>
      </c>
      <c r="B224" s="10">
        <v>0</v>
      </c>
    </row>
    <row r="225" spans="1:2">
      <c r="A225" s="10" t="s">
        <v>474</v>
      </c>
      <c r="B225" s="10">
        <v>1.2800000000000001E-2</v>
      </c>
    </row>
    <row r="226" spans="1:2">
      <c r="A226" s="10" t="s">
        <v>253</v>
      </c>
      <c r="B226" s="10">
        <v>1.7299999999999999E-2</v>
      </c>
    </row>
    <row r="227" spans="1:2">
      <c r="A227" s="10" t="s">
        <v>254</v>
      </c>
      <c r="B227" s="10">
        <v>1.2200000000000001E-2</v>
      </c>
    </row>
    <row r="228" spans="1:2">
      <c r="A228" s="10" t="s">
        <v>255</v>
      </c>
      <c r="B228" s="10">
        <v>1.38E-2</v>
      </c>
    </row>
    <row r="229" spans="1:2">
      <c r="A229" s="10" t="s">
        <v>256</v>
      </c>
      <c r="B229" s="10">
        <v>2.64E-2</v>
      </c>
    </row>
    <row r="230" spans="1:2">
      <c r="A230" s="10" t="s">
        <v>475</v>
      </c>
      <c r="B230" s="10">
        <v>2.64E-2</v>
      </c>
    </row>
    <row r="231" spans="1:2">
      <c r="A231" s="10" t="s">
        <v>257</v>
      </c>
      <c r="B231" s="10">
        <v>1.18E-2</v>
      </c>
    </row>
    <row r="232" spans="1:2">
      <c r="A232" s="10" t="s">
        <v>258</v>
      </c>
      <c r="B232" s="10">
        <v>7.8E-2</v>
      </c>
    </row>
    <row r="233" spans="1:2">
      <c r="A233" s="10" t="s">
        <v>259</v>
      </c>
      <c r="B233" s="10">
        <v>4.4999999999999998E-2</v>
      </c>
    </row>
    <row r="234" spans="1:2">
      <c r="A234" s="10" t="s">
        <v>260</v>
      </c>
      <c r="B234" s="10">
        <v>0</v>
      </c>
    </row>
    <row r="235" spans="1:2">
      <c r="A235" s="10" t="s">
        <v>261</v>
      </c>
      <c r="B235" s="10">
        <v>4.2000000000000003E-2</v>
      </c>
    </row>
    <row r="236" spans="1:2">
      <c r="A236" s="10" t="s">
        <v>262</v>
      </c>
      <c r="B236" s="10">
        <v>0</v>
      </c>
    </row>
    <row r="237" spans="1:2">
      <c r="A237" s="10" t="s">
        <v>263</v>
      </c>
      <c r="B237" s="10">
        <v>4.3999999999999997E-2</v>
      </c>
    </row>
    <row r="238" spans="1:2">
      <c r="A238" s="10" t="s">
        <v>264</v>
      </c>
      <c r="B238" s="10">
        <v>0</v>
      </c>
    </row>
    <row r="239" spans="1:2">
      <c r="A239" s="10" t="s">
        <v>476</v>
      </c>
      <c r="B239" s="10">
        <v>0</v>
      </c>
    </row>
    <row r="240" spans="1:2">
      <c r="A240" s="10" t="s">
        <v>265</v>
      </c>
      <c r="B240" s="10">
        <v>5.2299999999999999E-2</v>
      </c>
    </row>
    <row r="241" spans="1:2">
      <c r="A241" s="10" t="s">
        <v>266</v>
      </c>
      <c r="B241" s="10">
        <v>0</v>
      </c>
    </row>
    <row r="242" spans="1:2">
      <c r="A242" s="10" t="s">
        <v>267</v>
      </c>
      <c r="B242" s="10">
        <v>2.3699999999999999E-2</v>
      </c>
    </row>
    <row r="243" spans="1:2">
      <c r="A243" s="10" t="s">
        <v>477</v>
      </c>
      <c r="B243" s="10">
        <v>0</v>
      </c>
    </row>
    <row r="244" spans="1:2">
      <c r="A244" s="10" t="s">
        <v>268</v>
      </c>
      <c r="B244" s="10">
        <v>0</v>
      </c>
    </row>
    <row r="245" spans="1:2">
      <c r="A245" s="10" t="s">
        <v>269</v>
      </c>
      <c r="B245" s="10">
        <v>0</v>
      </c>
    </row>
    <row r="246" spans="1:2">
      <c r="A246" s="10" t="s">
        <v>270</v>
      </c>
      <c r="B246" s="10">
        <v>0</v>
      </c>
    </row>
    <row r="247" spans="1:2">
      <c r="A247" s="10" t="s">
        <v>271</v>
      </c>
      <c r="B247" s="10">
        <v>3.9600000000000003E-2</v>
      </c>
    </row>
    <row r="248" spans="1:2">
      <c r="A248" s="10" t="s">
        <v>272</v>
      </c>
      <c r="B248" s="10">
        <v>3.9600000000000003E-2</v>
      </c>
    </row>
    <row r="249" spans="1:2">
      <c r="A249" s="10" t="s">
        <v>273</v>
      </c>
      <c r="B249" s="10">
        <v>3.9600000000000003E-2</v>
      </c>
    </row>
    <row r="250" spans="1:2">
      <c r="A250" s="10" t="s">
        <v>478</v>
      </c>
      <c r="B250" s="10">
        <v>0</v>
      </c>
    </row>
    <row r="251" spans="1:2">
      <c r="A251" s="10" t="s">
        <v>274</v>
      </c>
      <c r="B251" s="10">
        <v>0</v>
      </c>
    </row>
    <row r="252" spans="1:2">
      <c r="A252" s="10" t="s">
        <v>275</v>
      </c>
      <c r="B252" s="10">
        <v>0</v>
      </c>
    </row>
    <row r="253" spans="1:2">
      <c r="A253" s="10" t="s">
        <v>479</v>
      </c>
      <c r="B253" s="10">
        <v>0</v>
      </c>
    </row>
    <row r="254" spans="1:2">
      <c r="A254" s="10" t="s">
        <v>276</v>
      </c>
      <c r="B254" s="10">
        <v>7.1999999999999995E-2</v>
      </c>
    </row>
    <row r="255" spans="1:2">
      <c r="A255" s="10" t="s">
        <v>277</v>
      </c>
      <c r="B255" s="10">
        <v>5.4600000000000003E-2</v>
      </c>
    </row>
    <row r="256" spans="1:2">
      <c r="A256" s="10" t="s">
        <v>480</v>
      </c>
      <c r="B256" s="10">
        <v>5.4600000000000003E-2</v>
      </c>
    </row>
    <row r="257" spans="1:2">
      <c r="A257" s="10" t="s">
        <v>481</v>
      </c>
      <c r="B257" s="10">
        <v>8.8689999999999998</v>
      </c>
    </row>
    <row r="258" spans="1:2">
      <c r="A258" s="10" t="s">
        <v>482</v>
      </c>
      <c r="B258" s="10">
        <v>2.8420000000000001</v>
      </c>
    </row>
    <row r="259" spans="1:2">
      <c r="A259" s="10" t="s">
        <v>483</v>
      </c>
      <c r="B259" s="10">
        <v>4.3120000000000003</v>
      </c>
    </row>
    <row r="260" spans="1:2">
      <c r="A260" s="10" t="s">
        <v>484</v>
      </c>
      <c r="B260" s="10">
        <v>5.4600000000000003E-2</v>
      </c>
    </row>
    <row r="261" spans="1:2">
      <c r="A261" s="10" t="s">
        <v>485</v>
      </c>
      <c r="B261" s="10">
        <v>5.4600000000000003E-2</v>
      </c>
    </row>
    <row r="262" spans="1:2">
      <c r="A262" s="10" t="s">
        <v>486</v>
      </c>
      <c r="B262" s="10">
        <v>5.4600000000000003E-2</v>
      </c>
    </row>
    <row r="263" spans="1:2">
      <c r="A263" s="10" t="s">
        <v>412</v>
      </c>
      <c r="B263" s="10">
        <v>2.6513800000000001</v>
      </c>
    </row>
    <row r="264" spans="1:2">
      <c r="A264" s="10" t="s">
        <v>487</v>
      </c>
      <c r="B264" s="10">
        <v>5.4600000000000003E-2</v>
      </c>
    </row>
    <row r="265" spans="1:2">
      <c r="A265" s="10" t="s">
        <v>280</v>
      </c>
      <c r="B265" s="10">
        <v>2.75658</v>
      </c>
    </row>
    <row r="266" spans="1:2">
      <c r="A266" s="10" t="s">
        <v>488</v>
      </c>
      <c r="B266" s="10">
        <v>5.4600000000000003E-2</v>
      </c>
    </row>
    <row r="267" spans="1:2">
      <c r="A267" s="10" t="s">
        <v>489</v>
      </c>
      <c r="B267" s="10">
        <v>5.4600000000000003E-2</v>
      </c>
    </row>
    <row r="268" spans="1:2">
      <c r="A268" s="10" t="s">
        <v>490</v>
      </c>
      <c r="B268" s="10">
        <v>5.4600000000000003E-2</v>
      </c>
    </row>
    <row r="269" spans="1:2">
      <c r="A269" s="10" t="s">
        <v>491</v>
      </c>
      <c r="B269" s="10">
        <v>5.4600000000000003E-2</v>
      </c>
    </row>
    <row r="270" spans="1:2">
      <c r="A270" s="10" t="s">
        <v>492</v>
      </c>
      <c r="B270" s="10">
        <v>10.44122</v>
      </c>
    </row>
    <row r="271" spans="1:2">
      <c r="A271" s="10" t="s">
        <v>281</v>
      </c>
      <c r="B271" s="10">
        <v>9.31</v>
      </c>
    </row>
    <row r="272" spans="1:2">
      <c r="A272" s="10" t="s">
        <v>493</v>
      </c>
      <c r="B272" s="10">
        <v>0</v>
      </c>
    </row>
    <row r="273" spans="1:2">
      <c r="A273" s="10" t="s">
        <v>282</v>
      </c>
      <c r="B273" s="10">
        <v>22.252890000000001</v>
      </c>
    </row>
    <row r="274" spans="1:2">
      <c r="A274" s="10" t="s">
        <v>494</v>
      </c>
      <c r="B274" s="10">
        <v>0</v>
      </c>
    </row>
    <row r="275" spans="1:2">
      <c r="A275" s="10" t="s">
        <v>495</v>
      </c>
      <c r="B275" s="10">
        <v>0</v>
      </c>
    </row>
    <row r="276" spans="1:2">
      <c r="A276" s="10" t="s">
        <v>283</v>
      </c>
      <c r="B276" s="10">
        <v>0</v>
      </c>
    </row>
    <row r="277" spans="1:2">
      <c r="A277" s="10" t="s">
        <v>284</v>
      </c>
      <c r="B277" s="10">
        <v>0</v>
      </c>
    </row>
    <row r="278" spans="1:2">
      <c r="A278" s="10" t="s">
        <v>285</v>
      </c>
      <c r="B278" s="10">
        <v>0</v>
      </c>
    </row>
    <row r="279" spans="1:2">
      <c r="A279" s="10" t="s">
        <v>286</v>
      </c>
      <c r="B279" s="10">
        <v>0.59850000000000003</v>
      </c>
    </row>
    <row r="280" spans="1:2">
      <c r="A280" s="10" t="s">
        <v>287</v>
      </c>
      <c r="B280" s="10">
        <v>9.6000000000000002E-2</v>
      </c>
    </row>
    <row r="281" spans="1:2">
      <c r="A281" s="10" t="s">
        <v>288</v>
      </c>
      <c r="B281" s="10">
        <v>3.8999999999999998E-3</v>
      </c>
    </row>
    <row r="282" spans="1:2">
      <c r="A282" s="10" t="s">
        <v>496</v>
      </c>
      <c r="B282" s="10">
        <v>8.6099999999999996E-2</v>
      </c>
    </row>
    <row r="283" spans="1:2">
      <c r="A283" s="10" t="s">
        <v>289</v>
      </c>
      <c r="B283" s="10">
        <v>5.5100000000000003E-2</v>
      </c>
    </row>
    <row r="284" spans="1:2">
      <c r="A284" s="10" t="s">
        <v>290</v>
      </c>
      <c r="B284" s="10">
        <v>3.4500000000000003E-2</v>
      </c>
    </row>
    <row r="285" spans="1:2">
      <c r="A285" s="10" t="s">
        <v>497</v>
      </c>
      <c r="B285" s="10">
        <v>3.4500000000000003E-2</v>
      </c>
    </row>
    <row r="286" spans="1:2">
      <c r="A286" s="10" t="s">
        <v>291</v>
      </c>
      <c r="B286" s="10">
        <v>8.9499999999999996E-2</v>
      </c>
    </row>
    <row r="287" spans="1:2">
      <c r="A287" s="10" t="s">
        <v>292</v>
      </c>
      <c r="B287" s="10">
        <v>8.3599999999999994E-2</v>
      </c>
    </row>
    <row r="288" spans="1:2">
      <c r="A288" s="10" t="s">
        <v>293</v>
      </c>
      <c r="B288" s="10">
        <v>6.9800000000000001E-2</v>
      </c>
    </row>
    <row r="289" spans="1:2">
      <c r="A289" s="10" t="s">
        <v>294</v>
      </c>
      <c r="B289" s="10">
        <v>4.1500000000000002E-2</v>
      </c>
    </row>
    <row r="290" spans="1:2">
      <c r="A290" s="10" t="s">
        <v>295</v>
      </c>
      <c r="B290" s="10">
        <v>4.0500000000000001E-2</v>
      </c>
    </row>
    <row r="291" spans="1:2">
      <c r="A291" s="10" t="s">
        <v>498</v>
      </c>
      <c r="B291" s="10">
        <v>4.0500000000000001E-2</v>
      </c>
    </row>
    <row r="292" spans="1:2">
      <c r="A292" s="10" t="s">
        <v>296</v>
      </c>
      <c r="B292" s="10">
        <v>5.8000000000000003E-2</v>
      </c>
    </row>
    <row r="293" spans="1:2">
      <c r="A293" s="10" t="s">
        <v>297</v>
      </c>
      <c r="B293" s="10">
        <v>5.8000000000000003E-2</v>
      </c>
    </row>
    <row r="294" spans="1:2">
      <c r="A294" s="10" t="s">
        <v>499</v>
      </c>
      <c r="B294" s="10">
        <v>0.1226</v>
      </c>
    </row>
    <row r="295" spans="1:2">
      <c r="A295" s="10" t="s">
        <v>298</v>
      </c>
      <c r="B295" s="10">
        <v>7.2400000000000006E-2</v>
      </c>
    </row>
    <row r="296" spans="1:2">
      <c r="A296" s="10" t="s">
        <v>299</v>
      </c>
      <c r="B296" s="10">
        <v>6.8500000000000005E-2</v>
      </c>
    </row>
    <row r="297" spans="1:2">
      <c r="A297" s="10" t="s">
        <v>300</v>
      </c>
      <c r="B297" s="10">
        <v>6.7799999999999999E-2</v>
      </c>
    </row>
    <row r="298" spans="1:2">
      <c r="A298" s="10" t="s">
        <v>301</v>
      </c>
      <c r="B298" s="10">
        <v>3.44E-2</v>
      </c>
    </row>
    <row r="299" spans="1:2">
      <c r="A299" s="10" t="s">
        <v>302</v>
      </c>
      <c r="B299" s="10">
        <v>2.5000000000000001E-2</v>
      </c>
    </row>
    <row r="300" spans="1:2">
      <c r="A300" s="10" t="s">
        <v>500</v>
      </c>
      <c r="B300" s="10">
        <v>2.5000000000000001E-2</v>
      </c>
    </row>
    <row r="301" spans="1:2">
      <c r="A301" s="10" t="s">
        <v>303</v>
      </c>
      <c r="B301" s="10">
        <v>6.3700000000000007E-2</v>
      </c>
    </row>
    <row r="302" spans="1:2">
      <c r="A302" s="10" t="s">
        <v>304</v>
      </c>
      <c r="B302" s="10">
        <v>4.2099999999999999E-2</v>
      </c>
    </row>
    <row r="303" spans="1:2">
      <c r="A303" s="10" t="s">
        <v>501</v>
      </c>
      <c r="B303" s="10">
        <v>4.2099999999999999E-2</v>
      </c>
    </row>
    <row r="304" spans="1:2">
      <c r="A304" s="10" t="s">
        <v>305</v>
      </c>
      <c r="B304" s="10">
        <v>8.5599999999999996E-2</v>
      </c>
    </row>
    <row r="305" spans="1:2">
      <c r="A305" s="10" t="s">
        <v>307</v>
      </c>
      <c r="B305" s="10">
        <v>0.1696</v>
      </c>
    </row>
    <row r="306" spans="1:2">
      <c r="A306" s="10" t="s">
        <v>308</v>
      </c>
      <c r="B306" s="10">
        <v>3.5499999999999997E-2</v>
      </c>
    </row>
    <row r="307" spans="1:2">
      <c r="A307" s="10" t="s">
        <v>309</v>
      </c>
      <c r="B307" s="10">
        <v>2.8</v>
      </c>
    </row>
    <row r="308" spans="1:2">
      <c r="A308" s="10" t="s">
        <v>310</v>
      </c>
      <c r="B308" s="10">
        <v>0.3</v>
      </c>
    </row>
    <row r="309" spans="1:2">
      <c r="A309" s="10" t="s">
        <v>313</v>
      </c>
      <c r="B309" s="10">
        <v>0.40793000000000001</v>
      </c>
    </row>
    <row r="310" spans="1:2">
      <c r="A310" s="10" t="s">
        <v>314</v>
      </c>
      <c r="B310" s="10">
        <v>0.39139000000000002</v>
      </c>
    </row>
    <row r="311" spans="1:2">
      <c r="A311" s="10" t="s">
        <v>315</v>
      </c>
      <c r="B311" s="10">
        <v>0.30095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2"/>
  <sheetViews>
    <sheetView workbookViewId="0">
      <selection sqref="A1:G172"/>
    </sheetView>
  </sheetViews>
  <sheetFormatPr defaultColWidth="9" defaultRowHeight="13.5"/>
  <cols>
    <col min="1" max="1" width="30.6328125" style="10" customWidth="1" collapsed="1"/>
    <col min="2" max="6" width="20.6328125" style="10" customWidth="1" collapsed="1"/>
    <col min="7" max="16384" width="9" style="10" collapsed="1"/>
  </cols>
  <sheetData>
    <row r="1" spans="1:7">
      <c r="A1" s="9" t="s">
        <v>502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10" t="s">
        <v>503</v>
      </c>
    </row>
    <row r="2" spans="1:7">
      <c r="A2" s="11" t="s">
        <v>65</v>
      </c>
      <c r="B2" s="11">
        <v>200000</v>
      </c>
      <c r="C2" s="11">
        <v>200000</v>
      </c>
      <c r="D2" s="11">
        <v>200000</v>
      </c>
      <c r="E2" s="11">
        <v>200000</v>
      </c>
      <c r="F2" s="11">
        <v>200000</v>
      </c>
      <c r="G2" s="10">
        <v>1.43E-2</v>
      </c>
    </row>
    <row r="3" spans="1:7">
      <c r="A3" s="10" t="s">
        <v>66</v>
      </c>
      <c r="B3" s="10">
        <v>6000</v>
      </c>
      <c r="C3" s="10">
        <v>6000</v>
      </c>
      <c r="D3" s="10">
        <v>6000</v>
      </c>
      <c r="E3" s="10">
        <v>6000</v>
      </c>
      <c r="F3" s="10">
        <v>6000</v>
      </c>
      <c r="G3" s="10">
        <v>4.24E-2</v>
      </c>
    </row>
    <row r="4" spans="1:7">
      <c r="A4" s="10" t="s">
        <v>67</v>
      </c>
      <c r="B4" s="10">
        <v>15000</v>
      </c>
      <c r="C4" s="10">
        <v>15000</v>
      </c>
      <c r="D4" s="10">
        <v>15000</v>
      </c>
      <c r="E4" s="10">
        <v>15000</v>
      </c>
      <c r="F4" s="10">
        <v>15000</v>
      </c>
      <c r="G4" s="10">
        <v>9.2999999999999992E-3</v>
      </c>
    </row>
    <row r="5" spans="1:7">
      <c r="A5" s="10" t="s">
        <v>77</v>
      </c>
      <c r="B5" s="10">
        <v>70000</v>
      </c>
      <c r="C5" s="10">
        <v>70000</v>
      </c>
      <c r="D5" s="10">
        <v>70000</v>
      </c>
      <c r="E5" s="10">
        <v>70000</v>
      </c>
      <c r="F5" s="10">
        <v>70000</v>
      </c>
      <c r="G5" s="10">
        <v>3.4099999999999998E-2</v>
      </c>
    </row>
    <row r="6" spans="1:7">
      <c r="A6" s="10" t="s">
        <v>431</v>
      </c>
      <c r="B6" s="10">
        <v>3780</v>
      </c>
      <c r="C6" s="10">
        <v>2836</v>
      </c>
      <c r="D6" s="10">
        <v>2836</v>
      </c>
      <c r="E6" s="10">
        <v>1888</v>
      </c>
      <c r="F6" s="10">
        <v>1888</v>
      </c>
      <c r="G6" s="10">
        <v>0.17899999999999999</v>
      </c>
    </row>
    <row r="7" spans="1:7">
      <c r="A7" s="10" t="s">
        <v>78</v>
      </c>
      <c r="B7" s="10">
        <v>6000</v>
      </c>
      <c r="C7" s="10">
        <v>0</v>
      </c>
      <c r="D7" s="10">
        <v>0</v>
      </c>
      <c r="E7" s="10">
        <v>0</v>
      </c>
      <c r="F7" s="10">
        <v>0</v>
      </c>
      <c r="G7" s="10">
        <v>0.152</v>
      </c>
    </row>
    <row r="8" spans="1:7">
      <c r="A8" s="10" t="s">
        <v>80</v>
      </c>
      <c r="B8" s="10">
        <v>15000</v>
      </c>
      <c r="C8" s="10">
        <v>15000</v>
      </c>
      <c r="D8" s="10">
        <v>9000</v>
      </c>
      <c r="E8" s="10">
        <v>9000</v>
      </c>
      <c r="F8" s="10">
        <v>9000</v>
      </c>
      <c r="G8" s="10">
        <v>0.19700000000000001</v>
      </c>
    </row>
    <row r="9" spans="1:7">
      <c r="A9" s="10" t="s">
        <v>82</v>
      </c>
      <c r="B9" s="10">
        <v>5052</v>
      </c>
      <c r="C9" s="10">
        <v>2148</v>
      </c>
      <c r="D9" s="10">
        <v>0</v>
      </c>
      <c r="E9" s="10">
        <v>0</v>
      </c>
      <c r="F9" s="10">
        <v>0</v>
      </c>
      <c r="G9" s="10">
        <v>0.182</v>
      </c>
    </row>
    <row r="10" spans="1:7">
      <c r="A10" s="10" t="s">
        <v>83</v>
      </c>
      <c r="B10" s="10">
        <v>2000</v>
      </c>
      <c r="C10" s="10">
        <v>3000</v>
      </c>
      <c r="D10" s="10">
        <v>0</v>
      </c>
      <c r="E10" s="10">
        <v>0</v>
      </c>
      <c r="F10" s="10">
        <v>0</v>
      </c>
      <c r="G10" s="10">
        <v>0.16400000000000001</v>
      </c>
    </row>
    <row r="11" spans="1:7">
      <c r="A11" s="10" t="s">
        <v>84</v>
      </c>
      <c r="B11" s="10">
        <v>6600</v>
      </c>
      <c r="C11" s="10">
        <v>0</v>
      </c>
      <c r="D11" s="10">
        <v>0</v>
      </c>
      <c r="E11" s="10">
        <v>0</v>
      </c>
      <c r="F11" s="10">
        <v>0</v>
      </c>
      <c r="G11" s="10">
        <v>0.20200000000000001</v>
      </c>
    </row>
    <row r="12" spans="1:7">
      <c r="A12" s="10" t="s">
        <v>85</v>
      </c>
      <c r="B12" s="10">
        <v>3780</v>
      </c>
      <c r="C12" s="10">
        <v>2836</v>
      </c>
      <c r="D12" s="10">
        <v>2836</v>
      </c>
      <c r="E12" s="10">
        <v>1888</v>
      </c>
      <c r="F12" s="10">
        <v>1888</v>
      </c>
      <c r="G12" s="10">
        <v>0.16750000000000001</v>
      </c>
    </row>
    <row r="13" spans="1:7">
      <c r="A13" s="10" t="s">
        <v>86</v>
      </c>
      <c r="B13" s="10">
        <v>3780</v>
      </c>
      <c r="C13" s="10">
        <v>5000</v>
      </c>
      <c r="D13" s="10">
        <v>5000</v>
      </c>
      <c r="E13" s="10">
        <v>5000</v>
      </c>
      <c r="F13" s="10">
        <v>5000</v>
      </c>
      <c r="G13" s="10">
        <v>0.115</v>
      </c>
    </row>
    <row r="14" spans="1:7">
      <c r="A14" s="10" t="s">
        <v>87</v>
      </c>
      <c r="B14" s="10">
        <v>6600</v>
      </c>
      <c r="C14" s="10">
        <v>0</v>
      </c>
      <c r="D14" s="10">
        <v>0</v>
      </c>
      <c r="E14" s="10">
        <v>0</v>
      </c>
      <c r="F14" s="10">
        <v>0</v>
      </c>
      <c r="G14" s="10">
        <v>0.32400000000000001</v>
      </c>
    </row>
    <row r="15" spans="1:7">
      <c r="A15" s="10" t="s">
        <v>88</v>
      </c>
      <c r="B15" s="10">
        <v>7900</v>
      </c>
      <c r="C15" s="10">
        <v>0</v>
      </c>
      <c r="D15" s="10">
        <v>0</v>
      </c>
      <c r="E15" s="10">
        <v>0</v>
      </c>
      <c r="F15" s="10">
        <v>0</v>
      </c>
      <c r="G15" s="10">
        <v>0.29899999999999999</v>
      </c>
    </row>
    <row r="16" spans="1:7">
      <c r="A16" s="10" t="s">
        <v>89</v>
      </c>
      <c r="B16" s="10">
        <v>35120</v>
      </c>
      <c r="C16" s="10">
        <v>0</v>
      </c>
      <c r="D16" s="10">
        <v>0</v>
      </c>
      <c r="E16" s="10">
        <v>0</v>
      </c>
      <c r="F16" s="10">
        <v>0</v>
      </c>
      <c r="G16" s="10">
        <v>0.28799999999999998</v>
      </c>
    </row>
    <row r="17" spans="1:7">
      <c r="A17" s="10" t="s">
        <v>91</v>
      </c>
      <c r="B17" s="10">
        <v>6000</v>
      </c>
      <c r="C17" s="10">
        <v>6000</v>
      </c>
      <c r="D17" s="10">
        <v>6000</v>
      </c>
      <c r="E17" s="10">
        <v>6000</v>
      </c>
      <c r="F17" s="10">
        <v>6000</v>
      </c>
      <c r="G17" s="10">
        <v>2.2800000000000001E-2</v>
      </c>
    </row>
    <row r="18" spans="1:7">
      <c r="A18" s="10" t="s">
        <v>92</v>
      </c>
      <c r="B18" s="10">
        <v>0</v>
      </c>
      <c r="C18" s="10">
        <v>0</v>
      </c>
      <c r="D18" s="10">
        <v>0</v>
      </c>
      <c r="E18" s="10">
        <v>12000</v>
      </c>
      <c r="F18" s="10">
        <v>12000</v>
      </c>
      <c r="G18" s="10">
        <v>0</v>
      </c>
    </row>
    <row r="19" spans="1:7">
      <c r="A19" s="10" t="s">
        <v>93</v>
      </c>
      <c r="B19" s="10">
        <v>2000</v>
      </c>
      <c r="C19" s="10">
        <v>2000</v>
      </c>
      <c r="D19" s="10">
        <v>2000</v>
      </c>
      <c r="E19" s="10">
        <v>2000</v>
      </c>
      <c r="F19" s="10">
        <v>2000</v>
      </c>
      <c r="G19" s="10">
        <v>1.07</v>
      </c>
    </row>
    <row r="20" spans="1:7">
      <c r="A20" s="10" t="s">
        <v>94</v>
      </c>
      <c r="B20" s="10">
        <v>4000</v>
      </c>
      <c r="C20" s="10">
        <v>4000</v>
      </c>
      <c r="D20" s="10">
        <v>4000</v>
      </c>
      <c r="E20" s="10">
        <v>4000</v>
      </c>
      <c r="F20" s="10">
        <v>4000</v>
      </c>
      <c r="G20" s="10">
        <v>4.7450000000000001</v>
      </c>
    </row>
    <row r="21" spans="1:7">
      <c r="A21" s="10" t="s">
        <v>95</v>
      </c>
      <c r="B21" s="10">
        <v>38000</v>
      </c>
      <c r="C21" s="10">
        <v>38000</v>
      </c>
      <c r="D21" s="10">
        <v>38000</v>
      </c>
      <c r="E21" s="10">
        <v>38000</v>
      </c>
      <c r="F21" s="10">
        <v>38000</v>
      </c>
      <c r="G21" s="10">
        <v>1.02</v>
      </c>
    </row>
    <row r="22" spans="1:7">
      <c r="A22" s="10" t="s">
        <v>96</v>
      </c>
      <c r="B22" s="10">
        <v>15000</v>
      </c>
      <c r="C22" s="10">
        <v>10000</v>
      </c>
      <c r="D22" s="10">
        <v>10000</v>
      </c>
      <c r="E22" s="10">
        <v>10000</v>
      </c>
      <c r="F22" s="10">
        <v>10000</v>
      </c>
      <c r="G22" s="10">
        <v>1.05</v>
      </c>
    </row>
    <row r="23" spans="1:7">
      <c r="A23" s="10" t="s">
        <v>97</v>
      </c>
      <c r="B23" s="10">
        <v>24000</v>
      </c>
      <c r="C23" s="10">
        <v>20000</v>
      </c>
      <c r="D23" s="10">
        <v>20000</v>
      </c>
      <c r="E23" s="10">
        <v>20000</v>
      </c>
      <c r="F23" s="10">
        <v>20000</v>
      </c>
      <c r="G23" s="10">
        <v>1.71</v>
      </c>
    </row>
    <row r="24" spans="1:7">
      <c r="A24" s="10" t="s">
        <v>98</v>
      </c>
      <c r="B24" s="10">
        <v>84000</v>
      </c>
      <c r="C24" s="10">
        <v>84000</v>
      </c>
      <c r="D24" s="10">
        <v>40000</v>
      </c>
      <c r="E24" s="10">
        <v>40000</v>
      </c>
      <c r="F24" s="10">
        <v>40000</v>
      </c>
      <c r="G24" s="10">
        <v>1.71</v>
      </c>
    </row>
    <row r="25" spans="1:7">
      <c r="A25" s="10" t="s">
        <v>99</v>
      </c>
      <c r="B25" s="10">
        <v>10000</v>
      </c>
      <c r="C25" s="10">
        <v>10000</v>
      </c>
      <c r="D25" s="10">
        <v>10000</v>
      </c>
      <c r="E25" s="10">
        <v>10000</v>
      </c>
      <c r="F25" s="10">
        <v>10000</v>
      </c>
      <c r="G25" s="10">
        <v>0.7</v>
      </c>
    </row>
    <row r="26" spans="1:7">
      <c r="A26" s="10" t="s">
        <v>100</v>
      </c>
      <c r="B26" s="10">
        <v>4000</v>
      </c>
      <c r="C26" s="10">
        <v>4000</v>
      </c>
      <c r="D26" s="10">
        <v>4000</v>
      </c>
      <c r="E26" s="10">
        <v>4000</v>
      </c>
      <c r="F26" s="10">
        <v>4000</v>
      </c>
      <c r="G26" s="10">
        <v>4.8</v>
      </c>
    </row>
    <row r="27" spans="1:7">
      <c r="A27" s="10" t="s">
        <v>101</v>
      </c>
      <c r="B27" s="10">
        <v>20000</v>
      </c>
      <c r="C27" s="10">
        <v>20000</v>
      </c>
      <c r="D27" s="10">
        <v>20000</v>
      </c>
      <c r="E27" s="10">
        <v>20000</v>
      </c>
      <c r="F27" s="10">
        <v>20000</v>
      </c>
      <c r="G27" s="10">
        <v>0</v>
      </c>
    </row>
    <row r="28" spans="1:7">
      <c r="A28" s="10" t="s">
        <v>102</v>
      </c>
      <c r="B28" s="10">
        <v>100000</v>
      </c>
      <c r="C28" s="10">
        <v>100000</v>
      </c>
      <c r="D28" s="10">
        <v>100000</v>
      </c>
      <c r="E28" s="10">
        <v>100000</v>
      </c>
      <c r="F28" s="10">
        <v>100000</v>
      </c>
      <c r="G28" s="10">
        <v>1.7999999999999999E-2</v>
      </c>
    </row>
    <row r="29" spans="1:7">
      <c r="A29" s="10" t="s">
        <v>103</v>
      </c>
      <c r="B29" s="10">
        <v>120000</v>
      </c>
      <c r="C29" s="10">
        <v>120000</v>
      </c>
      <c r="D29" s="10">
        <v>90000</v>
      </c>
      <c r="E29" s="10">
        <v>90000</v>
      </c>
      <c r="F29" s="10">
        <v>90000</v>
      </c>
      <c r="G29" s="10">
        <v>2.1000000000000001E-2</v>
      </c>
    </row>
    <row r="30" spans="1:7">
      <c r="A30" s="10" t="s">
        <v>104</v>
      </c>
      <c r="B30" s="10">
        <v>30000</v>
      </c>
      <c r="C30" s="10">
        <v>300000</v>
      </c>
      <c r="D30" s="10">
        <v>300000</v>
      </c>
      <c r="E30" s="10">
        <v>300000</v>
      </c>
      <c r="F30" s="10">
        <v>300000</v>
      </c>
      <c r="G30" s="10">
        <v>5.1000000000000004E-3</v>
      </c>
    </row>
    <row r="31" spans="1:7">
      <c r="A31" s="10" t="s">
        <v>105</v>
      </c>
      <c r="B31" s="10">
        <v>3000</v>
      </c>
      <c r="C31" s="10">
        <v>3000</v>
      </c>
      <c r="D31" s="10">
        <v>3000</v>
      </c>
      <c r="E31" s="10">
        <v>3000</v>
      </c>
      <c r="F31" s="10">
        <v>3000</v>
      </c>
      <c r="G31" s="10">
        <v>3.5000000000000003E-2</v>
      </c>
    </row>
    <row r="32" spans="1:7">
      <c r="A32" s="10" t="s">
        <v>106</v>
      </c>
      <c r="B32" s="10">
        <v>500000</v>
      </c>
      <c r="C32" s="10">
        <v>500000</v>
      </c>
      <c r="D32" s="10">
        <v>750000</v>
      </c>
      <c r="E32" s="10">
        <v>800000</v>
      </c>
      <c r="F32" s="10">
        <v>1000000</v>
      </c>
      <c r="G32" s="10">
        <v>9.5999999999999992E-3</v>
      </c>
    </row>
    <row r="33" spans="1:7">
      <c r="A33" s="10" t="s">
        <v>107</v>
      </c>
      <c r="B33" s="10">
        <v>80000</v>
      </c>
      <c r="C33" s="10">
        <v>80000</v>
      </c>
      <c r="D33" s="10">
        <v>80000</v>
      </c>
      <c r="E33" s="10">
        <v>80000</v>
      </c>
      <c r="F33" s="10">
        <v>80000</v>
      </c>
      <c r="G33" s="10">
        <v>0.01</v>
      </c>
    </row>
    <row r="34" spans="1:7">
      <c r="A34" s="10" t="s">
        <v>108</v>
      </c>
      <c r="B34" s="10">
        <v>1232928</v>
      </c>
      <c r="C34" s="10">
        <v>980390</v>
      </c>
      <c r="D34" s="10">
        <v>1009686</v>
      </c>
      <c r="E34" s="10">
        <v>629840</v>
      </c>
      <c r="F34" s="10">
        <v>1061321</v>
      </c>
      <c r="G34" s="10">
        <v>8.0999999999999996E-3</v>
      </c>
    </row>
    <row r="35" spans="1:7">
      <c r="A35" s="10" t="s">
        <v>110</v>
      </c>
      <c r="B35" s="10">
        <v>120000</v>
      </c>
      <c r="C35" s="10">
        <v>120000</v>
      </c>
      <c r="D35" s="10">
        <v>120000</v>
      </c>
      <c r="E35" s="10">
        <v>120000</v>
      </c>
      <c r="F35" s="10">
        <v>120000</v>
      </c>
      <c r="G35" s="10">
        <v>1.4999999999999999E-2</v>
      </c>
    </row>
    <row r="36" spans="1:7">
      <c r="A36" s="10" t="s">
        <v>434</v>
      </c>
      <c r="B36" s="10">
        <v>3247725</v>
      </c>
      <c r="C36" s="10">
        <v>3084922</v>
      </c>
      <c r="D36" s="10">
        <v>3350965</v>
      </c>
      <c r="E36" s="10">
        <v>1230407</v>
      </c>
      <c r="F36" s="10">
        <v>1207849</v>
      </c>
      <c r="G36" s="10">
        <v>8.0000000000000002E-3</v>
      </c>
    </row>
    <row r="37" spans="1:7">
      <c r="A37" s="10" t="s">
        <v>111</v>
      </c>
      <c r="B37" s="10">
        <v>8370</v>
      </c>
      <c r="C37" s="10">
        <v>10720</v>
      </c>
      <c r="D37" s="10">
        <v>9440</v>
      </c>
      <c r="E37" s="10">
        <v>1200</v>
      </c>
      <c r="F37" s="10">
        <v>1200</v>
      </c>
      <c r="G37" s="10">
        <v>0.48509999999999998</v>
      </c>
    </row>
    <row r="38" spans="1:7">
      <c r="A38" s="10" t="s">
        <v>114</v>
      </c>
      <c r="B38" s="10">
        <v>16500</v>
      </c>
      <c r="C38" s="10">
        <v>35763</v>
      </c>
      <c r="D38" s="10">
        <v>7510</v>
      </c>
      <c r="E38" s="10">
        <v>0</v>
      </c>
      <c r="F38" s="10">
        <v>0</v>
      </c>
      <c r="G38" s="10">
        <v>0.68400000000000005</v>
      </c>
    </row>
    <row r="39" spans="1:7">
      <c r="A39" s="10" t="s">
        <v>122</v>
      </c>
      <c r="B39" s="10">
        <v>0</v>
      </c>
      <c r="C39" s="10">
        <v>4034</v>
      </c>
      <c r="D39" s="10">
        <v>0</v>
      </c>
      <c r="E39" s="10">
        <v>0</v>
      </c>
      <c r="F39" s="10">
        <v>0</v>
      </c>
      <c r="G39" s="10">
        <v>0.2084</v>
      </c>
    </row>
    <row r="40" spans="1:7">
      <c r="A40" s="10" t="s">
        <v>123</v>
      </c>
      <c r="B40" s="10">
        <v>0</v>
      </c>
      <c r="C40" s="10">
        <v>4159</v>
      </c>
      <c r="D40" s="10">
        <v>0</v>
      </c>
      <c r="E40" s="10">
        <v>0</v>
      </c>
      <c r="F40" s="10">
        <v>0</v>
      </c>
      <c r="G40" s="10">
        <v>0.1071</v>
      </c>
    </row>
    <row r="41" spans="1:7">
      <c r="A41" s="10" t="s">
        <v>124</v>
      </c>
      <c r="B41" s="10">
        <v>0</v>
      </c>
      <c r="C41" s="10">
        <v>4037</v>
      </c>
      <c r="D41" s="10">
        <v>0</v>
      </c>
      <c r="E41" s="10">
        <v>0</v>
      </c>
      <c r="F41" s="10">
        <v>0</v>
      </c>
      <c r="G41" s="10">
        <v>0.2084</v>
      </c>
    </row>
    <row r="42" spans="1:7">
      <c r="A42" s="10" t="s">
        <v>128</v>
      </c>
      <c r="B42" s="10">
        <v>6042</v>
      </c>
      <c r="C42" s="10">
        <v>6919</v>
      </c>
      <c r="D42" s="10">
        <v>6000</v>
      </c>
      <c r="E42" s="10">
        <v>11292</v>
      </c>
      <c r="F42" s="10">
        <v>11292</v>
      </c>
      <c r="G42" s="10">
        <v>7.1499999999999994E-2</v>
      </c>
    </row>
    <row r="43" spans="1:7">
      <c r="A43" s="10" t="s">
        <v>130</v>
      </c>
      <c r="B43" s="10">
        <v>18000</v>
      </c>
      <c r="C43" s="10">
        <v>0</v>
      </c>
      <c r="D43" s="10">
        <v>0</v>
      </c>
      <c r="E43" s="10">
        <v>0</v>
      </c>
      <c r="F43" s="10">
        <v>0</v>
      </c>
      <c r="G43" s="10">
        <v>4.65E-2</v>
      </c>
    </row>
    <row r="44" spans="1:7">
      <c r="A44" s="10" t="s">
        <v>132</v>
      </c>
      <c r="B44" s="10">
        <v>33650</v>
      </c>
      <c r="C44" s="10">
        <v>924</v>
      </c>
      <c r="D44" s="10">
        <v>891</v>
      </c>
      <c r="E44" s="10">
        <v>295</v>
      </c>
      <c r="F44" s="10">
        <v>295</v>
      </c>
      <c r="G44" s="10">
        <v>4.65E-2</v>
      </c>
    </row>
    <row r="45" spans="1:7">
      <c r="A45" s="10" t="s">
        <v>133</v>
      </c>
      <c r="B45" s="10">
        <v>64700</v>
      </c>
      <c r="C45" s="10">
        <v>0</v>
      </c>
      <c r="D45" s="10">
        <v>0</v>
      </c>
      <c r="E45" s="10">
        <v>0</v>
      </c>
      <c r="F45" s="10">
        <v>0</v>
      </c>
      <c r="G45" s="10">
        <v>4.65E-2</v>
      </c>
    </row>
    <row r="46" spans="1:7">
      <c r="A46" s="10" t="s">
        <v>134</v>
      </c>
      <c r="B46" s="10">
        <v>64500</v>
      </c>
      <c r="C46" s="10">
        <v>6000</v>
      </c>
      <c r="D46" s="10">
        <v>6000</v>
      </c>
      <c r="E46" s="10">
        <v>3000</v>
      </c>
      <c r="F46" s="10">
        <v>3000</v>
      </c>
      <c r="G46" s="10">
        <v>4.65E-2</v>
      </c>
    </row>
    <row r="47" spans="1:7">
      <c r="A47" s="10" t="s">
        <v>136</v>
      </c>
      <c r="B47" s="10">
        <v>103749</v>
      </c>
      <c r="C47" s="10">
        <v>73585</v>
      </c>
      <c r="D47" s="10">
        <v>54469</v>
      </c>
      <c r="E47" s="10">
        <v>32531</v>
      </c>
      <c r="F47" s="10">
        <v>32531</v>
      </c>
      <c r="G47" s="10">
        <v>4.65E-2</v>
      </c>
    </row>
    <row r="48" spans="1:7">
      <c r="A48" s="10" t="s">
        <v>138</v>
      </c>
      <c r="B48" s="10">
        <v>120000</v>
      </c>
      <c r="C48" s="10">
        <v>240000</v>
      </c>
      <c r="D48" s="10">
        <v>150000</v>
      </c>
      <c r="E48" s="10">
        <v>91646</v>
      </c>
      <c r="F48" s="10">
        <v>91646</v>
      </c>
      <c r="G48" s="10">
        <v>7.9000000000000001E-2</v>
      </c>
    </row>
    <row r="49" spans="1:7">
      <c r="A49" s="10" t="s">
        <v>139</v>
      </c>
      <c r="B49" s="10">
        <v>67</v>
      </c>
      <c r="C49" s="10">
        <v>64</v>
      </c>
      <c r="D49" s="10">
        <v>25</v>
      </c>
      <c r="E49" s="10">
        <v>0</v>
      </c>
      <c r="F49" s="10">
        <v>0</v>
      </c>
      <c r="G49" s="10">
        <v>0.08</v>
      </c>
    </row>
    <row r="50" spans="1:7">
      <c r="A50" s="10" t="s">
        <v>142</v>
      </c>
      <c r="B50" s="10">
        <v>336521</v>
      </c>
      <c r="C50" s="10">
        <v>135828</v>
      </c>
      <c r="D50" s="10">
        <v>95662</v>
      </c>
      <c r="E50" s="10">
        <v>84618</v>
      </c>
      <c r="F50" s="10">
        <v>84618</v>
      </c>
      <c r="G50" s="10">
        <v>6.08E-2</v>
      </c>
    </row>
    <row r="51" spans="1:7">
      <c r="A51" s="10" t="s">
        <v>143</v>
      </c>
      <c r="B51" s="10">
        <v>545870</v>
      </c>
      <c r="C51" s="10">
        <v>348510</v>
      </c>
      <c r="D51" s="10">
        <v>263620</v>
      </c>
      <c r="E51" s="10">
        <v>174000</v>
      </c>
      <c r="F51" s="10">
        <v>174000</v>
      </c>
      <c r="G51" s="10">
        <v>6.6600000000000006E-2</v>
      </c>
    </row>
    <row r="52" spans="1:7">
      <c r="A52" s="10" t="s">
        <v>145</v>
      </c>
      <c r="B52" s="10">
        <v>175330</v>
      </c>
      <c r="C52" s="10">
        <v>95885</v>
      </c>
      <c r="D52" s="10">
        <v>70845</v>
      </c>
      <c r="E52" s="10">
        <v>60650</v>
      </c>
      <c r="F52" s="10">
        <v>60650</v>
      </c>
      <c r="G52" s="10">
        <v>9.11E-2</v>
      </c>
    </row>
    <row r="53" spans="1:7">
      <c r="A53" s="10" t="s">
        <v>146</v>
      </c>
      <c r="B53" s="10">
        <v>156000</v>
      </c>
      <c r="C53" s="10">
        <v>87000</v>
      </c>
      <c r="D53" s="10">
        <v>60000</v>
      </c>
      <c r="E53" s="10">
        <v>31954</v>
      </c>
      <c r="F53" s="10">
        <v>31954</v>
      </c>
      <c r="G53" s="10">
        <v>6.9599999999999995E-2</v>
      </c>
    </row>
    <row r="54" spans="1:7">
      <c r="A54" s="10" t="s">
        <v>147</v>
      </c>
      <c r="B54" s="10">
        <v>110573</v>
      </c>
      <c r="C54" s="10">
        <v>75785</v>
      </c>
      <c r="D54" s="10">
        <v>70845</v>
      </c>
      <c r="E54" s="10">
        <v>60650</v>
      </c>
      <c r="F54" s="10">
        <v>60650</v>
      </c>
      <c r="G54" s="10">
        <v>9.5000000000000001E-2</v>
      </c>
    </row>
    <row r="55" spans="1:7">
      <c r="A55" s="10" t="s">
        <v>149</v>
      </c>
      <c r="B55" s="10">
        <v>8530</v>
      </c>
      <c r="C55" s="10">
        <v>10368</v>
      </c>
      <c r="D55" s="10">
        <v>9216</v>
      </c>
      <c r="E55" s="10">
        <v>1500</v>
      </c>
      <c r="F55" s="10">
        <v>1500</v>
      </c>
      <c r="G55" s="10">
        <v>0.2079</v>
      </c>
    </row>
    <row r="56" spans="1:7">
      <c r="A56" s="10" t="s">
        <v>150</v>
      </c>
      <c r="B56" s="10">
        <v>4800</v>
      </c>
      <c r="C56" s="10">
        <v>6720</v>
      </c>
      <c r="D56" s="10">
        <v>4260</v>
      </c>
      <c r="E56" s="10">
        <v>0</v>
      </c>
      <c r="F56" s="10">
        <v>0</v>
      </c>
      <c r="G56" s="10">
        <v>0.2079</v>
      </c>
    </row>
    <row r="57" spans="1:7">
      <c r="A57" s="10" t="s">
        <v>151</v>
      </c>
      <c r="B57" s="10">
        <v>273000</v>
      </c>
      <c r="C57" s="10">
        <v>255456</v>
      </c>
      <c r="D57" s="10">
        <v>279194</v>
      </c>
      <c r="E57" s="10">
        <v>192654</v>
      </c>
      <c r="F57" s="10">
        <v>192654</v>
      </c>
      <c r="G57" s="10">
        <v>9.4100000000000003E-2</v>
      </c>
    </row>
    <row r="58" spans="1:7">
      <c r="A58" s="10" t="s">
        <v>156</v>
      </c>
      <c r="B58" s="10">
        <v>363888</v>
      </c>
      <c r="C58" s="10">
        <v>261522</v>
      </c>
      <c r="D58" s="10">
        <v>184915</v>
      </c>
      <c r="E58" s="10">
        <v>150788</v>
      </c>
      <c r="F58" s="10">
        <v>150788</v>
      </c>
      <c r="G58" s="10">
        <v>6.3E-2</v>
      </c>
    </row>
    <row r="59" spans="1:7">
      <c r="A59" s="10" t="s">
        <v>159</v>
      </c>
      <c r="B59" s="10">
        <v>83472</v>
      </c>
      <c r="C59" s="10">
        <v>24505</v>
      </c>
      <c r="D59" s="10">
        <v>9135</v>
      </c>
      <c r="E59" s="10">
        <v>4907</v>
      </c>
      <c r="F59" s="10">
        <v>4907</v>
      </c>
      <c r="G59" s="10">
        <v>6.6799999999999998E-2</v>
      </c>
    </row>
    <row r="60" spans="1:7">
      <c r="A60" s="10" t="s">
        <v>161</v>
      </c>
      <c r="B60" s="10">
        <v>12684</v>
      </c>
      <c r="C60" s="10">
        <v>0</v>
      </c>
      <c r="D60" s="10">
        <v>0</v>
      </c>
      <c r="E60" s="10">
        <v>0</v>
      </c>
      <c r="F60" s="10">
        <v>0</v>
      </c>
      <c r="G60" s="10">
        <v>7.8E-2</v>
      </c>
    </row>
    <row r="61" spans="1:7">
      <c r="A61" s="10" t="s">
        <v>162</v>
      </c>
      <c r="B61" s="10">
        <v>9000</v>
      </c>
      <c r="C61" s="10">
        <v>4500</v>
      </c>
      <c r="D61" s="10">
        <v>3000</v>
      </c>
      <c r="E61" s="10">
        <v>0</v>
      </c>
      <c r="F61" s="10">
        <v>0</v>
      </c>
      <c r="G61" s="10">
        <v>9.9</v>
      </c>
    </row>
    <row r="62" spans="1:7">
      <c r="A62" s="10" t="s">
        <v>164</v>
      </c>
      <c r="B62" s="10">
        <v>60000</v>
      </c>
      <c r="C62" s="10">
        <v>80000</v>
      </c>
      <c r="D62" s="10">
        <v>80000</v>
      </c>
      <c r="E62" s="10">
        <v>60000</v>
      </c>
      <c r="F62" s="10">
        <v>60000</v>
      </c>
      <c r="G62" s="10">
        <v>1.43E-2</v>
      </c>
    </row>
    <row r="63" spans="1:7">
      <c r="A63" s="10" t="s">
        <v>166</v>
      </c>
      <c r="B63" s="10">
        <v>0</v>
      </c>
      <c r="C63" s="10">
        <v>4034</v>
      </c>
      <c r="D63" s="10">
        <v>0</v>
      </c>
      <c r="E63" s="10">
        <v>0</v>
      </c>
      <c r="F63" s="10">
        <v>0</v>
      </c>
      <c r="G63" s="10">
        <v>0.17560000000000001</v>
      </c>
    </row>
    <row r="64" spans="1:7">
      <c r="A64" s="10" t="s">
        <v>167</v>
      </c>
      <c r="B64" s="10">
        <v>18678</v>
      </c>
      <c r="C64" s="10">
        <v>17760</v>
      </c>
      <c r="D64" s="10">
        <v>9016</v>
      </c>
      <c r="E64" s="10">
        <v>597</v>
      </c>
      <c r="F64" s="10">
        <v>597</v>
      </c>
      <c r="G64" s="10">
        <v>0.43559999999999999</v>
      </c>
    </row>
    <row r="65" spans="1:7">
      <c r="A65" s="10" t="s">
        <v>171</v>
      </c>
      <c r="B65" s="10">
        <v>12000</v>
      </c>
      <c r="C65" s="10">
        <v>12000</v>
      </c>
      <c r="D65" s="10">
        <v>12000</v>
      </c>
      <c r="E65" s="10">
        <v>12000</v>
      </c>
      <c r="F65" s="10">
        <v>12000</v>
      </c>
      <c r="G65" s="10">
        <v>3.6600000000000001E-2</v>
      </c>
    </row>
    <row r="66" spans="1:7">
      <c r="A66" s="10" t="s">
        <v>448</v>
      </c>
      <c r="B66" s="10">
        <v>3000</v>
      </c>
      <c r="C66" s="10">
        <v>3000</v>
      </c>
      <c r="D66" s="10">
        <v>3000</v>
      </c>
      <c r="E66" s="10">
        <v>3000</v>
      </c>
      <c r="F66" s="10">
        <v>3000</v>
      </c>
      <c r="G66" s="10">
        <v>0.1</v>
      </c>
    </row>
    <row r="67" spans="1:7">
      <c r="A67" s="10" t="s">
        <v>449</v>
      </c>
      <c r="B67" s="10">
        <v>3000</v>
      </c>
      <c r="C67" s="10">
        <v>3000</v>
      </c>
      <c r="D67" s="10">
        <v>3000</v>
      </c>
      <c r="E67" s="10">
        <v>3000</v>
      </c>
      <c r="F67" s="10">
        <v>3000</v>
      </c>
      <c r="G67" s="10">
        <v>0.1</v>
      </c>
    </row>
    <row r="68" spans="1:7">
      <c r="A68" s="10" t="s">
        <v>450</v>
      </c>
      <c r="B68" s="10">
        <v>3000</v>
      </c>
      <c r="C68" s="10">
        <v>3000</v>
      </c>
      <c r="D68" s="10">
        <v>3000</v>
      </c>
      <c r="E68" s="10">
        <v>3000</v>
      </c>
      <c r="F68" s="10">
        <v>3000</v>
      </c>
      <c r="G68" s="10">
        <v>0.1</v>
      </c>
    </row>
    <row r="69" spans="1:7">
      <c r="A69" s="10" t="s">
        <v>172</v>
      </c>
      <c r="B69" s="10">
        <v>3000</v>
      </c>
      <c r="C69" s="10">
        <v>3000</v>
      </c>
      <c r="D69" s="10">
        <v>3000</v>
      </c>
      <c r="E69" s="10">
        <v>3000</v>
      </c>
      <c r="F69" s="10">
        <v>3000</v>
      </c>
      <c r="G69" s="10">
        <v>0.1</v>
      </c>
    </row>
    <row r="70" spans="1:7">
      <c r="A70" s="10" t="s">
        <v>174</v>
      </c>
      <c r="B70" s="10">
        <v>160000</v>
      </c>
      <c r="C70" s="10">
        <v>100000</v>
      </c>
      <c r="D70" s="10">
        <v>100000</v>
      </c>
      <c r="E70" s="10">
        <v>100000</v>
      </c>
      <c r="F70" s="10">
        <v>100000</v>
      </c>
      <c r="G70" s="10">
        <v>1.1900000000000001E-2</v>
      </c>
    </row>
    <row r="71" spans="1:7">
      <c r="A71" s="10" t="s">
        <v>176</v>
      </c>
      <c r="B71" s="10">
        <v>80000</v>
      </c>
      <c r="C71" s="10">
        <v>80000</v>
      </c>
      <c r="D71" s="10">
        <v>80000</v>
      </c>
      <c r="E71" s="10">
        <v>80000</v>
      </c>
      <c r="F71" s="10">
        <v>80000</v>
      </c>
      <c r="G71" s="10">
        <v>9.5999999999999992E-3</v>
      </c>
    </row>
    <row r="72" spans="1:7">
      <c r="A72" s="10" t="s">
        <v>177</v>
      </c>
      <c r="B72" s="10">
        <v>510000</v>
      </c>
      <c r="C72" s="10">
        <v>510000</v>
      </c>
      <c r="D72" s="10">
        <v>510000</v>
      </c>
      <c r="E72" s="10">
        <v>510000</v>
      </c>
      <c r="F72" s="10">
        <v>510000</v>
      </c>
      <c r="G72" s="10">
        <v>5.1999999999999998E-3</v>
      </c>
    </row>
    <row r="73" spans="1:7">
      <c r="A73" s="10" t="s">
        <v>178</v>
      </c>
      <c r="B73" s="10">
        <v>80000</v>
      </c>
      <c r="C73" s="10">
        <v>80000</v>
      </c>
      <c r="D73" s="10">
        <v>80000</v>
      </c>
      <c r="E73" s="10">
        <v>80000</v>
      </c>
      <c r="F73" s="10">
        <v>80000</v>
      </c>
      <c r="G73" s="10">
        <v>2.64E-2</v>
      </c>
    </row>
    <row r="74" spans="1:7">
      <c r="A74" s="10" t="s">
        <v>179</v>
      </c>
      <c r="B74" s="10">
        <v>45000</v>
      </c>
      <c r="C74" s="10">
        <v>45000</v>
      </c>
      <c r="D74" s="10">
        <v>45000</v>
      </c>
      <c r="E74" s="10">
        <v>45000</v>
      </c>
      <c r="F74" s="10">
        <v>45000</v>
      </c>
      <c r="G74" s="10">
        <v>6.93E-2</v>
      </c>
    </row>
    <row r="75" spans="1:7">
      <c r="A75" s="10" t="s">
        <v>184</v>
      </c>
      <c r="B75" s="10">
        <v>60000</v>
      </c>
      <c r="C75" s="10">
        <v>60000</v>
      </c>
      <c r="D75" s="10">
        <v>60000</v>
      </c>
      <c r="E75" s="10">
        <v>60000</v>
      </c>
      <c r="F75" s="10">
        <v>60000</v>
      </c>
      <c r="G75" s="10">
        <v>6.4299999999999996E-2</v>
      </c>
    </row>
    <row r="76" spans="1:7">
      <c r="A76" s="10" t="s">
        <v>185</v>
      </c>
      <c r="B76" s="10">
        <v>66000</v>
      </c>
      <c r="C76" s="10">
        <v>120000</v>
      </c>
      <c r="D76" s="10">
        <v>110000</v>
      </c>
      <c r="E76" s="10">
        <v>110000</v>
      </c>
      <c r="F76" s="10">
        <v>110000</v>
      </c>
      <c r="G76" s="10">
        <v>5.9400000000000001E-2</v>
      </c>
    </row>
    <row r="77" spans="1:7">
      <c r="A77" s="10" t="s">
        <v>455</v>
      </c>
      <c r="B77" s="10">
        <v>6000</v>
      </c>
      <c r="C77" s="10">
        <v>9000</v>
      </c>
      <c r="D77" s="10">
        <v>6000</v>
      </c>
      <c r="E77" s="10">
        <v>6000</v>
      </c>
      <c r="F77" s="10">
        <v>6000</v>
      </c>
      <c r="G77" s="10">
        <v>0</v>
      </c>
    </row>
    <row r="78" spans="1:7">
      <c r="A78" s="10" t="s">
        <v>186</v>
      </c>
      <c r="B78" s="10">
        <v>660000</v>
      </c>
      <c r="C78" s="10">
        <v>660000</v>
      </c>
      <c r="D78" s="10">
        <v>660000</v>
      </c>
      <c r="E78" s="10">
        <v>660000</v>
      </c>
      <c r="F78" s="10">
        <v>660000</v>
      </c>
      <c r="G78" s="10">
        <v>1.4E-2</v>
      </c>
    </row>
    <row r="79" spans="1:7">
      <c r="A79" s="10" t="s">
        <v>187</v>
      </c>
      <c r="B79" s="10">
        <v>180000</v>
      </c>
      <c r="C79" s="10">
        <v>180000</v>
      </c>
      <c r="D79" s="10">
        <v>180000</v>
      </c>
      <c r="E79" s="10">
        <v>180000</v>
      </c>
      <c r="F79" s="10">
        <v>180000</v>
      </c>
      <c r="G79" s="10">
        <v>3.4000000000000002E-2</v>
      </c>
    </row>
    <row r="80" spans="1:7">
      <c r="A80" s="10" t="s">
        <v>188</v>
      </c>
      <c r="B80" s="10">
        <v>102000</v>
      </c>
      <c r="C80" s="10">
        <v>102000</v>
      </c>
      <c r="D80" s="10">
        <v>102000</v>
      </c>
      <c r="E80" s="10">
        <v>102000</v>
      </c>
      <c r="F80" s="10">
        <v>102000</v>
      </c>
      <c r="G80" s="10">
        <v>1.44E-2</v>
      </c>
    </row>
    <row r="81" spans="1:7">
      <c r="A81" s="10" t="s">
        <v>189</v>
      </c>
      <c r="B81" s="10">
        <v>3500000</v>
      </c>
      <c r="C81" s="10">
        <v>3500060</v>
      </c>
      <c r="D81" s="10">
        <v>3501637</v>
      </c>
      <c r="E81" s="10">
        <v>3500720</v>
      </c>
      <c r="F81" s="10">
        <v>3523538</v>
      </c>
      <c r="G81" s="10">
        <v>6.1999999999999998E-3</v>
      </c>
    </row>
    <row r="82" spans="1:7">
      <c r="A82" s="10" t="s">
        <v>190</v>
      </c>
      <c r="B82" s="10">
        <v>16000</v>
      </c>
      <c r="C82" s="10">
        <v>16000</v>
      </c>
      <c r="D82" s="10">
        <v>16000</v>
      </c>
      <c r="E82" s="10">
        <v>148125</v>
      </c>
      <c r="F82" s="10">
        <v>16000</v>
      </c>
      <c r="G82" s="10">
        <v>0</v>
      </c>
    </row>
    <row r="83" spans="1:7">
      <c r="A83" s="10" t="s">
        <v>191</v>
      </c>
      <c r="B83" s="10">
        <v>2200000</v>
      </c>
      <c r="C83" s="10">
        <v>1400000</v>
      </c>
      <c r="D83" s="10">
        <v>1400000</v>
      </c>
      <c r="E83" s="10">
        <v>1400000</v>
      </c>
      <c r="F83" s="10">
        <v>1400000</v>
      </c>
      <c r="G83" s="10">
        <v>1.29E-2</v>
      </c>
    </row>
    <row r="84" spans="1:7">
      <c r="A84" s="10" t="s">
        <v>193</v>
      </c>
      <c r="B84" s="10">
        <v>330000</v>
      </c>
      <c r="C84" s="10">
        <v>330000</v>
      </c>
      <c r="D84" s="10">
        <v>330000</v>
      </c>
      <c r="E84" s="10">
        <v>330000</v>
      </c>
      <c r="F84" s="10">
        <v>330000</v>
      </c>
      <c r="G84" s="10">
        <v>1.4800000000000001E-2</v>
      </c>
    </row>
    <row r="85" spans="1:7">
      <c r="A85" s="10" t="s">
        <v>195</v>
      </c>
      <c r="B85" s="10">
        <v>3000</v>
      </c>
      <c r="C85" s="10">
        <v>3000</v>
      </c>
      <c r="D85" s="10">
        <v>0</v>
      </c>
      <c r="E85" s="10">
        <v>6000</v>
      </c>
      <c r="F85" s="10">
        <v>6000</v>
      </c>
      <c r="G85" s="10">
        <v>1.9300000000000001E-2</v>
      </c>
    </row>
    <row r="86" spans="1:7">
      <c r="A86" s="10" t="s">
        <v>460</v>
      </c>
      <c r="B86" s="10">
        <v>0</v>
      </c>
      <c r="C86" s="10">
        <v>10000</v>
      </c>
      <c r="D86" s="10">
        <v>10000</v>
      </c>
      <c r="E86" s="10">
        <v>10000</v>
      </c>
      <c r="F86" s="10">
        <v>10000</v>
      </c>
      <c r="G86" s="10">
        <v>0</v>
      </c>
    </row>
    <row r="87" spans="1:7">
      <c r="A87" s="10" t="s">
        <v>197</v>
      </c>
      <c r="B87" s="10">
        <v>270000</v>
      </c>
      <c r="C87" s="10">
        <v>150000</v>
      </c>
      <c r="D87" s="10">
        <v>120000</v>
      </c>
      <c r="E87" s="10">
        <v>90000</v>
      </c>
      <c r="F87" s="10">
        <v>90000</v>
      </c>
      <c r="G87" s="10">
        <v>6.8999999999999999E-3</v>
      </c>
    </row>
    <row r="88" spans="1:7">
      <c r="A88" s="10" t="s">
        <v>199</v>
      </c>
      <c r="B88" s="10">
        <v>0</v>
      </c>
      <c r="C88" s="10">
        <v>0</v>
      </c>
      <c r="D88" s="10">
        <v>0</v>
      </c>
      <c r="E88" s="10">
        <v>2080</v>
      </c>
      <c r="F88" s="10">
        <v>2080</v>
      </c>
      <c r="G88" s="10">
        <v>0</v>
      </c>
    </row>
    <row r="89" spans="1:7">
      <c r="A89" s="10" t="s">
        <v>200</v>
      </c>
      <c r="B89" s="10">
        <v>9016000</v>
      </c>
      <c r="C89" s="10">
        <v>9016000</v>
      </c>
      <c r="D89" s="10">
        <v>9016000</v>
      </c>
      <c r="E89" s="10">
        <v>9016000</v>
      </c>
      <c r="F89" s="10">
        <v>9100000</v>
      </c>
      <c r="G89" s="10">
        <v>8.9999999999999993E-3</v>
      </c>
    </row>
    <row r="90" spans="1:7">
      <c r="A90" s="10" t="s">
        <v>201</v>
      </c>
      <c r="B90" s="10">
        <v>0</v>
      </c>
      <c r="C90" s="10">
        <v>30</v>
      </c>
      <c r="D90" s="10">
        <v>0</v>
      </c>
      <c r="E90" s="10">
        <v>0</v>
      </c>
      <c r="F90" s="10">
        <v>158343</v>
      </c>
      <c r="G90" s="10">
        <v>0</v>
      </c>
    </row>
    <row r="91" spans="1:7">
      <c r="A91" s="10" t="s">
        <v>202</v>
      </c>
      <c r="B91" s="10">
        <v>1494000</v>
      </c>
      <c r="C91" s="10">
        <v>1000000</v>
      </c>
      <c r="D91" s="10">
        <v>1000000</v>
      </c>
      <c r="E91" s="10">
        <v>1000000</v>
      </c>
      <c r="F91" s="10">
        <v>1000000</v>
      </c>
      <c r="G91" s="10">
        <v>8.8999999999999999E-3</v>
      </c>
    </row>
    <row r="92" spans="1:7">
      <c r="A92" s="10" t="s">
        <v>203</v>
      </c>
      <c r="B92" s="10">
        <v>0</v>
      </c>
      <c r="C92" s="10">
        <v>59</v>
      </c>
      <c r="D92" s="10">
        <v>80</v>
      </c>
      <c r="E92" s="10">
        <v>60</v>
      </c>
      <c r="F92" s="10">
        <v>1027</v>
      </c>
      <c r="G92" s="10">
        <v>0</v>
      </c>
    </row>
    <row r="93" spans="1:7">
      <c r="A93" s="10" t="s">
        <v>204</v>
      </c>
      <c r="B93" s="10">
        <v>200000</v>
      </c>
      <c r="C93" s="10">
        <v>200000</v>
      </c>
      <c r="D93" s="10">
        <v>200000</v>
      </c>
      <c r="E93" s="10">
        <v>200000</v>
      </c>
      <c r="F93" s="10">
        <v>200000</v>
      </c>
      <c r="G93" s="10">
        <v>1.2200000000000001E-2</v>
      </c>
    </row>
    <row r="94" spans="1:7">
      <c r="A94" s="10" t="s">
        <v>205</v>
      </c>
      <c r="B94" s="10">
        <v>1000000</v>
      </c>
      <c r="C94" s="10">
        <v>1000000</v>
      </c>
      <c r="D94" s="10">
        <v>1000000</v>
      </c>
      <c r="E94" s="10">
        <v>1000000</v>
      </c>
      <c r="F94" s="10">
        <v>1000000</v>
      </c>
      <c r="G94" s="10">
        <v>1.2E-2</v>
      </c>
    </row>
    <row r="95" spans="1:7">
      <c r="A95" s="10" t="s">
        <v>206</v>
      </c>
      <c r="B95" s="10">
        <v>6043374</v>
      </c>
      <c r="C95" s="10">
        <v>4000000</v>
      </c>
      <c r="D95" s="10">
        <v>4000000</v>
      </c>
      <c r="E95" s="10">
        <v>4000000</v>
      </c>
      <c r="F95" s="10">
        <v>4000000</v>
      </c>
      <c r="G95" s="10">
        <v>1.12E-2</v>
      </c>
    </row>
    <row r="96" spans="1:7">
      <c r="A96" s="10" t="s">
        <v>207</v>
      </c>
      <c r="B96" s="10">
        <v>1935352</v>
      </c>
      <c r="C96" s="10">
        <v>1500000</v>
      </c>
      <c r="D96" s="10">
        <v>1500000</v>
      </c>
      <c r="E96" s="10">
        <v>1500000</v>
      </c>
      <c r="F96" s="10">
        <v>1500000</v>
      </c>
      <c r="G96" s="10">
        <v>8.9999999999999993E-3</v>
      </c>
    </row>
    <row r="97" spans="1:7">
      <c r="A97" s="10" t="s">
        <v>208</v>
      </c>
      <c r="B97" s="10">
        <v>260127</v>
      </c>
      <c r="C97" s="10">
        <v>300000</v>
      </c>
      <c r="D97" s="10">
        <v>300000</v>
      </c>
      <c r="E97" s="10">
        <v>300000</v>
      </c>
      <c r="F97" s="10">
        <v>300000</v>
      </c>
      <c r="G97" s="10">
        <v>1.0200000000000001E-2</v>
      </c>
    </row>
    <row r="98" spans="1:7">
      <c r="A98" s="10" t="s">
        <v>209</v>
      </c>
      <c r="B98" s="10">
        <v>582000</v>
      </c>
      <c r="C98" s="10">
        <v>1000000</v>
      </c>
      <c r="D98" s="10">
        <v>1000000</v>
      </c>
      <c r="E98" s="10">
        <v>1000000</v>
      </c>
      <c r="F98" s="10">
        <v>1000000</v>
      </c>
      <c r="G98" s="10">
        <v>8.6999999999999994E-3</v>
      </c>
    </row>
    <row r="99" spans="1:7">
      <c r="A99" s="10" t="s">
        <v>211</v>
      </c>
      <c r="B99" s="10">
        <v>5000000</v>
      </c>
      <c r="C99" s="10">
        <v>5000000</v>
      </c>
      <c r="D99" s="10">
        <v>5000000</v>
      </c>
      <c r="E99" s="10">
        <v>5000000</v>
      </c>
      <c r="F99" s="10">
        <v>5000000</v>
      </c>
      <c r="G99" s="10">
        <v>4.4000000000000003E-3</v>
      </c>
    </row>
    <row r="100" spans="1:7">
      <c r="A100" s="10" t="s">
        <v>212</v>
      </c>
      <c r="B100" s="10">
        <v>0</v>
      </c>
      <c r="C100" s="10">
        <v>0</v>
      </c>
      <c r="D100" s="10">
        <v>1000</v>
      </c>
      <c r="E100" s="10">
        <v>0</v>
      </c>
      <c r="F100" s="10">
        <v>1000</v>
      </c>
      <c r="G100" s="10">
        <v>1.1499999999999999</v>
      </c>
    </row>
    <row r="101" spans="1:7">
      <c r="A101" s="10" t="s">
        <v>213</v>
      </c>
      <c r="B101" s="10">
        <v>0</v>
      </c>
      <c r="C101" s="10">
        <v>0</v>
      </c>
      <c r="D101" s="10">
        <v>7560</v>
      </c>
      <c r="E101" s="10">
        <v>14568</v>
      </c>
      <c r="F101" s="10">
        <v>0</v>
      </c>
      <c r="G101" s="10">
        <v>0.76</v>
      </c>
    </row>
    <row r="102" spans="1:7">
      <c r="A102" s="10" t="s">
        <v>214</v>
      </c>
      <c r="B102" s="10">
        <v>0</v>
      </c>
      <c r="C102" s="10">
        <v>3409</v>
      </c>
      <c r="D102" s="10">
        <v>0</v>
      </c>
      <c r="E102" s="10">
        <v>0</v>
      </c>
      <c r="F102" s="10">
        <v>0</v>
      </c>
      <c r="G102" s="10">
        <v>0</v>
      </c>
    </row>
    <row r="103" spans="1:7">
      <c r="A103" s="10" t="s">
        <v>215</v>
      </c>
      <c r="B103" s="10">
        <v>6034</v>
      </c>
      <c r="C103" s="10">
        <v>3396</v>
      </c>
      <c r="D103" s="10">
        <v>0</v>
      </c>
      <c r="E103" s="10">
        <v>1940</v>
      </c>
      <c r="F103" s="10">
        <v>0</v>
      </c>
      <c r="G103" s="10">
        <v>1.4</v>
      </c>
    </row>
    <row r="104" spans="1:7">
      <c r="A104" s="10" t="s">
        <v>217</v>
      </c>
      <c r="B104" s="10">
        <v>2740</v>
      </c>
      <c r="C104" s="10">
        <v>0</v>
      </c>
      <c r="D104" s="10">
        <v>1432</v>
      </c>
      <c r="E104" s="10">
        <v>0</v>
      </c>
      <c r="F104" s="10">
        <v>0</v>
      </c>
      <c r="G104" s="10">
        <v>2.73</v>
      </c>
    </row>
    <row r="105" spans="1:7">
      <c r="A105" s="10" t="s">
        <v>220</v>
      </c>
      <c r="B105" s="10">
        <v>1572</v>
      </c>
      <c r="C105" s="10">
        <v>3000</v>
      </c>
      <c r="D105" s="10">
        <v>2000</v>
      </c>
      <c r="E105" s="10">
        <v>1000</v>
      </c>
      <c r="F105" s="10">
        <v>1000</v>
      </c>
      <c r="G105" s="10">
        <v>0.8</v>
      </c>
    </row>
    <row r="106" spans="1:7">
      <c r="A106" s="10" t="s">
        <v>226</v>
      </c>
      <c r="B106" s="10">
        <v>2000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</row>
    <row r="107" spans="1:7">
      <c r="A107" s="10" t="s">
        <v>227</v>
      </c>
      <c r="B107" s="10">
        <v>4714</v>
      </c>
      <c r="C107" s="10">
        <v>4103</v>
      </c>
      <c r="D107" s="10">
        <v>77</v>
      </c>
      <c r="E107" s="10">
        <v>0</v>
      </c>
      <c r="F107" s="10">
        <v>0</v>
      </c>
      <c r="G107" s="10">
        <v>2.8000000000000001E-2</v>
      </c>
    </row>
    <row r="108" spans="1:7">
      <c r="A108" s="10" t="s">
        <v>228</v>
      </c>
      <c r="B108" s="10">
        <v>60000</v>
      </c>
      <c r="C108" s="10">
        <v>40000</v>
      </c>
      <c r="D108" s="10">
        <v>40000</v>
      </c>
      <c r="E108" s="10">
        <v>40000</v>
      </c>
      <c r="F108" s="10">
        <v>40000</v>
      </c>
      <c r="G108" s="10">
        <v>7.1499999999999994E-2</v>
      </c>
    </row>
    <row r="109" spans="1:7">
      <c r="A109" s="10" t="s">
        <v>229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8.6999999999999994E-2</v>
      </c>
    </row>
    <row r="110" spans="1:7">
      <c r="A110" s="10" t="s">
        <v>230</v>
      </c>
      <c r="B110" s="10">
        <v>6000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</row>
    <row r="111" spans="1:7">
      <c r="A111" s="10" t="s">
        <v>470</v>
      </c>
      <c r="B111" s="10">
        <v>3000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</row>
    <row r="112" spans="1:7">
      <c r="A112" s="10" t="s">
        <v>232</v>
      </c>
      <c r="B112" s="10">
        <v>10000</v>
      </c>
      <c r="C112" s="10">
        <v>10000</v>
      </c>
      <c r="D112" s="10">
        <v>5000</v>
      </c>
      <c r="E112" s="10">
        <v>5000</v>
      </c>
      <c r="F112" s="10">
        <v>5000</v>
      </c>
      <c r="G112" s="10">
        <v>0.38500000000000001</v>
      </c>
    </row>
    <row r="113" spans="1:7">
      <c r="A113" s="10" t="s">
        <v>233</v>
      </c>
      <c r="B113" s="10">
        <v>60000</v>
      </c>
      <c r="C113" s="10">
        <v>60000</v>
      </c>
      <c r="D113" s="10">
        <v>60000</v>
      </c>
      <c r="E113" s="10">
        <v>60000</v>
      </c>
      <c r="F113" s="10">
        <v>60000</v>
      </c>
      <c r="G113" s="10">
        <v>1.4500000000000001E-2</v>
      </c>
    </row>
    <row r="114" spans="1:7">
      <c r="A114" s="10" t="s">
        <v>235</v>
      </c>
      <c r="B114" s="10">
        <v>15000</v>
      </c>
      <c r="C114" s="10">
        <v>15000</v>
      </c>
      <c r="D114" s="10">
        <v>15000</v>
      </c>
      <c r="E114" s="10">
        <v>15000</v>
      </c>
      <c r="F114" s="10">
        <v>15000</v>
      </c>
      <c r="G114" s="10">
        <v>1.24E-2</v>
      </c>
    </row>
    <row r="115" spans="1:7">
      <c r="A115" s="10" t="s">
        <v>237</v>
      </c>
      <c r="B115" s="10">
        <v>4600000</v>
      </c>
      <c r="C115" s="10">
        <v>4600000</v>
      </c>
      <c r="D115" s="10">
        <v>4600000</v>
      </c>
      <c r="E115" s="10">
        <v>4600000</v>
      </c>
      <c r="F115" s="10">
        <v>4600000</v>
      </c>
      <c r="G115" s="10">
        <v>9.2999999999999992E-3</v>
      </c>
    </row>
    <row r="116" spans="1:7">
      <c r="A116" s="10" t="s">
        <v>238</v>
      </c>
      <c r="B116" s="10">
        <v>72000</v>
      </c>
      <c r="C116" s="10">
        <v>72000</v>
      </c>
      <c r="D116" s="10">
        <v>72000</v>
      </c>
      <c r="E116" s="10">
        <v>72000</v>
      </c>
      <c r="F116" s="10">
        <v>72000</v>
      </c>
      <c r="G116" s="10">
        <v>1.06E-2</v>
      </c>
    </row>
    <row r="117" spans="1:7">
      <c r="A117" s="10" t="s">
        <v>239</v>
      </c>
      <c r="B117" s="10">
        <v>627</v>
      </c>
      <c r="C117" s="10">
        <v>677</v>
      </c>
      <c r="D117" s="10">
        <v>451</v>
      </c>
      <c r="E117" s="10">
        <v>500</v>
      </c>
      <c r="F117" s="10">
        <v>836</v>
      </c>
      <c r="G117" s="10">
        <v>0</v>
      </c>
    </row>
    <row r="118" spans="1:7">
      <c r="A118" s="10" t="s">
        <v>241</v>
      </c>
      <c r="B118" s="10">
        <v>42000</v>
      </c>
      <c r="C118" s="10">
        <v>75000</v>
      </c>
      <c r="D118" s="10">
        <v>75000</v>
      </c>
      <c r="E118" s="10">
        <v>75000</v>
      </c>
      <c r="F118" s="10">
        <v>75000</v>
      </c>
      <c r="G118" s="10">
        <v>1.1299999999999999E-2</v>
      </c>
    </row>
    <row r="119" spans="1:7">
      <c r="A119" s="10" t="s">
        <v>242</v>
      </c>
      <c r="B119" s="10">
        <v>6000</v>
      </c>
      <c r="C119" s="10">
        <v>6000</v>
      </c>
      <c r="D119" s="10">
        <v>6000</v>
      </c>
      <c r="E119" s="10">
        <v>6000</v>
      </c>
      <c r="F119" s="10">
        <v>6000</v>
      </c>
      <c r="G119" s="10">
        <v>1.0699999999999999E-2</v>
      </c>
    </row>
    <row r="120" spans="1:7">
      <c r="A120" s="10" t="s">
        <v>244</v>
      </c>
      <c r="B120" s="10">
        <v>0</v>
      </c>
      <c r="C120" s="10">
        <v>3000</v>
      </c>
      <c r="D120" s="10">
        <v>0</v>
      </c>
      <c r="E120" s="10">
        <v>3000</v>
      </c>
      <c r="F120" s="10">
        <v>0</v>
      </c>
      <c r="G120" s="10">
        <v>0</v>
      </c>
    </row>
    <row r="121" spans="1:7">
      <c r="A121" s="10" t="s">
        <v>245</v>
      </c>
      <c r="B121" s="10">
        <v>9000</v>
      </c>
      <c r="C121" s="10">
        <v>9000</v>
      </c>
      <c r="D121" s="10">
        <v>9000</v>
      </c>
      <c r="E121" s="10">
        <v>9000</v>
      </c>
      <c r="F121" s="10">
        <v>9000</v>
      </c>
      <c r="G121" s="10">
        <v>1.0999999999999999E-2</v>
      </c>
    </row>
    <row r="122" spans="1:7">
      <c r="A122" s="10" t="s">
        <v>246</v>
      </c>
      <c r="B122" s="10">
        <v>330000</v>
      </c>
      <c r="C122" s="10">
        <v>300000</v>
      </c>
      <c r="D122" s="10">
        <v>300000</v>
      </c>
      <c r="E122" s="10">
        <v>300000</v>
      </c>
      <c r="F122" s="10">
        <v>300000</v>
      </c>
      <c r="G122" s="10">
        <v>1.0800000000000001E-2</v>
      </c>
    </row>
    <row r="123" spans="1:7">
      <c r="A123" s="10" t="s">
        <v>247</v>
      </c>
      <c r="B123" s="10">
        <v>0</v>
      </c>
      <c r="C123" s="10">
        <v>0</v>
      </c>
      <c r="D123" s="10">
        <v>4000</v>
      </c>
      <c r="E123" s="10">
        <v>0</v>
      </c>
      <c r="F123" s="10">
        <v>16000</v>
      </c>
      <c r="G123" s="10">
        <v>0</v>
      </c>
    </row>
    <row r="124" spans="1:7">
      <c r="A124" s="10" t="s">
        <v>248</v>
      </c>
      <c r="B124" s="10">
        <v>12000</v>
      </c>
      <c r="C124" s="10">
        <v>12000</v>
      </c>
      <c r="D124" s="10">
        <v>12000</v>
      </c>
      <c r="E124" s="10">
        <v>12000</v>
      </c>
      <c r="F124" s="10">
        <v>12000</v>
      </c>
      <c r="G124" s="10">
        <v>1.1299999999999999E-2</v>
      </c>
    </row>
    <row r="125" spans="1:7">
      <c r="A125" s="10" t="s">
        <v>249</v>
      </c>
      <c r="B125" s="10">
        <v>198000</v>
      </c>
      <c r="C125" s="10">
        <v>150000</v>
      </c>
      <c r="D125" s="10">
        <v>120000</v>
      </c>
      <c r="E125" s="10">
        <v>120000</v>
      </c>
      <c r="F125" s="10">
        <v>120000</v>
      </c>
      <c r="G125" s="10">
        <v>1.1299999999999999E-2</v>
      </c>
    </row>
    <row r="126" spans="1:7">
      <c r="A126" s="10" t="s">
        <v>250</v>
      </c>
      <c r="B126" s="10">
        <v>1231651</v>
      </c>
      <c r="C126" s="10">
        <v>1000000</v>
      </c>
      <c r="D126" s="10">
        <v>1000000</v>
      </c>
      <c r="E126" s="10">
        <v>1000000</v>
      </c>
      <c r="F126" s="10">
        <v>1000000</v>
      </c>
      <c r="G126" s="10">
        <v>1.6899999999999998E-2</v>
      </c>
    </row>
    <row r="127" spans="1:7">
      <c r="A127" s="10" t="s">
        <v>251</v>
      </c>
      <c r="B127" s="10">
        <v>450000</v>
      </c>
      <c r="C127" s="10">
        <v>450000</v>
      </c>
      <c r="D127" s="10">
        <v>450000</v>
      </c>
      <c r="E127" s="10">
        <v>450000</v>
      </c>
      <c r="F127" s="10">
        <v>450000</v>
      </c>
      <c r="G127" s="10">
        <v>9.9000000000000008E-3</v>
      </c>
    </row>
    <row r="128" spans="1:7">
      <c r="A128" s="10" t="s">
        <v>252</v>
      </c>
      <c r="B128" s="10">
        <v>1500000</v>
      </c>
      <c r="C128" s="10">
        <v>1500000</v>
      </c>
      <c r="D128" s="10">
        <v>1200000</v>
      </c>
      <c r="E128" s="10">
        <v>1200000</v>
      </c>
      <c r="F128" s="10">
        <v>1200000</v>
      </c>
      <c r="G128" s="10">
        <v>9.7000000000000003E-3</v>
      </c>
    </row>
    <row r="129" spans="1:7">
      <c r="A129" s="10" t="s">
        <v>253</v>
      </c>
      <c r="B129" s="10">
        <v>18000</v>
      </c>
      <c r="C129" s="10">
        <v>18000</v>
      </c>
      <c r="D129" s="10">
        <v>18000</v>
      </c>
      <c r="E129" s="10">
        <v>18000</v>
      </c>
      <c r="F129" s="10">
        <v>18000</v>
      </c>
      <c r="G129" s="10">
        <v>1.6899999999999998E-2</v>
      </c>
    </row>
    <row r="130" spans="1:7">
      <c r="A130" s="10" t="s">
        <v>254</v>
      </c>
      <c r="B130" s="10">
        <v>612000</v>
      </c>
      <c r="C130" s="10">
        <v>612000</v>
      </c>
      <c r="D130" s="10">
        <v>252000</v>
      </c>
      <c r="E130" s="10">
        <v>252000</v>
      </c>
      <c r="F130" s="10">
        <v>252000</v>
      </c>
      <c r="G130" s="10">
        <v>1.1599999999999999E-2</v>
      </c>
    </row>
    <row r="131" spans="1:7">
      <c r="A131" s="10" t="s">
        <v>255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1.4500000000000001E-2</v>
      </c>
    </row>
    <row r="132" spans="1:7">
      <c r="A132" s="10" t="s">
        <v>256</v>
      </c>
      <c r="B132" s="10">
        <v>78000</v>
      </c>
      <c r="C132" s="10">
        <v>78000</v>
      </c>
      <c r="D132" s="10">
        <v>60000</v>
      </c>
      <c r="E132" s="10">
        <v>48000</v>
      </c>
      <c r="F132" s="10">
        <v>48000</v>
      </c>
      <c r="G132" s="10">
        <v>2.5999999999999999E-2</v>
      </c>
    </row>
    <row r="133" spans="1:7">
      <c r="A133" s="10" t="s">
        <v>257</v>
      </c>
      <c r="B133" s="10">
        <v>509000</v>
      </c>
      <c r="C133" s="10">
        <v>509000</v>
      </c>
      <c r="D133" s="10">
        <v>315000</v>
      </c>
      <c r="E133" s="10">
        <v>315000</v>
      </c>
      <c r="F133" s="10">
        <v>315000</v>
      </c>
      <c r="G133" s="10">
        <v>1.18E-2</v>
      </c>
    </row>
    <row r="134" spans="1:7">
      <c r="A134" s="10" t="s">
        <v>258</v>
      </c>
      <c r="B134" s="10">
        <v>96000</v>
      </c>
      <c r="C134" s="10">
        <v>96000</v>
      </c>
      <c r="D134" s="10">
        <v>96000</v>
      </c>
      <c r="E134" s="10">
        <v>96000</v>
      </c>
      <c r="F134" s="10">
        <v>96000</v>
      </c>
      <c r="G134" s="10">
        <v>7.8E-2</v>
      </c>
    </row>
    <row r="135" spans="1:7">
      <c r="A135" s="10" t="s">
        <v>259</v>
      </c>
      <c r="B135" s="10">
        <v>120000</v>
      </c>
      <c r="C135" s="10">
        <v>120000</v>
      </c>
      <c r="D135" s="10">
        <v>120000</v>
      </c>
      <c r="E135" s="10">
        <v>120000</v>
      </c>
      <c r="F135" s="10">
        <v>120000</v>
      </c>
      <c r="G135" s="10">
        <v>4.4999999999999998E-2</v>
      </c>
    </row>
    <row r="136" spans="1:7">
      <c r="A136" s="10" t="s">
        <v>260</v>
      </c>
      <c r="B136" s="10">
        <v>300000</v>
      </c>
      <c r="C136" s="10">
        <v>300000</v>
      </c>
      <c r="D136" s="10">
        <v>270000</v>
      </c>
      <c r="E136" s="10">
        <v>270000</v>
      </c>
      <c r="F136" s="10">
        <v>270000</v>
      </c>
      <c r="G136" s="10">
        <v>4.3999999999999997E-2</v>
      </c>
    </row>
    <row r="137" spans="1:7">
      <c r="A137" s="10" t="s">
        <v>261</v>
      </c>
      <c r="B137" s="10">
        <v>261000</v>
      </c>
      <c r="C137" s="10">
        <v>261000</v>
      </c>
      <c r="D137" s="10">
        <v>261000</v>
      </c>
      <c r="E137" s="10">
        <v>261000</v>
      </c>
      <c r="F137" s="10">
        <v>261000</v>
      </c>
      <c r="G137" s="10">
        <v>4.2000000000000003E-2</v>
      </c>
    </row>
    <row r="138" spans="1:7">
      <c r="A138" s="10" t="s">
        <v>262</v>
      </c>
      <c r="B138" s="10">
        <v>3000</v>
      </c>
      <c r="C138" s="10">
        <v>0</v>
      </c>
      <c r="D138" s="10">
        <v>0</v>
      </c>
      <c r="E138" s="10">
        <v>0</v>
      </c>
      <c r="F138" s="10">
        <v>0</v>
      </c>
      <c r="G138" s="10">
        <v>4.2900000000000001E-2</v>
      </c>
    </row>
    <row r="139" spans="1:7">
      <c r="A139" s="10" t="s">
        <v>263</v>
      </c>
      <c r="B139" s="10">
        <v>30000</v>
      </c>
      <c r="C139" s="10">
        <v>30000</v>
      </c>
      <c r="D139" s="10">
        <v>30000</v>
      </c>
      <c r="E139" s="10">
        <v>30000</v>
      </c>
      <c r="F139" s="10">
        <v>30000</v>
      </c>
      <c r="G139" s="10">
        <v>4.3999999999999997E-2</v>
      </c>
    </row>
    <row r="140" spans="1:7">
      <c r="A140" s="10" t="s">
        <v>264</v>
      </c>
      <c r="B140" s="10">
        <v>120000</v>
      </c>
      <c r="C140" s="10">
        <v>120000</v>
      </c>
      <c r="D140" s="10">
        <v>120000</v>
      </c>
      <c r="E140" s="10">
        <v>120000</v>
      </c>
      <c r="F140" s="10">
        <v>120000</v>
      </c>
      <c r="G140" s="10">
        <v>4.3099999999999999E-2</v>
      </c>
    </row>
    <row r="141" spans="1:7">
      <c r="A141" s="10" t="s">
        <v>268</v>
      </c>
      <c r="B141" s="10">
        <v>220</v>
      </c>
      <c r="C141" s="10">
        <v>3830</v>
      </c>
      <c r="D141" s="10">
        <v>2100</v>
      </c>
      <c r="E141" s="10">
        <v>0</v>
      </c>
      <c r="F141" s="10">
        <v>0</v>
      </c>
      <c r="G141" s="10">
        <v>2.5000000000000001E-2</v>
      </c>
    </row>
    <row r="142" spans="1:7">
      <c r="A142" s="10" t="s">
        <v>269</v>
      </c>
      <c r="B142" s="10">
        <v>94</v>
      </c>
      <c r="C142" s="10">
        <v>3830</v>
      </c>
      <c r="D142" s="10">
        <v>2100</v>
      </c>
      <c r="E142" s="10">
        <v>0</v>
      </c>
      <c r="F142" s="10">
        <v>0</v>
      </c>
      <c r="G142" s="10">
        <v>2.5000000000000001E-2</v>
      </c>
    </row>
    <row r="143" spans="1:7">
      <c r="A143" s="10" t="s">
        <v>270</v>
      </c>
      <c r="B143" s="10">
        <v>218</v>
      </c>
      <c r="C143" s="10">
        <v>3830</v>
      </c>
      <c r="D143" s="10">
        <v>2100</v>
      </c>
      <c r="E143" s="10">
        <v>0</v>
      </c>
      <c r="F143" s="10">
        <v>0</v>
      </c>
      <c r="G143" s="10">
        <v>2.5000000000000001E-2</v>
      </c>
    </row>
    <row r="144" spans="1:7">
      <c r="A144" s="10" t="s">
        <v>271</v>
      </c>
      <c r="B144" s="10">
        <v>9000</v>
      </c>
      <c r="C144" s="10">
        <v>12000</v>
      </c>
      <c r="D144" s="10">
        <v>12000</v>
      </c>
      <c r="E144" s="10">
        <v>12000</v>
      </c>
      <c r="F144" s="10">
        <v>12000</v>
      </c>
      <c r="G144" s="10">
        <v>3.9E-2</v>
      </c>
    </row>
    <row r="145" spans="1:7">
      <c r="A145" s="10" t="s">
        <v>272</v>
      </c>
      <c r="B145" s="10">
        <v>9000</v>
      </c>
      <c r="C145" s="10">
        <v>12000</v>
      </c>
      <c r="D145" s="10">
        <v>12000</v>
      </c>
      <c r="E145" s="10">
        <v>12000</v>
      </c>
      <c r="F145" s="10">
        <v>12000</v>
      </c>
      <c r="G145" s="10">
        <v>3.9E-2</v>
      </c>
    </row>
    <row r="146" spans="1:7">
      <c r="A146" s="10" t="s">
        <v>478</v>
      </c>
      <c r="B146" s="10">
        <v>0</v>
      </c>
      <c r="C146" s="10">
        <v>10000</v>
      </c>
      <c r="D146" s="10">
        <v>0</v>
      </c>
      <c r="E146" s="10">
        <v>10000</v>
      </c>
      <c r="F146" s="10">
        <v>0</v>
      </c>
      <c r="G146" s="10">
        <v>0.04</v>
      </c>
    </row>
    <row r="147" spans="1:7">
      <c r="A147" s="10" t="s">
        <v>274</v>
      </c>
      <c r="B147" s="10">
        <v>0</v>
      </c>
      <c r="C147" s="10">
        <v>10000</v>
      </c>
      <c r="D147" s="10">
        <v>0</v>
      </c>
      <c r="E147" s="10">
        <v>10000</v>
      </c>
      <c r="F147" s="10">
        <v>0</v>
      </c>
      <c r="G147" s="10">
        <v>0.04</v>
      </c>
    </row>
    <row r="148" spans="1:7">
      <c r="A148" s="10" t="s">
        <v>275</v>
      </c>
      <c r="B148" s="10">
        <v>10000</v>
      </c>
      <c r="C148" s="10">
        <v>10000</v>
      </c>
      <c r="D148" s="10">
        <v>0</v>
      </c>
      <c r="E148" s="10">
        <v>0</v>
      </c>
      <c r="F148" s="10">
        <v>0</v>
      </c>
      <c r="G148" s="10">
        <v>0.04</v>
      </c>
    </row>
    <row r="149" spans="1:7">
      <c r="A149" s="10" t="s">
        <v>276</v>
      </c>
      <c r="B149" s="10">
        <v>330000</v>
      </c>
      <c r="C149" s="10">
        <v>330000</v>
      </c>
      <c r="D149" s="10">
        <v>330000</v>
      </c>
      <c r="E149" s="10">
        <v>330000</v>
      </c>
      <c r="F149" s="10">
        <v>330000</v>
      </c>
      <c r="G149" s="10">
        <v>7.1599999999999997E-2</v>
      </c>
    </row>
    <row r="150" spans="1:7">
      <c r="A150" s="10" t="s">
        <v>277</v>
      </c>
      <c r="B150" s="10">
        <v>330000</v>
      </c>
      <c r="C150" s="10">
        <v>330000</v>
      </c>
      <c r="D150" s="10">
        <v>330000</v>
      </c>
      <c r="E150" s="10">
        <v>330000</v>
      </c>
      <c r="F150" s="10">
        <v>330000</v>
      </c>
      <c r="G150" s="10">
        <v>5.45E-2</v>
      </c>
    </row>
    <row r="151" spans="1:7">
      <c r="A151" s="10" t="s">
        <v>283</v>
      </c>
      <c r="B151" s="10">
        <v>10000</v>
      </c>
      <c r="C151" s="10">
        <v>12500</v>
      </c>
      <c r="D151" s="10">
        <v>10000</v>
      </c>
      <c r="E151" s="10">
        <v>10000</v>
      </c>
      <c r="F151" s="10">
        <v>10000</v>
      </c>
      <c r="G151" s="10">
        <v>18.5</v>
      </c>
    </row>
    <row r="152" spans="1:7">
      <c r="A152" s="10" t="s">
        <v>284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</row>
    <row r="153" spans="1:7">
      <c r="A153" s="10" t="s">
        <v>288</v>
      </c>
      <c r="B153" s="10">
        <v>6000</v>
      </c>
      <c r="C153" s="10">
        <v>6000</v>
      </c>
      <c r="D153" s="10">
        <v>6000</v>
      </c>
      <c r="E153" s="10">
        <v>6000</v>
      </c>
      <c r="F153" s="10">
        <v>6000</v>
      </c>
      <c r="G153" s="10">
        <v>3.8999999999999998E-3</v>
      </c>
    </row>
    <row r="154" spans="1:7">
      <c r="A154" s="10" t="s">
        <v>289</v>
      </c>
      <c r="B154" s="10">
        <v>10000</v>
      </c>
      <c r="C154" s="10">
        <v>10000</v>
      </c>
      <c r="D154" s="10">
        <v>10000</v>
      </c>
      <c r="E154" s="10">
        <v>10000</v>
      </c>
      <c r="F154" s="10">
        <v>10000</v>
      </c>
      <c r="G154" s="10">
        <v>0</v>
      </c>
    </row>
    <row r="155" spans="1:7">
      <c r="A155" s="10" t="s">
        <v>290</v>
      </c>
      <c r="B155" s="10">
        <v>35000</v>
      </c>
      <c r="C155" s="10">
        <v>35000</v>
      </c>
      <c r="D155" s="10">
        <v>30000</v>
      </c>
      <c r="E155" s="10">
        <v>30000</v>
      </c>
      <c r="F155" s="10">
        <v>30000</v>
      </c>
      <c r="G155" s="10">
        <v>3.4500000000000003E-2</v>
      </c>
    </row>
    <row r="156" spans="1:7">
      <c r="A156" s="10" t="s">
        <v>291</v>
      </c>
      <c r="B156" s="10">
        <v>240000</v>
      </c>
      <c r="C156" s="10">
        <v>240000</v>
      </c>
      <c r="D156" s="10">
        <v>240000</v>
      </c>
      <c r="E156" s="10">
        <v>240000</v>
      </c>
      <c r="F156" s="10">
        <v>240000</v>
      </c>
      <c r="G156" s="10">
        <v>8.8999999999999996E-2</v>
      </c>
    </row>
    <row r="157" spans="1:7">
      <c r="A157" s="10" t="s">
        <v>292</v>
      </c>
      <c r="B157" s="10">
        <v>6000</v>
      </c>
      <c r="C157" s="10">
        <v>6000</v>
      </c>
      <c r="D157" s="10">
        <v>6000</v>
      </c>
      <c r="E157" s="10">
        <v>6000</v>
      </c>
      <c r="F157" s="10">
        <v>6000</v>
      </c>
      <c r="G157" s="10">
        <v>8.7999999999999995E-2</v>
      </c>
    </row>
    <row r="158" spans="1:7">
      <c r="A158" s="10" t="s">
        <v>293</v>
      </c>
      <c r="B158" s="10">
        <v>330000</v>
      </c>
      <c r="C158" s="10">
        <v>330000</v>
      </c>
      <c r="D158" s="10">
        <v>330000</v>
      </c>
      <c r="E158" s="10">
        <v>330000</v>
      </c>
      <c r="F158" s="10">
        <v>330000</v>
      </c>
      <c r="G158" s="10">
        <v>6.9800000000000001E-2</v>
      </c>
    </row>
    <row r="159" spans="1:7">
      <c r="A159" s="10" t="s">
        <v>294</v>
      </c>
      <c r="B159" s="10">
        <v>810000</v>
      </c>
      <c r="C159" s="10">
        <v>810000</v>
      </c>
      <c r="D159" s="10">
        <v>810000</v>
      </c>
      <c r="E159" s="10">
        <v>810000</v>
      </c>
      <c r="F159" s="10">
        <v>810000</v>
      </c>
      <c r="G159" s="10">
        <v>4.1500000000000002E-2</v>
      </c>
    </row>
    <row r="160" spans="1:7">
      <c r="A160" s="10" t="s">
        <v>295</v>
      </c>
      <c r="B160" s="10">
        <v>330000</v>
      </c>
      <c r="C160" s="10">
        <v>330000</v>
      </c>
      <c r="D160" s="10">
        <v>330000</v>
      </c>
      <c r="E160" s="10">
        <v>330000</v>
      </c>
      <c r="F160" s="10">
        <v>330000</v>
      </c>
      <c r="G160" s="10">
        <v>4.0500000000000001E-2</v>
      </c>
    </row>
    <row r="161" spans="1:7">
      <c r="A161" s="10" t="s">
        <v>296</v>
      </c>
      <c r="B161" s="10">
        <v>2700000</v>
      </c>
      <c r="C161" s="10">
        <v>2700000</v>
      </c>
      <c r="D161" s="10">
        <v>2000000</v>
      </c>
      <c r="E161" s="10">
        <v>2000000</v>
      </c>
      <c r="F161" s="10">
        <v>2000000</v>
      </c>
      <c r="G161" s="10">
        <v>5.8000000000000003E-2</v>
      </c>
    </row>
    <row r="162" spans="1:7">
      <c r="A162" s="10" t="s">
        <v>298</v>
      </c>
      <c r="B162" s="10">
        <v>486879</v>
      </c>
      <c r="C162" s="10">
        <v>450000</v>
      </c>
      <c r="D162" s="10">
        <v>450000</v>
      </c>
      <c r="E162" s="10">
        <v>450000</v>
      </c>
      <c r="F162" s="10">
        <v>450000</v>
      </c>
      <c r="G162" s="10">
        <v>7.2400000000000006E-2</v>
      </c>
    </row>
    <row r="163" spans="1:7">
      <c r="A163" s="10" t="s">
        <v>299</v>
      </c>
      <c r="B163" s="10">
        <v>300000</v>
      </c>
      <c r="C163" s="10">
        <v>300000</v>
      </c>
      <c r="D163" s="10">
        <v>300000</v>
      </c>
      <c r="E163" s="10">
        <v>300000</v>
      </c>
      <c r="F163" s="10">
        <v>300000</v>
      </c>
      <c r="G163" s="10">
        <v>6.8500000000000005E-2</v>
      </c>
    </row>
    <row r="164" spans="1:7">
      <c r="A164" s="10" t="s">
        <v>300</v>
      </c>
      <c r="B164" s="10">
        <v>210000</v>
      </c>
      <c r="C164" s="10">
        <v>90000</v>
      </c>
      <c r="D164" s="10">
        <v>90000</v>
      </c>
      <c r="E164" s="10">
        <v>90000</v>
      </c>
      <c r="F164" s="10">
        <v>90000</v>
      </c>
      <c r="G164" s="10">
        <v>6.7699999999999996E-2</v>
      </c>
    </row>
    <row r="165" spans="1:7">
      <c r="A165" s="10" t="s">
        <v>301</v>
      </c>
      <c r="B165" s="10">
        <v>840000</v>
      </c>
      <c r="C165" s="10">
        <v>840000</v>
      </c>
      <c r="D165" s="10">
        <v>840000</v>
      </c>
      <c r="E165" s="10">
        <v>840000</v>
      </c>
      <c r="F165" s="10">
        <v>840000</v>
      </c>
      <c r="G165" s="10">
        <v>3.44E-2</v>
      </c>
    </row>
    <row r="166" spans="1:7">
      <c r="A166" s="10" t="s">
        <v>302</v>
      </c>
      <c r="B166" s="10">
        <v>201000</v>
      </c>
      <c r="C166" s="10">
        <v>201000</v>
      </c>
      <c r="D166" s="10">
        <v>201000</v>
      </c>
      <c r="E166" s="10">
        <v>201000</v>
      </c>
      <c r="F166" s="10">
        <v>201000</v>
      </c>
      <c r="G166" s="10">
        <v>2.5000000000000001E-2</v>
      </c>
    </row>
    <row r="167" spans="1:7">
      <c r="A167" s="10" t="s">
        <v>303</v>
      </c>
      <c r="B167" s="10">
        <v>75000</v>
      </c>
      <c r="C167" s="10">
        <v>51000</v>
      </c>
      <c r="D167" s="10">
        <v>51000</v>
      </c>
      <c r="E167" s="10">
        <v>51000</v>
      </c>
      <c r="F167" s="10">
        <v>51000</v>
      </c>
      <c r="G167" s="10">
        <v>6.7000000000000004E-2</v>
      </c>
    </row>
    <row r="168" spans="1:7">
      <c r="A168" s="10" t="s">
        <v>304</v>
      </c>
      <c r="B168" s="10">
        <v>360000</v>
      </c>
      <c r="C168" s="10">
        <v>360000</v>
      </c>
      <c r="D168" s="10">
        <v>360000</v>
      </c>
      <c r="E168" s="10">
        <v>360000</v>
      </c>
      <c r="F168" s="10">
        <v>360000</v>
      </c>
      <c r="G168" s="10">
        <v>4.1799999999999997E-2</v>
      </c>
    </row>
    <row r="169" spans="1:7">
      <c r="A169" s="10" t="s">
        <v>307</v>
      </c>
      <c r="B169" s="10">
        <v>900000</v>
      </c>
      <c r="C169" s="10">
        <v>900000</v>
      </c>
      <c r="D169" s="10">
        <v>900000</v>
      </c>
      <c r="E169" s="10">
        <v>900000</v>
      </c>
      <c r="F169" s="10">
        <v>900000</v>
      </c>
      <c r="G169" s="10">
        <v>0.16700000000000001</v>
      </c>
    </row>
    <row r="170" spans="1:7">
      <c r="A170" s="10" t="s">
        <v>308</v>
      </c>
      <c r="B170" s="10">
        <v>48000</v>
      </c>
      <c r="C170" s="10">
        <v>48000</v>
      </c>
      <c r="D170" s="10">
        <v>48000</v>
      </c>
      <c r="E170" s="10">
        <v>48000</v>
      </c>
      <c r="F170" s="10">
        <v>48000</v>
      </c>
      <c r="G170" s="10">
        <v>3.5499999999999997E-2</v>
      </c>
    </row>
    <row r="171" spans="1:7">
      <c r="A171" s="10" t="s">
        <v>310</v>
      </c>
      <c r="B171" s="10">
        <v>200000</v>
      </c>
      <c r="C171" s="10">
        <v>200000</v>
      </c>
      <c r="D171" s="10">
        <v>200000</v>
      </c>
      <c r="E171" s="10">
        <v>200000</v>
      </c>
      <c r="F171" s="10">
        <v>200000</v>
      </c>
      <c r="G171" s="10">
        <v>0.3</v>
      </c>
    </row>
    <row r="172" spans="1:7">
      <c r="A172" s="10" t="s">
        <v>315</v>
      </c>
      <c r="B172" s="10">
        <v>0</v>
      </c>
      <c r="C172" s="10">
        <v>0</v>
      </c>
      <c r="G172" s="10">
        <v>0.31680000000000003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6"/>
  <sheetViews>
    <sheetView workbookViewId="0">
      <selection activeCell="B3" sqref="B3"/>
    </sheetView>
  </sheetViews>
  <sheetFormatPr defaultColWidth="8.90625" defaultRowHeight="13.5"/>
  <cols>
    <col min="1" max="1" width="30.6328125" style="14" customWidth="1" collapsed="1"/>
    <col min="2" max="3" width="20.6328125" style="14" customWidth="1" collapsed="1"/>
    <col min="4" max="16384" width="8.90625" style="10" collapsed="1"/>
  </cols>
  <sheetData>
    <row r="1" spans="1:3">
      <c r="A1" s="12" t="s">
        <v>43</v>
      </c>
      <c r="B1" s="12" t="s">
        <v>32</v>
      </c>
      <c r="C1" s="12" t="s">
        <v>33</v>
      </c>
    </row>
    <row r="2" spans="1:3">
      <c r="A2" s="13" t="s">
        <v>54</v>
      </c>
      <c r="B2" s="13" t="s">
        <v>55</v>
      </c>
      <c r="C2" s="13" t="s">
        <v>56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  <row r="24" spans="1:3">
      <c r="A24" s="10"/>
      <c r="B24" s="10"/>
      <c r="C24" s="10"/>
    </row>
    <row r="25" spans="1:3">
      <c r="A25" s="10"/>
      <c r="B25" s="10"/>
      <c r="C25" s="10"/>
    </row>
    <row r="26" spans="1:3">
      <c r="A26" s="10"/>
      <c r="B26" s="10"/>
      <c r="C26" s="10"/>
    </row>
    <row r="27" spans="1:3">
      <c r="A27" s="10"/>
      <c r="B27" s="10"/>
      <c r="C27" s="10"/>
    </row>
    <row r="28" spans="1:3">
      <c r="A28" s="10"/>
      <c r="B28" s="10"/>
      <c r="C28" s="10"/>
    </row>
    <row r="29" spans="1:3">
      <c r="A29" s="10"/>
      <c r="B29" s="10"/>
      <c r="C29" s="10"/>
    </row>
    <row r="30" spans="1:3">
      <c r="A30" s="10"/>
      <c r="B30" s="10"/>
      <c r="C30" s="10"/>
    </row>
    <row r="31" spans="1:3">
      <c r="A31" s="10"/>
      <c r="B31" s="10"/>
      <c r="C31" s="10"/>
    </row>
    <row r="32" spans="1:3">
      <c r="A32" s="10"/>
      <c r="B32" s="10"/>
      <c r="C32" s="10"/>
    </row>
    <row r="33" spans="1:3">
      <c r="A33" s="10"/>
      <c r="B33" s="10"/>
      <c r="C33" s="10"/>
    </row>
    <row r="34" spans="1:3">
      <c r="A34" s="10"/>
      <c r="B34" s="10"/>
      <c r="C34" s="10"/>
    </row>
    <row r="35" spans="1:3">
      <c r="A35" s="10"/>
      <c r="B35" s="10"/>
      <c r="C35" s="10"/>
    </row>
    <row r="36" spans="1:3">
      <c r="A36" s="10"/>
      <c r="B36" s="10"/>
      <c r="C36" s="10"/>
    </row>
    <row r="37" spans="1:3">
      <c r="A37" s="10"/>
      <c r="B37" s="10"/>
      <c r="C37" s="10"/>
    </row>
    <row r="38" spans="1:3">
      <c r="A38" s="10"/>
      <c r="B38" s="10"/>
      <c r="C38" s="10"/>
    </row>
    <row r="39" spans="1:3">
      <c r="A39" s="10"/>
      <c r="B39" s="10"/>
      <c r="C39" s="10"/>
    </row>
    <row r="40" spans="1:3">
      <c r="A40" s="10"/>
      <c r="B40" s="10"/>
      <c r="C40" s="10"/>
    </row>
    <row r="41" spans="1:3">
      <c r="A41" s="10"/>
      <c r="B41" s="10"/>
      <c r="C41" s="10"/>
    </row>
    <row r="42" spans="1:3">
      <c r="A42" s="10"/>
      <c r="B42" s="10"/>
      <c r="C42" s="10"/>
    </row>
    <row r="43" spans="1:3">
      <c r="A43" s="10"/>
      <c r="B43" s="10"/>
      <c r="C43" s="10"/>
    </row>
    <row r="44" spans="1:3">
      <c r="A44" s="10"/>
      <c r="B44" s="10"/>
      <c r="C44" s="10"/>
    </row>
    <row r="45" spans="1:3">
      <c r="A45" s="10"/>
      <c r="B45" s="10"/>
      <c r="C45" s="10"/>
    </row>
    <row r="46" spans="1:3">
      <c r="A46" s="10"/>
      <c r="B46" s="10"/>
      <c r="C46" s="10"/>
    </row>
    <row r="47" spans="1:3">
      <c r="A47" s="10"/>
      <c r="B47" s="10"/>
      <c r="C47" s="10"/>
    </row>
    <row r="48" spans="1:3">
      <c r="A48" s="10"/>
      <c r="B48" s="10"/>
      <c r="C48" s="10"/>
    </row>
    <row r="49" spans="1:3">
      <c r="A49" s="10"/>
      <c r="B49" s="10"/>
      <c r="C49" s="10"/>
    </row>
    <row r="50" spans="1:3">
      <c r="A50" s="10"/>
      <c r="B50" s="10"/>
      <c r="C50" s="10"/>
    </row>
    <row r="51" spans="1:3">
      <c r="A51" s="10"/>
      <c r="B51" s="10"/>
      <c r="C51" s="10"/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  <row r="151" spans="1:3">
      <c r="A151" s="10"/>
      <c r="B151" s="10"/>
      <c r="C151" s="10"/>
    </row>
    <row r="152" spans="1:3">
      <c r="A152" s="10"/>
      <c r="B152" s="10"/>
      <c r="C152" s="10"/>
    </row>
    <row r="153" spans="1:3">
      <c r="A153" s="10"/>
      <c r="B153" s="10"/>
      <c r="C153" s="10"/>
    </row>
    <row r="154" spans="1:3">
      <c r="A154" s="10"/>
      <c r="B154" s="10"/>
      <c r="C154" s="10"/>
    </row>
    <row r="155" spans="1:3">
      <c r="A155" s="10"/>
      <c r="B155" s="10"/>
      <c r="C155" s="10"/>
    </row>
    <row r="156" spans="1:3">
      <c r="A156" s="10"/>
      <c r="B156" s="10"/>
      <c r="C156" s="10"/>
    </row>
    <row r="157" spans="1:3">
      <c r="A157" s="10"/>
      <c r="B157" s="10"/>
      <c r="C157" s="10"/>
    </row>
    <row r="158" spans="1:3">
      <c r="A158" s="10"/>
      <c r="B158" s="10"/>
      <c r="C158" s="10"/>
    </row>
    <row r="159" spans="1:3">
      <c r="A159" s="10"/>
      <c r="B159" s="10"/>
      <c r="C159" s="10"/>
    </row>
    <row r="160" spans="1:3">
      <c r="A160" s="10"/>
      <c r="B160" s="10"/>
      <c r="C160" s="10"/>
    </row>
    <row r="161" spans="1:3">
      <c r="A161" s="10"/>
      <c r="B161" s="10"/>
      <c r="C161" s="10"/>
    </row>
    <row r="162" spans="1:3">
      <c r="A162" s="10"/>
      <c r="B162" s="10"/>
      <c r="C162" s="10"/>
    </row>
    <row r="163" spans="1:3">
      <c r="A163" s="10"/>
      <c r="B163" s="10"/>
      <c r="C163" s="10"/>
    </row>
    <row r="164" spans="1:3">
      <c r="A164" s="10"/>
      <c r="B164" s="10"/>
      <c r="C164" s="10"/>
    </row>
    <row r="165" spans="1:3">
      <c r="A165" s="10"/>
      <c r="B165" s="10"/>
      <c r="C165" s="10"/>
    </row>
    <row r="166" spans="1:3">
      <c r="A166" s="10"/>
      <c r="B166" s="10"/>
      <c r="C166" s="10"/>
    </row>
    <row r="167" spans="1:3">
      <c r="A167" s="10"/>
      <c r="B167" s="10"/>
      <c r="C167" s="10"/>
    </row>
    <row r="168" spans="1:3">
      <c r="A168" s="10"/>
      <c r="B168" s="10"/>
      <c r="C168" s="10"/>
    </row>
    <row r="169" spans="1:3">
      <c r="A169" s="10"/>
      <c r="B169" s="10"/>
      <c r="C169" s="10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  <row r="183" spans="1:3">
      <c r="A183" s="10"/>
      <c r="B183" s="10"/>
      <c r="C183" s="10"/>
    </row>
    <row r="184" spans="1:3">
      <c r="A184" s="10"/>
      <c r="B184" s="10"/>
      <c r="C184" s="10"/>
    </row>
    <row r="185" spans="1:3">
      <c r="A185" s="10"/>
      <c r="B185" s="10"/>
      <c r="C185" s="10"/>
    </row>
    <row r="186" spans="1:3">
      <c r="A186" s="10"/>
      <c r="B186" s="10"/>
      <c r="C186" s="10"/>
    </row>
    <row r="187" spans="1:3">
      <c r="A187" s="10"/>
      <c r="B187" s="10"/>
      <c r="C187" s="10"/>
    </row>
    <row r="188" spans="1:3">
      <c r="A188" s="10"/>
      <c r="B188" s="10"/>
      <c r="C188" s="10"/>
    </row>
    <row r="189" spans="1:3">
      <c r="A189" s="10"/>
      <c r="B189" s="10"/>
      <c r="C189" s="10"/>
    </row>
    <row r="190" spans="1:3">
      <c r="A190" s="10"/>
      <c r="B190" s="10"/>
      <c r="C190" s="10"/>
    </row>
    <row r="191" spans="1:3">
      <c r="A191" s="10"/>
      <c r="B191" s="10"/>
      <c r="C191" s="10"/>
    </row>
    <row r="192" spans="1:3">
      <c r="A192" s="10"/>
      <c r="B192" s="10"/>
      <c r="C192" s="10"/>
    </row>
    <row r="193" spans="1:3">
      <c r="A193" s="10"/>
      <c r="B193" s="10"/>
      <c r="C193" s="10"/>
    </row>
    <row r="194" spans="1:3">
      <c r="A194" s="10"/>
      <c r="B194" s="10"/>
      <c r="C194" s="10"/>
    </row>
    <row r="195" spans="1:3">
      <c r="A195" s="10"/>
      <c r="B195" s="10"/>
      <c r="C195" s="10"/>
    </row>
    <row r="196" spans="1:3">
      <c r="A196" s="10"/>
      <c r="B196" s="10"/>
      <c r="C196" s="10"/>
    </row>
    <row r="197" spans="1:3">
      <c r="A197" s="10"/>
      <c r="B197" s="10"/>
      <c r="C197" s="10"/>
    </row>
    <row r="198" spans="1:3">
      <c r="A198" s="10"/>
      <c r="B198" s="10"/>
      <c r="C198" s="10"/>
    </row>
    <row r="199" spans="1:3">
      <c r="A199" s="10"/>
      <c r="B199" s="10"/>
      <c r="C199" s="10"/>
    </row>
    <row r="200" spans="1:3">
      <c r="A200" s="10"/>
      <c r="B200" s="10"/>
      <c r="C200" s="10"/>
    </row>
    <row r="201" spans="1:3">
      <c r="A201" s="10"/>
      <c r="B201" s="10"/>
      <c r="C201" s="10"/>
    </row>
    <row r="202" spans="1:3">
      <c r="A202" s="10"/>
      <c r="B202" s="10"/>
      <c r="C202" s="10"/>
    </row>
    <row r="203" spans="1:3">
      <c r="A203" s="10"/>
      <c r="B203" s="10"/>
      <c r="C203" s="10"/>
    </row>
    <row r="204" spans="1:3">
      <c r="A204" s="10"/>
      <c r="B204" s="10"/>
      <c r="C204" s="10"/>
    </row>
    <row r="205" spans="1:3">
      <c r="A205" s="10"/>
      <c r="B205" s="10"/>
      <c r="C205" s="10"/>
    </row>
    <row r="206" spans="1:3">
      <c r="A206" s="10"/>
      <c r="B206" s="10"/>
      <c r="C206" s="10"/>
    </row>
    <row r="207" spans="1:3">
      <c r="A207" s="10"/>
      <c r="B207" s="10"/>
      <c r="C207" s="10"/>
    </row>
    <row r="208" spans="1:3">
      <c r="A208" s="10"/>
      <c r="B208" s="10"/>
      <c r="C208" s="10"/>
    </row>
    <row r="209" spans="1:3">
      <c r="A209" s="10"/>
      <c r="B209" s="10"/>
      <c r="C209" s="10"/>
    </row>
    <row r="210" spans="1:3">
      <c r="A210" s="10"/>
      <c r="B210" s="10"/>
      <c r="C210" s="10"/>
    </row>
    <row r="211" spans="1:3">
      <c r="A211" s="10"/>
      <c r="B211" s="10"/>
      <c r="C211" s="10"/>
    </row>
    <row r="212" spans="1:3">
      <c r="A212" s="10"/>
      <c r="B212" s="10"/>
      <c r="C212" s="10"/>
    </row>
    <row r="213" spans="1:3">
      <c r="A213" s="10"/>
      <c r="B213" s="10"/>
      <c r="C213" s="10"/>
    </row>
    <row r="214" spans="1:3">
      <c r="A214" s="10"/>
      <c r="B214" s="10"/>
      <c r="C214" s="10"/>
    </row>
    <row r="215" spans="1:3">
      <c r="A215" s="10"/>
      <c r="B215" s="10"/>
      <c r="C215" s="10"/>
    </row>
    <row r="216" spans="1:3">
      <c r="A216" s="10"/>
      <c r="B216" s="10"/>
      <c r="C216" s="10"/>
    </row>
    <row r="217" spans="1:3">
      <c r="A217" s="10"/>
      <c r="B217" s="10"/>
      <c r="C217" s="10"/>
    </row>
    <row r="218" spans="1:3">
      <c r="A218" s="10"/>
      <c r="B218" s="10"/>
      <c r="C218" s="10"/>
    </row>
    <row r="219" spans="1:3">
      <c r="A219" s="10"/>
      <c r="B219" s="10"/>
      <c r="C219" s="10"/>
    </row>
    <row r="220" spans="1:3">
      <c r="A220" s="10"/>
      <c r="B220" s="10"/>
      <c r="C220" s="10"/>
    </row>
    <row r="221" spans="1:3">
      <c r="A221" s="10"/>
      <c r="B221" s="10"/>
      <c r="C221" s="10"/>
    </row>
    <row r="222" spans="1:3">
      <c r="A222" s="10"/>
      <c r="B222" s="10"/>
      <c r="C222" s="10"/>
    </row>
    <row r="223" spans="1:3">
      <c r="A223" s="10"/>
      <c r="B223" s="10"/>
      <c r="C223" s="10"/>
    </row>
    <row r="224" spans="1:3">
      <c r="A224" s="10"/>
      <c r="B224" s="10"/>
      <c r="C224" s="10"/>
    </row>
    <row r="225" spans="1:3">
      <c r="A225" s="10"/>
      <c r="B225" s="10"/>
      <c r="C225" s="10"/>
    </row>
    <row r="226" spans="1:3">
      <c r="A226" s="10"/>
      <c r="B226" s="10"/>
      <c r="C226" s="10"/>
    </row>
    <row r="227" spans="1:3">
      <c r="A227" s="10"/>
      <c r="B227" s="10"/>
      <c r="C227" s="10"/>
    </row>
    <row r="228" spans="1:3">
      <c r="A228" s="10"/>
      <c r="B228" s="10"/>
      <c r="C228" s="10"/>
    </row>
    <row r="229" spans="1:3">
      <c r="A229" s="10"/>
      <c r="B229" s="10"/>
      <c r="C229" s="10"/>
    </row>
    <row r="230" spans="1:3">
      <c r="A230" s="10"/>
      <c r="B230" s="10"/>
      <c r="C230" s="10"/>
    </row>
    <row r="231" spans="1:3">
      <c r="A231" s="10"/>
      <c r="B231" s="10"/>
      <c r="C231" s="10"/>
    </row>
    <row r="232" spans="1:3">
      <c r="A232" s="10"/>
      <c r="B232" s="10"/>
      <c r="C232" s="10"/>
    </row>
    <row r="233" spans="1:3">
      <c r="A233" s="10"/>
      <c r="B233" s="10"/>
      <c r="C233" s="10"/>
    </row>
    <row r="234" spans="1:3">
      <c r="A234" s="10"/>
      <c r="B234" s="10"/>
      <c r="C234" s="10"/>
    </row>
    <row r="235" spans="1:3">
      <c r="A235" s="10"/>
      <c r="B235" s="10"/>
      <c r="C235" s="10"/>
    </row>
    <row r="236" spans="1:3">
      <c r="A236" s="10"/>
      <c r="B236" s="10"/>
      <c r="C236" s="10"/>
    </row>
    <row r="237" spans="1:3">
      <c r="A237" s="10"/>
      <c r="B237" s="10"/>
      <c r="C237" s="10"/>
    </row>
    <row r="238" spans="1:3">
      <c r="A238" s="10"/>
      <c r="B238" s="10"/>
      <c r="C238" s="10"/>
    </row>
    <row r="239" spans="1:3">
      <c r="A239" s="10"/>
      <c r="B239" s="10"/>
      <c r="C239" s="10"/>
    </row>
    <row r="240" spans="1:3">
      <c r="A240" s="10"/>
      <c r="B240" s="10"/>
      <c r="C240" s="10"/>
    </row>
    <row r="241" spans="1:3">
      <c r="A241" s="10"/>
      <c r="B241" s="10"/>
      <c r="C241" s="10"/>
    </row>
    <row r="242" spans="1:3">
      <c r="A242" s="10"/>
      <c r="B242" s="10"/>
      <c r="C242" s="10"/>
    </row>
    <row r="243" spans="1:3">
      <c r="A243" s="10"/>
      <c r="B243" s="10"/>
      <c r="C243" s="10"/>
    </row>
    <row r="244" spans="1:3">
      <c r="A244" s="10"/>
      <c r="B244" s="10"/>
      <c r="C244" s="10"/>
    </row>
    <row r="245" spans="1:3">
      <c r="A245" s="10"/>
      <c r="B245" s="10"/>
      <c r="C245" s="10"/>
    </row>
    <row r="246" spans="1:3">
      <c r="A246" s="10"/>
      <c r="B246" s="10"/>
      <c r="C246" s="10"/>
    </row>
    <row r="247" spans="1:3">
      <c r="A247" s="10"/>
      <c r="B247" s="10"/>
      <c r="C247" s="10"/>
    </row>
    <row r="248" spans="1:3">
      <c r="A248" s="10"/>
      <c r="B248" s="10"/>
      <c r="C248" s="10"/>
    </row>
    <row r="249" spans="1:3">
      <c r="A249" s="10"/>
      <c r="B249" s="10"/>
      <c r="C249" s="10"/>
    </row>
    <row r="250" spans="1:3">
      <c r="A250" s="10"/>
      <c r="B250" s="10"/>
      <c r="C250" s="10"/>
    </row>
    <row r="251" spans="1:3">
      <c r="A251" s="10"/>
      <c r="B251" s="10"/>
      <c r="C251" s="10"/>
    </row>
    <row r="252" spans="1:3">
      <c r="A252" s="10"/>
      <c r="B252" s="10"/>
      <c r="C252" s="10"/>
    </row>
    <row r="253" spans="1:3">
      <c r="A253" s="10"/>
      <c r="B253" s="10"/>
      <c r="C253" s="10"/>
    </row>
    <row r="254" spans="1:3">
      <c r="A254" s="10"/>
      <c r="B254" s="10"/>
      <c r="C254" s="10"/>
    </row>
    <row r="255" spans="1:3">
      <c r="A255" s="10"/>
      <c r="B255" s="10"/>
      <c r="C255" s="10"/>
    </row>
    <row r="256" spans="1:3">
      <c r="A256" s="10"/>
      <c r="B256" s="10"/>
      <c r="C256" s="10"/>
    </row>
    <row r="257" spans="1:3">
      <c r="A257" s="10"/>
      <c r="B257" s="10"/>
      <c r="C257" s="10"/>
    </row>
    <row r="258" spans="1:3">
      <c r="A258" s="10"/>
      <c r="B258" s="10"/>
      <c r="C258" s="10"/>
    </row>
    <row r="259" spans="1:3">
      <c r="A259" s="10"/>
      <c r="B259" s="10"/>
      <c r="C259" s="10"/>
    </row>
    <row r="260" spans="1:3">
      <c r="A260" s="10"/>
      <c r="B260" s="10"/>
      <c r="C260" s="10"/>
    </row>
    <row r="261" spans="1:3">
      <c r="A261" s="10"/>
      <c r="B261" s="10"/>
      <c r="C261" s="10"/>
    </row>
    <row r="262" spans="1:3">
      <c r="A262" s="10"/>
      <c r="B262" s="10"/>
      <c r="C262" s="10"/>
    </row>
    <row r="263" spans="1:3">
      <c r="A263" s="10"/>
      <c r="B263" s="10"/>
      <c r="C263" s="10"/>
    </row>
    <row r="264" spans="1:3">
      <c r="A264" s="10"/>
      <c r="B264" s="10"/>
      <c r="C264" s="10"/>
    </row>
    <row r="265" spans="1:3">
      <c r="A265" s="10"/>
      <c r="B265" s="10"/>
      <c r="C265" s="10"/>
    </row>
    <row r="266" spans="1:3">
      <c r="A266" s="10"/>
      <c r="B266" s="10"/>
      <c r="C266" s="10"/>
    </row>
    <row r="267" spans="1:3">
      <c r="A267" s="10"/>
      <c r="B267" s="10"/>
      <c r="C267" s="10"/>
    </row>
    <row r="268" spans="1:3">
      <c r="A268" s="10"/>
      <c r="B268" s="10"/>
      <c r="C268" s="10"/>
    </row>
    <row r="269" spans="1:3">
      <c r="A269" s="10"/>
      <c r="B269" s="10"/>
      <c r="C269" s="10"/>
    </row>
    <row r="270" spans="1:3">
      <c r="A270" s="10"/>
      <c r="B270" s="10"/>
      <c r="C270" s="10"/>
    </row>
    <row r="271" spans="1:3">
      <c r="A271" s="10"/>
      <c r="B271" s="10"/>
      <c r="C271" s="10"/>
    </row>
    <row r="272" spans="1:3">
      <c r="A272" s="10"/>
      <c r="B272" s="10"/>
      <c r="C272" s="10"/>
    </row>
    <row r="273" spans="1:3">
      <c r="A273" s="10"/>
      <c r="B273" s="10"/>
      <c r="C273" s="10"/>
    </row>
    <row r="274" spans="1:3">
      <c r="A274" s="10"/>
      <c r="B274" s="10"/>
      <c r="C274" s="10"/>
    </row>
    <row r="275" spans="1:3">
      <c r="A275" s="10"/>
      <c r="B275" s="10"/>
      <c r="C275" s="10"/>
    </row>
    <row r="276" spans="1:3">
      <c r="A276" s="10"/>
      <c r="B276" s="10"/>
      <c r="C276" s="10"/>
    </row>
    <row r="277" spans="1:3">
      <c r="A277" s="10"/>
      <c r="B277" s="10"/>
      <c r="C277" s="10"/>
    </row>
    <row r="278" spans="1:3">
      <c r="A278" s="10"/>
      <c r="B278" s="10"/>
      <c r="C278" s="10"/>
    </row>
    <row r="279" spans="1:3">
      <c r="A279" s="10"/>
      <c r="B279" s="10"/>
      <c r="C279" s="10"/>
    </row>
    <row r="280" spans="1:3">
      <c r="A280" s="10"/>
      <c r="B280" s="10"/>
      <c r="C280" s="10"/>
    </row>
    <row r="281" spans="1:3">
      <c r="A281" s="10"/>
      <c r="B281" s="10"/>
      <c r="C281" s="10"/>
    </row>
    <row r="282" spans="1:3">
      <c r="A282" s="10"/>
      <c r="B282" s="10"/>
      <c r="C282" s="10"/>
    </row>
    <row r="283" spans="1:3">
      <c r="A283" s="10"/>
      <c r="B283" s="10"/>
      <c r="C283" s="10"/>
    </row>
    <row r="284" spans="1:3">
      <c r="A284" s="10"/>
      <c r="B284" s="10"/>
      <c r="C284" s="10"/>
    </row>
    <row r="285" spans="1:3">
      <c r="A285" s="10"/>
      <c r="B285" s="10"/>
      <c r="C285" s="10"/>
    </row>
    <row r="286" spans="1:3">
      <c r="A286" s="10"/>
      <c r="B286" s="10"/>
      <c r="C286" s="10"/>
    </row>
    <row r="287" spans="1:3">
      <c r="A287" s="10"/>
      <c r="B287" s="10"/>
      <c r="C287" s="10"/>
    </row>
    <row r="288" spans="1:3">
      <c r="A288" s="10"/>
      <c r="B288" s="10"/>
      <c r="C288" s="10"/>
    </row>
    <row r="289" spans="1:3">
      <c r="A289" s="10"/>
      <c r="B289" s="10"/>
      <c r="C289" s="10"/>
    </row>
    <row r="290" spans="1:3">
      <c r="A290" s="10"/>
      <c r="B290" s="10"/>
      <c r="C290" s="10"/>
    </row>
    <row r="291" spans="1:3">
      <c r="A291" s="10"/>
      <c r="B291" s="10"/>
      <c r="C291" s="10"/>
    </row>
    <row r="292" spans="1:3">
      <c r="A292" s="10"/>
      <c r="B292" s="10"/>
      <c r="C292" s="10"/>
    </row>
    <row r="293" spans="1:3">
      <c r="A293" s="10"/>
      <c r="B293" s="10"/>
      <c r="C293" s="10"/>
    </row>
    <row r="294" spans="1:3">
      <c r="A294" s="10"/>
      <c r="B294" s="10"/>
      <c r="C294" s="10"/>
    </row>
    <row r="295" spans="1:3">
      <c r="A295" s="10"/>
      <c r="B295" s="10"/>
      <c r="C295" s="10"/>
    </row>
    <row r="296" spans="1:3">
      <c r="A296" s="10"/>
      <c r="B296" s="10"/>
      <c r="C296" s="10"/>
    </row>
    <row r="297" spans="1:3">
      <c r="A297" s="10"/>
      <c r="B297" s="10"/>
      <c r="C297" s="10"/>
    </row>
    <row r="298" spans="1:3">
      <c r="A298" s="10"/>
      <c r="B298" s="10"/>
      <c r="C298" s="10"/>
    </row>
    <row r="299" spans="1:3">
      <c r="A299" s="10"/>
      <c r="B299" s="10"/>
      <c r="C299" s="10"/>
    </row>
    <row r="300" spans="1:3">
      <c r="A300" s="10"/>
      <c r="B300" s="10"/>
      <c r="C300" s="10"/>
    </row>
    <row r="301" spans="1:3">
      <c r="A301" s="10"/>
      <c r="B301" s="10"/>
      <c r="C301" s="10"/>
    </row>
    <row r="302" spans="1:3">
      <c r="A302" s="10"/>
      <c r="B302" s="10"/>
      <c r="C302" s="10"/>
    </row>
    <row r="303" spans="1:3">
      <c r="A303" s="10"/>
      <c r="B303" s="10"/>
      <c r="C303" s="10"/>
    </row>
    <row r="304" spans="1:3">
      <c r="A304" s="10"/>
      <c r="B304" s="10"/>
      <c r="C304" s="10"/>
    </row>
    <row r="305" spans="1:3">
      <c r="A305" s="10"/>
      <c r="B305" s="10"/>
      <c r="C305" s="10"/>
    </row>
    <row r="306" spans="1:3">
      <c r="A306" s="10"/>
      <c r="B306" s="10"/>
      <c r="C306" s="10"/>
    </row>
    <row r="307" spans="1:3">
      <c r="A307" s="10"/>
      <c r="B307" s="10"/>
      <c r="C307" s="10"/>
    </row>
    <row r="308" spans="1:3">
      <c r="A308" s="10"/>
      <c r="B308" s="10"/>
      <c r="C308" s="10"/>
    </row>
    <row r="309" spans="1:3">
      <c r="A309" s="10"/>
      <c r="B309" s="10"/>
      <c r="C309" s="10"/>
    </row>
    <row r="310" spans="1:3">
      <c r="A310" s="10"/>
      <c r="B310" s="10"/>
      <c r="C310" s="10"/>
    </row>
    <row r="311" spans="1:3">
      <c r="A311" s="10"/>
      <c r="B311" s="10"/>
      <c r="C311" s="10"/>
    </row>
    <row r="312" spans="1:3">
      <c r="A312" s="10"/>
      <c r="B312" s="10"/>
      <c r="C312" s="10"/>
    </row>
    <row r="313" spans="1:3">
      <c r="A313" s="10"/>
      <c r="B313" s="10"/>
      <c r="C313" s="10"/>
    </row>
    <row r="314" spans="1:3">
      <c r="A314" s="10"/>
      <c r="B314" s="10"/>
      <c r="C314" s="10"/>
    </row>
    <row r="315" spans="1:3">
      <c r="A315" s="10"/>
      <c r="B315" s="10"/>
      <c r="C315" s="10"/>
    </row>
    <row r="316" spans="1:3">
      <c r="A316" s="10"/>
      <c r="B316" s="10"/>
      <c r="C316" s="10"/>
    </row>
    <row r="317" spans="1:3">
      <c r="A317" s="10"/>
      <c r="B317" s="10"/>
      <c r="C317" s="10"/>
    </row>
    <row r="318" spans="1:3">
      <c r="A318" s="10"/>
      <c r="B318" s="10"/>
      <c r="C318" s="10"/>
    </row>
    <row r="319" spans="1:3">
      <c r="A319" s="10"/>
      <c r="B319" s="10"/>
      <c r="C319" s="10"/>
    </row>
    <row r="320" spans="1:3">
      <c r="A320" s="10"/>
      <c r="B320" s="10"/>
      <c r="C320" s="10"/>
    </row>
    <row r="321" spans="1:3">
      <c r="A321" s="10"/>
      <c r="B321" s="10"/>
      <c r="C321" s="10"/>
    </row>
    <row r="322" spans="1:3">
      <c r="A322" s="10"/>
      <c r="B322" s="10"/>
      <c r="C322" s="10"/>
    </row>
    <row r="323" spans="1:3">
      <c r="A323" s="10"/>
      <c r="B323" s="10"/>
      <c r="C323" s="10"/>
    </row>
    <row r="324" spans="1:3">
      <c r="A324" s="10"/>
      <c r="B324" s="10"/>
      <c r="C324" s="10"/>
    </row>
    <row r="325" spans="1:3">
      <c r="A325" s="10"/>
      <c r="B325" s="10"/>
      <c r="C325" s="10"/>
    </row>
    <row r="326" spans="1:3">
      <c r="A326" s="10"/>
      <c r="B326" s="10"/>
      <c r="C326" s="10"/>
    </row>
    <row r="327" spans="1:3">
      <c r="A327" s="10"/>
      <c r="B327" s="10"/>
      <c r="C327" s="10"/>
    </row>
    <row r="328" spans="1:3">
      <c r="A328" s="10"/>
      <c r="B328" s="10"/>
      <c r="C328" s="10"/>
    </row>
    <row r="329" spans="1:3">
      <c r="A329" s="10"/>
      <c r="B329" s="10"/>
      <c r="C329" s="10"/>
    </row>
    <row r="330" spans="1:3">
      <c r="A330" s="10"/>
      <c r="B330" s="10"/>
      <c r="C330" s="10"/>
    </row>
    <row r="331" spans="1:3">
      <c r="A331" s="10"/>
      <c r="B331" s="10"/>
      <c r="C331" s="10"/>
    </row>
    <row r="332" spans="1:3">
      <c r="A332" s="10"/>
      <c r="B332" s="10"/>
      <c r="C332" s="10"/>
    </row>
    <row r="333" spans="1:3">
      <c r="A333" s="10"/>
      <c r="B333" s="10"/>
      <c r="C333" s="10"/>
    </row>
    <row r="334" spans="1:3">
      <c r="A334" s="10"/>
      <c r="B334" s="10"/>
      <c r="C334" s="10"/>
    </row>
    <row r="335" spans="1:3">
      <c r="A335" s="10"/>
      <c r="B335" s="10"/>
      <c r="C335" s="10"/>
    </row>
    <row r="336" spans="1:3">
      <c r="A336" s="10"/>
      <c r="B336" s="10"/>
      <c r="C336" s="10"/>
    </row>
    <row r="337" spans="1:3">
      <c r="A337" s="10"/>
      <c r="B337" s="10"/>
      <c r="C337" s="10"/>
    </row>
    <row r="338" spans="1:3">
      <c r="A338" s="10"/>
      <c r="B338" s="10"/>
      <c r="C338" s="10"/>
    </row>
    <row r="339" spans="1:3">
      <c r="A339" s="10"/>
      <c r="B339" s="10"/>
      <c r="C339" s="10"/>
    </row>
    <row r="340" spans="1:3">
      <c r="A340" s="10"/>
      <c r="B340" s="10"/>
      <c r="C340" s="10"/>
    </row>
    <row r="341" spans="1:3">
      <c r="A341" s="10"/>
      <c r="B341" s="10"/>
      <c r="C341" s="10"/>
    </row>
    <row r="342" spans="1:3">
      <c r="A342" s="10"/>
      <c r="B342" s="10"/>
      <c r="C342" s="10"/>
    </row>
    <row r="343" spans="1:3">
      <c r="A343" s="10"/>
      <c r="B343" s="10"/>
      <c r="C343" s="10"/>
    </row>
    <row r="344" spans="1:3">
      <c r="A344" s="10"/>
      <c r="B344" s="10"/>
      <c r="C344" s="10"/>
    </row>
    <row r="345" spans="1:3">
      <c r="A345" s="10"/>
      <c r="B345" s="10"/>
      <c r="C345" s="10"/>
    </row>
    <row r="346" spans="1:3">
      <c r="A346" s="10"/>
      <c r="B346" s="10"/>
      <c r="C346" s="10"/>
    </row>
    <row r="347" spans="1:3">
      <c r="A347" s="10"/>
      <c r="B347" s="10"/>
      <c r="C347" s="10"/>
    </row>
    <row r="348" spans="1:3">
      <c r="A348" s="10"/>
      <c r="B348" s="10"/>
      <c r="C348" s="10"/>
    </row>
    <row r="349" spans="1:3">
      <c r="A349" s="10"/>
      <c r="B349" s="10"/>
      <c r="C349" s="10"/>
    </row>
    <row r="350" spans="1:3">
      <c r="A350" s="10"/>
      <c r="B350" s="10"/>
      <c r="C350" s="10"/>
    </row>
    <row r="351" spans="1:3">
      <c r="A351" s="10"/>
      <c r="B351" s="10"/>
      <c r="C351" s="10"/>
    </row>
    <row r="352" spans="1:3">
      <c r="A352" s="10"/>
      <c r="B352" s="10"/>
      <c r="C352" s="10"/>
    </row>
    <row r="353" spans="1:3">
      <c r="A353" s="10"/>
      <c r="B353" s="10"/>
      <c r="C353" s="10"/>
    </row>
    <row r="354" spans="1:3">
      <c r="A354" s="10"/>
      <c r="B354" s="10"/>
      <c r="C354" s="10"/>
    </row>
    <row r="355" spans="1:3">
      <c r="A355" s="10"/>
      <c r="B355" s="10"/>
      <c r="C355" s="10"/>
    </row>
    <row r="356" spans="1:3">
      <c r="A356" s="10"/>
      <c r="B356" s="10"/>
      <c r="C356" s="10"/>
    </row>
    <row r="357" spans="1:3">
      <c r="A357" s="10"/>
      <c r="B357" s="10"/>
      <c r="C357" s="10"/>
    </row>
    <row r="358" spans="1:3">
      <c r="A358" s="10"/>
      <c r="B358" s="10"/>
      <c r="C358" s="10"/>
    </row>
    <row r="359" spans="1:3">
      <c r="A359" s="10"/>
      <c r="B359" s="10"/>
      <c r="C359" s="10"/>
    </row>
    <row r="360" spans="1:3">
      <c r="A360" s="10"/>
      <c r="B360" s="10"/>
      <c r="C360" s="10"/>
    </row>
    <row r="361" spans="1:3">
      <c r="A361" s="10"/>
      <c r="B361" s="10"/>
      <c r="C361" s="10"/>
    </row>
    <row r="362" spans="1:3">
      <c r="A362" s="10"/>
      <c r="B362" s="10"/>
      <c r="C362" s="10"/>
    </row>
    <row r="363" spans="1:3">
      <c r="A363" s="10"/>
      <c r="B363" s="10"/>
      <c r="C363" s="10"/>
    </row>
    <row r="364" spans="1:3">
      <c r="A364" s="10"/>
      <c r="B364" s="10"/>
      <c r="C364" s="10"/>
    </row>
    <row r="365" spans="1:3">
      <c r="A365" s="10"/>
      <c r="B365" s="10"/>
      <c r="C365" s="10"/>
    </row>
    <row r="366" spans="1:3">
      <c r="A366" s="10"/>
      <c r="B366" s="10"/>
      <c r="C366" s="10"/>
    </row>
    <row r="367" spans="1:3">
      <c r="A367" s="10"/>
      <c r="B367" s="10"/>
      <c r="C367" s="10"/>
    </row>
    <row r="368" spans="1:3">
      <c r="A368" s="10"/>
      <c r="B368" s="10"/>
      <c r="C368" s="10"/>
    </row>
    <row r="369" spans="1:3">
      <c r="A369" s="10"/>
      <c r="B369" s="10"/>
      <c r="C369" s="10"/>
    </row>
    <row r="370" spans="1:3">
      <c r="A370" s="10"/>
      <c r="B370" s="10"/>
      <c r="C370" s="10"/>
    </row>
    <row r="371" spans="1:3">
      <c r="A371" s="10"/>
      <c r="B371" s="10"/>
      <c r="C371" s="10"/>
    </row>
    <row r="372" spans="1:3">
      <c r="A372" s="10"/>
      <c r="B372" s="10"/>
      <c r="C372" s="10"/>
    </row>
    <row r="373" spans="1:3">
      <c r="A373" s="10"/>
      <c r="B373" s="10"/>
      <c r="C373" s="10"/>
    </row>
    <row r="374" spans="1:3">
      <c r="A374" s="10"/>
      <c r="B374" s="10"/>
      <c r="C374" s="10"/>
    </row>
    <row r="375" spans="1:3">
      <c r="A375" s="10"/>
      <c r="B375" s="10"/>
      <c r="C375" s="10"/>
    </row>
    <row r="376" spans="1:3">
      <c r="A376" s="10"/>
      <c r="B376" s="10"/>
      <c r="C376" s="10"/>
    </row>
    <row r="377" spans="1:3">
      <c r="A377" s="10"/>
      <c r="B377" s="10"/>
      <c r="C377" s="10"/>
    </row>
    <row r="378" spans="1:3">
      <c r="A378" s="10"/>
      <c r="B378" s="10"/>
      <c r="C378" s="10"/>
    </row>
    <row r="379" spans="1:3">
      <c r="A379" s="10"/>
      <c r="B379" s="10"/>
      <c r="C379" s="10"/>
    </row>
    <row r="380" spans="1:3">
      <c r="A380" s="10"/>
      <c r="B380" s="10"/>
      <c r="C380" s="10"/>
    </row>
    <row r="381" spans="1:3">
      <c r="A381" s="10"/>
      <c r="B381" s="10"/>
      <c r="C381" s="10"/>
    </row>
    <row r="382" spans="1:3">
      <c r="A382" s="10"/>
      <c r="B382" s="10"/>
      <c r="C382" s="10"/>
    </row>
    <row r="383" spans="1:3">
      <c r="A383" s="10"/>
      <c r="B383" s="10"/>
      <c r="C383" s="10"/>
    </row>
    <row r="384" spans="1:3">
      <c r="A384" s="10"/>
      <c r="B384" s="10"/>
      <c r="C384" s="10"/>
    </row>
    <row r="385" spans="1:3">
      <c r="A385" s="10"/>
      <c r="B385" s="10"/>
      <c r="C385" s="10"/>
    </row>
    <row r="386" spans="1:3">
      <c r="A386" s="10"/>
      <c r="B386" s="10"/>
      <c r="C386" s="10"/>
    </row>
    <row r="387" spans="1:3">
      <c r="A387" s="10"/>
      <c r="B387" s="10"/>
      <c r="C387" s="10"/>
    </row>
    <row r="388" spans="1:3">
      <c r="A388" s="10"/>
      <c r="B388" s="10"/>
      <c r="C388" s="10"/>
    </row>
    <row r="389" spans="1:3">
      <c r="A389" s="10"/>
      <c r="B389" s="10"/>
      <c r="C389" s="10"/>
    </row>
    <row r="390" spans="1:3">
      <c r="A390" s="10"/>
      <c r="B390" s="10"/>
      <c r="C390" s="10"/>
    </row>
    <row r="391" spans="1:3">
      <c r="A391" s="10"/>
      <c r="B391" s="10"/>
      <c r="C391" s="10"/>
    </row>
    <row r="392" spans="1:3">
      <c r="A392" s="10"/>
      <c r="B392" s="10"/>
      <c r="C392" s="10"/>
    </row>
    <row r="393" spans="1:3">
      <c r="A393" s="10"/>
      <c r="B393" s="10"/>
      <c r="C393" s="10"/>
    </row>
    <row r="394" spans="1:3">
      <c r="A394" s="10"/>
      <c r="B394" s="10"/>
      <c r="C394" s="10"/>
    </row>
    <row r="395" spans="1:3">
      <c r="A395" s="10"/>
      <c r="B395" s="10"/>
      <c r="C395" s="10"/>
    </row>
    <row r="396" spans="1:3">
      <c r="A396" s="10"/>
      <c r="B396" s="10"/>
      <c r="C396" s="10"/>
    </row>
    <row r="397" spans="1:3">
      <c r="A397" s="10"/>
      <c r="B397" s="10"/>
      <c r="C397" s="10"/>
    </row>
    <row r="398" spans="1:3">
      <c r="A398" s="10"/>
      <c r="B398" s="10"/>
      <c r="C398" s="10"/>
    </row>
    <row r="399" spans="1:3">
      <c r="A399" s="10"/>
      <c r="B399" s="10"/>
      <c r="C399" s="10"/>
    </row>
    <row r="400" spans="1:3">
      <c r="A400" s="10"/>
      <c r="B400" s="10"/>
      <c r="C400" s="10"/>
    </row>
    <row r="401" spans="1:3">
      <c r="A401" s="10"/>
      <c r="B401" s="10"/>
      <c r="C401" s="10"/>
    </row>
    <row r="402" spans="1:3">
      <c r="A402" s="10"/>
      <c r="B402" s="10"/>
      <c r="C402" s="10"/>
    </row>
    <row r="403" spans="1:3">
      <c r="A403" s="10"/>
      <c r="B403" s="10"/>
      <c r="C403" s="10"/>
    </row>
    <row r="404" spans="1:3">
      <c r="A404" s="10"/>
      <c r="B404" s="10"/>
      <c r="C404" s="10"/>
    </row>
    <row r="405" spans="1:3">
      <c r="A405" s="10"/>
      <c r="B405" s="10"/>
      <c r="C405" s="10"/>
    </row>
    <row r="406" spans="1:3">
      <c r="A406" s="10"/>
      <c r="B406" s="10"/>
      <c r="C406" s="10"/>
    </row>
    <row r="407" spans="1:3">
      <c r="A407" s="10"/>
      <c r="B407" s="10"/>
      <c r="C407" s="10"/>
    </row>
    <row r="408" spans="1:3">
      <c r="A408" s="10"/>
      <c r="B408" s="10"/>
      <c r="C408" s="10"/>
    </row>
    <row r="409" spans="1:3">
      <c r="A409" s="10"/>
      <c r="B409" s="10"/>
      <c r="C409" s="10"/>
    </row>
    <row r="410" spans="1:3">
      <c r="A410" s="10"/>
      <c r="B410" s="10"/>
      <c r="C410" s="10"/>
    </row>
    <row r="411" spans="1:3">
      <c r="A411" s="10"/>
      <c r="B411" s="10"/>
      <c r="C411" s="10"/>
    </row>
    <row r="412" spans="1:3">
      <c r="A412" s="10"/>
      <c r="B412" s="10"/>
      <c r="C412" s="10"/>
    </row>
    <row r="413" spans="1:3">
      <c r="A413" s="10"/>
      <c r="B413" s="10"/>
      <c r="C413" s="10"/>
    </row>
    <row r="414" spans="1:3">
      <c r="A414" s="10"/>
      <c r="B414" s="10"/>
      <c r="C414" s="10"/>
    </row>
    <row r="415" spans="1:3">
      <c r="A415" s="10"/>
      <c r="B415" s="10"/>
      <c r="C415" s="10"/>
    </row>
    <row r="416" spans="1:3">
      <c r="A416" s="10"/>
      <c r="B416" s="10"/>
      <c r="C416" s="10"/>
    </row>
    <row r="417" spans="1:3">
      <c r="A417" s="10"/>
      <c r="B417" s="10"/>
      <c r="C417" s="10"/>
    </row>
    <row r="418" spans="1:3">
      <c r="A418" s="10"/>
      <c r="B418" s="10"/>
      <c r="C418" s="10"/>
    </row>
    <row r="419" spans="1:3">
      <c r="A419" s="10"/>
      <c r="B419" s="10"/>
      <c r="C419" s="10"/>
    </row>
    <row r="420" spans="1:3">
      <c r="A420" s="10"/>
      <c r="B420" s="10"/>
      <c r="C420" s="10"/>
    </row>
    <row r="421" spans="1:3">
      <c r="A421" s="10"/>
      <c r="B421" s="10"/>
      <c r="C421" s="10"/>
    </row>
    <row r="422" spans="1:3">
      <c r="A422" s="10"/>
      <c r="B422" s="10"/>
      <c r="C422" s="10"/>
    </row>
    <row r="423" spans="1:3">
      <c r="A423" s="10"/>
      <c r="B423" s="10"/>
      <c r="C423" s="10"/>
    </row>
    <row r="424" spans="1:3">
      <c r="A424" s="10"/>
      <c r="B424" s="10"/>
      <c r="C424" s="10"/>
    </row>
    <row r="425" spans="1:3">
      <c r="A425" s="10"/>
      <c r="B425" s="10"/>
      <c r="C425" s="10"/>
    </row>
    <row r="426" spans="1:3">
      <c r="A426" s="10"/>
      <c r="B426" s="10"/>
      <c r="C426" s="10"/>
    </row>
    <row r="427" spans="1:3">
      <c r="A427" s="10"/>
      <c r="B427" s="10"/>
      <c r="C427" s="10"/>
    </row>
    <row r="428" spans="1:3">
      <c r="A428" s="10"/>
      <c r="B428" s="10"/>
      <c r="C428" s="10"/>
    </row>
    <row r="429" spans="1:3">
      <c r="A429" s="10"/>
      <c r="B429" s="10"/>
      <c r="C429" s="10"/>
    </row>
    <row r="430" spans="1:3">
      <c r="A430" s="10"/>
      <c r="B430" s="10"/>
      <c r="C430" s="10"/>
    </row>
    <row r="431" spans="1:3">
      <c r="A431" s="10"/>
      <c r="B431" s="10"/>
      <c r="C431" s="10"/>
    </row>
    <row r="432" spans="1:3">
      <c r="A432" s="10"/>
      <c r="B432" s="10"/>
      <c r="C432" s="10"/>
    </row>
    <row r="433" spans="1:3">
      <c r="A433" s="10"/>
      <c r="B433" s="10"/>
      <c r="C433" s="10"/>
    </row>
    <row r="434" spans="1:3">
      <c r="A434" s="10"/>
      <c r="B434" s="10"/>
      <c r="C434" s="10"/>
    </row>
    <row r="435" spans="1:3">
      <c r="A435" s="10"/>
      <c r="B435" s="10"/>
      <c r="C435" s="10"/>
    </row>
    <row r="436" spans="1:3">
      <c r="A436" s="10"/>
      <c r="B436" s="10"/>
      <c r="C436" s="10"/>
    </row>
    <row r="437" spans="1:3">
      <c r="A437" s="10"/>
      <c r="B437" s="10"/>
      <c r="C437" s="10"/>
    </row>
    <row r="438" spans="1:3">
      <c r="A438" s="10"/>
      <c r="B438" s="10"/>
      <c r="C438" s="10"/>
    </row>
    <row r="439" spans="1:3">
      <c r="A439" s="10"/>
      <c r="B439" s="10"/>
      <c r="C439" s="10"/>
    </row>
    <row r="440" spans="1:3">
      <c r="A440" s="10"/>
      <c r="B440" s="10"/>
      <c r="C440" s="10"/>
    </row>
    <row r="441" spans="1:3">
      <c r="A441" s="10"/>
      <c r="B441" s="10"/>
      <c r="C441" s="10"/>
    </row>
    <row r="442" spans="1:3">
      <c r="A442" s="10"/>
      <c r="B442" s="10"/>
      <c r="C442" s="10"/>
    </row>
    <row r="443" spans="1:3">
      <c r="A443" s="10"/>
      <c r="B443" s="10"/>
      <c r="C443" s="10"/>
    </row>
    <row r="444" spans="1:3">
      <c r="A444" s="10"/>
      <c r="B444" s="10"/>
      <c r="C444" s="10"/>
    </row>
    <row r="445" spans="1:3">
      <c r="A445" s="10"/>
      <c r="B445" s="10"/>
      <c r="C445" s="10"/>
    </row>
    <row r="446" spans="1:3">
      <c r="A446" s="10"/>
      <c r="B446" s="10"/>
      <c r="C446" s="10"/>
    </row>
    <row r="447" spans="1:3">
      <c r="A447" s="10"/>
      <c r="B447" s="10"/>
      <c r="C447" s="10"/>
    </row>
    <row r="448" spans="1:3">
      <c r="A448" s="10"/>
      <c r="B448" s="10"/>
      <c r="C448" s="10"/>
    </row>
    <row r="449" spans="1:3">
      <c r="A449" s="10"/>
      <c r="B449" s="10"/>
      <c r="C449" s="10"/>
    </row>
    <row r="450" spans="1:3">
      <c r="A450" s="10"/>
      <c r="B450" s="10"/>
      <c r="C450" s="10"/>
    </row>
    <row r="451" spans="1:3">
      <c r="A451" s="10"/>
      <c r="B451" s="10"/>
      <c r="C451" s="10"/>
    </row>
    <row r="452" spans="1:3">
      <c r="A452" s="10"/>
      <c r="B452" s="10"/>
      <c r="C452" s="10"/>
    </row>
    <row r="453" spans="1:3">
      <c r="A453" s="10"/>
      <c r="B453" s="10"/>
      <c r="C453" s="10"/>
    </row>
    <row r="454" spans="1:3">
      <c r="A454" s="10"/>
      <c r="B454" s="10"/>
      <c r="C454" s="10"/>
    </row>
    <row r="455" spans="1:3">
      <c r="A455" s="10"/>
      <c r="B455" s="10"/>
      <c r="C455" s="10"/>
    </row>
    <row r="456" spans="1:3">
      <c r="A456" s="10"/>
      <c r="B456" s="10"/>
      <c r="C456" s="10"/>
    </row>
    <row r="457" spans="1:3">
      <c r="A457" s="10"/>
      <c r="B457" s="10"/>
      <c r="C457" s="10"/>
    </row>
    <row r="458" spans="1:3">
      <c r="A458" s="10"/>
      <c r="B458" s="10"/>
      <c r="C458" s="10"/>
    </row>
    <row r="459" spans="1:3">
      <c r="A459" s="10"/>
      <c r="B459" s="10"/>
      <c r="C459" s="10"/>
    </row>
    <row r="460" spans="1:3">
      <c r="A460" s="10"/>
      <c r="B460" s="10"/>
      <c r="C460" s="10"/>
    </row>
    <row r="461" spans="1:3">
      <c r="A461" s="10"/>
      <c r="B461" s="10"/>
      <c r="C461" s="10"/>
    </row>
    <row r="462" spans="1:3">
      <c r="A462" s="10"/>
      <c r="B462" s="10"/>
      <c r="C462" s="10"/>
    </row>
    <row r="463" spans="1:3">
      <c r="A463" s="10"/>
      <c r="B463" s="10"/>
      <c r="C463" s="10"/>
    </row>
    <row r="464" spans="1:3">
      <c r="A464" s="10"/>
      <c r="B464" s="10"/>
      <c r="C464" s="10"/>
    </row>
    <row r="465" spans="1:3">
      <c r="A465" s="10"/>
      <c r="B465" s="10"/>
      <c r="C465" s="10"/>
    </row>
    <row r="466" spans="1:3">
      <c r="A466" s="10"/>
      <c r="B466" s="10"/>
      <c r="C466" s="10"/>
    </row>
    <row r="467" spans="1:3">
      <c r="A467" s="10"/>
      <c r="B467" s="10"/>
      <c r="C467" s="10"/>
    </row>
    <row r="468" spans="1:3">
      <c r="A468" s="10"/>
      <c r="B468" s="10"/>
      <c r="C468" s="10"/>
    </row>
    <row r="469" spans="1:3">
      <c r="A469" s="10"/>
      <c r="B469" s="10"/>
      <c r="C469" s="10"/>
    </row>
    <row r="470" spans="1:3">
      <c r="A470" s="10"/>
      <c r="B470" s="10"/>
      <c r="C470" s="10"/>
    </row>
    <row r="471" spans="1:3">
      <c r="A471" s="10"/>
      <c r="B471" s="10"/>
      <c r="C471" s="10"/>
    </row>
    <row r="472" spans="1:3">
      <c r="A472" s="10"/>
      <c r="B472" s="10"/>
      <c r="C472" s="10"/>
    </row>
    <row r="473" spans="1:3">
      <c r="A473" s="10"/>
      <c r="B473" s="10"/>
      <c r="C473" s="10"/>
    </row>
    <row r="474" spans="1:3">
      <c r="A474" s="10"/>
      <c r="B474" s="10"/>
      <c r="C474" s="10"/>
    </row>
    <row r="475" spans="1:3">
      <c r="A475" s="10"/>
      <c r="B475" s="10"/>
      <c r="C475" s="10"/>
    </row>
    <row r="476" spans="1:3">
      <c r="A476" s="10"/>
      <c r="B476" s="10"/>
      <c r="C476" s="10"/>
    </row>
    <row r="477" spans="1:3">
      <c r="A477" s="10"/>
      <c r="B477" s="10"/>
      <c r="C477" s="10"/>
    </row>
    <row r="478" spans="1:3">
      <c r="A478" s="10"/>
      <c r="B478" s="10"/>
      <c r="C478" s="10"/>
    </row>
    <row r="479" spans="1:3">
      <c r="A479" s="10"/>
      <c r="B479" s="10"/>
      <c r="C479" s="10"/>
    </row>
    <row r="480" spans="1:3">
      <c r="A480" s="10"/>
      <c r="B480" s="10"/>
      <c r="C480" s="10"/>
    </row>
    <row r="481" spans="1:3">
      <c r="A481" s="10"/>
      <c r="B481" s="10"/>
      <c r="C481" s="10"/>
    </row>
    <row r="482" spans="1:3">
      <c r="A482" s="10"/>
      <c r="B482" s="10"/>
      <c r="C482" s="10"/>
    </row>
    <row r="483" spans="1:3">
      <c r="A483" s="10"/>
      <c r="B483" s="10"/>
      <c r="C483" s="10"/>
    </row>
    <row r="484" spans="1:3">
      <c r="A484" s="10"/>
      <c r="B484" s="10"/>
      <c r="C484" s="10"/>
    </row>
    <row r="485" spans="1:3">
      <c r="A485" s="10"/>
      <c r="B485" s="10"/>
      <c r="C485" s="10"/>
    </row>
    <row r="486" spans="1:3">
      <c r="A486" s="10"/>
      <c r="B486" s="10"/>
      <c r="C486" s="10"/>
    </row>
    <row r="487" spans="1:3">
      <c r="A487" s="10"/>
      <c r="B487" s="10"/>
      <c r="C487" s="10"/>
    </row>
    <row r="488" spans="1:3">
      <c r="A488" s="10"/>
      <c r="B488" s="10"/>
      <c r="C488" s="10"/>
    </row>
    <row r="489" spans="1:3">
      <c r="A489" s="10"/>
      <c r="B489" s="10"/>
      <c r="C489" s="10"/>
    </row>
    <row r="490" spans="1:3">
      <c r="A490" s="10"/>
      <c r="B490" s="10"/>
      <c r="C490" s="10"/>
    </row>
    <row r="491" spans="1:3">
      <c r="A491" s="10"/>
      <c r="B491" s="10"/>
      <c r="C491" s="10"/>
    </row>
    <row r="492" spans="1:3">
      <c r="A492" s="10"/>
      <c r="B492" s="10"/>
      <c r="C492" s="10"/>
    </row>
    <row r="493" spans="1:3">
      <c r="A493" s="10"/>
      <c r="B493" s="10"/>
      <c r="C493" s="10"/>
    </row>
    <row r="494" spans="1:3">
      <c r="A494" s="10"/>
      <c r="B494" s="10"/>
      <c r="C494" s="10"/>
    </row>
    <row r="495" spans="1:3">
      <c r="A495" s="10"/>
      <c r="B495" s="10"/>
      <c r="C495" s="10"/>
    </row>
    <row r="496" spans="1:3">
      <c r="A496" s="10"/>
      <c r="B496" s="10"/>
      <c r="C496" s="10"/>
    </row>
    <row r="497" spans="1:3">
      <c r="A497" s="10"/>
      <c r="B497" s="10"/>
      <c r="C497" s="10"/>
    </row>
    <row r="498" spans="1:3">
      <c r="A498" s="10"/>
      <c r="B498" s="10"/>
      <c r="C498" s="10"/>
    </row>
    <row r="499" spans="1:3">
      <c r="A499" s="10"/>
      <c r="B499" s="10"/>
      <c r="C499" s="10"/>
    </row>
    <row r="500" spans="1:3">
      <c r="A500" s="10"/>
      <c r="B500" s="10"/>
      <c r="C500" s="10"/>
    </row>
    <row r="501" spans="1:3">
      <c r="A501" s="10"/>
      <c r="B501" s="10"/>
      <c r="C501" s="10"/>
    </row>
    <row r="502" spans="1:3">
      <c r="A502" s="10"/>
      <c r="B502" s="10"/>
      <c r="C502" s="10"/>
    </row>
    <row r="503" spans="1:3">
      <c r="A503" s="10"/>
      <c r="B503" s="10"/>
      <c r="C503" s="10"/>
    </row>
    <row r="504" spans="1:3">
      <c r="A504" s="10"/>
      <c r="B504" s="10"/>
      <c r="C504" s="10"/>
    </row>
    <row r="505" spans="1:3">
      <c r="A505" s="10"/>
      <c r="B505" s="10"/>
      <c r="C505" s="10"/>
    </row>
    <row r="506" spans="1:3">
      <c r="A506" s="10"/>
      <c r="B506" s="10"/>
      <c r="C506" s="10"/>
    </row>
    <row r="507" spans="1:3">
      <c r="A507" s="10"/>
      <c r="B507" s="10"/>
      <c r="C507" s="10"/>
    </row>
    <row r="508" spans="1:3">
      <c r="A508" s="10"/>
      <c r="B508" s="10"/>
      <c r="C508" s="10"/>
    </row>
    <row r="509" spans="1:3">
      <c r="A509" s="10"/>
      <c r="B509" s="10"/>
      <c r="C509" s="10"/>
    </row>
    <row r="510" spans="1:3">
      <c r="A510" s="10"/>
      <c r="B510" s="10"/>
      <c r="C510" s="10"/>
    </row>
    <row r="511" spans="1:3">
      <c r="A511" s="10"/>
      <c r="B511" s="10"/>
      <c r="C511" s="10"/>
    </row>
    <row r="512" spans="1:3">
      <c r="A512" s="10"/>
      <c r="B512" s="10"/>
      <c r="C512" s="10"/>
    </row>
    <row r="513" spans="1:3">
      <c r="A513" s="10"/>
      <c r="B513" s="10"/>
      <c r="C513" s="10"/>
    </row>
    <row r="514" spans="1:3">
      <c r="A514" s="10"/>
      <c r="B514" s="10"/>
      <c r="C514" s="10"/>
    </row>
    <row r="515" spans="1:3">
      <c r="A515" s="10"/>
      <c r="B515" s="10"/>
      <c r="C515" s="10"/>
    </row>
    <row r="516" spans="1:3">
      <c r="A516" s="10"/>
      <c r="B516" s="10"/>
      <c r="C516" s="10"/>
    </row>
    <row r="517" spans="1:3">
      <c r="A517" s="10"/>
      <c r="B517" s="10"/>
      <c r="C517" s="10"/>
    </row>
    <row r="518" spans="1:3">
      <c r="A518" s="10"/>
      <c r="B518" s="10"/>
      <c r="C518" s="10"/>
    </row>
    <row r="519" spans="1:3">
      <c r="A519" s="10"/>
      <c r="B519" s="10"/>
      <c r="C519" s="10"/>
    </row>
    <row r="520" spans="1:3">
      <c r="A520" s="10"/>
      <c r="B520" s="10"/>
      <c r="C520" s="10"/>
    </row>
    <row r="521" spans="1:3">
      <c r="A521" s="10"/>
      <c r="B521" s="10"/>
      <c r="C521" s="10"/>
    </row>
    <row r="522" spans="1:3">
      <c r="A522" s="10"/>
      <c r="B522" s="10"/>
      <c r="C522" s="10"/>
    </row>
    <row r="523" spans="1:3">
      <c r="A523" s="10"/>
      <c r="B523" s="10"/>
      <c r="C523" s="10"/>
    </row>
    <row r="524" spans="1:3">
      <c r="A524" s="10"/>
      <c r="B524" s="10"/>
      <c r="C524" s="10"/>
    </row>
    <row r="525" spans="1:3">
      <c r="A525" s="10"/>
      <c r="B525" s="10"/>
      <c r="C525" s="10"/>
    </row>
    <row r="526" spans="1:3">
      <c r="A526" s="10"/>
      <c r="B526" s="10"/>
      <c r="C526" s="10"/>
    </row>
    <row r="527" spans="1:3">
      <c r="A527" s="10"/>
      <c r="B527" s="10"/>
      <c r="C527" s="10"/>
    </row>
    <row r="528" spans="1:3">
      <c r="A528" s="10"/>
      <c r="B528" s="10"/>
      <c r="C528" s="10"/>
    </row>
    <row r="529" spans="1:3">
      <c r="A529" s="10"/>
      <c r="B529" s="10"/>
      <c r="C529" s="10"/>
    </row>
    <row r="530" spans="1:3">
      <c r="A530" s="10"/>
      <c r="B530" s="10"/>
      <c r="C530" s="10"/>
    </row>
    <row r="531" spans="1:3">
      <c r="A531" s="10"/>
      <c r="B531" s="10"/>
      <c r="C531" s="10"/>
    </row>
    <row r="532" spans="1:3">
      <c r="A532" s="10"/>
      <c r="B532" s="10"/>
      <c r="C532" s="10"/>
    </row>
    <row r="533" spans="1:3">
      <c r="A533" s="10"/>
      <c r="B533" s="10"/>
      <c r="C533" s="10"/>
    </row>
    <row r="534" spans="1:3">
      <c r="A534" s="10"/>
      <c r="B534" s="10"/>
      <c r="C534" s="10"/>
    </row>
    <row r="535" spans="1:3">
      <c r="A535" s="10"/>
      <c r="B535" s="10"/>
      <c r="C535" s="10"/>
    </row>
    <row r="536" spans="1:3">
      <c r="A536" s="10"/>
      <c r="B536" s="10"/>
      <c r="C536" s="10"/>
    </row>
    <row r="537" spans="1:3">
      <c r="A537" s="10"/>
      <c r="B537" s="10"/>
      <c r="C537" s="10"/>
    </row>
    <row r="538" spans="1:3">
      <c r="A538" s="10"/>
      <c r="B538" s="10"/>
      <c r="C538" s="10"/>
    </row>
    <row r="539" spans="1:3">
      <c r="A539" s="10"/>
      <c r="B539" s="10"/>
      <c r="C539" s="10"/>
    </row>
    <row r="540" spans="1:3">
      <c r="A540" s="10"/>
      <c r="B540" s="10"/>
      <c r="C540" s="10"/>
    </row>
    <row r="541" spans="1:3">
      <c r="A541" s="10"/>
      <c r="B541" s="10"/>
      <c r="C541" s="10"/>
    </row>
    <row r="542" spans="1:3">
      <c r="A542" s="10"/>
      <c r="B542" s="10"/>
      <c r="C542" s="10"/>
    </row>
    <row r="543" spans="1:3">
      <c r="A543" s="10"/>
      <c r="B543" s="10"/>
      <c r="C543" s="10"/>
    </row>
    <row r="544" spans="1:3">
      <c r="A544" s="10"/>
      <c r="B544" s="10"/>
      <c r="C544" s="10"/>
    </row>
    <row r="545" spans="1:3">
      <c r="A545" s="10"/>
      <c r="B545" s="10"/>
      <c r="C545" s="10"/>
    </row>
    <row r="546" spans="1:3">
      <c r="A546" s="10"/>
      <c r="B546" s="10"/>
      <c r="C546" s="10"/>
    </row>
    <row r="547" spans="1:3">
      <c r="A547" s="10"/>
      <c r="B547" s="10"/>
      <c r="C547" s="10"/>
    </row>
    <row r="548" spans="1:3">
      <c r="A548" s="10"/>
      <c r="B548" s="10"/>
      <c r="C548" s="10"/>
    </row>
    <row r="549" spans="1:3">
      <c r="A549" s="10"/>
      <c r="B549" s="10"/>
      <c r="C549" s="10"/>
    </row>
    <row r="550" spans="1:3">
      <c r="A550" s="10"/>
      <c r="B550" s="10"/>
      <c r="C550" s="10"/>
    </row>
    <row r="551" spans="1:3">
      <c r="A551" s="10"/>
      <c r="B551" s="10"/>
      <c r="C551" s="10"/>
    </row>
    <row r="552" spans="1:3">
      <c r="A552" s="10"/>
      <c r="B552" s="10"/>
      <c r="C552" s="10"/>
    </row>
    <row r="553" spans="1:3">
      <c r="A553" s="10"/>
      <c r="B553" s="10"/>
      <c r="C553" s="10"/>
    </row>
    <row r="554" spans="1:3">
      <c r="A554" s="10"/>
      <c r="B554" s="10"/>
      <c r="C554" s="10"/>
    </row>
    <row r="555" spans="1:3">
      <c r="A555" s="10"/>
      <c r="B555" s="10"/>
      <c r="C555" s="10"/>
    </row>
    <row r="556" spans="1:3">
      <c r="A556" s="10"/>
      <c r="B556" s="10"/>
      <c r="C556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56"/>
  <sheetViews>
    <sheetView workbookViewId="0">
      <selection activeCell="B3" sqref="B3"/>
    </sheetView>
  </sheetViews>
  <sheetFormatPr defaultColWidth="8.90625" defaultRowHeight="13.5"/>
  <cols>
    <col min="1" max="1" width="30.6328125" style="14" customWidth="1" collapsed="1"/>
    <col min="2" max="3" width="16.6328125" style="10" customWidth="1" collapsed="1"/>
    <col min="4" max="16384" width="8.90625" style="10" collapsed="1"/>
  </cols>
  <sheetData>
    <row r="1" spans="1:3">
      <c r="A1" s="9" t="s">
        <v>42</v>
      </c>
      <c r="B1" s="12" t="s">
        <v>50</v>
      </c>
      <c r="C1" s="12" t="s">
        <v>51</v>
      </c>
    </row>
    <row r="2" spans="1:3">
      <c r="A2" s="13" t="s">
        <v>54</v>
      </c>
      <c r="B2" s="12">
        <v>0.5</v>
      </c>
      <c r="C2" s="12">
        <v>36</v>
      </c>
    </row>
    <row r="3" spans="1:3">
      <c r="A3" s="10"/>
    </row>
    <row r="4" spans="1:3">
      <c r="A4" s="10"/>
    </row>
    <row r="5" spans="1:3">
      <c r="A5" s="10"/>
    </row>
    <row r="6" spans="1:3">
      <c r="A6" s="10"/>
    </row>
    <row r="7" spans="1:3">
      <c r="A7" s="10"/>
    </row>
    <row r="8" spans="1:3">
      <c r="A8" s="10"/>
    </row>
    <row r="9" spans="1:3">
      <c r="A9" s="10"/>
    </row>
    <row r="10" spans="1:3">
      <c r="A10" s="10"/>
    </row>
    <row r="11" spans="1:3">
      <c r="A11" s="10"/>
    </row>
    <row r="12" spans="1:3">
      <c r="A12" s="10"/>
    </row>
    <row r="13" spans="1:3">
      <c r="A13" s="10"/>
    </row>
    <row r="14" spans="1:3">
      <c r="A14" s="10"/>
    </row>
    <row r="15" spans="1:3">
      <c r="A15" s="10"/>
    </row>
    <row r="16" spans="1:3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Stock</vt:lpstr>
      <vt:lpstr>LastWeek</vt:lpstr>
      <vt:lpstr>UP</vt:lpstr>
      <vt:lpstr>Projection</vt:lpstr>
      <vt:lpstr>Sales</vt:lpstr>
      <vt:lpstr>TurnOver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2017-03-14T10:42:52Z</dcterms:modified>
</cp:coreProperties>
</file>