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A152" i="1"/>
  <c r="A153"/>
  <c r="A98"/>
  <c r="A99"/>
  <c r="A100"/>
  <c r="A101"/>
  <c r="A102"/>
  <c r="A103"/>
  <c r="A104"/>
  <c r="A105"/>
  <c r="A106"/>
  <c r="A107"/>
  <c r="A108"/>
  <c r="A109"/>
  <c r="A110"/>
  <c r="A111"/>
  <c r="A112"/>
  <c r="A113"/>
  <c r="A4"/>
  <c r="A5"/>
  <c r="A6"/>
  <c r="A7"/>
  <c r="A154"/>
  <c r="A114"/>
  <c r="A115"/>
  <c r="A155"/>
  <c r="A8"/>
  <c r="A156"/>
  <c r="A9"/>
  <c r="A10"/>
  <c r="A116"/>
  <c r="A117"/>
  <c r="A118"/>
  <c r="A119"/>
  <c r="A11"/>
  <c r="A12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147"/>
  <c r="A148"/>
  <c r="A149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150"/>
  <c r="A96"/>
  <c r="A97"/>
  <c r="A151"/>
  <c r="G153"/>
  <c r="G6"/>
  <c r="G7"/>
  <c r="G9"/>
  <c r="G128"/>
  <c r="G141"/>
  <c r="G17"/>
  <c r="G35"/>
  <c r="G41"/>
  <c r="G44"/>
  <c r="G47"/>
  <c r="G64"/>
  <c r="G72"/>
  <c r="G74"/>
  <c r="G76"/>
  <c r="G77"/>
  <c r="G80"/>
  <c r="G46"/>
  <c r="G98"/>
  <c r="G99"/>
  <c r="G100"/>
  <c r="G101"/>
  <c r="G102"/>
  <c r="G103"/>
  <c r="G104"/>
  <c r="G105"/>
  <c r="G106"/>
  <c r="G108"/>
  <c r="G109"/>
  <c r="G110"/>
  <c r="G111"/>
  <c r="G112"/>
  <c r="G113"/>
  <c r="G4"/>
  <c r="G5"/>
  <c r="G154"/>
  <c r="G114"/>
  <c r="G115"/>
  <c r="G155"/>
  <c r="G8"/>
  <c r="G156"/>
  <c r="G117"/>
  <c r="G121"/>
  <c r="G124"/>
  <c r="G127"/>
  <c r="G131"/>
  <c r="G132"/>
  <c r="G133"/>
  <c r="G134"/>
  <c r="G135"/>
  <c r="G136"/>
  <c r="G137"/>
  <c r="G140"/>
  <c r="G143"/>
  <c r="G144"/>
  <c r="G145"/>
  <c r="G18"/>
  <c r="G21"/>
  <c r="G24"/>
  <c r="G25"/>
  <c r="G26"/>
  <c r="G28"/>
  <c r="G29"/>
  <c r="G30"/>
  <c r="G31"/>
  <c r="G37"/>
  <c r="G38"/>
  <c r="G39"/>
  <c r="G42"/>
  <c r="G48"/>
  <c r="G49"/>
  <c r="G50"/>
  <c r="G52"/>
  <c r="G147"/>
  <c r="G148"/>
  <c r="G54"/>
  <c r="G55"/>
  <c r="G56"/>
  <c r="G57"/>
  <c r="G58"/>
  <c r="G59"/>
  <c r="G60"/>
  <c r="G62"/>
  <c r="G63"/>
  <c r="G65"/>
  <c r="G66"/>
  <c r="G67"/>
  <c r="G68"/>
  <c r="G69"/>
  <c r="G70"/>
  <c r="G71"/>
  <c r="G73"/>
  <c r="G75"/>
  <c r="G78"/>
  <c r="G79"/>
  <c r="G81"/>
  <c r="G83"/>
  <c r="G84"/>
  <c r="G85"/>
  <c r="G88"/>
  <c r="G89"/>
  <c r="G92"/>
  <c r="G93"/>
  <c r="G95"/>
  <c r="G96"/>
  <c r="G97"/>
  <c r="G152"/>
  <c r="G107"/>
  <c r="G118"/>
  <c r="G11"/>
  <c r="G122"/>
  <c r="G123"/>
  <c r="G126"/>
  <c r="G129"/>
  <c r="G130"/>
  <c r="G142"/>
  <c r="G146"/>
  <c r="G13"/>
  <c r="G14"/>
  <c r="G15"/>
  <c r="G16"/>
  <c r="G19"/>
  <c r="G20"/>
  <c r="G23"/>
  <c r="G27"/>
  <c r="G34"/>
  <c r="G40"/>
  <c r="G43"/>
  <c r="G53"/>
  <c r="G61"/>
  <c r="G82"/>
  <c r="G87"/>
  <c r="G90"/>
  <c r="G91"/>
  <c r="G94"/>
  <c r="G10"/>
  <c r="G116"/>
  <c r="G119"/>
  <c r="G12"/>
  <c r="G120"/>
  <c r="G125"/>
  <c r="G138"/>
  <c r="G139"/>
  <c r="G22"/>
  <c r="G32"/>
  <c r="G33"/>
  <c r="G36"/>
  <c r="G45"/>
  <c r="G51"/>
  <c r="G149"/>
  <c r="G86"/>
  <c r="G150"/>
  <c r="G151"/>
  <c r="F153"/>
  <c r="F6"/>
  <c r="F7"/>
  <c r="F9"/>
  <c r="F128"/>
  <c r="F141"/>
  <c r="F17"/>
  <c r="F35"/>
  <c r="F41"/>
  <c r="F44"/>
  <c r="F47"/>
  <c r="F64"/>
  <c r="F72"/>
  <c r="F74"/>
  <c r="F76"/>
  <c r="F77"/>
  <c r="F80"/>
  <c r="F46"/>
  <c r="F98"/>
  <c r="F99"/>
  <c r="F100"/>
  <c r="F101"/>
  <c r="F102"/>
  <c r="F103"/>
  <c r="F104"/>
  <c r="F105"/>
  <c r="F106"/>
  <c r="F108"/>
  <c r="F109"/>
  <c r="F110"/>
  <c r="F111"/>
  <c r="F112"/>
  <c r="F113"/>
  <c r="F4"/>
  <c r="F5"/>
  <c r="F154"/>
  <c r="F114"/>
  <c r="F115"/>
  <c r="F155"/>
  <c r="F8"/>
  <c r="F156"/>
  <c r="F117"/>
  <c r="F121"/>
  <c r="F124"/>
  <c r="F127"/>
  <c r="F131"/>
  <c r="F132"/>
  <c r="F133"/>
  <c r="F134"/>
  <c r="F135"/>
  <c r="F136"/>
  <c r="F137"/>
  <c r="F140"/>
  <c r="F143"/>
  <c r="F144"/>
  <c r="F145"/>
  <c r="F18"/>
  <c r="F21"/>
  <c r="F24"/>
  <c r="F25"/>
  <c r="F26"/>
  <c r="F28"/>
  <c r="F29"/>
  <c r="F30"/>
  <c r="F31"/>
  <c r="F37"/>
  <c r="F38"/>
  <c r="F39"/>
  <c r="F42"/>
  <c r="F48"/>
  <c r="F49"/>
  <c r="F50"/>
  <c r="F52"/>
  <c r="F147"/>
  <c r="F148"/>
  <c r="F54"/>
  <c r="F55"/>
  <c r="F56"/>
  <c r="F57"/>
  <c r="F58"/>
  <c r="F59"/>
  <c r="F60"/>
  <c r="F62"/>
  <c r="F63"/>
  <c r="F65"/>
  <c r="F66"/>
  <c r="F67"/>
  <c r="F68"/>
  <c r="F69"/>
  <c r="F70"/>
  <c r="F71"/>
  <c r="F73"/>
  <c r="F75"/>
  <c r="F78"/>
  <c r="F79"/>
  <c r="F81"/>
  <c r="F83"/>
  <c r="F84"/>
  <c r="F85"/>
  <c r="F88"/>
  <c r="F89"/>
  <c r="F92"/>
  <c r="F93"/>
  <c r="F95"/>
  <c r="F96"/>
  <c r="F97"/>
  <c r="F152"/>
  <c r="F107"/>
  <c r="F118"/>
  <c r="F11"/>
  <c r="F122"/>
  <c r="F123"/>
  <c r="F126"/>
  <c r="F129"/>
  <c r="F130"/>
  <c r="F142"/>
  <c r="F146"/>
  <c r="F13"/>
  <c r="F14"/>
  <c r="F15"/>
  <c r="F16"/>
  <c r="F19"/>
  <c r="F20"/>
  <c r="F23"/>
  <c r="F27"/>
  <c r="F34"/>
  <c r="F40"/>
  <c r="F43"/>
  <c r="F53"/>
  <c r="F61"/>
  <c r="F82"/>
  <c r="F87"/>
  <c r="F90"/>
  <c r="F91"/>
  <c r="F94"/>
  <c r="F10"/>
  <c r="F116"/>
  <c r="F119"/>
  <c r="F12"/>
  <c r="F120"/>
  <c r="F125"/>
  <c r="F138"/>
  <c r="F139"/>
  <c r="F22"/>
  <c r="F32"/>
  <c r="F33"/>
  <c r="F36"/>
  <c r="F45"/>
  <c r="F51"/>
  <c r="F149"/>
  <c r="F86"/>
  <c r="F150"/>
  <c r="F151"/>
  <c r="E153"/>
  <c r="E6"/>
  <c r="E7"/>
  <c r="E9"/>
  <c r="E128"/>
  <c r="E141"/>
  <c r="E17"/>
  <c r="E35"/>
  <c r="E41"/>
  <c r="E44"/>
  <c r="E47"/>
  <c r="E64"/>
  <c r="E72"/>
  <c r="E74"/>
  <c r="E76"/>
  <c r="E77"/>
  <c r="E80"/>
  <c r="E46"/>
  <c r="E98"/>
  <c r="E99"/>
  <c r="E100"/>
  <c r="E101"/>
  <c r="E102"/>
  <c r="E103"/>
  <c r="E104"/>
  <c r="E105"/>
  <c r="E106"/>
  <c r="E108"/>
  <c r="E109"/>
  <c r="E110"/>
  <c r="E111"/>
  <c r="E112"/>
  <c r="E113"/>
  <c r="E4"/>
  <c r="E5"/>
  <c r="E154"/>
  <c r="E114"/>
  <c r="E115"/>
  <c r="E155"/>
  <c r="E8"/>
  <c r="E156"/>
  <c r="E117"/>
  <c r="E121"/>
  <c r="E124"/>
  <c r="E127"/>
  <c r="E131"/>
  <c r="E132"/>
  <c r="E133"/>
  <c r="E134"/>
  <c r="E135"/>
  <c r="E136"/>
  <c r="E137"/>
  <c r="E140"/>
  <c r="E143"/>
  <c r="E144"/>
  <c r="E145"/>
  <c r="E18"/>
  <c r="E21"/>
  <c r="E24"/>
  <c r="E25"/>
  <c r="E26"/>
  <c r="E28"/>
  <c r="E29"/>
  <c r="E30"/>
  <c r="E31"/>
  <c r="E37"/>
  <c r="E38"/>
  <c r="E39"/>
  <c r="E42"/>
  <c r="E48"/>
  <c r="E49"/>
  <c r="E50"/>
  <c r="E52"/>
  <c r="E147"/>
  <c r="E148"/>
  <c r="E54"/>
  <c r="E55"/>
  <c r="E56"/>
  <c r="E57"/>
  <c r="E58"/>
  <c r="E59"/>
  <c r="E60"/>
  <c r="E62"/>
  <c r="E63"/>
  <c r="E65"/>
  <c r="E66"/>
  <c r="E67"/>
  <c r="E68"/>
  <c r="E69"/>
  <c r="E70"/>
  <c r="E71"/>
  <c r="E73"/>
  <c r="E75"/>
  <c r="E78"/>
  <c r="E79"/>
  <c r="E81"/>
  <c r="E83"/>
  <c r="E84"/>
  <c r="E85"/>
  <c r="E88"/>
  <c r="E89"/>
  <c r="E92"/>
  <c r="E93"/>
  <c r="E95"/>
  <c r="E96"/>
  <c r="E97"/>
  <c r="E152"/>
  <c r="E107"/>
  <c r="E118"/>
  <c r="E11"/>
  <c r="E122"/>
  <c r="E123"/>
  <c r="E126"/>
  <c r="E129"/>
  <c r="E130"/>
  <c r="E142"/>
  <c r="E146"/>
  <c r="E13"/>
  <c r="E14"/>
  <c r="E15"/>
  <c r="E16"/>
  <c r="E19"/>
  <c r="E20"/>
  <c r="E23"/>
  <c r="E27"/>
  <c r="E34"/>
  <c r="E40"/>
  <c r="E43"/>
  <c r="E53"/>
  <c r="E61"/>
  <c r="E82"/>
  <c r="E87"/>
  <c r="E90"/>
  <c r="E91"/>
  <c r="E94"/>
  <c r="E10"/>
  <c r="E116"/>
  <c r="E119"/>
  <c r="E12"/>
  <c r="E120"/>
  <c r="E125"/>
  <c r="E138"/>
  <c r="E139"/>
  <c r="E22"/>
  <c r="E32"/>
  <c r="E33"/>
  <c r="E36"/>
  <c r="E45"/>
  <c r="E51"/>
  <c r="E149"/>
  <c r="E86"/>
  <c r="E150"/>
  <c r="E151"/>
  <c r="N4" l="1"/>
  <c r="D4" l="1"/>
  <c r="R4" l="1"/>
  <c r="K4"/>
  <c r="H4"/>
  <c r="M4" l="1"/>
  <c r="AB4" l="1"/>
  <c r="O4"/>
  <c r="P4"/>
  <c r="N156"/>
  <c r="M156"/>
  <c r="AB156"/>
  <c r="R156"/>
  <c r="P156"/>
  <c r="O156"/>
  <c r="K156"/>
  <c r="H156"/>
  <c r="D156"/>
  <c r="N155"/>
  <c r="M155"/>
  <c r="AB155"/>
  <c r="R155"/>
  <c r="P155"/>
  <c r="O155"/>
  <c r="K155"/>
  <c r="H155"/>
  <c r="D155"/>
  <c r="N154"/>
  <c r="M154"/>
  <c r="AB154"/>
  <c r="R154"/>
  <c r="P154"/>
  <c r="O154"/>
  <c r="K154"/>
  <c r="H154"/>
  <c r="D154"/>
  <c r="N153"/>
  <c r="M153"/>
  <c r="AB153"/>
  <c r="R153"/>
  <c r="P153"/>
  <c r="O153"/>
  <c r="K153"/>
  <c r="H153"/>
  <c r="D153"/>
  <c r="N152"/>
  <c r="M152"/>
  <c r="AB152"/>
  <c r="R152"/>
  <c r="P152"/>
  <c r="O152"/>
  <c r="K152"/>
  <c r="H152"/>
  <c r="D152"/>
  <c r="N151"/>
  <c r="M151"/>
  <c r="AB151"/>
  <c r="R151"/>
  <c r="P151"/>
  <c r="O151"/>
  <c r="K151"/>
  <c r="H151"/>
  <c r="D151"/>
  <c r="N150"/>
  <c r="M150"/>
  <c r="AB150"/>
  <c r="R150"/>
  <c r="P150"/>
  <c r="O150"/>
  <c r="K150"/>
  <c r="H150"/>
  <c r="D150"/>
  <c r="N149"/>
  <c r="M149"/>
  <c r="AB149"/>
  <c r="R149"/>
  <c r="P149"/>
  <c r="O149"/>
  <c r="K149"/>
  <c r="H149"/>
  <c r="D149"/>
  <c r="N148"/>
  <c r="M148"/>
  <c r="AB148"/>
  <c r="R148"/>
  <c r="P148"/>
  <c r="O148"/>
  <c r="K148"/>
  <c r="H148"/>
  <c r="D148"/>
  <c r="N147"/>
  <c r="M147"/>
  <c r="AB147"/>
  <c r="R147"/>
  <c r="P147"/>
  <c r="O147"/>
  <c r="K147"/>
  <c r="H147"/>
  <c r="D147"/>
  <c r="N146"/>
  <c r="M146"/>
  <c r="AB146"/>
  <c r="R146"/>
  <c r="P146"/>
  <c r="O146"/>
  <c r="K146"/>
  <c r="H146"/>
  <c r="D146"/>
  <c r="N145"/>
  <c r="M145"/>
  <c r="AB145"/>
  <c r="R145"/>
  <c r="P145"/>
  <c r="O145"/>
  <c r="K145"/>
  <c r="H145"/>
  <c r="D145"/>
  <c r="N144"/>
  <c r="M144"/>
  <c r="AB144"/>
  <c r="R144"/>
  <c r="P144"/>
  <c r="O144"/>
  <c r="K144"/>
  <c r="H144"/>
  <c r="D144"/>
  <c r="N143"/>
  <c r="M143"/>
  <c r="AB143"/>
  <c r="R143"/>
  <c r="P143"/>
  <c r="O143"/>
  <c r="K143"/>
  <c r="H143"/>
  <c r="D143"/>
  <c r="N142"/>
  <c r="M142"/>
  <c r="AB142"/>
  <c r="R142"/>
  <c r="P142"/>
  <c r="O142"/>
  <c r="K142"/>
  <c r="H142"/>
  <c r="D142"/>
  <c r="N141"/>
  <c r="M141"/>
  <c r="AB141"/>
  <c r="R141"/>
  <c r="P141"/>
  <c r="O141"/>
  <c r="K141"/>
  <c r="H141"/>
  <c r="D141"/>
  <c r="N140"/>
  <c r="M140"/>
  <c r="AB140"/>
  <c r="R140"/>
  <c r="P140"/>
  <c r="O140"/>
  <c r="K140"/>
  <c r="H140"/>
  <c r="D140"/>
  <c r="N139"/>
  <c r="M139"/>
  <c r="AB139"/>
  <c r="R139"/>
  <c r="P139"/>
  <c r="O139"/>
  <c r="K139"/>
  <c r="H139"/>
  <c r="D139"/>
  <c r="N138"/>
  <c r="M138"/>
  <c r="AB138"/>
  <c r="R138"/>
  <c r="P138"/>
  <c r="O138"/>
  <c r="K138"/>
  <c r="H138"/>
  <c r="D138"/>
  <c r="N137"/>
  <c r="M137"/>
  <c r="AB137"/>
  <c r="R137"/>
  <c r="P137"/>
  <c r="O137"/>
  <c r="K137"/>
  <c r="H137"/>
  <c r="D137"/>
  <c r="N136"/>
  <c r="M136"/>
  <c r="AB136"/>
  <c r="R136"/>
  <c r="P136"/>
  <c r="O136"/>
  <c r="K136"/>
  <c r="H136"/>
  <c r="D136"/>
  <c r="N135"/>
  <c r="M135"/>
  <c r="AB135"/>
  <c r="R135"/>
  <c r="P135"/>
  <c r="O135"/>
  <c r="K135"/>
  <c r="H135"/>
  <c r="D135"/>
  <c r="N134"/>
  <c r="M134"/>
  <c r="AB134"/>
  <c r="R134"/>
  <c r="P134"/>
  <c r="O134"/>
  <c r="K134"/>
  <c r="H134"/>
  <c r="D134"/>
  <c r="N133"/>
  <c r="M133"/>
  <c r="AB133"/>
  <c r="R133"/>
  <c r="P133"/>
  <c r="O133"/>
  <c r="K133"/>
  <c r="H133"/>
  <c r="D133"/>
  <c r="N132"/>
  <c r="M132"/>
  <c r="AB132"/>
  <c r="R132"/>
  <c r="P132"/>
  <c r="O132"/>
  <c r="K132"/>
  <c r="H132"/>
  <c r="D132"/>
  <c r="N131"/>
  <c r="M131"/>
  <c r="AB131"/>
  <c r="R131"/>
  <c r="P131"/>
  <c r="O131"/>
  <c r="K131"/>
  <c r="H131"/>
  <c r="D131"/>
  <c r="N130"/>
  <c r="M130"/>
  <c r="AB130"/>
  <c r="R130"/>
  <c r="P130"/>
  <c r="O130"/>
  <c r="K130"/>
  <c r="H130"/>
  <c r="D130"/>
  <c r="N129"/>
  <c r="M129"/>
  <c r="AB129"/>
  <c r="R129"/>
  <c r="P129"/>
  <c r="O129"/>
  <c r="K129"/>
  <c r="H129"/>
  <c r="D129"/>
  <c r="N128"/>
  <c r="M128"/>
  <c r="AB128"/>
  <c r="R128"/>
  <c r="P128"/>
  <c r="O128"/>
  <c r="K128"/>
  <c r="H128"/>
  <c r="D128"/>
  <c r="N127"/>
  <c r="M127"/>
  <c r="AB127"/>
  <c r="R127"/>
  <c r="P127"/>
  <c r="O127"/>
  <c r="K127"/>
  <c r="H127"/>
  <c r="D127"/>
  <c r="N126"/>
  <c r="M126"/>
  <c r="AB126"/>
  <c r="R126"/>
  <c r="P126"/>
  <c r="O126"/>
  <c r="K126"/>
  <c r="H126"/>
  <c r="D126"/>
  <c r="N125"/>
  <c r="M125"/>
  <c r="AB125"/>
  <c r="R125"/>
  <c r="P125"/>
  <c r="O125"/>
  <c r="K125"/>
  <c r="H125"/>
  <c r="D125"/>
  <c r="N124"/>
  <c r="M124"/>
  <c r="AB124"/>
  <c r="R124"/>
  <c r="P124"/>
  <c r="O124"/>
  <c r="K124"/>
  <c r="H124"/>
  <c r="D124"/>
  <c r="N123"/>
  <c r="M123"/>
  <c r="AB123"/>
  <c r="R123"/>
  <c r="P123"/>
  <c r="O123"/>
  <c r="K123"/>
  <c r="H123"/>
  <c r="D123"/>
  <c r="N122"/>
  <c r="M122"/>
  <c r="AB122"/>
  <c r="R122"/>
  <c r="P122"/>
  <c r="O122"/>
  <c r="K122"/>
  <c r="H122"/>
  <c r="D122"/>
  <c r="N121"/>
  <c r="M121"/>
  <c r="AB121"/>
  <c r="R121"/>
  <c r="P121"/>
  <c r="O121"/>
  <c r="K121"/>
  <c r="H121"/>
  <c r="D121"/>
  <c r="N120"/>
  <c r="M120"/>
  <c r="AB120"/>
  <c r="R120"/>
  <c r="P120"/>
  <c r="O120"/>
  <c r="K120"/>
  <c r="H120"/>
  <c r="D120"/>
  <c r="N119"/>
  <c r="M119"/>
  <c r="AB119"/>
  <c r="R119"/>
  <c r="P119"/>
  <c r="O119"/>
  <c r="K119"/>
  <c r="H119"/>
  <c r="D119"/>
  <c r="N118"/>
  <c r="M118"/>
  <c r="AB118"/>
  <c r="R118"/>
  <c r="P118"/>
  <c r="O118"/>
  <c r="K118"/>
  <c r="H118"/>
  <c r="D118"/>
  <c r="N117"/>
  <c r="M117"/>
  <c r="AB117"/>
  <c r="R117"/>
  <c r="P117"/>
  <c r="O117"/>
  <c r="K117"/>
  <c r="H117"/>
  <c r="D117"/>
  <c r="N116"/>
  <c r="M116"/>
  <c r="AB116"/>
  <c r="R116"/>
  <c r="P116"/>
  <c r="O116"/>
  <c r="K116"/>
  <c r="H116"/>
  <c r="D116"/>
  <c r="N115"/>
  <c r="M115"/>
  <c r="AB115"/>
  <c r="R115"/>
  <c r="P115"/>
  <c r="O115"/>
  <c r="K115"/>
  <c r="H115"/>
  <c r="D115"/>
  <c r="N114"/>
  <c r="M114"/>
  <c r="AB114"/>
  <c r="R114"/>
  <c r="P114"/>
  <c r="O114"/>
  <c r="K114"/>
  <c r="H114"/>
  <c r="D114"/>
  <c r="N113"/>
  <c r="M113"/>
  <c r="AB113"/>
  <c r="R113"/>
  <c r="P113"/>
  <c r="O113"/>
  <c r="K113"/>
  <c r="H113"/>
  <c r="D113"/>
  <c r="N112"/>
  <c r="M112"/>
  <c r="AB112"/>
  <c r="R112"/>
  <c r="P112"/>
  <c r="O112"/>
  <c r="K112"/>
  <c r="H112"/>
  <c r="D112"/>
  <c r="N111"/>
  <c r="M111"/>
  <c r="AB111"/>
  <c r="R111"/>
  <c r="P111"/>
  <c r="O111"/>
  <c r="K111"/>
  <c r="H111"/>
  <c r="D111"/>
  <c r="N110"/>
  <c r="M110"/>
  <c r="AB110"/>
  <c r="R110"/>
  <c r="P110"/>
  <c r="O110"/>
  <c r="K110"/>
  <c r="H110"/>
  <c r="D110"/>
  <c r="N109"/>
  <c r="M109"/>
  <c r="AB109"/>
  <c r="R109"/>
  <c r="P109"/>
  <c r="O109"/>
  <c r="K109"/>
  <c r="H109"/>
  <c r="D109"/>
  <c r="N108"/>
  <c r="M108"/>
  <c r="AB108"/>
  <c r="R108"/>
  <c r="P108"/>
  <c r="O108"/>
  <c r="K108"/>
  <c r="H108"/>
  <c r="D108"/>
  <c r="N107"/>
  <c r="M107"/>
  <c r="AB107"/>
  <c r="R107"/>
  <c r="P107"/>
  <c r="O107"/>
  <c r="K107"/>
  <c r="H107"/>
  <c r="D107"/>
  <c r="N106"/>
  <c r="M106"/>
  <c r="AB106"/>
  <c r="R106"/>
  <c r="P106"/>
  <c r="O106"/>
  <c r="K106"/>
  <c r="H106"/>
  <c r="D106"/>
  <c r="N105"/>
  <c r="M105"/>
  <c r="AB105"/>
  <c r="R105"/>
  <c r="P105"/>
  <c r="O105"/>
  <c r="K105"/>
  <c r="H105"/>
  <c r="D105"/>
  <c r="N104"/>
  <c r="M104"/>
  <c r="AB104"/>
  <c r="R104"/>
  <c r="P104"/>
  <c r="O104"/>
  <c r="K104"/>
  <c r="H104"/>
  <c r="D104"/>
  <c r="N103"/>
  <c r="M103"/>
  <c r="AB103"/>
  <c r="R103"/>
  <c r="P103"/>
  <c r="O103"/>
  <c r="K103"/>
  <c r="H103"/>
  <c r="D103"/>
  <c r="N102"/>
  <c r="M102"/>
  <c r="AB102"/>
  <c r="R102"/>
  <c r="P102"/>
  <c r="O102"/>
  <c r="K102"/>
  <c r="H102"/>
  <c r="D102"/>
  <c r="N101"/>
  <c r="M101"/>
  <c r="AB101"/>
  <c r="R101"/>
  <c r="P101"/>
  <c r="O101"/>
  <c r="K101"/>
  <c r="H101"/>
  <c r="D101"/>
  <c r="N100"/>
  <c r="M100"/>
  <c r="AB100"/>
  <c r="R100"/>
  <c r="P100"/>
  <c r="O100"/>
  <c r="K100"/>
  <c r="H100"/>
  <c r="D100"/>
  <c r="N99"/>
  <c r="M99"/>
  <c r="AB99"/>
  <c r="R99"/>
  <c r="P99"/>
  <c r="O99"/>
  <c r="K99"/>
  <c r="H99"/>
  <c r="D99"/>
  <c r="N98"/>
  <c r="M98"/>
  <c r="AB98"/>
  <c r="R98"/>
  <c r="P98"/>
  <c r="O98"/>
  <c r="K98"/>
  <c r="H98"/>
  <c r="D98"/>
  <c r="N97"/>
  <c r="M97"/>
  <c r="AB97"/>
  <c r="R97"/>
  <c r="P97"/>
  <c r="O97"/>
  <c r="K97"/>
  <c r="H97"/>
  <c r="D97"/>
  <c r="N96"/>
  <c r="M96"/>
  <c r="AB96"/>
  <c r="R96"/>
  <c r="P96"/>
  <c r="O96"/>
  <c r="K96"/>
  <c r="H96"/>
  <c r="D96"/>
  <c r="N95"/>
  <c r="M95"/>
  <c r="AB95"/>
  <c r="R95"/>
  <c r="P95"/>
  <c r="O95"/>
  <c r="K95"/>
  <c r="H95"/>
  <c r="D95"/>
  <c r="N94"/>
  <c r="M94"/>
  <c r="AB94"/>
  <c r="R94"/>
  <c r="P94"/>
  <c r="O94"/>
  <c r="K94"/>
  <c r="H94"/>
  <c r="D94"/>
  <c r="N93"/>
  <c r="M93"/>
  <c r="AB93"/>
  <c r="R93"/>
  <c r="P93"/>
  <c r="O93"/>
  <c r="K93"/>
  <c r="H93"/>
  <c r="D93"/>
  <c r="N92"/>
  <c r="M92"/>
  <c r="AB92"/>
  <c r="R92"/>
  <c r="P92"/>
  <c r="O92"/>
  <c r="K92"/>
  <c r="H92"/>
  <c r="D92"/>
  <c r="N91"/>
  <c r="M91"/>
  <c r="AB91"/>
  <c r="R91"/>
  <c r="P91"/>
  <c r="O91"/>
  <c r="K91"/>
  <c r="H91"/>
  <c r="D91"/>
  <c r="N90"/>
  <c r="M90"/>
  <c r="AB90"/>
  <c r="R90"/>
  <c r="P90"/>
  <c r="O90"/>
  <c r="K90"/>
  <c r="H90"/>
  <c r="D90"/>
  <c r="N89"/>
  <c r="M89"/>
  <c r="AB89"/>
  <c r="R89"/>
  <c r="P89"/>
  <c r="O89"/>
  <c r="K89"/>
  <c r="H89"/>
  <c r="D89"/>
  <c r="N88"/>
  <c r="M88"/>
  <c r="AB88"/>
  <c r="R88"/>
  <c r="P88"/>
  <c r="O88"/>
  <c r="K88"/>
  <c r="H88"/>
  <c r="D88"/>
  <c r="N87"/>
  <c r="M87"/>
  <c r="AB87"/>
  <c r="R87"/>
  <c r="P87"/>
  <c r="O87"/>
  <c r="K87"/>
  <c r="H87"/>
  <c r="D87"/>
  <c r="N86"/>
  <c r="M86"/>
  <c r="AB86"/>
  <c r="R86"/>
  <c r="P86"/>
  <c r="O86"/>
  <c r="K86"/>
  <c r="H86"/>
  <c r="D86"/>
  <c r="N85"/>
  <c r="M85"/>
  <c r="AB85"/>
  <c r="R85"/>
  <c r="P85"/>
  <c r="O85"/>
  <c r="K85"/>
  <c r="H85"/>
  <c r="D85"/>
  <c r="N84"/>
  <c r="M84"/>
  <c r="AB84"/>
  <c r="R84"/>
  <c r="P84"/>
  <c r="O84"/>
  <c r="K84"/>
  <c r="H84"/>
  <c r="D84"/>
  <c r="N83"/>
  <c r="M83"/>
  <c r="AB83"/>
  <c r="R83"/>
  <c r="P83"/>
  <c r="O83"/>
  <c r="K83"/>
  <c r="H83"/>
  <c r="D83"/>
  <c r="N82"/>
  <c r="M82"/>
  <c r="AB82"/>
  <c r="R82"/>
  <c r="P82"/>
  <c r="O82"/>
  <c r="K82"/>
  <c r="H82"/>
  <c r="D82"/>
  <c r="N81"/>
  <c r="M81"/>
  <c r="AB81"/>
  <c r="R81"/>
  <c r="P81"/>
  <c r="O81"/>
  <c r="K81"/>
  <c r="H81"/>
  <c r="D81"/>
  <c r="N80"/>
  <c r="M80"/>
  <c r="AB80"/>
  <c r="R80"/>
  <c r="P80"/>
  <c r="O80"/>
  <c r="K80"/>
  <c r="H80"/>
  <c r="D80"/>
  <c r="N79"/>
  <c r="M79"/>
  <c r="AB79"/>
  <c r="R79"/>
  <c r="P79"/>
  <c r="O79"/>
  <c r="K79"/>
  <c r="H79"/>
  <c r="D79"/>
  <c r="N78"/>
  <c r="M78"/>
  <c r="AB78"/>
  <c r="R78"/>
  <c r="P78"/>
  <c r="O78"/>
  <c r="K78"/>
  <c r="H78"/>
  <c r="D78"/>
  <c r="N77"/>
  <c r="M77"/>
  <c r="AB77"/>
  <c r="R77"/>
  <c r="P77"/>
  <c r="O77"/>
  <c r="K77"/>
  <c r="H77"/>
  <c r="D77"/>
  <c r="N76"/>
  <c r="M76"/>
  <c r="AB76"/>
  <c r="R76"/>
  <c r="P76"/>
  <c r="O76"/>
  <c r="K76"/>
  <c r="H76"/>
  <c r="D76"/>
  <c r="N75"/>
  <c r="M75"/>
  <c r="AB75"/>
  <c r="R75"/>
  <c r="P75"/>
  <c r="O75"/>
  <c r="K75"/>
  <c r="H75"/>
  <c r="D75"/>
  <c r="N74"/>
  <c r="M74"/>
  <c r="AB74"/>
  <c r="R74"/>
  <c r="P74"/>
  <c r="O74"/>
  <c r="K74"/>
  <c r="H74"/>
  <c r="D74"/>
  <c r="N73"/>
  <c r="M73"/>
  <c r="AB73"/>
  <c r="R73"/>
  <c r="P73"/>
  <c r="O73"/>
  <c r="K73"/>
  <c r="H73"/>
  <c r="D73"/>
  <c r="N72"/>
  <c r="M72"/>
  <c r="AB72"/>
  <c r="R72"/>
  <c r="P72"/>
  <c r="O72"/>
  <c r="K72"/>
  <c r="H72"/>
  <c r="D72"/>
  <c r="N71"/>
  <c r="M71"/>
  <c r="AB71"/>
  <c r="R71"/>
  <c r="P71"/>
  <c r="O71"/>
  <c r="K71"/>
  <c r="H71"/>
  <c r="D71"/>
  <c r="N70"/>
  <c r="M70"/>
  <c r="AB70"/>
  <c r="R70"/>
  <c r="P70"/>
  <c r="O70"/>
  <c r="K70"/>
  <c r="H70"/>
  <c r="D70"/>
  <c r="N69"/>
  <c r="M69"/>
  <c r="AB69"/>
  <c r="R69"/>
  <c r="P69"/>
  <c r="O69"/>
  <c r="K69"/>
  <c r="H69"/>
  <c r="D69"/>
  <c r="N68"/>
  <c r="M68"/>
  <c r="AB68"/>
  <c r="R68"/>
  <c r="P68"/>
  <c r="O68"/>
  <c r="K68"/>
  <c r="H68"/>
  <c r="D68"/>
  <c r="N67"/>
  <c r="M67"/>
  <c r="AB67"/>
  <c r="R67"/>
  <c r="P67"/>
  <c r="O67"/>
  <c r="K67"/>
  <c r="H67"/>
  <c r="D67"/>
  <c r="N66"/>
  <c r="M66"/>
  <c r="AB66"/>
  <c r="R66"/>
  <c r="P66"/>
  <c r="O66"/>
  <c r="K66"/>
  <c r="H66"/>
  <c r="D66"/>
  <c r="N65"/>
  <c r="M65"/>
  <c r="AB65"/>
  <c r="R65"/>
  <c r="P65"/>
  <c r="O65"/>
  <c r="K65"/>
  <c r="H65"/>
  <c r="D65"/>
  <c r="N64"/>
  <c r="M64"/>
  <c r="AB64"/>
  <c r="R64"/>
  <c r="P64"/>
  <c r="O64"/>
  <c r="K64"/>
  <c r="H64"/>
  <c r="D64"/>
  <c r="N63"/>
  <c r="M63"/>
  <c r="AB63"/>
  <c r="R63"/>
  <c r="P63"/>
  <c r="O63"/>
  <c r="K63"/>
  <c r="H63"/>
  <c r="D63"/>
  <c r="N62"/>
  <c r="M62"/>
  <c r="AB62"/>
  <c r="R62"/>
  <c r="P62"/>
  <c r="O62"/>
  <c r="K62"/>
  <c r="H62"/>
  <c r="D62"/>
  <c r="N61"/>
  <c r="M61"/>
  <c r="AB61"/>
  <c r="R61"/>
  <c r="P61"/>
  <c r="O61"/>
  <c r="K61"/>
  <c r="H61"/>
  <c r="D61"/>
  <c r="N60"/>
  <c r="M60"/>
  <c r="AB60"/>
  <c r="R60"/>
  <c r="P60"/>
  <c r="O60"/>
  <c r="K60"/>
  <c r="H60"/>
  <c r="D60"/>
  <c r="N58"/>
  <c r="M58"/>
  <c r="AB58"/>
  <c r="R58"/>
  <c r="P58"/>
  <c r="O58"/>
  <c r="K58"/>
  <c r="H58"/>
  <c r="D58"/>
  <c r="N59"/>
  <c r="M59"/>
  <c r="AB59"/>
  <c r="R59"/>
  <c r="P59"/>
  <c r="O59"/>
  <c r="K59"/>
  <c r="H59"/>
  <c r="D59"/>
  <c r="N57"/>
  <c r="M57"/>
  <c r="AB57"/>
  <c r="R57"/>
  <c r="P57"/>
  <c r="O57"/>
  <c r="K57"/>
  <c r="H57"/>
  <c r="D57"/>
  <c r="N56"/>
  <c r="M56"/>
  <c r="AB56"/>
  <c r="R56"/>
  <c r="P56"/>
  <c r="O56"/>
  <c r="K56"/>
  <c r="H56"/>
  <c r="D56"/>
  <c r="N55"/>
  <c r="M55"/>
  <c r="AB55"/>
  <c r="R55"/>
  <c r="P55"/>
  <c r="O55"/>
  <c r="K55"/>
  <c r="H55"/>
  <c r="D55"/>
  <c r="N54"/>
  <c r="M54"/>
  <c r="AB54"/>
  <c r="R54"/>
  <c r="P54"/>
  <c r="O54"/>
  <c r="K54"/>
  <c r="H54"/>
  <c r="D54"/>
  <c r="N53"/>
  <c r="M53"/>
  <c r="AB53"/>
  <c r="R53"/>
  <c r="P53"/>
  <c r="O53"/>
  <c r="K53"/>
  <c r="H53"/>
  <c r="D53"/>
  <c r="N52"/>
  <c r="M52"/>
  <c r="AB52"/>
  <c r="R52"/>
  <c r="P52"/>
  <c r="O52"/>
  <c r="K52"/>
  <c r="H52"/>
  <c r="D52"/>
  <c r="N51"/>
  <c r="M51"/>
  <c r="AB51"/>
  <c r="R51"/>
  <c r="P51"/>
  <c r="O51"/>
  <c r="K51"/>
  <c r="H51"/>
  <c r="D51"/>
  <c r="N50"/>
  <c r="M50"/>
  <c r="AB50"/>
  <c r="R50"/>
  <c r="P50"/>
  <c r="O50"/>
  <c r="K50"/>
  <c r="H50"/>
  <c r="D50"/>
  <c r="N49"/>
  <c r="M49"/>
  <c r="AB49"/>
  <c r="R49"/>
  <c r="P49"/>
  <c r="O49"/>
  <c r="K49"/>
  <c r="H49"/>
  <c r="D49"/>
  <c r="N48"/>
  <c r="M48"/>
  <c r="AB48"/>
  <c r="R48"/>
  <c r="P48"/>
  <c r="O48"/>
  <c r="K48"/>
  <c r="H48"/>
  <c r="D48"/>
  <c r="N47"/>
  <c r="M47"/>
  <c r="AB47"/>
  <c r="R47"/>
  <c r="P47"/>
  <c r="O47"/>
  <c r="K47"/>
  <c r="H47"/>
  <c r="D47"/>
  <c r="N46"/>
  <c r="M46"/>
  <c r="AB46"/>
  <c r="R46"/>
  <c r="P46"/>
  <c r="O46"/>
  <c r="K46"/>
  <c r="H46"/>
  <c r="D46"/>
  <c r="N45"/>
  <c r="M45"/>
  <c r="AB45"/>
  <c r="R45"/>
  <c r="P45"/>
  <c r="O45"/>
  <c r="K45"/>
  <c r="H45"/>
  <c r="D45"/>
  <c r="N44"/>
  <c r="M44"/>
  <c r="AB44"/>
  <c r="R44"/>
  <c r="P44"/>
  <c r="O44"/>
  <c r="K44"/>
  <c r="H44"/>
  <c r="D44"/>
  <c r="N43"/>
  <c r="M43"/>
  <c r="AB43"/>
  <c r="R43"/>
  <c r="P43"/>
  <c r="O43"/>
  <c r="K43"/>
  <c r="H43"/>
  <c r="D43"/>
  <c r="N42"/>
  <c r="M42"/>
  <c r="AB42"/>
  <c r="R42"/>
  <c r="P42"/>
  <c r="O42"/>
  <c r="K42"/>
  <c r="H42"/>
  <c r="D42"/>
  <c r="N41"/>
  <c r="M41"/>
  <c r="AB41"/>
  <c r="R41"/>
  <c r="P41"/>
  <c r="O41"/>
  <c r="K41"/>
  <c r="H41"/>
  <c r="D41"/>
  <c r="N40"/>
  <c r="M40"/>
  <c r="AB40"/>
  <c r="R40"/>
  <c r="P40"/>
  <c r="O40"/>
  <c r="K40"/>
  <c r="H40"/>
  <c r="D40"/>
  <c r="N39"/>
  <c r="M39"/>
  <c r="AB39"/>
  <c r="R39"/>
  <c r="P39"/>
  <c r="O39"/>
  <c r="K39"/>
  <c r="H39"/>
  <c r="D39"/>
  <c r="N38"/>
  <c r="M38"/>
  <c r="AB38"/>
  <c r="R38"/>
  <c r="P38"/>
  <c r="O38"/>
  <c r="K38"/>
  <c r="H38"/>
  <c r="D38"/>
  <c r="N37"/>
  <c r="M37"/>
  <c r="AB37"/>
  <c r="R37"/>
  <c r="P37"/>
  <c r="O37"/>
  <c r="K37"/>
  <c r="H37"/>
  <c r="D37"/>
  <c r="N36"/>
  <c r="M36"/>
  <c r="AB36"/>
  <c r="R36"/>
  <c r="P36"/>
  <c r="O36"/>
  <c r="K36"/>
  <c r="H36"/>
  <c r="D36"/>
  <c r="N35"/>
  <c r="M35"/>
  <c r="AB35"/>
  <c r="R35"/>
  <c r="P35"/>
  <c r="O35"/>
  <c r="K35"/>
  <c r="H35"/>
  <c r="D35"/>
  <c r="N34"/>
  <c r="M34"/>
  <c r="AB34"/>
  <c r="R34"/>
  <c r="P34"/>
  <c r="O34"/>
  <c r="K34"/>
  <c r="H34"/>
  <c r="D34"/>
  <c r="N33"/>
  <c r="M33"/>
  <c r="AB33"/>
  <c r="R33"/>
  <c r="P33"/>
  <c r="O33"/>
  <c r="K33"/>
  <c r="H33"/>
  <c r="D33"/>
  <c r="N32"/>
  <c r="M32"/>
  <c r="AB32"/>
  <c r="R32"/>
  <c r="P32"/>
  <c r="O32"/>
  <c r="K32"/>
  <c r="H32"/>
  <c r="D32"/>
  <c r="N31"/>
  <c r="M31"/>
  <c r="AB31"/>
  <c r="R31"/>
  <c r="P31"/>
  <c r="O31"/>
  <c r="K31"/>
  <c r="H31"/>
  <c r="D31"/>
  <c r="N30"/>
  <c r="M30"/>
  <c r="AB30"/>
  <c r="R30"/>
  <c r="P30"/>
  <c r="O30"/>
  <c r="K30"/>
  <c r="H30"/>
  <c r="D30"/>
  <c r="N29"/>
  <c r="M29"/>
  <c r="AB29"/>
  <c r="R29"/>
  <c r="P29"/>
  <c r="O29"/>
  <c r="K29"/>
  <c r="H29"/>
  <c r="D29"/>
  <c r="N28"/>
  <c r="M28"/>
  <c r="AB28"/>
  <c r="R28"/>
  <c r="P28"/>
  <c r="O28"/>
  <c r="K28"/>
  <c r="H28"/>
  <c r="D28"/>
  <c r="N27"/>
  <c r="M27"/>
  <c r="AB27"/>
  <c r="R27"/>
  <c r="P27"/>
  <c r="O27"/>
  <c r="K27"/>
  <c r="H27"/>
  <c r="D27"/>
  <c r="N26"/>
  <c r="M26"/>
  <c r="AB26"/>
  <c r="R26"/>
  <c r="P26"/>
  <c r="O26"/>
  <c r="K26"/>
  <c r="H26"/>
  <c r="D26"/>
  <c r="N25"/>
  <c r="M25"/>
  <c r="AB25"/>
  <c r="R25"/>
  <c r="P25"/>
  <c r="O25"/>
  <c r="K25"/>
  <c r="H25"/>
  <c r="D25"/>
  <c r="N24"/>
  <c r="M24"/>
  <c r="AB24"/>
  <c r="R24"/>
  <c r="P24"/>
  <c r="O24"/>
  <c r="K24"/>
  <c r="H24"/>
  <c r="D24"/>
  <c r="N23"/>
  <c r="M23"/>
  <c r="AB23"/>
  <c r="R23"/>
  <c r="P23"/>
  <c r="O23"/>
  <c r="K23"/>
  <c r="H23"/>
  <c r="D23"/>
  <c r="N22"/>
  <c r="M22"/>
  <c r="AB22"/>
  <c r="R22"/>
  <c r="P22"/>
  <c r="O22"/>
  <c r="K22"/>
  <c r="H22"/>
  <c r="D22"/>
  <c r="N21"/>
  <c r="M21"/>
  <c r="AB21"/>
  <c r="R21"/>
  <c r="P21"/>
  <c r="O21"/>
  <c r="K21"/>
  <c r="H21"/>
  <c r="D21"/>
  <c r="N20"/>
  <c r="M20"/>
  <c r="AB20"/>
  <c r="R20"/>
  <c r="P20"/>
  <c r="O20"/>
  <c r="K20"/>
  <c r="H20"/>
  <c r="D20"/>
  <c r="N19"/>
  <c r="M19"/>
  <c r="AB19"/>
  <c r="R19"/>
  <c r="P19"/>
  <c r="O19"/>
  <c r="K19"/>
  <c r="H19"/>
  <c r="D19"/>
  <c r="N18"/>
  <c r="M18"/>
  <c r="AB18"/>
  <c r="R18"/>
  <c r="P18"/>
  <c r="O18"/>
  <c r="K18"/>
  <c r="H18"/>
  <c r="D18"/>
  <c r="N17"/>
  <c r="M17"/>
  <c r="AB17"/>
  <c r="R17"/>
  <c r="P17"/>
  <c r="O17"/>
  <c r="K17"/>
  <c r="H17"/>
  <c r="D17"/>
  <c r="N16"/>
  <c r="M16"/>
  <c r="AB16"/>
  <c r="R16"/>
  <c r="P16"/>
  <c r="O16"/>
  <c r="K16"/>
  <c r="H16"/>
  <c r="D16"/>
  <c r="N15"/>
  <c r="M15"/>
  <c r="AB15"/>
  <c r="R15"/>
  <c r="P15"/>
  <c r="O15"/>
  <c r="K15"/>
  <c r="H15"/>
  <c r="D15"/>
  <c r="N14"/>
  <c r="M14"/>
  <c r="AB14"/>
  <c r="R14"/>
  <c r="P14"/>
  <c r="O14"/>
  <c r="K14"/>
  <c r="H14"/>
  <c r="D14"/>
  <c r="N13"/>
  <c r="M13"/>
  <c r="AB13"/>
  <c r="R13"/>
  <c r="P13"/>
  <c r="O13"/>
  <c r="K13"/>
  <c r="H13"/>
  <c r="D13"/>
  <c r="N12"/>
  <c r="M12"/>
  <c r="AB12"/>
  <c r="R12"/>
  <c r="P12"/>
  <c r="O12"/>
  <c r="K12"/>
  <c r="H12"/>
  <c r="D12"/>
  <c r="N11"/>
  <c r="M11"/>
  <c r="AB11"/>
  <c r="R11"/>
  <c r="P11"/>
  <c r="O11"/>
  <c r="K11"/>
  <c r="H11"/>
  <c r="D11"/>
  <c r="N10"/>
  <c r="M10"/>
  <c r="AB10"/>
  <c r="R10"/>
  <c r="P10"/>
  <c r="O10"/>
  <c r="K10"/>
  <c r="H10"/>
  <c r="D10"/>
  <c r="N9"/>
  <c r="M9"/>
  <c r="AB9"/>
  <c r="R9"/>
  <c r="P9"/>
  <c r="O9"/>
  <c r="K9"/>
  <c r="H9"/>
  <c r="D9"/>
  <c r="N8"/>
  <c r="M8"/>
  <c r="AB8"/>
  <c r="R8"/>
  <c r="P8"/>
  <c r="O8"/>
  <c r="K8"/>
  <c r="H8"/>
  <c r="D8"/>
  <c r="N7"/>
  <c r="M7"/>
  <c r="AB7"/>
  <c r="R7"/>
  <c r="P7"/>
  <c r="O7"/>
  <c r="K7"/>
  <c r="H7"/>
  <c r="D7"/>
  <c r="N6"/>
  <c r="M6"/>
  <c r="AB6"/>
  <c r="R6"/>
  <c r="P6"/>
  <c r="O6"/>
  <c r="K6"/>
  <c r="H6"/>
  <c r="D6"/>
  <c r="N5"/>
  <c r="M5"/>
  <c r="AB5"/>
  <c r="R5"/>
  <c r="P5"/>
  <c r="O5"/>
  <c r="K5"/>
  <c r="H5"/>
  <c r="D5"/>
</calcChain>
</file>

<file path=xl/sharedStrings.xml><?xml version="1.0" encoding="utf-8"?>
<sst xmlns="http://schemas.openxmlformats.org/spreadsheetml/2006/main" count="644" uniqueCount="202">
  <si>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</si>
  <si>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</si>
  <si>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</si>
  <si>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</si>
  <si>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</si>
  <si>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</si>
  <si>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</si>
  <si>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</si>
  <si>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</si>
  <si>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</si>
  <si>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</si>
  <si>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</si>
  <si>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</si>
  <si>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</si>
  <si>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</si>
  <si>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</si>
  <si>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</si>
  <si>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</si>
  <si>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</si>
  <si>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</si>
  <si>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</si>
  <si>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</si>
  <si>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</si>
  <si>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</si>
  <si>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</si>
  <si>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Sales</t>
  </si>
  <si>
    <t>Type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</si>
  <si>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</si>
  <si>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</si>
  <si>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</si>
  <si>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</si>
  <si>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</si>
  <si>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2016/11/09 19:46</t>
  </si>
  <si>
    <t>AS179-92LF</t>
  </si>
  <si>
    <t>SKYWORKS</t>
  </si>
  <si>
    <t>25997</t>
  </si>
  <si>
    <t/>
  </si>
  <si>
    <t>AWL9581V2</t>
  </si>
  <si>
    <t>CM32180A3OP-AD</t>
  </si>
  <si>
    <t>CAPELLA</t>
  </si>
  <si>
    <t>F</t>
  </si>
  <si>
    <t>E</t>
  </si>
  <si>
    <t>CM3218A3OP-AD</t>
  </si>
  <si>
    <t>CSRQ53719C25-CBBU-T</t>
  </si>
  <si>
    <t>CSR</t>
  </si>
  <si>
    <t>CSRQ53750C25-CBBU-T</t>
  </si>
  <si>
    <t>EMMC08G-M325-A52</t>
  </si>
  <si>
    <t>KINGSTON</t>
  </si>
  <si>
    <t>LV8123AGQW</t>
  </si>
  <si>
    <t>RICHTEK</t>
  </si>
  <si>
    <t>LV8130BGQW</t>
  </si>
  <si>
    <t>RFX2401C</t>
  </si>
  <si>
    <t>RFX8051</t>
  </si>
  <si>
    <t>RFX8422S</t>
  </si>
  <si>
    <t>RT6576DGQW</t>
  </si>
  <si>
    <t>RT7272BGSP</t>
  </si>
  <si>
    <t>RT8010GQW</t>
  </si>
  <si>
    <t>RT8015AGQW</t>
  </si>
  <si>
    <t>RT8058GQW</t>
  </si>
  <si>
    <t>RT8068AZQW</t>
  </si>
  <si>
    <t>RT8097BHGB</t>
  </si>
  <si>
    <t>RT8120BGSP</t>
  </si>
  <si>
    <t>RT8127AGQW</t>
  </si>
  <si>
    <t>RT8129AGQW</t>
  </si>
  <si>
    <t>RT8202AGQW</t>
  </si>
  <si>
    <t>RT8209AGQW</t>
  </si>
  <si>
    <t>RT8237CZQW(2)</t>
  </si>
  <si>
    <t>RT8288AZSP</t>
  </si>
  <si>
    <t>RT8295AHZSP</t>
  </si>
  <si>
    <t>RT8296AHGSP</t>
  </si>
  <si>
    <t>RT8296AHZSP</t>
  </si>
  <si>
    <t>RT8525DGQW</t>
  </si>
  <si>
    <t>RT9011-GGGQWC</t>
  </si>
  <si>
    <t>RT9013-18GB</t>
  </si>
  <si>
    <t>RT9013-25GB</t>
  </si>
  <si>
    <t>RT9013-25PB</t>
  </si>
  <si>
    <t>RT9013-33GB</t>
  </si>
  <si>
    <t>RT9026GFP</t>
  </si>
  <si>
    <t>RT9040GQW(2)</t>
  </si>
  <si>
    <t>RT9043GB</t>
  </si>
  <si>
    <t>RT9048GSP</t>
  </si>
  <si>
    <t>RT9049-12GB</t>
  </si>
  <si>
    <t>RT9053AGB</t>
  </si>
  <si>
    <t>RT9088AGQW</t>
  </si>
  <si>
    <t>RT9166-12GVL</t>
  </si>
  <si>
    <t>RT9173DGSP</t>
  </si>
  <si>
    <t>RT9179GB</t>
  </si>
  <si>
    <t>RT9193-15PB</t>
  </si>
  <si>
    <t>RT9193-18GB</t>
  </si>
  <si>
    <t>RT9297GQW</t>
  </si>
  <si>
    <t>RT9818C-27GV</t>
  </si>
  <si>
    <t>RT9818C-30PV</t>
  </si>
  <si>
    <t>SE2438T-R</t>
  </si>
  <si>
    <t>SE2576L-R</t>
  </si>
  <si>
    <t>SE2577L-R</t>
  </si>
  <si>
    <t>SE2595L-R</t>
  </si>
  <si>
    <t>SE5003L-R</t>
  </si>
  <si>
    <t>SE5003L1-R</t>
  </si>
  <si>
    <t>SE5005L-R</t>
  </si>
  <si>
    <t>SE5008L-R</t>
  </si>
  <si>
    <t>SE5022T-R</t>
  </si>
  <si>
    <t>SE5023L-R</t>
  </si>
  <si>
    <t>SE5516A-R</t>
  </si>
  <si>
    <t>SKY13314-374LF</t>
  </si>
  <si>
    <t>SKY13317-373LF</t>
  </si>
  <si>
    <t>SKY13323-378LF</t>
  </si>
  <si>
    <t>SKY13348-374LF</t>
  </si>
  <si>
    <t>SKY13351-378LF</t>
  </si>
  <si>
    <t>SKY13370-374LF</t>
  </si>
  <si>
    <t>SKY13373-460LF</t>
  </si>
  <si>
    <t>SKY13377-313LF</t>
  </si>
  <si>
    <t>SKY13380-350LF</t>
  </si>
  <si>
    <t>SKY13438-374LF</t>
  </si>
  <si>
    <t>SKY65404-31</t>
  </si>
  <si>
    <t>SKY65405-21</t>
  </si>
  <si>
    <t>SKY65971-11</t>
  </si>
  <si>
    <t>SKY65981-11</t>
  </si>
  <si>
    <t>SKY85302-11</t>
  </si>
  <si>
    <t>SKY85325-11</t>
  </si>
  <si>
    <t>SKY85405-11</t>
  </si>
  <si>
    <t>SKY85405-211</t>
  </si>
  <si>
    <t>SKY85703-11</t>
  </si>
  <si>
    <t>SKY85706-11</t>
  </si>
  <si>
    <t>SKY85712-21</t>
  </si>
  <si>
    <t>SKY85728-11</t>
  </si>
  <si>
    <t>SKY85736-11</t>
  </si>
  <si>
    <t>SKY85806-11</t>
  </si>
  <si>
    <t>SKY90006-374LF</t>
  </si>
  <si>
    <t>SMP1340-079LF</t>
  </si>
  <si>
    <t>SMP1345-040LF</t>
  </si>
  <si>
    <t>SMS7621-079LF</t>
  </si>
  <si>
    <t>SMS7630-079LF</t>
  </si>
  <si>
    <t>ZR374305/150BGCG19-C2</t>
  </si>
  <si>
    <t>ZR374305/300NCCG14-C2</t>
  </si>
  <si>
    <t>ZR374310/300BGCG27-C2</t>
  </si>
  <si>
    <t>ZR374310/300NCCG14-C2</t>
  </si>
  <si>
    <t>ADNS-2080</t>
  </si>
  <si>
    <t>PIXART</t>
  </si>
  <si>
    <t>ADNS-2120-001</t>
  </si>
  <si>
    <t>ADNS-2700</t>
  </si>
  <si>
    <t>ADNS-2710</t>
  </si>
  <si>
    <t>ADNS-3050</t>
  </si>
  <si>
    <t>ADNS-3090</t>
  </si>
  <si>
    <t>ADNS-5090</t>
  </si>
  <si>
    <t>ADNS-5100-001</t>
  </si>
  <si>
    <t>ADNS-5110-001</t>
  </si>
  <si>
    <t>ADNS-5120-002</t>
  </si>
  <si>
    <t>ADNS-6150</t>
  </si>
  <si>
    <t>ADNS-6170-002</t>
  </si>
  <si>
    <t>ADNS-7530</t>
  </si>
  <si>
    <t>ADNS-7550</t>
  </si>
  <si>
    <t>ADNS-8020</t>
  </si>
  <si>
    <t>ADNS-8100-002</t>
  </si>
  <si>
    <t>CSR8311A08-IQQD-R</t>
  </si>
  <si>
    <t>CSR8640B04-IBBC-R</t>
  </si>
  <si>
    <t>HR1000AGS-Z</t>
  </si>
  <si>
    <t>MPS</t>
  </si>
  <si>
    <t>LM18-LSI</t>
  </si>
  <si>
    <t>LM19-LSI</t>
  </si>
  <si>
    <t>LM31-LNG</t>
  </si>
  <si>
    <t>MP5077GG-Z</t>
  </si>
  <si>
    <t>MP6901DJ-LF-Z</t>
  </si>
  <si>
    <t>MP6902DS-C530-LF-Z</t>
  </si>
  <si>
    <t>MP6907GJ-Z</t>
  </si>
  <si>
    <t>MP6922AGSE-Z</t>
  </si>
  <si>
    <t>MP6922DSE-LF-Z</t>
  </si>
  <si>
    <t>MP6922NGS-Z</t>
  </si>
  <si>
    <t>MP6923GS-Z</t>
  </si>
  <si>
    <t>MPM3606GQV-Z</t>
  </si>
  <si>
    <t>MPM3620GQV-Z</t>
  </si>
  <si>
    <t>PAW3204DB-TJ3L</t>
  </si>
  <si>
    <t>PAW3204DB-TJ3R</t>
  </si>
  <si>
    <t>PAW3205DB-TJ3T</t>
  </si>
  <si>
    <t>PAW3212DB-TJDT</t>
  </si>
  <si>
    <t>PAW3226DB-TJDA</t>
  </si>
  <si>
    <t>PAW3228LU-TJDU</t>
  </si>
  <si>
    <t>PAW3512DK-TJYA</t>
  </si>
  <si>
    <t>PAW3515DB-TJZA</t>
  </si>
  <si>
    <t>PAW3515DB-VJZA</t>
  </si>
  <si>
    <t>PCT1336QN</t>
  </si>
  <si>
    <t>PMW3310DH-AWQT</t>
  </si>
  <si>
    <t>PMW3367DM-T3QU</t>
  </si>
  <si>
    <t>PMW3610DM-SUDU</t>
  </si>
  <si>
    <t>PNLR-012-LSI</t>
  </si>
  <si>
    <t>PNLR-012-RSI</t>
  </si>
  <si>
    <t>PNLR-013-LSI</t>
  </si>
  <si>
    <t>PNSR-015-RB8</t>
  </si>
  <si>
    <t>SDNS-3059-SS</t>
  </si>
  <si>
    <t>SDNS-3988</t>
  </si>
  <si>
    <t>SE2432L-R</t>
  </si>
  <si>
    <t>ZR374305/300NCCG14-C2-L01</t>
  </si>
  <si>
    <t>ZR374310/300NCCG14-C2-L01</t>
  </si>
  <si>
    <t>201345-MG03</t>
  </si>
  <si>
    <t>MICRO CRYSTAL</t>
  </si>
  <si>
    <t>201345-PG14</t>
  </si>
  <si>
    <t>CSR1011A05-IQQA-R</t>
  </si>
  <si>
    <t>CSR8670C-IBBH-R</t>
  </si>
  <si>
    <t>CSRQ53750C15-CBBU-T</t>
  </si>
  <si>
    <t>OH FCSTＷＫ</t>
    <phoneticPr fontId="1" type="noConversion"/>
  </si>
  <si>
    <t>Stage</t>
  </si>
  <si>
    <t>BL WK</t>
  </si>
  <si>
    <t>BL FCST WK</t>
  </si>
</sst>
</file>

<file path=xl/styles.xml><?xml version="1.0" encoding="utf-8"?>
<styleSheet xmlns="http://schemas.openxmlformats.org/spreadsheetml/2006/main">
  <numFmts count="5">
    <numFmt numFmtId="176" formatCode="#,##0_);[Red]\(#,##0\)"/>
    <numFmt numFmtId="177" formatCode="#,##0.0_ "/>
    <numFmt numFmtId="178" formatCode="#,##0.0_);[Red]\(#,##0.0\)"/>
    <numFmt numFmtId="179" formatCode="#,##0_ "/>
    <numFmt numFmtId="181" formatCode="#,##0.0;[Red]#,##0.0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  <font>
      <sz val="10"/>
      <color rgb="FFFFFF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>
      <alignment vertical="center"/>
    </xf>
    <xf numFmtId="49" fontId="2" fillId="0" borderId="6" xfId="0" applyNumberFormat="1" applyFont="1" applyFill="1" applyBorder="1">
      <alignment vertical="center"/>
    </xf>
    <xf numFmtId="179" fontId="2" fillId="0" borderId="6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176" fontId="2" fillId="0" borderId="6" xfId="0" applyNumberFormat="1" applyFont="1" applyFill="1" applyBorder="1" applyAlignment="1">
      <alignment vertical="center"/>
    </xf>
    <xf numFmtId="178" fontId="2" fillId="0" borderId="6" xfId="0" applyNumberFormat="1" applyFont="1" applyFill="1" applyBorder="1">
      <alignment vertical="center"/>
    </xf>
    <xf numFmtId="178" fontId="2" fillId="0" borderId="6" xfId="0" applyNumberFormat="1" applyFont="1" applyFill="1" applyBorder="1" applyAlignment="1">
      <alignment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78" fontId="2" fillId="0" borderId="0" xfId="0" applyNumberFormat="1" applyFont="1">
      <alignment vertical="center"/>
    </xf>
    <xf numFmtId="178" fontId="10" fillId="2" borderId="4" xfId="0" applyNumberFormat="1" applyFont="1" applyFill="1" applyBorder="1" applyAlignment="1">
      <alignment horizontal="center" vertical="center" wrapText="1"/>
    </xf>
    <xf numFmtId="181" fontId="2" fillId="0" borderId="0" xfId="0" applyNumberFormat="1" applyFont="1">
      <alignment vertical="center"/>
    </xf>
    <xf numFmtId="181" fontId="10" fillId="2" borderId="4" xfId="0" applyNumberFormat="1" applyFont="1" applyFill="1" applyBorder="1" applyAlignment="1">
      <alignment horizontal="center" vertical="center" wrapText="1"/>
    </xf>
    <xf numFmtId="181" fontId="2" fillId="0" borderId="6" xfId="0" applyNumberFormat="1" applyFont="1" applyFill="1" applyBorder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6" fillId="3" borderId="6" xfId="0" applyNumberFormat="1" applyFont="1" applyFill="1" applyBorder="1">
      <alignment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81" formatCode="#,##0.0;[Red]#,##0.0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81" formatCode="#,##0.0;[Red]#,##0.0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AG156" totalsRowShown="0" headerRowDxfId="34" dataDxfId="33">
  <autoFilter ref="A3:AG156">
    <filterColumn colId="5"/>
    <filterColumn colId="6"/>
  </autoFilter>
  <tableColumns count="33">
    <tableColumn id="1" name="Type" dataDxfId="32">
      <calculatedColumnFormula>IF(OR(Y4=0,LEN(Y4)=0)*OR(Z4=0,LEN(Z4)=0),IF(V4&gt;0,"ZeroZero","None"),IF(IF(LEN(W4)=0,0,W4)&gt;16,"OverStock",IF(Y4=0,"FCST","Normal")))</calculatedColumnFormula>
    </tableColumn>
    <tableColumn id="2" name="Item Short Name" dataDxfId="31"/>
    <tableColumn id="3" name="Brand" dataDxfId="30"/>
    <tableColumn id="5" name="OH WK" dataDxfId="29">
      <calculatedColumnFormula>IF(Y4=0,"前八週無拉料",ROUND(L4/Y4,1))</calculatedColumnFormula>
    </tableColumn>
    <tableColumn id="4" name="OH FCSTＷＫ" dataDxfId="28">
      <calculatedColumnFormula>IF(OR(Z4=0,LEN(Z4)=0),"--",L4/Z4)</calculatedColumnFormula>
    </tableColumn>
    <tableColumn id="45" name="BL WK" dataDxfId="27">
      <calculatedColumnFormula>IF(Y4=0,"--",I4/Y4)</calculatedColumnFormula>
    </tableColumn>
    <tableColumn id="44" name="BL FCST WK" dataDxfId="26">
      <calculatedColumnFormula>IF(OR(Z4=0,LEN(Z4)=0),"--",I4/Z4)</calculatedColumnFormula>
    </tableColumn>
    <tableColumn id="6" name="Last BL" dataDxfId="25">
      <calculatedColumnFormula>IFERROR(VLOOKUP(B4,#REF!,6,FALSE),"")</calculatedColumnFormula>
    </tableColumn>
    <tableColumn id="7" name="Backlog" dataDxfId="24"/>
    <tableColumn id="8" name="BL &lt;= 9WKs" dataDxfId="23"/>
    <tableColumn id="9" name="Last OH" dataDxfId="22">
      <calculatedColumnFormula>IFERROR(VLOOKUP(B4,#REF!,9,FALSE),"")</calculatedColumnFormula>
    </tableColumn>
    <tableColumn id="10" name="OH Total" dataDxfId="21"/>
    <tableColumn id="39" name="Sales" dataDxfId="20">
      <calculatedColumnFormula>VLOOKUP(B4,#REF!,2,FALSE)</calculatedColumnFormula>
    </tableColumn>
    <tableColumn id="40" name="Stage" dataDxfId="19">
      <calculatedColumnFormula>IFERROR(VLOOKUP(B4,#REF!,39,FALSE),"")</calculatedColumnFormula>
    </tableColumn>
    <tableColumn id="11" name="Status" dataDxfId="18">
      <calculatedColumnFormula>IFERROR(VLOOKUP(B4,#REF!,10,FALSE),"")</calculatedColumnFormula>
    </tableColumn>
    <tableColumn id="12" name="Owner" dataDxfId="17">
      <calculatedColumnFormula>IFERROR(VLOOKUP(B4,#REF!,11,FALSE),"")</calculatedColumnFormula>
    </tableColumn>
    <tableColumn id="13" name="Action" dataDxfId="16"/>
    <tableColumn id="14" name="Last Action" dataDxfId="15">
      <calculatedColumnFormula>IFERROR(VLOOKUP(B4,#REF!,12,FALSE),"")</calculatedColumnFormula>
    </tableColumn>
    <tableColumn id="16" name="OH DC" dataDxfId="14"/>
    <tableColumn id="15" name="D/C to Hub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IF($AA4="E","E",IF($AA4="F","F",IF($AA4&lt;0.5,50,IF($AA4&lt;2,100,150))))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6"/>
  <sheetViews>
    <sheetView tabSelected="1" topLeftCell="X1" zoomScale="70" zoomScaleNormal="70" workbookViewId="0">
      <selection activeCell="AG1" sqref="AG1:AG1048576"/>
    </sheetView>
  </sheetViews>
  <sheetFormatPr defaultColWidth="9" defaultRowHeight="17"/>
  <cols>
    <col min="1" max="1" width="6.26953125" style="2" customWidth="1" collapsed="1"/>
    <col min="2" max="2" width="22.90625" style="2" customWidth="1" collapsed="1"/>
    <col min="3" max="3" width="8.6328125" style="2" customWidth="1" collapsed="1"/>
    <col min="5" max="5" width="6.6328125" style="24" customWidth="1" collapsed="1"/>
    <col min="6" max="7" width="6.6328125" style="26" customWidth="1"/>
    <col min="8" max="8" width="8.6328125" style="2" customWidth="1" collapsed="1"/>
    <col min="9" max="12" width="10.6328125" style="4" customWidth="1" collapsed="1"/>
    <col min="13" max="13" width="6.36328125" style="2" customWidth="1" collapsed="1"/>
    <col min="14" max="14" width="5.26953125" style="2" customWidth="1" collapsed="1"/>
    <col min="15" max="15" width="7" style="2" customWidth="1" collapsed="1"/>
    <col min="16" max="16" width="6.36328125" style="2" customWidth="1" collapsed="1"/>
    <col min="17" max="17" width="15.26953125" style="2" customWidth="1" collapsed="1"/>
    <col min="18" max="18" width="15.6328125" style="2" customWidth="1" collapsed="1"/>
    <col min="19" max="19" width="9.36328125" style="2" customWidth="1" collapsed="1"/>
    <col min="20" max="20" width="7.26953125" style="2" customWidth="1" collapsed="1"/>
    <col min="22" max="22" width="8.90625" style="2" customWidth="1" collapsed="1"/>
    <col min="23" max="23" width="9.26953125" style="2" customWidth="1" collapsed="1"/>
    <col min="24" max="24" width="6.7265625" style="2" customWidth="1" collapsed="1"/>
    <col min="25" max="25" width="7.453125" style="2" customWidth="1" collapsed="1"/>
    <col min="26" max="26" width="8.6328125" style="2" customWidth="1" collapsed="1"/>
    <col min="27" max="27" width="4.7265625" style="2" customWidth="1" collapsed="1"/>
    <col min="28" max="28" width="5.6328125" style="2" customWidth="1" collapsed="1"/>
    <col min="29" max="29" width="8.7265625" style="2" customWidth="1" collapsed="1"/>
    <col min="30" max="30" width="8.6328125" style="2" customWidth="1" collapsed="1"/>
    <col min="31" max="32" width="10.6328125" style="2" customWidth="1" collapsed="1"/>
    <col min="33" max="33" width="5.7265625" style="2" customWidth="1" collapsed="1"/>
    <col min="36" max="36" width="8.6328125" style="2" customWidth="1" collapsed="1"/>
    <col min="37" max="37" width="9" style="2" collapsed="1"/>
    <col min="38" max="50" width="9" style="2"/>
    <col min="51" max="16384" width="9" style="2" collapsed="1"/>
  </cols>
  <sheetData>
    <row r="1" spans="1:35" ht="14.5">
      <c r="A1" s="1" t="s">
        <v>0</v>
      </c>
      <c r="B1" s="2" t="s">
        <v>31</v>
      </c>
      <c r="D1" s="7"/>
      <c r="H1" s="4"/>
      <c r="L1" s="2"/>
      <c r="U1" s="2"/>
      <c r="AH1" s="2"/>
      <c r="AI1" s="2"/>
    </row>
    <row r="2" spans="1:35" ht="14.5">
      <c r="A2" s="2" t="s">
        <v>1</v>
      </c>
      <c r="B2" s="3" t="s">
        <v>32</v>
      </c>
      <c r="D2" s="7"/>
      <c r="H2" s="4"/>
      <c r="L2" s="2"/>
      <c r="U2" s="2"/>
      <c r="AH2" s="2"/>
      <c r="AI2" s="2"/>
    </row>
    <row r="3" spans="1:35" ht="43.5">
      <c r="A3" s="11" t="s">
        <v>26</v>
      </c>
      <c r="B3" s="8" t="s">
        <v>23</v>
      </c>
      <c r="C3" s="8" t="s">
        <v>3</v>
      </c>
      <c r="D3" s="12" t="s">
        <v>27</v>
      </c>
      <c r="E3" s="25" t="s">
        <v>198</v>
      </c>
      <c r="F3" s="27" t="s">
        <v>200</v>
      </c>
      <c r="G3" s="27" t="s">
        <v>201</v>
      </c>
      <c r="H3" s="13" t="s">
        <v>28</v>
      </c>
      <c r="I3" s="9" t="s">
        <v>24</v>
      </c>
      <c r="J3" s="9" t="s">
        <v>29</v>
      </c>
      <c r="K3" s="9" t="s">
        <v>30</v>
      </c>
      <c r="L3" s="9" t="s">
        <v>7</v>
      </c>
      <c r="M3" s="29" t="s">
        <v>25</v>
      </c>
      <c r="N3" s="30" t="s">
        <v>199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4</v>
      </c>
      <c r="T3" s="9" t="s">
        <v>5</v>
      </c>
      <c r="U3" s="9" t="s">
        <v>6</v>
      </c>
      <c r="V3" s="9" t="s">
        <v>8</v>
      </c>
      <c r="W3" s="9" t="s">
        <v>16</v>
      </c>
      <c r="X3" s="9" t="s">
        <v>17</v>
      </c>
      <c r="Y3" s="9" t="s">
        <v>15</v>
      </c>
      <c r="Z3" s="5" t="s">
        <v>9</v>
      </c>
      <c r="AA3" s="6" t="s">
        <v>10</v>
      </c>
      <c r="AB3" s="6" t="s">
        <v>22</v>
      </c>
      <c r="AC3" s="6" t="s">
        <v>11</v>
      </c>
      <c r="AD3" s="6" t="s">
        <v>12</v>
      </c>
      <c r="AE3" s="6" t="s">
        <v>13</v>
      </c>
      <c r="AF3" s="6" t="s">
        <v>14</v>
      </c>
      <c r="AG3" s="8" t="s">
        <v>2</v>
      </c>
      <c r="AH3" s="2"/>
      <c r="AI3" s="2"/>
    </row>
    <row r="4" spans="1:35" ht="14.5">
      <c r="A4" s="18" t="str">
        <f t="shared" ref="A4:A35" si="0">IF(OR(Y4=0,LEN(Y4)=0)*OR(Z4=0,LEN(Z4)=0),IF(V4&gt;0,"ZeroZero","None"),IF(IF(LEN(W4)=0,0,W4)&gt;16,"OverStock",IF(Y4=0,"FCST","Normal")))</f>
        <v>Normal</v>
      </c>
      <c r="B4" s="14" t="s">
        <v>33</v>
      </c>
      <c r="C4" s="15" t="s">
        <v>34</v>
      </c>
      <c r="D4" s="18">
        <f t="shared" ref="D4:D35" si="1">IF(Y4=0,"前八週無拉料",ROUND(L4/Y4,1))</f>
        <v>5.5</v>
      </c>
      <c r="E4" s="20">
        <f t="shared" ref="E4:E35" si="2">IF(OR(Z4=0,LEN(Z4)=0),"--",L4/Z4)</f>
        <v>15.807962529274004</v>
      </c>
      <c r="F4" s="28">
        <f t="shared" ref="F4:F35" si="3">IF(Y4=0,"--",I4/Y4)</f>
        <v>2.4615384615384617</v>
      </c>
      <c r="G4" s="28">
        <f t="shared" ref="G4:G35" si="4">IF(OR(Z4=0,LEN(Z4)=0),"--",I4/Z4)</f>
        <v>7.0257611241217797</v>
      </c>
      <c r="H4" s="16" t="str">
        <f>IFERROR(VLOOKUP(B4,#REF!,6,FALSE),"")</f>
        <v/>
      </c>
      <c r="I4" s="17">
        <v>12000</v>
      </c>
      <c r="J4" s="17">
        <v>12000</v>
      </c>
      <c r="K4" s="17" t="str">
        <f>IFERROR(VLOOKUP(B4,#REF!,9,FALSE),"")</f>
        <v/>
      </c>
      <c r="L4" s="17">
        <v>27000</v>
      </c>
      <c r="M4" s="10" t="e">
        <f>VLOOKUP(B4,#REF!,2,FALSE)</f>
        <v>#REF!</v>
      </c>
      <c r="N4" s="2" t="str">
        <f>IFERROR(VLOOKUP(B4,#REF!,39,FALSE),"")</f>
        <v/>
      </c>
      <c r="O4" s="18" t="str">
        <f>IFERROR(VLOOKUP(B4,#REF!,10,FALSE),"")</f>
        <v/>
      </c>
      <c r="P4" s="18" t="str">
        <f>IFERROR(VLOOKUP(B4,#REF!,11,FALSE),"")</f>
        <v/>
      </c>
      <c r="Q4" s="18"/>
      <c r="R4" s="18" t="str">
        <f>IFERROR(VLOOKUP(B4,#REF!,12,FALSE),"")</f>
        <v/>
      </c>
      <c r="S4" s="17">
        <v>27000</v>
      </c>
      <c r="T4" s="17">
        <v>0</v>
      </c>
      <c r="U4" s="17">
        <v>0</v>
      </c>
      <c r="V4" s="19">
        <v>39000</v>
      </c>
      <c r="W4" s="20">
        <v>8</v>
      </c>
      <c r="X4" s="21">
        <v>22.8</v>
      </c>
      <c r="Y4" s="19">
        <v>4875</v>
      </c>
      <c r="Z4" s="17">
        <v>1708</v>
      </c>
      <c r="AA4" s="22">
        <v>0.4</v>
      </c>
      <c r="AB4" s="23">
        <f t="shared" ref="AB4:AB35" si="5">IF($AA4="E","E",IF($AA4="F","F",IF($AA4&lt;0.5,50,IF($AA4&lt;2,100,150))))</f>
        <v>50</v>
      </c>
      <c r="AC4" s="17">
        <v>2441</v>
      </c>
      <c r="AD4" s="17">
        <v>7932</v>
      </c>
      <c r="AE4" s="17">
        <v>5000</v>
      </c>
      <c r="AF4" s="17">
        <v>0</v>
      </c>
      <c r="AG4" s="15" t="s">
        <v>35</v>
      </c>
      <c r="AH4" s="2"/>
      <c r="AI4" s="2"/>
    </row>
    <row r="5" spans="1:35" ht="14.5">
      <c r="A5" s="18" t="str">
        <f t="shared" si="0"/>
        <v>OverStock</v>
      </c>
      <c r="B5" s="14" t="s">
        <v>37</v>
      </c>
      <c r="C5" s="15" t="s">
        <v>34</v>
      </c>
      <c r="D5" s="18">
        <f t="shared" si="1"/>
        <v>4.5999999999999996</v>
      </c>
      <c r="E5" s="20">
        <f t="shared" si="2"/>
        <v>10.946907498631637</v>
      </c>
      <c r="F5" s="28">
        <f t="shared" si="3"/>
        <v>12.571428571428571</v>
      </c>
      <c r="G5" s="28">
        <f t="shared" si="4"/>
        <v>30.103995621237001</v>
      </c>
      <c r="H5" s="16" t="str">
        <f>IFERROR(VLOOKUP(B5,#REF!,6,FALSE),"")</f>
        <v/>
      </c>
      <c r="I5" s="17">
        <v>55000</v>
      </c>
      <c r="J5" s="17">
        <v>0</v>
      </c>
      <c r="K5" s="17" t="str">
        <f>IFERROR(VLOOKUP(B5,#REF!,9,FALSE),"")</f>
        <v/>
      </c>
      <c r="L5" s="17">
        <v>20000</v>
      </c>
      <c r="M5" s="10" t="e">
        <f>VLOOKUP(B5,#REF!,2,FALSE)</f>
        <v>#REF!</v>
      </c>
      <c r="N5" s="2" t="str">
        <f>IFERROR(VLOOKUP(B5,#REF!,39,FALSE),"")</f>
        <v/>
      </c>
      <c r="O5" s="18" t="str">
        <f>IFERROR(VLOOKUP(B5,#REF!,10,FALSE),"")</f>
        <v/>
      </c>
      <c r="P5" s="18" t="str">
        <f>IFERROR(VLOOKUP(B5,#REF!,11,FALSE),"")</f>
        <v/>
      </c>
      <c r="Q5" s="18"/>
      <c r="R5" s="18" t="str">
        <f>IFERROR(VLOOKUP(B5,#REF!,12,FALSE),"")</f>
        <v/>
      </c>
      <c r="S5" s="17">
        <v>20000</v>
      </c>
      <c r="T5" s="17">
        <v>0</v>
      </c>
      <c r="U5" s="17">
        <v>0</v>
      </c>
      <c r="V5" s="19">
        <v>75000</v>
      </c>
      <c r="W5" s="20">
        <v>17.100000000000001</v>
      </c>
      <c r="X5" s="21">
        <v>41.1</v>
      </c>
      <c r="Y5" s="19">
        <v>4375</v>
      </c>
      <c r="Z5" s="17">
        <v>1827</v>
      </c>
      <c r="AA5" s="22">
        <v>0.4</v>
      </c>
      <c r="AB5" s="23">
        <f t="shared" si="5"/>
        <v>50</v>
      </c>
      <c r="AC5" s="17">
        <v>16445</v>
      </c>
      <c r="AD5" s="17">
        <v>0</v>
      </c>
      <c r="AE5" s="17">
        <v>0</v>
      </c>
      <c r="AF5" s="17">
        <v>0</v>
      </c>
      <c r="AG5" s="15" t="s">
        <v>35</v>
      </c>
      <c r="AH5" s="2"/>
      <c r="AI5" s="2"/>
    </row>
    <row r="6" spans="1:35" ht="14.5">
      <c r="A6" s="18" t="str">
        <f t="shared" si="0"/>
        <v>FCST</v>
      </c>
      <c r="B6" s="14" t="s">
        <v>38</v>
      </c>
      <c r="C6" s="15" t="s">
        <v>39</v>
      </c>
      <c r="D6" s="18" t="str">
        <f t="shared" si="1"/>
        <v>前八週無拉料</v>
      </c>
      <c r="E6" s="20">
        <f t="shared" si="2"/>
        <v>14.992503748125937</v>
      </c>
      <c r="F6" s="28" t="str">
        <f t="shared" si="3"/>
        <v>--</v>
      </c>
      <c r="G6" s="28">
        <f t="shared" si="4"/>
        <v>0</v>
      </c>
      <c r="H6" s="16" t="str">
        <f>IFERROR(VLOOKUP(B6,#REF!,6,FALSE),"")</f>
        <v/>
      </c>
      <c r="I6" s="17">
        <v>0</v>
      </c>
      <c r="J6" s="17">
        <v>0</v>
      </c>
      <c r="K6" s="17" t="str">
        <f>IFERROR(VLOOKUP(B6,#REF!,9,FALSE),"")</f>
        <v/>
      </c>
      <c r="L6" s="17">
        <v>10000</v>
      </c>
      <c r="M6" s="10" t="e">
        <f>VLOOKUP(B6,#REF!,2,FALSE)</f>
        <v>#REF!</v>
      </c>
      <c r="N6" s="2" t="str">
        <f>IFERROR(VLOOKUP(B6,#REF!,39,FALSE),"")</f>
        <v/>
      </c>
      <c r="O6" s="18" t="str">
        <f>IFERROR(VLOOKUP(B6,#REF!,10,FALSE),"")</f>
        <v/>
      </c>
      <c r="P6" s="18" t="str">
        <f>IFERROR(VLOOKUP(B6,#REF!,11,FALSE),"")</f>
        <v/>
      </c>
      <c r="Q6" s="18"/>
      <c r="R6" s="18" t="str">
        <f>IFERROR(VLOOKUP(B6,#REF!,12,FALSE),"")</f>
        <v/>
      </c>
      <c r="S6" s="17">
        <v>10000</v>
      </c>
      <c r="T6" s="17">
        <v>0</v>
      </c>
      <c r="U6" s="17">
        <v>0</v>
      </c>
      <c r="V6" s="19">
        <v>10000</v>
      </c>
      <c r="W6" s="20" t="s">
        <v>36</v>
      </c>
      <c r="X6" s="21">
        <v>15</v>
      </c>
      <c r="Y6" s="19">
        <v>0</v>
      </c>
      <c r="Z6" s="17">
        <v>667</v>
      </c>
      <c r="AA6" s="22" t="s">
        <v>40</v>
      </c>
      <c r="AB6" s="23" t="str">
        <f t="shared" si="5"/>
        <v>F</v>
      </c>
      <c r="AC6" s="17">
        <v>0</v>
      </c>
      <c r="AD6" s="17">
        <v>6000</v>
      </c>
      <c r="AE6" s="17">
        <v>0</v>
      </c>
      <c r="AF6" s="17">
        <v>0</v>
      </c>
      <c r="AG6" s="15" t="s">
        <v>35</v>
      </c>
      <c r="AH6" s="2"/>
      <c r="AI6" s="2"/>
    </row>
    <row r="7" spans="1:35" ht="14.5">
      <c r="A7" s="18" t="str">
        <f t="shared" si="0"/>
        <v>FCST</v>
      </c>
      <c r="B7" s="14" t="s">
        <v>42</v>
      </c>
      <c r="C7" s="15" t="s">
        <v>39</v>
      </c>
      <c r="D7" s="18" t="str">
        <f t="shared" si="1"/>
        <v>前八週無拉料</v>
      </c>
      <c r="E7" s="20">
        <f t="shared" si="2"/>
        <v>4.2182227221597302</v>
      </c>
      <c r="F7" s="28" t="str">
        <f t="shared" si="3"/>
        <v>--</v>
      </c>
      <c r="G7" s="28">
        <f t="shared" si="4"/>
        <v>0</v>
      </c>
      <c r="H7" s="16" t="str">
        <f>IFERROR(VLOOKUP(B7,#REF!,6,FALSE),"")</f>
        <v/>
      </c>
      <c r="I7" s="17">
        <v>0</v>
      </c>
      <c r="J7" s="17">
        <v>0</v>
      </c>
      <c r="K7" s="17" t="str">
        <f>IFERROR(VLOOKUP(B7,#REF!,9,FALSE),"")</f>
        <v/>
      </c>
      <c r="L7" s="17">
        <v>15000</v>
      </c>
      <c r="M7" s="10" t="e">
        <f>VLOOKUP(B7,#REF!,2,FALSE)</f>
        <v>#REF!</v>
      </c>
      <c r="N7" s="2" t="str">
        <f>IFERROR(VLOOKUP(B7,#REF!,39,FALSE),"")</f>
        <v/>
      </c>
      <c r="O7" s="18" t="str">
        <f>IFERROR(VLOOKUP(B7,#REF!,10,FALSE),"")</f>
        <v/>
      </c>
      <c r="P7" s="18" t="str">
        <f>IFERROR(VLOOKUP(B7,#REF!,11,FALSE),"")</f>
        <v/>
      </c>
      <c r="Q7" s="18"/>
      <c r="R7" s="18" t="str">
        <f>IFERROR(VLOOKUP(B7,#REF!,12,FALSE),"")</f>
        <v/>
      </c>
      <c r="S7" s="17">
        <v>15000</v>
      </c>
      <c r="T7" s="17">
        <v>0</v>
      </c>
      <c r="U7" s="17">
        <v>0</v>
      </c>
      <c r="V7" s="19">
        <v>15000</v>
      </c>
      <c r="W7" s="20" t="s">
        <v>36</v>
      </c>
      <c r="X7" s="21">
        <v>4.2</v>
      </c>
      <c r="Y7" s="19">
        <v>0</v>
      </c>
      <c r="Z7" s="17">
        <v>3556</v>
      </c>
      <c r="AA7" s="22" t="s">
        <v>40</v>
      </c>
      <c r="AB7" s="23" t="str">
        <f t="shared" si="5"/>
        <v>F</v>
      </c>
      <c r="AC7" s="17">
        <v>29000</v>
      </c>
      <c r="AD7" s="17">
        <v>3000</v>
      </c>
      <c r="AE7" s="17">
        <v>0</v>
      </c>
      <c r="AF7" s="17">
        <v>0</v>
      </c>
      <c r="AG7" s="15" t="s">
        <v>35</v>
      </c>
      <c r="AH7" s="2"/>
      <c r="AI7" s="2"/>
    </row>
    <row r="8" spans="1:35" ht="14.5">
      <c r="A8" s="18" t="str">
        <f t="shared" si="0"/>
        <v>Normal</v>
      </c>
      <c r="B8" s="14" t="s">
        <v>43</v>
      </c>
      <c r="C8" s="15" t="s">
        <v>44</v>
      </c>
      <c r="D8" s="18">
        <f t="shared" si="1"/>
        <v>6.3</v>
      </c>
      <c r="E8" s="20">
        <f t="shared" si="2"/>
        <v>3.9803865012979522</v>
      </c>
      <c r="F8" s="28">
        <f t="shared" si="3"/>
        <v>7.1724137931034484</v>
      </c>
      <c r="G8" s="28">
        <f t="shared" si="4"/>
        <v>4.4995673492933372</v>
      </c>
      <c r="H8" s="16" t="str">
        <f>IFERROR(VLOOKUP(B8,#REF!,6,FALSE),"")</f>
        <v/>
      </c>
      <c r="I8" s="17">
        <v>15600</v>
      </c>
      <c r="J8" s="17">
        <v>15600</v>
      </c>
      <c r="K8" s="17" t="str">
        <f>IFERROR(VLOOKUP(B8,#REF!,9,FALSE),"")</f>
        <v/>
      </c>
      <c r="L8" s="17">
        <v>13800</v>
      </c>
      <c r="M8" s="10" t="e">
        <f>VLOOKUP(B8,#REF!,2,FALSE)</f>
        <v>#REF!</v>
      </c>
      <c r="N8" s="2" t="str">
        <f>IFERROR(VLOOKUP(B8,#REF!,39,FALSE),"")</f>
        <v/>
      </c>
      <c r="O8" s="18" t="str">
        <f>IFERROR(VLOOKUP(B8,#REF!,10,FALSE),"")</f>
        <v/>
      </c>
      <c r="P8" s="18" t="str">
        <f>IFERROR(VLOOKUP(B8,#REF!,11,FALSE),"")</f>
        <v/>
      </c>
      <c r="Q8" s="18"/>
      <c r="R8" s="18" t="str">
        <f>IFERROR(VLOOKUP(B8,#REF!,12,FALSE),"")</f>
        <v/>
      </c>
      <c r="S8" s="17">
        <v>13800</v>
      </c>
      <c r="T8" s="17">
        <v>0</v>
      </c>
      <c r="U8" s="17">
        <v>0</v>
      </c>
      <c r="V8" s="19">
        <v>29400</v>
      </c>
      <c r="W8" s="20">
        <v>13.5</v>
      </c>
      <c r="X8" s="21">
        <v>8.5</v>
      </c>
      <c r="Y8" s="19">
        <v>2175</v>
      </c>
      <c r="Z8" s="17">
        <v>3467</v>
      </c>
      <c r="AA8" s="22">
        <v>1.6</v>
      </c>
      <c r="AB8" s="23">
        <f t="shared" si="5"/>
        <v>100</v>
      </c>
      <c r="AC8" s="17">
        <v>9000</v>
      </c>
      <c r="AD8" s="17">
        <v>7800</v>
      </c>
      <c r="AE8" s="17">
        <v>14400</v>
      </c>
      <c r="AF8" s="17">
        <v>9800</v>
      </c>
      <c r="AG8" s="15" t="s">
        <v>35</v>
      </c>
      <c r="AH8" s="2"/>
      <c r="AI8" s="2"/>
    </row>
    <row r="9" spans="1:35" ht="14.5">
      <c r="A9" s="18" t="str">
        <f t="shared" si="0"/>
        <v>FCST</v>
      </c>
      <c r="B9" s="14" t="s">
        <v>45</v>
      </c>
      <c r="C9" s="15" t="s">
        <v>44</v>
      </c>
      <c r="D9" s="18" t="str">
        <f t="shared" si="1"/>
        <v>前八週無拉料</v>
      </c>
      <c r="E9" s="20">
        <f t="shared" si="2"/>
        <v>0.77619663648124193</v>
      </c>
      <c r="F9" s="28" t="str">
        <f t="shared" si="3"/>
        <v>--</v>
      </c>
      <c r="G9" s="28">
        <f t="shared" si="4"/>
        <v>9.3143596377749027</v>
      </c>
      <c r="H9" s="16" t="str">
        <f>IFERROR(VLOOKUP(B9,#REF!,6,FALSE),"")</f>
        <v/>
      </c>
      <c r="I9" s="17">
        <v>21600</v>
      </c>
      <c r="J9" s="17">
        <v>19200</v>
      </c>
      <c r="K9" s="17" t="str">
        <f>IFERROR(VLOOKUP(B9,#REF!,9,FALSE),"")</f>
        <v/>
      </c>
      <c r="L9" s="17">
        <v>1800</v>
      </c>
      <c r="M9" s="10" t="e">
        <f>VLOOKUP(B9,#REF!,2,FALSE)</f>
        <v>#REF!</v>
      </c>
      <c r="N9" s="2" t="str">
        <f>IFERROR(VLOOKUP(B9,#REF!,39,FALSE),"")</f>
        <v/>
      </c>
      <c r="O9" s="18" t="str">
        <f>IFERROR(VLOOKUP(B9,#REF!,10,FALSE),"")</f>
        <v/>
      </c>
      <c r="P9" s="18" t="str">
        <f>IFERROR(VLOOKUP(B9,#REF!,11,FALSE),"")</f>
        <v/>
      </c>
      <c r="Q9" s="18"/>
      <c r="R9" s="18" t="str">
        <f>IFERROR(VLOOKUP(B9,#REF!,12,FALSE),"")</f>
        <v/>
      </c>
      <c r="S9" s="17">
        <v>1800</v>
      </c>
      <c r="T9" s="17">
        <v>0</v>
      </c>
      <c r="U9" s="17">
        <v>0</v>
      </c>
      <c r="V9" s="19">
        <v>23400</v>
      </c>
      <c r="W9" s="20" t="s">
        <v>36</v>
      </c>
      <c r="X9" s="21">
        <v>10.1</v>
      </c>
      <c r="Y9" s="19">
        <v>0</v>
      </c>
      <c r="Z9" s="17">
        <v>2319</v>
      </c>
      <c r="AA9" s="22" t="s">
        <v>40</v>
      </c>
      <c r="AB9" s="23" t="str">
        <f t="shared" si="5"/>
        <v>F</v>
      </c>
      <c r="AC9" s="17">
        <v>6471</v>
      </c>
      <c r="AD9" s="17">
        <v>6600</v>
      </c>
      <c r="AE9" s="17">
        <v>7800</v>
      </c>
      <c r="AF9" s="17">
        <v>8400</v>
      </c>
      <c r="AG9" s="15" t="s">
        <v>35</v>
      </c>
      <c r="AH9" s="2"/>
      <c r="AI9" s="2"/>
    </row>
    <row r="10" spans="1:35" ht="14.5">
      <c r="A10" s="18" t="str">
        <f t="shared" si="0"/>
        <v>ZeroZero</v>
      </c>
      <c r="B10" s="14" t="s">
        <v>46</v>
      </c>
      <c r="C10" s="15" t="s">
        <v>47</v>
      </c>
      <c r="D10" s="18" t="str">
        <f t="shared" si="1"/>
        <v>前八週無拉料</v>
      </c>
      <c r="E10" s="20" t="str">
        <f t="shared" si="2"/>
        <v>--</v>
      </c>
      <c r="F10" s="28" t="str">
        <f t="shared" si="3"/>
        <v>--</v>
      </c>
      <c r="G10" s="28" t="str">
        <f t="shared" si="4"/>
        <v>--</v>
      </c>
      <c r="H10" s="16" t="str">
        <f>IFERROR(VLOOKUP(B10,#REF!,6,FALSE),"")</f>
        <v/>
      </c>
      <c r="I10" s="17">
        <v>0</v>
      </c>
      <c r="J10" s="17">
        <v>0</v>
      </c>
      <c r="K10" s="17" t="str">
        <f>IFERROR(VLOOKUP(B10,#REF!,9,FALSE),"")</f>
        <v/>
      </c>
      <c r="L10" s="17">
        <v>11</v>
      </c>
      <c r="M10" s="10" t="e">
        <f>VLOOKUP(B10,#REF!,2,FALSE)</f>
        <v>#REF!</v>
      </c>
      <c r="N10" s="2" t="str">
        <f>IFERROR(VLOOKUP(B10,#REF!,39,FALSE),"")</f>
        <v/>
      </c>
      <c r="O10" s="18" t="str">
        <f>IFERROR(VLOOKUP(B10,#REF!,10,FALSE),"")</f>
        <v/>
      </c>
      <c r="P10" s="18" t="str">
        <f>IFERROR(VLOOKUP(B10,#REF!,11,FALSE),"")</f>
        <v/>
      </c>
      <c r="Q10" s="18"/>
      <c r="R10" s="18" t="str">
        <f>IFERROR(VLOOKUP(B10,#REF!,12,FALSE),"")</f>
        <v/>
      </c>
      <c r="S10" s="17">
        <v>11</v>
      </c>
      <c r="T10" s="17">
        <v>0</v>
      </c>
      <c r="U10" s="17">
        <v>0</v>
      </c>
      <c r="V10" s="19">
        <v>11</v>
      </c>
      <c r="W10" s="20" t="s">
        <v>36</v>
      </c>
      <c r="X10" s="21" t="s">
        <v>36</v>
      </c>
      <c r="Y10" s="19">
        <v>0</v>
      </c>
      <c r="Z10" s="17" t="s">
        <v>36</v>
      </c>
      <c r="AA10" s="22" t="s">
        <v>41</v>
      </c>
      <c r="AB10" s="23" t="str">
        <f t="shared" si="5"/>
        <v>E</v>
      </c>
      <c r="AC10" s="17">
        <v>0</v>
      </c>
      <c r="AD10" s="17">
        <v>0</v>
      </c>
      <c r="AE10" s="17">
        <v>0</v>
      </c>
      <c r="AF10" s="17">
        <v>0</v>
      </c>
      <c r="AG10" s="15" t="s">
        <v>35</v>
      </c>
      <c r="AH10" s="2"/>
      <c r="AI10" s="2"/>
    </row>
    <row r="11" spans="1:35" ht="14.5">
      <c r="A11" s="18" t="str">
        <f t="shared" si="0"/>
        <v>OverStock</v>
      </c>
      <c r="B11" s="14" t="s">
        <v>48</v>
      </c>
      <c r="C11" s="15" t="s">
        <v>49</v>
      </c>
      <c r="D11" s="18">
        <f t="shared" si="1"/>
        <v>51.4</v>
      </c>
      <c r="E11" s="20" t="str">
        <f t="shared" si="2"/>
        <v>--</v>
      </c>
      <c r="F11" s="28">
        <f t="shared" si="3"/>
        <v>0</v>
      </c>
      <c r="G11" s="28" t="str">
        <f t="shared" si="4"/>
        <v>--</v>
      </c>
      <c r="H11" s="16" t="str">
        <f>IFERROR(VLOOKUP(B11,#REF!,6,FALSE),"")</f>
        <v/>
      </c>
      <c r="I11" s="17">
        <v>0</v>
      </c>
      <c r="J11" s="17">
        <v>0</v>
      </c>
      <c r="K11" s="17" t="str">
        <f>IFERROR(VLOOKUP(B11,#REF!,9,FALSE),"")</f>
        <v/>
      </c>
      <c r="L11" s="17">
        <v>1903</v>
      </c>
      <c r="M11" s="10" t="e">
        <f>VLOOKUP(B11,#REF!,2,FALSE)</f>
        <v>#REF!</v>
      </c>
      <c r="N11" s="2" t="str">
        <f>IFERROR(VLOOKUP(B11,#REF!,39,FALSE),"")</f>
        <v/>
      </c>
      <c r="O11" s="18" t="str">
        <f>IFERROR(VLOOKUP(B11,#REF!,10,FALSE),"")</f>
        <v/>
      </c>
      <c r="P11" s="18" t="str">
        <f>IFERROR(VLOOKUP(B11,#REF!,11,FALSE),"")</f>
        <v/>
      </c>
      <c r="Q11" s="18"/>
      <c r="R11" s="18" t="str">
        <f>IFERROR(VLOOKUP(B11,#REF!,12,FALSE),"")</f>
        <v/>
      </c>
      <c r="S11" s="17">
        <v>1700</v>
      </c>
      <c r="T11" s="17">
        <v>0</v>
      </c>
      <c r="U11" s="17">
        <v>203</v>
      </c>
      <c r="V11" s="19">
        <v>1903</v>
      </c>
      <c r="W11" s="20">
        <v>51.4</v>
      </c>
      <c r="X11" s="21" t="s">
        <v>36</v>
      </c>
      <c r="Y11" s="19">
        <v>37</v>
      </c>
      <c r="Z11" s="17" t="s">
        <v>36</v>
      </c>
      <c r="AA11" s="22" t="s">
        <v>41</v>
      </c>
      <c r="AB11" s="23" t="str">
        <f t="shared" si="5"/>
        <v>E</v>
      </c>
      <c r="AC11" s="17">
        <v>0</v>
      </c>
      <c r="AD11" s="17">
        <v>0</v>
      </c>
      <c r="AE11" s="17">
        <v>0</v>
      </c>
      <c r="AF11" s="17">
        <v>0</v>
      </c>
      <c r="AG11" s="15" t="s">
        <v>35</v>
      </c>
      <c r="AH11" s="2"/>
      <c r="AI11" s="2"/>
    </row>
    <row r="12" spans="1:35" ht="14.5">
      <c r="A12" s="18" t="str">
        <f t="shared" si="0"/>
        <v>ZeroZero</v>
      </c>
      <c r="B12" s="14" t="s">
        <v>50</v>
      </c>
      <c r="C12" s="15" t="s">
        <v>49</v>
      </c>
      <c r="D12" s="18" t="str">
        <f t="shared" si="1"/>
        <v>前八週無拉料</v>
      </c>
      <c r="E12" s="20" t="str">
        <f t="shared" si="2"/>
        <v>--</v>
      </c>
      <c r="F12" s="28" t="str">
        <f t="shared" si="3"/>
        <v>--</v>
      </c>
      <c r="G12" s="28" t="str">
        <f t="shared" si="4"/>
        <v>--</v>
      </c>
      <c r="H12" s="16" t="str">
        <f>IFERROR(VLOOKUP(B12,#REF!,6,FALSE),"")</f>
        <v/>
      </c>
      <c r="I12" s="17">
        <v>0</v>
      </c>
      <c r="J12" s="17">
        <v>0</v>
      </c>
      <c r="K12" s="17" t="str">
        <f>IFERROR(VLOOKUP(B12,#REF!,9,FALSE),"")</f>
        <v/>
      </c>
      <c r="L12" s="17">
        <v>1098</v>
      </c>
      <c r="M12" s="10" t="e">
        <f>VLOOKUP(B12,#REF!,2,FALSE)</f>
        <v>#REF!</v>
      </c>
      <c r="N12" s="2" t="str">
        <f>IFERROR(VLOOKUP(B12,#REF!,39,FALSE),"")</f>
        <v/>
      </c>
      <c r="O12" s="18" t="str">
        <f>IFERROR(VLOOKUP(B12,#REF!,10,FALSE),"")</f>
        <v/>
      </c>
      <c r="P12" s="18" t="str">
        <f>IFERROR(VLOOKUP(B12,#REF!,11,FALSE),"")</f>
        <v/>
      </c>
      <c r="Q12" s="18"/>
      <c r="R12" s="18" t="str">
        <f>IFERROR(VLOOKUP(B12,#REF!,12,FALSE),"")</f>
        <v/>
      </c>
      <c r="S12" s="17">
        <v>1098</v>
      </c>
      <c r="T12" s="17">
        <v>0</v>
      </c>
      <c r="U12" s="17">
        <v>0</v>
      </c>
      <c r="V12" s="19">
        <v>1098</v>
      </c>
      <c r="W12" s="20" t="s">
        <v>36</v>
      </c>
      <c r="X12" s="21" t="s">
        <v>36</v>
      </c>
      <c r="Y12" s="19">
        <v>0</v>
      </c>
      <c r="Z12" s="17" t="s">
        <v>36</v>
      </c>
      <c r="AA12" s="22" t="s">
        <v>41</v>
      </c>
      <c r="AB12" s="23" t="str">
        <f t="shared" si="5"/>
        <v>E</v>
      </c>
      <c r="AC12" s="17">
        <v>0</v>
      </c>
      <c r="AD12" s="17">
        <v>0</v>
      </c>
      <c r="AE12" s="17">
        <v>0</v>
      </c>
      <c r="AF12" s="17">
        <v>0</v>
      </c>
      <c r="AG12" s="15" t="s">
        <v>35</v>
      </c>
      <c r="AH12" s="2"/>
      <c r="AI12" s="2"/>
    </row>
    <row r="13" spans="1:35" ht="14.5">
      <c r="A13" s="18" t="str">
        <f t="shared" si="0"/>
        <v>OverStock</v>
      </c>
      <c r="B13" s="14" t="s">
        <v>51</v>
      </c>
      <c r="C13" s="15" t="s">
        <v>34</v>
      </c>
      <c r="D13" s="18">
        <f t="shared" si="1"/>
        <v>31.7</v>
      </c>
      <c r="E13" s="20">
        <f t="shared" si="2"/>
        <v>2.6490066225165565</v>
      </c>
      <c r="F13" s="28">
        <f t="shared" si="3"/>
        <v>158.73015873015873</v>
      </c>
      <c r="G13" s="28">
        <f t="shared" si="4"/>
        <v>13.245033112582782</v>
      </c>
      <c r="H13" s="16" t="str">
        <f>IFERROR(VLOOKUP(B13,#REF!,6,FALSE),"")</f>
        <v/>
      </c>
      <c r="I13" s="17">
        <v>10000</v>
      </c>
      <c r="J13" s="17">
        <v>0</v>
      </c>
      <c r="K13" s="17" t="str">
        <f>IFERROR(VLOOKUP(B13,#REF!,9,FALSE),"")</f>
        <v/>
      </c>
      <c r="L13" s="17">
        <v>2000</v>
      </c>
      <c r="M13" s="10" t="e">
        <f>VLOOKUP(B13,#REF!,2,FALSE)</f>
        <v>#REF!</v>
      </c>
      <c r="N13" s="2" t="str">
        <f>IFERROR(VLOOKUP(B13,#REF!,39,FALSE),"")</f>
        <v/>
      </c>
      <c r="O13" s="18" t="str">
        <f>IFERROR(VLOOKUP(B13,#REF!,10,FALSE),"")</f>
        <v/>
      </c>
      <c r="P13" s="18" t="str">
        <f>IFERROR(VLOOKUP(B13,#REF!,11,FALSE),"")</f>
        <v/>
      </c>
      <c r="Q13" s="18"/>
      <c r="R13" s="18" t="str">
        <f>IFERROR(VLOOKUP(B13,#REF!,12,FALSE),"")</f>
        <v/>
      </c>
      <c r="S13" s="17">
        <v>2000</v>
      </c>
      <c r="T13" s="17">
        <v>0</v>
      </c>
      <c r="U13" s="17">
        <v>0</v>
      </c>
      <c r="V13" s="19">
        <v>12000</v>
      </c>
      <c r="W13" s="20">
        <v>190.5</v>
      </c>
      <c r="X13" s="21">
        <v>15.9</v>
      </c>
      <c r="Y13" s="19">
        <v>63</v>
      </c>
      <c r="Z13" s="17">
        <v>755</v>
      </c>
      <c r="AA13" s="22">
        <v>12</v>
      </c>
      <c r="AB13" s="23">
        <f t="shared" si="5"/>
        <v>150</v>
      </c>
      <c r="AC13" s="17">
        <v>0</v>
      </c>
      <c r="AD13" s="17">
        <v>4794</v>
      </c>
      <c r="AE13" s="17">
        <v>2000</v>
      </c>
      <c r="AF13" s="17">
        <v>0</v>
      </c>
      <c r="AG13" s="15" t="s">
        <v>35</v>
      </c>
      <c r="AH13" s="2"/>
      <c r="AI13" s="2"/>
    </row>
    <row r="14" spans="1:35" ht="14.5">
      <c r="A14" s="18" t="str">
        <f t="shared" si="0"/>
        <v>OverStock</v>
      </c>
      <c r="B14" s="14" t="s">
        <v>52</v>
      </c>
      <c r="C14" s="15" t="s">
        <v>34</v>
      </c>
      <c r="D14" s="18">
        <f t="shared" si="1"/>
        <v>24</v>
      </c>
      <c r="E14" s="20">
        <f t="shared" si="2"/>
        <v>8.6226718785927794</v>
      </c>
      <c r="F14" s="28">
        <f t="shared" si="3"/>
        <v>6.3979526551503518</v>
      </c>
      <c r="G14" s="28">
        <f t="shared" si="4"/>
        <v>2.2993791676247413</v>
      </c>
      <c r="H14" s="16" t="str">
        <f>IFERROR(VLOOKUP(B14,#REF!,6,FALSE),"")</f>
        <v/>
      </c>
      <c r="I14" s="17">
        <v>10000</v>
      </c>
      <c r="J14" s="17">
        <v>10000</v>
      </c>
      <c r="K14" s="17" t="str">
        <f>IFERROR(VLOOKUP(B14,#REF!,9,FALSE),"")</f>
        <v/>
      </c>
      <c r="L14" s="17">
        <v>37500</v>
      </c>
      <c r="M14" s="10" t="e">
        <f>VLOOKUP(B14,#REF!,2,FALSE)</f>
        <v>#REF!</v>
      </c>
      <c r="N14" s="2" t="str">
        <f>IFERROR(VLOOKUP(B14,#REF!,39,FALSE),"")</f>
        <v/>
      </c>
      <c r="O14" s="18" t="str">
        <f>IFERROR(VLOOKUP(B14,#REF!,10,FALSE),"")</f>
        <v/>
      </c>
      <c r="P14" s="18" t="str">
        <f>IFERROR(VLOOKUP(B14,#REF!,11,FALSE),"")</f>
        <v/>
      </c>
      <c r="Q14" s="18"/>
      <c r="R14" s="18" t="str">
        <f>IFERROR(VLOOKUP(B14,#REF!,12,FALSE),"")</f>
        <v/>
      </c>
      <c r="S14" s="17">
        <v>37500</v>
      </c>
      <c r="T14" s="17">
        <v>0</v>
      </c>
      <c r="U14" s="17">
        <v>0</v>
      </c>
      <c r="V14" s="19">
        <v>47500</v>
      </c>
      <c r="W14" s="20">
        <v>30.4</v>
      </c>
      <c r="X14" s="21">
        <v>10.9</v>
      </c>
      <c r="Y14" s="19">
        <v>1563</v>
      </c>
      <c r="Z14" s="17">
        <v>4349</v>
      </c>
      <c r="AA14" s="22">
        <v>2.8</v>
      </c>
      <c r="AB14" s="23">
        <f t="shared" si="5"/>
        <v>150</v>
      </c>
      <c r="AC14" s="17">
        <v>22143</v>
      </c>
      <c r="AD14" s="17">
        <v>13000</v>
      </c>
      <c r="AE14" s="17">
        <v>4000</v>
      </c>
      <c r="AF14" s="17">
        <v>640</v>
      </c>
      <c r="AG14" s="15" t="s">
        <v>35</v>
      </c>
      <c r="AH14" s="2"/>
      <c r="AI14" s="2"/>
    </row>
    <row r="15" spans="1:35" ht="14.5">
      <c r="A15" s="18" t="str">
        <f t="shared" si="0"/>
        <v>OverStock</v>
      </c>
      <c r="B15" s="14" t="s">
        <v>53</v>
      </c>
      <c r="C15" s="15" t="s">
        <v>34</v>
      </c>
      <c r="D15" s="18">
        <f t="shared" si="1"/>
        <v>13.3</v>
      </c>
      <c r="E15" s="20">
        <f t="shared" si="2"/>
        <v>2.8682882055988985</v>
      </c>
      <c r="F15" s="28">
        <f t="shared" si="3"/>
        <v>53.304904051172706</v>
      </c>
      <c r="G15" s="28">
        <f t="shared" si="4"/>
        <v>11.473152822395594</v>
      </c>
      <c r="H15" s="16" t="str">
        <f>IFERROR(VLOOKUP(B15,#REF!,6,FALSE),"")</f>
        <v/>
      </c>
      <c r="I15" s="17">
        <v>50000</v>
      </c>
      <c r="J15" s="17">
        <v>40000</v>
      </c>
      <c r="K15" s="17" t="str">
        <f>IFERROR(VLOOKUP(B15,#REF!,9,FALSE),"")</f>
        <v/>
      </c>
      <c r="L15" s="17">
        <v>12500</v>
      </c>
      <c r="M15" s="10" t="e">
        <f>VLOOKUP(B15,#REF!,2,FALSE)</f>
        <v>#REF!</v>
      </c>
      <c r="N15" s="2" t="str">
        <f>IFERROR(VLOOKUP(B15,#REF!,39,FALSE),"")</f>
        <v/>
      </c>
      <c r="O15" s="18" t="str">
        <f>IFERROR(VLOOKUP(B15,#REF!,10,FALSE),"")</f>
        <v/>
      </c>
      <c r="P15" s="18" t="str">
        <f>IFERROR(VLOOKUP(B15,#REF!,11,FALSE),"")</f>
        <v/>
      </c>
      <c r="Q15" s="18"/>
      <c r="R15" s="18" t="str">
        <f>IFERROR(VLOOKUP(B15,#REF!,12,FALSE),"")</f>
        <v/>
      </c>
      <c r="S15" s="17">
        <v>12500</v>
      </c>
      <c r="T15" s="17">
        <v>0</v>
      </c>
      <c r="U15" s="17">
        <v>0</v>
      </c>
      <c r="V15" s="19">
        <v>62500</v>
      </c>
      <c r="W15" s="20">
        <v>66.599999999999994</v>
      </c>
      <c r="X15" s="21">
        <v>14.3</v>
      </c>
      <c r="Y15" s="19">
        <v>938</v>
      </c>
      <c r="Z15" s="17">
        <v>4358</v>
      </c>
      <c r="AA15" s="22">
        <v>4.5999999999999996</v>
      </c>
      <c r="AB15" s="23">
        <f t="shared" si="5"/>
        <v>150</v>
      </c>
      <c r="AC15" s="17">
        <v>22221</v>
      </c>
      <c r="AD15" s="17">
        <v>13000</v>
      </c>
      <c r="AE15" s="17">
        <v>4000</v>
      </c>
      <c r="AF15" s="17">
        <v>640</v>
      </c>
      <c r="AG15" s="15" t="s">
        <v>35</v>
      </c>
      <c r="AH15" s="2"/>
      <c r="AI15" s="2"/>
    </row>
    <row r="16" spans="1:35" ht="14.5">
      <c r="A16" s="18" t="str">
        <f t="shared" si="0"/>
        <v>OverStock</v>
      </c>
      <c r="B16" s="14" t="s">
        <v>54</v>
      </c>
      <c r="C16" s="15" t="s">
        <v>49</v>
      </c>
      <c r="D16" s="18">
        <f t="shared" si="1"/>
        <v>40.299999999999997</v>
      </c>
      <c r="E16" s="20">
        <f t="shared" si="2"/>
        <v>36.967847843314843</v>
      </c>
      <c r="F16" s="28">
        <f t="shared" si="3"/>
        <v>65.418828762045962</v>
      </c>
      <c r="G16" s="28">
        <f t="shared" si="4"/>
        <v>59.945658326729308</v>
      </c>
      <c r="H16" s="16" t="str">
        <f>IFERROR(VLOOKUP(B16,#REF!,6,FALSE),"")</f>
        <v/>
      </c>
      <c r="I16" s="17">
        <v>529500</v>
      </c>
      <c r="J16" s="17">
        <v>229500</v>
      </c>
      <c r="K16" s="17" t="str">
        <f>IFERROR(VLOOKUP(B16,#REF!,9,FALSE),"")</f>
        <v/>
      </c>
      <c r="L16" s="17">
        <v>326537</v>
      </c>
      <c r="M16" s="10" t="e">
        <f>VLOOKUP(B16,#REF!,2,FALSE)</f>
        <v>#REF!</v>
      </c>
      <c r="N16" s="2" t="str">
        <f>IFERROR(VLOOKUP(B16,#REF!,39,FALSE),"")</f>
        <v/>
      </c>
      <c r="O16" s="18" t="str">
        <f>IFERROR(VLOOKUP(B16,#REF!,10,FALSE),"")</f>
        <v/>
      </c>
      <c r="P16" s="18" t="str">
        <f>IFERROR(VLOOKUP(B16,#REF!,11,FALSE),"")</f>
        <v/>
      </c>
      <c r="Q16" s="18"/>
      <c r="R16" s="18" t="str">
        <f>IFERROR(VLOOKUP(B16,#REF!,12,FALSE),"")</f>
        <v/>
      </c>
      <c r="S16" s="17">
        <v>297000</v>
      </c>
      <c r="T16" s="17">
        <v>0</v>
      </c>
      <c r="U16" s="17">
        <v>29537</v>
      </c>
      <c r="V16" s="19">
        <v>856037</v>
      </c>
      <c r="W16" s="20">
        <v>105.8</v>
      </c>
      <c r="X16" s="21">
        <v>96.9</v>
      </c>
      <c r="Y16" s="19">
        <v>8094</v>
      </c>
      <c r="Z16" s="17">
        <v>8833</v>
      </c>
      <c r="AA16" s="22">
        <v>1.1000000000000001</v>
      </c>
      <c r="AB16" s="23">
        <f t="shared" si="5"/>
        <v>100</v>
      </c>
      <c r="AC16" s="17">
        <v>52500</v>
      </c>
      <c r="AD16" s="17">
        <v>15000</v>
      </c>
      <c r="AE16" s="17">
        <v>12000</v>
      </c>
      <c r="AF16" s="17">
        <v>22500</v>
      </c>
      <c r="AG16" s="15" t="s">
        <v>35</v>
      </c>
      <c r="AH16" s="2"/>
      <c r="AI16" s="2"/>
    </row>
    <row r="17" spans="1:35" ht="14.5">
      <c r="A17" s="18" t="str">
        <f t="shared" si="0"/>
        <v>FCST</v>
      </c>
      <c r="B17" s="14" t="s">
        <v>55</v>
      </c>
      <c r="C17" s="15" t="s">
        <v>49</v>
      </c>
      <c r="D17" s="18" t="str">
        <f t="shared" si="1"/>
        <v>前八週無拉料</v>
      </c>
      <c r="E17" s="20">
        <f t="shared" si="2"/>
        <v>45.045045045045043</v>
      </c>
      <c r="F17" s="28" t="str">
        <f t="shared" si="3"/>
        <v>--</v>
      </c>
      <c r="G17" s="28">
        <f t="shared" si="4"/>
        <v>0</v>
      </c>
      <c r="H17" s="16" t="str">
        <f>IFERROR(VLOOKUP(B17,#REF!,6,FALSE),"")</f>
        <v/>
      </c>
      <c r="I17" s="17">
        <v>0</v>
      </c>
      <c r="J17" s="17">
        <v>0</v>
      </c>
      <c r="K17" s="17" t="str">
        <f>IFERROR(VLOOKUP(B17,#REF!,9,FALSE),"")</f>
        <v/>
      </c>
      <c r="L17" s="17">
        <v>10000</v>
      </c>
      <c r="M17" s="10" t="e">
        <f>VLOOKUP(B17,#REF!,2,FALSE)</f>
        <v>#REF!</v>
      </c>
      <c r="N17" s="2" t="str">
        <f>IFERROR(VLOOKUP(B17,#REF!,39,FALSE),"")</f>
        <v/>
      </c>
      <c r="O17" s="18" t="str">
        <f>IFERROR(VLOOKUP(B17,#REF!,10,FALSE),"")</f>
        <v/>
      </c>
      <c r="P17" s="18" t="str">
        <f>IFERROR(VLOOKUP(B17,#REF!,11,FALSE),"")</f>
        <v/>
      </c>
      <c r="Q17" s="18"/>
      <c r="R17" s="18" t="str">
        <f>IFERROR(VLOOKUP(B17,#REF!,12,FALSE),"")</f>
        <v/>
      </c>
      <c r="S17" s="17">
        <v>7500</v>
      </c>
      <c r="T17" s="17">
        <v>0</v>
      </c>
      <c r="U17" s="17">
        <v>0</v>
      </c>
      <c r="V17" s="19">
        <v>10000</v>
      </c>
      <c r="W17" s="20" t="s">
        <v>36</v>
      </c>
      <c r="X17" s="21">
        <v>45</v>
      </c>
      <c r="Y17" s="19">
        <v>0</v>
      </c>
      <c r="Z17" s="17">
        <v>222</v>
      </c>
      <c r="AA17" s="22" t="s">
        <v>40</v>
      </c>
      <c r="AB17" s="23" t="str">
        <f t="shared" si="5"/>
        <v>F</v>
      </c>
      <c r="AC17" s="17">
        <v>1000</v>
      </c>
      <c r="AD17" s="17">
        <v>1000</v>
      </c>
      <c r="AE17" s="17">
        <v>0</v>
      </c>
      <c r="AF17" s="17">
        <v>0</v>
      </c>
      <c r="AG17" s="15" t="s">
        <v>35</v>
      </c>
      <c r="AH17" s="2"/>
      <c r="AI17" s="2"/>
    </row>
    <row r="18" spans="1:35" ht="14.5">
      <c r="A18" s="18" t="str">
        <f t="shared" si="0"/>
        <v>Normal</v>
      </c>
      <c r="B18" s="14" t="s">
        <v>56</v>
      </c>
      <c r="C18" s="15" t="s">
        <v>49</v>
      </c>
      <c r="D18" s="18">
        <f t="shared" si="1"/>
        <v>0</v>
      </c>
      <c r="E18" s="20">
        <f t="shared" si="2"/>
        <v>0</v>
      </c>
      <c r="F18" s="28">
        <f t="shared" si="3"/>
        <v>0</v>
      </c>
      <c r="G18" s="28">
        <f t="shared" si="4"/>
        <v>0</v>
      </c>
      <c r="H18" s="16" t="str">
        <f>IFERROR(VLOOKUP(B18,#REF!,6,FALSE),"")</f>
        <v/>
      </c>
      <c r="I18" s="17">
        <v>0</v>
      </c>
      <c r="J18" s="17">
        <v>0</v>
      </c>
      <c r="K18" s="17" t="str">
        <f>IFERROR(VLOOKUP(B18,#REF!,9,FALSE),"")</f>
        <v/>
      </c>
      <c r="L18" s="17">
        <v>0</v>
      </c>
      <c r="M18" s="10" t="e">
        <f>VLOOKUP(B18,#REF!,2,FALSE)</f>
        <v>#REF!</v>
      </c>
      <c r="N18" s="2" t="str">
        <f>IFERROR(VLOOKUP(B18,#REF!,39,FALSE),"")</f>
        <v/>
      </c>
      <c r="O18" s="18" t="str">
        <f>IFERROR(VLOOKUP(B18,#REF!,10,FALSE),"")</f>
        <v/>
      </c>
      <c r="P18" s="18" t="str">
        <f>IFERROR(VLOOKUP(B18,#REF!,11,FALSE),"")</f>
        <v/>
      </c>
      <c r="Q18" s="18"/>
      <c r="R18" s="18" t="str">
        <f>IFERROR(VLOOKUP(B18,#REF!,12,FALSE),"")</f>
        <v/>
      </c>
      <c r="S18" s="17">
        <v>0</v>
      </c>
      <c r="T18" s="17">
        <v>0</v>
      </c>
      <c r="U18" s="17">
        <v>0</v>
      </c>
      <c r="V18" s="19">
        <v>0</v>
      </c>
      <c r="W18" s="20">
        <v>0</v>
      </c>
      <c r="X18" s="21">
        <v>0</v>
      </c>
      <c r="Y18" s="19">
        <v>32500</v>
      </c>
      <c r="Z18" s="17">
        <v>43710</v>
      </c>
      <c r="AA18" s="22">
        <v>1.3</v>
      </c>
      <c r="AB18" s="23">
        <f t="shared" si="5"/>
        <v>100</v>
      </c>
      <c r="AC18" s="17">
        <v>96365</v>
      </c>
      <c r="AD18" s="17">
        <v>151147</v>
      </c>
      <c r="AE18" s="17">
        <v>145880</v>
      </c>
      <c r="AF18" s="17">
        <v>98342</v>
      </c>
      <c r="AG18" s="15" t="s">
        <v>35</v>
      </c>
      <c r="AH18" s="2"/>
      <c r="AI18" s="2"/>
    </row>
    <row r="19" spans="1:35" ht="14.5">
      <c r="A19" s="18" t="str">
        <f t="shared" si="0"/>
        <v>OverStock</v>
      </c>
      <c r="B19" s="14" t="s">
        <v>57</v>
      </c>
      <c r="C19" s="15" t="s">
        <v>49</v>
      </c>
      <c r="D19" s="18">
        <f t="shared" si="1"/>
        <v>40</v>
      </c>
      <c r="E19" s="20">
        <f t="shared" si="2"/>
        <v>1.8980134126281158</v>
      </c>
      <c r="F19" s="28">
        <f t="shared" si="3"/>
        <v>146</v>
      </c>
      <c r="G19" s="28">
        <f t="shared" si="4"/>
        <v>6.9277489560926231</v>
      </c>
      <c r="H19" s="16" t="str">
        <f>IFERROR(VLOOKUP(B19,#REF!,6,FALSE),"")</f>
        <v/>
      </c>
      <c r="I19" s="17">
        <v>109500</v>
      </c>
      <c r="J19" s="17">
        <v>0</v>
      </c>
      <c r="K19" s="17" t="str">
        <f>IFERROR(VLOOKUP(B19,#REF!,9,FALSE),"")</f>
        <v/>
      </c>
      <c r="L19" s="17">
        <v>30000</v>
      </c>
      <c r="M19" s="10" t="e">
        <f>VLOOKUP(B19,#REF!,2,FALSE)</f>
        <v>#REF!</v>
      </c>
      <c r="N19" s="2" t="str">
        <f>IFERROR(VLOOKUP(B19,#REF!,39,FALSE),"")</f>
        <v/>
      </c>
      <c r="O19" s="18" t="str">
        <f>IFERROR(VLOOKUP(B19,#REF!,10,FALSE),"")</f>
        <v/>
      </c>
      <c r="P19" s="18" t="str">
        <f>IFERROR(VLOOKUP(B19,#REF!,11,FALSE),"")</f>
        <v/>
      </c>
      <c r="Q19" s="18"/>
      <c r="R19" s="18" t="str">
        <f>IFERROR(VLOOKUP(B19,#REF!,12,FALSE),"")</f>
        <v/>
      </c>
      <c r="S19" s="17">
        <v>30000</v>
      </c>
      <c r="T19" s="17">
        <v>0</v>
      </c>
      <c r="U19" s="17">
        <v>0</v>
      </c>
      <c r="V19" s="19">
        <v>139500</v>
      </c>
      <c r="W19" s="20">
        <v>186</v>
      </c>
      <c r="X19" s="21">
        <v>8.8000000000000007</v>
      </c>
      <c r="Y19" s="19">
        <v>750</v>
      </c>
      <c r="Z19" s="17">
        <v>15806</v>
      </c>
      <c r="AA19" s="22">
        <v>21.1</v>
      </c>
      <c r="AB19" s="23">
        <f t="shared" si="5"/>
        <v>150</v>
      </c>
      <c r="AC19" s="17">
        <v>129750</v>
      </c>
      <c r="AD19" s="17">
        <v>12500</v>
      </c>
      <c r="AE19" s="17">
        <v>0</v>
      </c>
      <c r="AF19" s="17">
        <v>0</v>
      </c>
      <c r="AG19" s="15" t="s">
        <v>35</v>
      </c>
      <c r="AH19" s="2"/>
      <c r="AI19" s="2"/>
    </row>
    <row r="20" spans="1:35" ht="14.5">
      <c r="A20" s="18" t="str">
        <f t="shared" si="0"/>
        <v>OverStock</v>
      </c>
      <c r="B20" s="14" t="s">
        <v>58</v>
      </c>
      <c r="C20" s="15" t="s">
        <v>49</v>
      </c>
      <c r="D20" s="18">
        <f t="shared" si="1"/>
        <v>677.9</v>
      </c>
      <c r="E20" s="20" t="str">
        <f t="shared" si="2"/>
        <v>--</v>
      </c>
      <c r="F20" s="28">
        <f t="shared" si="3"/>
        <v>3698</v>
      </c>
      <c r="G20" s="28" t="str">
        <f t="shared" si="4"/>
        <v>--</v>
      </c>
      <c r="H20" s="16" t="str">
        <f>IFERROR(VLOOKUP(B20,#REF!,6,FALSE),"")</f>
        <v/>
      </c>
      <c r="I20" s="17">
        <v>2773500</v>
      </c>
      <c r="J20" s="17">
        <v>1752000</v>
      </c>
      <c r="K20" s="17" t="str">
        <f>IFERROR(VLOOKUP(B20,#REF!,9,FALSE),"")</f>
        <v/>
      </c>
      <c r="L20" s="17">
        <v>508450</v>
      </c>
      <c r="M20" s="10" t="e">
        <f>VLOOKUP(B20,#REF!,2,FALSE)</f>
        <v>#REF!</v>
      </c>
      <c r="N20" s="2" t="str">
        <f>IFERROR(VLOOKUP(B20,#REF!,39,FALSE),"")</f>
        <v/>
      </c>
      <c r="O20" s="18" t="str">
        <f>IFERROR(VLOOKUP(B20,#REF!,10,FALSE),"")</f>
        <v/>
      </c>
      <c r="P20" s="18" t="str">
        <f>IFERROR(VLOOKUP(B20,#REF!,11,FALSE),"")</f>
        <v/>
      </c>
      <c r="Q20" s="18"/>
      <c r="R20" s="18" t="str">
        <f>IFERROR(VLOOKUP(B20,#REF!,12,FALSE),"")</f>
        <v/>
      </c>
      <c r="S20" s="17">
        <v>508450</v>
      </c>
      <c r="T20" s="17">
        <v>0</v>
      </c>
      <c r="U20" s="17">
        <v>0</v>
      </c>
      <c r="V20" s="19">
        <v>3281950</v>
      </c>
      <c r="W20" s="20">
        <v>4375.8999999999996</v>
      </c>
      <c r="X20" s="21" t="s">
        <v>36</v>
      </c>
      <c r="Y20" s="19">
        <v>750</v>
      </c>
      <c r="Z20" s="17" t="s">
        <v>36</v>
      </c>
      <c r="AA20" s="22" t="s">
        <v>41</v>
      </c>
      <c r="AB20" s="23" t="str">
        <f t="shared" si="5"/>
        <v>E</v>
      </c>
      <c r="AC20" s="17">
        <v>0</v>
      </c>
      <c r="AD20" s="17">
        <v>0</v>
      </c>
      <c r="AE20" s="17">
        <v>0</v>
      </c>
      <c r="AF20" s="17">
        <v>0</v>
      </c>
      <c r="AG20" s="15" t="s">
        <v>35</v>
      </c>
      <c r="AH20" s="2"/>
      <c r="AI20" s="2"/>
    </row>
    <row r="21" spans="1:35" ht="14.5">
      <c r="A21" s="18" t="str">
        <f t="shared" si="0"/>
        <v>Normal</v>
      </c>
      <c r="B21" s="14" t="s">
        <v>59</v>
      </c>
      <c r="C21" s="15" t="s">
        <v>49</v>
      </c>
      <c r="D21" s="18">
        <f t="shared" si="1"/>
        <v>10.3</v>
      </c>
      <c r="E21" s="20">
        <f t="shared" si="2"/>
        <v>7.4813140637932136</v>
      </c>
      <c r="F21" s="28">
        <f t="shared" si="3"/>
        <v>0</v>
      </c>
      <c r="G21" s="28">
        <f t="shared" si="4"/>
        <v>0</v>
      </c>
      <c r="H21" s="16" t="str">
        <f>IFERROR(VLOOKUP(B21,#REF!,6,FALSE),"")</f>
        <v/>
      </c>
      <c r="I21" s="17">
        <v>0</v>
      </c>
      <c r="J21" s="17">
        <v>0</v>
      </c>
      <c r="K21" s="17" t="str">
        <f>IFERROR(VLOOKUP(B21,#REF!,9,FALSE),"")</f>
        <v/>
      </c>
      <c r="L21" s="17">
        <v>470036</v>
      </c>
      <c r="M21" s="10" t="e">
        <f>VLOOKUP(B21,#REF!,2,FALSE)</f>
        <v>#REF!</v>
      </c>
      <c r="N21" s="2" t="str">
        <f>IFERROR(VLOOKUP(B21,#REF!,39,FALSE),"")</f>
        <v/>
      </c>
      <c r="O21" s="18" t="str">
        <f>IFERROR(VLOOKUP(B21,#REF!,10,FALSE),"")</f>
        <v/>
      </c>
      <c r="P21" s="18" t="str">
        <f>IFERROR(VLOOKUP(B21,#REF!,11,FALSE),"")</f>
        <v/>
      </c>
      <c r="Q21" s="18"/>
      <c r="R21" s="18" t="str">
        <f>IFERROR(VLOOKUP(B21,#REF!,12,FALSE),"")</f>
        <v/>
      </c>
      <c r="S21" s="17">
        <v>380980</v>
      </c>
      <c r="T21" s="17">
        <v>0</v>
      </c>
      <c r="U21" s="17">
        <v>89056</v>
      </c>
      <c r="V21" s="19">
        <v>470036</v>
      </c>
      <c r="W21" s="20">
        <v>10.3</v>
      </c>
      <c r="X21" s="21">
        <v>7.5</v>
      </c>
      <c r="Y21" s="19">
        <v>45594</v>
      </c>
      <c r="Z21" s="17">
        <v>62828</v>
      </c>
      <c r="AA21" s="22">
        <v>1.4</v>
      </c>
      <c r="AB21" s="23">
        <f t="shared" si="5"/>
        <v>100</v>
      </c>
      <c r="AC21" s="17">
        <v>294450</v>
      </c>
      <c r="AD21" s="17">
        <v>205000</v>
      </c>
      <c r="AE21" s="17">
        <v>66000</v>
      </c>
      <c r="AF21" s="17">
        <v>30000</v>
      </c>
      <c r="AG21" s="15" t="s">
        <v>35</v>
      </c>
      <c r="AH21" s="2"/>
      <c r="AI21" s="2"/>
    </row>
    <row r="22" spans="1:35" ht="14.5">
      <c r="A22" s="18" t="str">
        <f t="shared" si="0"/>
        <v>ZeroZero</v>
      </c>
      <c r="B22" s="14" t="s">
        <v>60</v>
      </c>
      <c r="C22" s="15" t="s">
        <v>49</v>
      </c>
      <c r="D22" s="18" t="str">
        <f t="shared" si="1"/>
        <v>前八週無拉料</v>
      </c>
      <c r="E22" s="20" t="str">
        <f t="shared" si="2"/>
        <v>--</v>
      </c>
      <c r="F22" s="28" t="str">
        <f t="shared" si="3"/>
        <v>--</v>
      </c>
      <c r="G22" s="28" t="str">
        <f t="shared" si="4"/>
        <v>--</v>
      </c>
      <c r="H22" s="16" t="str">
        <f>IFERROR(VLOOKUP(B22,#REF!,6,FALSE),"")</f>
        <v/>
      </c>
      <c r="I22" s="17">
        <v>0</v>
      </c>
      <c r="J22" s="17">
        <v>0</v>
      </c>
      <c r="K22" s="17" t="str">
        <f>IFERROR(VLOOKUP(B22,#REF!,9,FALSE),"")</f>
        <v/>
      </c>
      <c r="L22" s="17">
        <v>900</v>
      </c>
      <c r="M22" s="10" t="e">
        <f>VLOOKUP(B22,#REF!,2,FALSE)</f>
        <v>#REF!</v>
      </c>
      <c r="N22" s="2" t="str">
        <f>IFERROR(VLOOKUP(B22,#REF!,39,FALSE),"")</f>
        <v/>
      </c>
      <c r="O22" s="18" t="str">
        <f>IFERROR(VLOOKUP(B22,#REF!,10,FALSE),"")</f>
        <v/>
      </c>
      <c r="P22" s="18" t="str">
        <f>IFERROR(VLOOKUP(B22,#REF!,11,FALSE),"")</f>
        <v/>
      </c>
      <c r="Q22" s="18"/>
      <c r="R22" s="18" t="str">
        <f>IFERROR(VLOOKUP(B22,#REF!,12,FALSE),"")</f>
        <v/>
      </c>
      <c r="S22" s="17">
        <v>900</v>
      </c>
      <c r="T22" s="17">
        <v>0</v>
      </c>
      <c r="U22" s="17">
        <v>0</v>
      </c>
      <c r="V22" s="19">
        <v>900</v>
      </c>
      <c r="W22" s="20" t="s">
        <v>36</v>
      </c>
      <c r="X22" s="21" t="s">
        <v>36</v>
      </c>
      <c r="Y22" s="19">
        <v>0</v>
      </c>
      <c r="Z22" s="17" t="s">
        <v>36</v>
      </c>
      <c r="AA22" s="22" t="s">
        <v>41</v>
      </c>
      <c r="AB22" s="23" t="str">
        <f t="shared" si="5"/>
        <v>E</v>
      </c>
      <c r="AC22" s="17">
        <v>0</v>
      </c>
      <c r="AD22" s="17">
        <v>0</v>
      </c>
      <c r="AE22" s="17">
        <v>0</v>
      </c>
      <c r="AF22" s="17">
        <v>0</v>
      </c>
      <c r="AG22" s="15" t="s">
        <v>35</v>
      </c>
      <c r="AH22" s="2"/>
      <c r="AI22" s="2"/>
    </row>
    <row r="23" spans="1:35" ht="14.5">
      <c r="A23" s="18" t="str">
        <f t="shared" si="0"/>
        <v>OverStock</v>
      </c>
      <c r="B23" s="14" t="s">
        <v>61</v>
      </c>
      <c r="C23" s="15" t="s">
        <v>49</v>
      </c>
      <c r="D23" s="18">
        <f t="shared" si="1"/>
        <v>26.7</v>
      </c>
      <c r="E23" s="20">
        <f t="shared" si="2"/>
        <v>11.165698972755694</v>
      </c>
      <c r="F23" s="28">
        <f t="shared" si="3"/>
        <v>2.6652452025586353</v>
      </c>
      <c r="G23" s="28">
        <f t="shared" si="4"/>
        <v>1.1165698972755695</v>
      </c>
      <c r="H23" s="16" t="str">
        <f>IFERROR(VLOOKUP(B23,#REF!,6,FALSE),"")</f>
        <v/>
      </c>
      <c r="I23" s="17">
        <v>2500</v>
      </c>
      <c r="J23" s="17">
        <v>2500</v>
      </c>
      <c r="K23" s="17" t="str">
        <f>IFERROR(VLOOKUP(B23,#REF!,9,FALSE),"")</f>
        <v/>
      </c>
      <c r="L23" s="17">
        <v>25000</v>
      </c>
      <c r="M23" s="10" t="e">
        <f>VLOOKUP(B23,#REF!,2,FALSE)</f>
        <v>#REF!</v>
      </c>
      <c r="N23" s="2" t="str">
        <f>IFERROR(VLOOKUP(B23,#REF!,39,FALSE),"")</f>
        <v/>
      </c>
      <c r="O23" s="18" t="str">
        <f>IFERROR(VLOOKUP(B23,#REF!,10,FALSE),"")</f>
        <v/>
      </c>
      <c r="P23" s="18" t="str">
        <f>IFERROR(VLOOKUP(B23,#REF!,11,FALSE),"")</f>
        <v/>
      </c>
      <c r="Q23" s="18"/>
      <c r="R23" s="18" t="str">
        <f>IFERROR(VLOOKUP(B23,#REF!,12,FALSE),"")</f>
        <v/>
      </c>
      <c r="S23" s="17">
        <v>25000</v>
      </c>
      <c r="T23" s="17">
        <v>0</v>
      </c>
      <c r="U23" s="17">
        <v>0</v>
      </c>
      <c r="V23" s="19">
        <v>27500</v>
      </c>
      <c r="W23" s="20">
        <v>29.3</v>
      </c>
      <c r="X23" s="21">
        <v>12.3</v>
      </c>
      <c r="Y23" s="19">
        <v>938</v>
      </c>
      <c r="Z23" s="17">
        <v>2239</v>
      </c>
      <c r="AA23" s="22">
        <v>2.4</v>
      </c>
      <c r="AB23" s="23">
        <f t="shared" si="5"/>
        <v>150</v>
      </c>
      <c r="AC23" s="17">
        <v>5899</v>
      </c>
      <c r="AD23" s="17">
        <v>9287</v>
      </c>
      <c r="AE23" s="17">
        <v>4970</v>
      </c>
      <c r="AF23" s="17">
        <v>1926</v>
      </c>
      <c r="AG23" s="15" t="s">
        <v>35</v>
      </c>
      <c r="AH23" s="2"/>
      <c r="AI23" s="2"/>
    </row>
    <row r="24" spans="1:35" ht="14.5">
      <c r="A24" s="18" t="str">
        <f t="shared" si="0"/>
        <v>OverStock</v>
      </c>
      <c r="B24" s="14" t="s">
        <v>62</v>
      </c>
      <c r="C24" s="15" t="s">
        <v>49</v>
      </c>
      <c r="D24" s="18">
        <f t="shared" si="1"/>
        <v>11.5</v>
      </c>
      <c r="E24" s="20">
        <f t="shared" si="2"/>
        <v>6.1067190188379579</v>
      </c>
      <c r="F24" s="28">
        <f t="shared" si="3"/>
        <v>9.7524381095273824</v>
      </c>
      <c r="G24" s="28">
        <f t="shared" si="4"/>
        <v>5.1616887986941364</v>
      </c>
      <c r="H24" s="16" t="str">
        <f>IFERROR(VLOOKUP(B24,#REF!,6,FALSE),"")</f>
        <v/>
      </c>
      <c r="I24" s="17">
        <v>117000</v>
      </c>
      <c r="J24" s="17">
        <v>87000</v>
      </c>
      <c r="K24" s="17" t="str">
        <f>IFERROR(VLOOKUP(B24,#REF!,9,FALSE),"")</f>
        <v/>
      </c>
      <c r="L24" s="17">
        <v>138421</v>
      </c>
      <c r="M24" s="10" t="e">
        <f>VLOOKUP(B24,#REF!,2,FALSE)</f>
        <v>#REF!</v>
      </c>
      <c r="N24" s="2" t="str">
        <f>IFERROR(VLOOKUP(B24,#REF!,39,FALSE),"")</f>
        <v/>
      </c>
      <c r="O24" s="18" t="str">
        <f>IFERROR(VLOOKUP(B24,#REF!,10,FALSE),"")</f>
        <v/>
      </c>
      <c r="P24" s="18" t="str">
        <f>IFERROR(VLOOKUP(B24,#REF!,11,FALSE),"")</f>
        <v/>
      </c>
      <c r="Q24" s="18"/>
      <c r="R24" s="18" t="str">
        <f>IFERROR(VLOOKUP(B24,#REF!,12,FALSE),"")</f>
        <v/>
      </c>
      <c r="S24" s="17">
        <v>97500</v>
      </c>
      <c r="T24" s="17">
        <v>0</v>
      </c>
      <c r="U24" s="17">
        <v>40921</v>
      </c>
      <c r="V24" s="19">
        <v>255421</v>
      </c>
      <c r="W24" s="20">
        <v>21.3</v>
      </c>
      <c r="X24" s="21">
        <v>11.3</v>
      </c>
      <c r="Y24" s="19">
        <v>11997</v>
      </c>
      <c r="Z24" s="17">
        <v>22667</v>
      </c>
      <c r="AA24" s="22">
        <v>1.9</v>
      </c>
      <c r="AB24" s="23">
        <f t="shared" si="5"/>
        <v>100</v>
      </c>
      <c r="AC24" s="17">
        <v>96000</v>
      </c>
      <c r="AD24" s="17">
        <v>108000</v>
      </c>
      <c r="AE24" s="17">
        <v>0</v>
      </c>
      <c r="AF24" s="17">
        <v>0</v>
      </c>
      <c r="AG24" s="15" t="s">
        <v>35</v>
      </c>
      <c r="AH24" s="2"/>
      <c r="AI24" s="2"/>
    </row>
    <row r="25" spans="1:35" ht="14.5">
      <c r="A25" s="18" t="str">
        <f t="shared" si="0"/>
        <v>OverStock</v>
      </c>
      <c r="B25" s="14" t="s">
        <v>63</v>
      </c>
      <c r="C25" s="15" t="s">
        <v>49</v>
      </c>
      <c r="D25" s="18">
        <f t="shared" si="1"/>
        <v>4.8</v>
      </c>
      <c r="E25" s="20">
        <f t="shared" si="2"/>
        <v>2.328537014128524</v>
      </c>
      <c r="F25" s="28">
        <f t="shared" si="3"/>
        <v>15.717987851721347</v>
      </c>
      <c r="G25" s="28">
        <f t="shared" si="4"/>
        <v>7.6852960178697529</v>
      </c>
      <c r="H25" s="16" t="str">
        <f>IFERROR(VLOOKUP(B25,#REF!,6,FALSE),"")</f>
        <v/>
      </c>
      <c r="I25" s="17">
        <v>1534500</v>
      </c>
      <c r="J25" s="17">
        <v>1534500</v>
      </c>
      <c r="K25" s="17" t="str">
        <f>IFERROR(VLOOKUP(B25,#REF!,9,FALSE),"")</f>
        <v/>
      </c>
      <c r="L25" s="17">
        <v>464932</v>
      </c>
      <c r="M25" s="10" t="e">
        <f>VLOOKUP(B25,#REF!,2,FALSE)</f>
        <v>#REF!</v>
      </c>
      <c r="N25" s="2" t="str">
        <f>IFERROR(VLOOKUP(B25,#REF!,39,FALSE),"")</f>
        <v/>
      </c>
      <c r="O25" s="18" t="str">
        <f>IFERROR(VLOOKUP(B25,#REF!,10,FALSE),"")</f>
        <v/>
      </c>
      <c r="P25" s="18" t="str">
        <f>IFERROR(VLOOKUP(B25,#REF!,11,FALSE),"")</f>
        <v/>
      </c>
      <c r="Q25" s="18"/>
      <c r="R25" s="18" t="str">
        <f>IFERROR(VLOOKUP(B25,#REF!,12,FALSE),"")</f>
        <v/>
      </c>
      <c r="S25" s="17">
        <v>285000</v>
      </c>
      <c r="T25" s="17">
        <v>0</v>
      </c>
      <c r="U25" s="17">
        <v>179932</v>
      </c>
      <c r="V25" s="19">
        <v>1999432</v>
      </c>
      <c r="W25" s="20">
        <v>20.5</v>
      </c>
      <c r="X25" s="21">
        <v>10</v>
      </c>
      <c r="Y25" s="19">
        <v>97627</v>
      </c>
      <c r="Z25" s="17">
        <v>199667</v>
      </c>
      <c r="AA25" s="22">
        <v>2</v>
      </c>
      <c r="AB25" s="23">
        <f t="shared" si="5"/>
        <v>150</v>
      </c>
      <c r="AC25" s="17">
        <v>772500</v>
      </c>
      <c r="AD25" s="17">
        <v>663000</v>
      </c>
      <c r="AE25" s="17">
        <v>361500</v>
      </c>
      <c r="AF25" s="17">
        <v>48000</v>
      </c>
      <c r="AG25" s="15" t="s">
        <v>35</v>
      </c>
      <c r="AH25" s="2"/>
      <c r="AI25" s="2"/>
    </row>
    <row r="26" spans="1:35" ht="14.5">
      <c r="A26" s="18" t="str">
        <f t="shared" si="0"/>
        <v>Normal</v>
      </c>
      <c r="B26" s="14" t="s">
        <v>64</v>
      </c>
      <c r="C26" s="15" t="s">
        <v>49</v>
      </c>
      <c r="D26" s="18">
        <f t="shared" si="1"/>
        <v>1</v>
      </c>
      <c r="E26" s="20">
        <f t="shared" si="2"/>
        <v>2.34375</v>
      </c>
      <c r="F26" s="28">
        <f t="shared" si="3"/>
        <v>8</v>
      </c>
      <c r="G26" s="28">
        <f t="shared" si="4"/>
        <v>18.323863636363637</v>
      </c>
      <c r="H26" s="16" t="str">
        <f>IFERROR(VLOOKUP(B26,#REF!,6,FALSE),"")</f>
        <v/>
      </c>
      <c r="I26" s="17">
        <v>129000</v>
      </c>
      <c r="J26" s="17">
        <v>99000</v>
      </c>
      <c r="K26" s="17" t="str">
        <f>IFERROR(VLOOKUP(B26,#REF!,9,FALSE),"")</f>
        <v/>
      </c>
      <c r="L26" s="17">
        <v>16500</v>
      </c>
      <c r="M26" s="10" t="e">
        <f>VLOOKUP(B26,#REF!,2,FALSE)</f>
        <v>#REF!</v>
      </c>
      <c r="N26" s="2" t="str">
        <f>IFERROR(VLOOKUP(B26,#REF!,39,FALSE),"")</f>
        <v/>
      </c>
      <c r="O26" s="18" t="str">
        <f>IFERROR(VLOOKUP(B26,#REF!,10,FALSE),"")</f>
        <v/>
      </c>
      <c r="P26" s="18" t="str">
        <f>IFERROR(VLOOKUP(B26,#REF!,11,FALSE),"")</f>
        <v/>
      </c>
      <c r="Q26" s="18"/>
      <c r="R26" s="18" t="str">
        <f>IFERROR(VLOOKUP(B26,#REF!,12,FALSE),"")</f>
        <v/>
      </c>
      <c r="S26" s="17">
        <v>16500</v>
      </c>
      <c r="T26" s="17">
        <v>0</v>
      </c>
      <c r="U26" s="17">
        <v>0</v>
      </c>
      <c r="V26" s="19">
        <v>145500</v>
      </c>
      <c r="W26" s="20">
        <v>9</v>
      </c>
      <c r="X26" s="21">
        <v>20.7</v>
      </c>
      <c r="Y26" s="19">
        <v>16125</v>
      </c>
      <c r="Z26" s="17">
        <v>7040</v>
      </c>
      <c r="AA26" s="22">
        <v>0.4</v>
      </c>
      <c r="AB26" s="23">
        <f t="shared" si="5"/>
        <v>50</v>
      </c>
      <c r="AC26" s="17">
        <v>1996</v>
      </c>
      <c r="AD26" s="17">
        <v>30771</v>
      </c>
      <c r="AE26" s="17">
        <v>30597</v>
      </c>
      <c r="AF26" s="17">
        <v>16000</v>
      </c>
      <c r="AG26" s="15" t="s">
        <v>35</v>
      </c>
      <c r="AH26" s="2"/>
      <c r="AI26" s="2"/>
    </row>
    <row r="27" spans="1:35" ht="14.5">
      <c r="A27" s="18" t="str">
        <f t="shared" si="0"/>
        <v>OverStock</v>
      </c>
      <c r="B27" s="14" t="s">
        <v>65</v>
      </c>
      <c r="C27" s="15" t="s">
        <v>49</v>
      </c>
      <c r="D27" s="18">
        <f t="shared" si="1"/>
        <v>5</v>
      </c>
      <c r="E27" s="20">
        <f t="shared" si="2"/>
        <v>3.6724655068986203</v>
      </c>
      <c r="F27" s="28">
        <f t="shared" si="3"/>
        <v>20.610057708161584</v>
      </c>
      <c r="G27" s="28">
        <f t="shared" si="4"/>
        <v>14.997000599880025</v>
      </c>
      <c r="H27" s="16" t="str">
        <f>IFERROR(VLOOKUP(B27,#REF!,6,FALSE),"")</f>
        <v/>
      </c>
      <c r="I27" s="17">
        <v>25000</v>
      </c>
      <c r="J27" s="17">
        <v>5000</v>
      </c>
      <c r="K27" s="17" t="str">
        <f>IFERROR(VLOOKUP(B27,#REF!,9,FALSE),"")</f>
        <v/>
      </c>
      <c r="L27" s="17">
        <v>6122</v>
      </c>
      <c r="M27" s="10" t="e">
        <f>VLOOKUP(B27,#REF!,2,FALSE)</f>
        <v>#REF!</v>
      </c>
      <c r="N27" s="2" t="str">
        <f>IFERROR(VLOOKUP(B27,#REF!,39,FALSE),"")</f>
        <v/>
      </c>
      <c r="O27" s="18" t="str">
        <f>IFERROR(VLOOKUP(B27,#REF!,10,FALSE),"")</f>
        <v/>
      </c>
      <c r="P27" s="18" t="str">
        <f>IFERROR(VLOOKUP(B27,#REF!,11,FALSE),"")</f>
        <v/>
      </c>
      <c r="Q27" s="18"/>
      <c r="R27" s="18" t="str">
        <f>IFERROR(VLOOKUP(B27,#REF!,12,FALSE),"")</f>
        <v/>
      </c>
      <c r="S27" s="17">
        <v>2500</v>
      </c>
      <c r="T27" s="17">
        <v>0</v>
      </c>
      <c r="U27" s="17">
        <v>3622</v>
      </c>
      <c r="V27" s="19">
        <v>31122</v>
      </c>
      <c r="W27" s="20">
        <v>25.7</v>
      </c>
      <c r="X27" s="21">
        <v>18.7</v>
      </c>
      <c r="Y27" s="19">
        <v>1213</v>
      </c>
      <c r="Z27" s="17">
        <v>1667</v>
      </c>
      <c r="AA27" s="22">
        <v>1.4</v>
      </c>
      <c r="AB27" s="23">
        <f t="shared" si="5"/>
        <v>100</v>
      </c>
      <c r="AC27" s="17">
        <v>0</v>
      </c>
      <c r="AD27" s="17">
        <v>7500</v>
      </c>
      <c r="AE27" s="17">
        <v>7500</v>
      </c>
      <c r="AF27" s="17">
        <v>0</v>
      </c>
      <c r="AG27" s="15" t="s">
        <v>35</v>
      </c>
      <c r="AH27" s="2"/>
      <c r="AI27" s="2"/>
    </row>
    <row r="28" spans="1:35" ht="14.5">
      <c r="A28" s="18" t="str">
        <f t="shared" si="0"/>
        <v>Normal</v>
      </c>
      <c r="B28" s="14" t="s">
        <v>66</v>
      </c>
      <c r="C28" s="15" t="s">
        <v>49</v>
      </c>
      <c r="D28" s="18">
        <f t="shared" si="1"/>
        <v>6.2</v>
      </c>
      <c r="E28" s="20">
        <f t="shared" si="2"/>
        <v>5.8902726354762702</v>
      </c>
      <c r="F28" s="28">
        <f t="shared" si="3"/>
        <v>1.7777777777777777</v>
      </c>
      <c r="G28" s="28">
        <f t="shared" si="4"/>
        <v>1.6829350387075059</v>
      </c>
      <c r="H28" s="16" t="str">
        <f>IFERROR(VLOOKUP(B28,#REF!,6,FALSE),"")</f>
        <v/>
      </c>
      <c r="I28" s="17">
        <v>10000</v>
      </c>
      <c r="J28" s="17">
        <v>10000</v>
      </c>
      <c r="K28" s="17" t="str">
        <f>IFERROR(VLOOKUP(B28,#REF!,9,FALSE),"")</f>
        <v/>
      </c>
      <c r="L28" s="17">
        <v>35000</v>
      </c>
      <c r="M28" s="10" t="e">
        <f>VLOOKUP(B28,#REF!,2,FALSE)</f>
        <v>#REF!</v>
      </c>
      <c r="N28" s="2" t="str">
        <f>IFERROR(VLOOKUP(B28,#REF!,39,FALSE),"")</f>
        <v/>
      </c>
      <c r="O28" s="18" t="str">
        <f>IFERROR(VLOOKUP(B28,#REF!,10,FALSE),"")</f>
        <v/>
      </c>
      <c r="P28" s="18" t="str">
        <f>IFERROR(VLOOKUP(B28,#REF!,11,FALSE),"")</f>
        <v/>
      </c>
      <c r="Q28" s="18"/>
      <c r="R28" s="18" t="str">
        <f>IFERROR(VLOOKUP(B28,#REF!,12,FALSE),"")</f>
        <v/>
      </c>
      <c r="S28" s="17">
        <v>35000</v>
      </c>
      <c r="T28" s="17">
        <v>0</v>
      </c>
      <c r="U28" s="17">
        <v>0</v>
      </c>
      <c r="V28" s="19">
        <v>45000</v>
      </c>
      <c r="W28" s="20">
        <v>8</v>
      </c>
      <c r="X28" s="21">
        <v>7.6</v>
      </c>
      <c r="Y28" s="19">
        <v>5625</v>
      </c>
      <c r="Z28" s="17">
        <v>5942</v>
      </c>
      <c r="AA28" s="22">
        <v>1.1000000000000001</v>
      </c>
      <c r="AB28" s="23">
        <f t="shared" si="5"/>
        <v>100</v>
      </c>
      <c r="AC28" s="17">
        <v>3030</v>
      </c>
      <c r="AD28" s="17">
        <v>25948</v>
      </c>
      <c r="AE28" s="17">
        <v>24500</v>
      </c>
      <c r="AF28" s="17">
        <v>12500</v>
      </c>
      <c r="AG28" s="15" t="s">
        <v>35</v>
      </c>
      <c r="AH28" s="2"/>
      <c r="AI28" s="2"/>
    </row>
    <row r="29" spans="1:35" ht="14.5">
      <c r="A29" s="18" t="str">
        <f t="shared" si="0"/>
        <v>Normal</v>
      </c>
      <c r="B29" s="14" t="s">
        <v>67</v>
      </c>
      <c r="C29" s="15" t="s">
        <v>49</v>
      </c>
      <c r="D29" s="18">
        <f t="shared" si="1"/>
        <v>9.1999999999999993</v>
      </c>
      <c r="E29" s="20">
        <f t="shared" si="2"/>
        <v>3.9748050389922014</v>
      </c>
      <c r="F29" s="28">
        <f t="shared" si="3"/>
        <v>0</v>
      </c>
      <c r="G29" s="28">
        <f t="shared" si="4"/>
        <v>0</v>
      </c>
      <c r="H29" s="16" t="str">
        <f>IFERROR(VLOOKUP(B29,#REF!,6,FALSE),"")</f>
        <v/>
      </c>
      <c r="I29" s="17">
        <v>0</v>
      </c>
      <c r="J29" s="17">
        <v>0</v>
      </c>
      <c r="K29" s="17" t="str">
        <f>IFERROR(VLOOKUP(B29,#REF!,9,FALSE),"")</f>
        <v/>
      </c>
      <c r="L29" s="17">
        <v>6626</v>
      </c>
      <c r="M29" s="10" t="e">
        <f>VLOOKUP(B29,#REF!,2,FALSE)</f>
        <v>#REF!</v>
      </c>
      <c r="N29" s="2" t="str">
        <f>IFERROR(VLOOKUP(B29,#REF!,39,FALSE),"")</f>
        <v/>
      </c>
      <c r="O29" s="18" t="str">
        <f>IFERROR(VLOOKUP(B29,#REF!,10,FALSE),"")</f>
        <v/>
      </c>
      <c r="P29" s="18" t="str">
        <f>IFERROR(VLOOKUP(B29,#REF!,11,FALSE),"")</f>
        <v/>
      </c>
      <c r="Q29" s="18"/>
      <c r="R29" s="18" t="str">
        <f>IFERROR(VLOOKUP(B29,#REF!,12,FALSE),"")</f>
        <v/>
      </c>
      <c r="S29" s="17">
        <v>2500</v>
      </c>
      <c r="T29" s="17">
        <v>0</v>
      </c>
      <c r="U29" s="17">
        <v>4126</v>
      </c>
      <c r="V29" s="19">
        <v>6626</v>
      </c>
      <c r="W29" s="20">
        <v>9.1999999999999993</v>
      </c>
      <c r="X29" s="21">
        <v>4</v>
      </c>
      <c r="Y29" s="19">
        <v>718</v>
      </c>
      <c r="Z29" s="17">
        <v>1667</v>
      </c>
      <c r="AA29" s="22">
        <v>2.2999999999999998</v>
      </c>
      <c r="AB29" s="23">
        <f t="shared" si="5"/>
        <v>150</v>
      </c>
      <c r="AC29" s="17">
        <v>0</v>
      </c>
      <c r="AD29" s="17">
        <v>5000</v>
      </c>
      <c r="AE29" s="17">
        <v>10000</v>
      </c>
      <c r="AF29" s="17">
        <v>2500</v>
      </c>
      <c r="AG29" s="15" t="s">
        <v>35</v>
      </c>
      <c r="AH29" s="2"/>
      <c r="AI29" s="2"/>
    </row>
    <row r="30" spans="1:35" ht="14.5">
      <c r="A30" s="18" t="str">
        <f t="shared" si="0"/>
        <v>Normal</v>
      </c>
      <c r="B30" s="14" t="s">
        <v>68</v>
      </c>
      <c r="C30" s="15" t="s">
        <v>49</v>
      </c>
      <c r="D30" s="18">
        <f t="shared" si="1"/>
        <v>9.6</v>
      </c>
      <c r="E30" s="20">
        <f t="shared" si="2"/>
        <v>12.458633093525179</v>
      </c>
      <c r="F30" s="28">
        <f t="shared" si="3"/>
        <v>3.4722222222222223</v>
      </c>
      <c r="G30" s="28">
        <f t="shared" si="4"/>
        <v>4.4964028776978413</v>
      </c>
      <c r="H30" s="16" t="str">
        <f>IFERROR(VLOOKUP(B30,#REF!,6,FALSE),"")</f>
        <v/>
      </c>
      <c r="I30" s="17">
        <v>2500</v>
      </c>
      <c r="J30" s="17">
        <v>0</v>
      </c>
      <c r="K30" s="17" t="str">
        <f>IFERROR(VLOOKUP(B30,#REF!,9,FALSE),"")</f>
        <v/>
      </c>
      <c r="L30" s="17">
        <v>6927</v>
      </c>
      <c r="M30" s="10" t="e">
        <f>VLOOKUP(B30,#REF!,2,FALSE)</f>
        <v>#REF!</v>
      </c>
      <c r="N30" s="2" t="str">
        <f>IFERROR(VLOOKUP(B30,#REF!,39,FALSE),"")</f>
        <v/>
      </c>
      <c r="O30" s="18" t="str">
        <f>IFERROR(VLOOKUP(B30,#REF!,10,FALSE),"")</f>
        <v/>
      </c>
      <c r="P30" s="18" t="str">
        <f>IFERROR(VLOOKUP(B30,#REF!,11,FALSE),"")</f>
        <v/>
      </c>
      <c r="Q30" s="18"/>
      <c r="R30" s="18" t="str">
        <f>IFERROR(VLOOKUP(B30,#REF!,12,FALSE),"")</f>
        <v/>
      </c>
      <c r="S30" s="17">
        <v>5000</v>
      </c>
      <c r="T30" s="17">
        <v>0</v>
      </c>
      <c r="U30" s="17">
        <v>1927</v>
      </c>
      <c r="V30" s="19">
        <v>9427</v>
      </c>
      <c r="W30" s="20">
        <v>13.1</v>
      </c>
      <c r="X30" s="21">
        <v>17</v>
      </c>
      <c r="Y30" s="19">
        <v>720</v>
      </c>
      <c r="Z30" s="17">
        <v>556</v>
      </c>
      <c r="AA30" s="22">
        <v>0.8</v>
      </c>
      <c r="AB30" s="23">
        <f t="shared" si="5"/>
        <v>100</v>
      </c>
      <c r="AC30" s="17">
        <v>0</v>
      </c>
      <c r="AD30" s="17">
        <v>5000</v>
      </c>
      <c r="AE30" s="17">
        <v>0</v>
      </c>
      <c r="AF30" s="17">
        <v>0</v>
      </c>
      <c r="AG30" s="15" t="s">
        <v>35</v>
      </c>
      <c r="AH30" s="2"/>
      <c r="AI30" s="2"/>
    </row>
    <row r="31" spans="1:35" ht="14.5">
      <c r="A31" s="18" t="str">
        <f t="shared" si="0"/>
        <v>Normal</v>
      </c>
      <c r="B31" s="31" t="s">
        <v>69</v>
      </c>
      <c r="C31" s="15" t="s">
        <v>49</v>
      </c>
      <c r="D31" s="18">
        <f t="shared" si="1"/>
        <v>0.8</v>
      </c>
      <c r="E31" s="20">
        <f t="shared" si="2"/>
        <v>0.59201880395652018</v>
      </c>
      <c r="F31" s="28">
        <f t="shared" si="3"/>
        <v>0</v>
      </c>
      <c r="G31" s="28">
        <f t="shared" si="4"/>
        <v>0</v>
      </c>
      <c r="H31" s="16" t="str">
        <f>IFERROR(VLOOKUP(B31,#REF!,6,FALSE),"")</f>
        <v/>
      </c>
      <c r="I31" s="17">
        <v>0</v>
      </c>
      <c r="J31" s="17">
        <v>0</v>
      </c>
      <c r="K31" s="17" t="str">
        <f>IFERROR(VLOOKUP(B31,#REF!,9,FALSE),"")</f>
        <v/>
      </c>
      <c r="L31" s="17">
        <v>67753</v>
      </c>
      <c r="M31" s="10" t="e">
        <f>VLOOKUP(B31,#REF!,2,FALSE)</f>
        <v>#REF!</v>
      </c>
      <c r="N31" s="2" t="str">
        <f>IFERROR(VLOOKUP(B31,#REF!,39,FALSE),"")</f>
        <v/>
      </c>
      <c r="O31" s="18" t="str">
        <f>IFERROR(VLOOKUP(B31,#REF!,10,FALSE),"")</f>
        <v/>
      </c>
      <c r="P31" s="18" t="str">
        <f>IFERROR(VLOOKUP(B31,#REF!,11,FALSE),"")</f>
        <v/>
      </c>
      <c r="Q31" s="18"/>
      <c r="R31" s="18" t="str">
        <f>IFERROR(VLOOKUP(B31,#REF!,12,FALSE),"")</f>
        <v/>
      </c>
      <c r="S31" s="17">
        <v>0</v>
      </c>
      <c r="T31" s="17">
        <v>0</v>
      </c>
      <c r="U31" s="17">
        <v>67753</v>
      </c>
      <c r="V31" s="19">
        <v>67753</v>
      </c>
      <c r="W31" s="20">
        <v>0.8</v>
      </c>
      <c r="X31" s="21">
        <v>0.6</v>
      </c>
      <c r="Y31" s="19">
        <v>82185</v>
      </c>
      <c r="Z31" s="17">
        <v>114444</v>
      </c>
      <c r="AA31" s="22">
        <v>1.4</v>
      </c>
      <c r="AB31" s="23">
        <f t="shared" si="5"/>
        <v>100</v>
      </c>
      <c r="AC31" s="17">
        <v>537500</v>
      </c>
      <c r="AD31" s="17">
        <v>292500</v>
      </c>
      <c r="AE31" s="17">
        <v>200000</v>
      </c>
      <c r="AF31" s="17">
        <v>57500</v>
      </c>
      <c r="AG31" s="15" t="s">
        <v>35</v>
      </c>
      <c r="AH31" s="2"/>
      <c r="AI31" s="2"/>
    </row>
    <row r="32" spans="1:35" ht="14.5">
      <c r="A32" s="18" t="str">
        <f t="shared" si="0"/>
        <v>ZeroZero</v>
      </c>
      <c r="B32" s="31" t="s">
        <v>70</v>
      </c>
      <c r="C32" s="15" t="s">
        <v>49</v>
      </c>
      <c r="D32" s="18" t="str">
        <f t="shared" si="1"/>
        <v>前八週無拉料</v>
      </c>
      <c r="E32" s="20" t="str">
        <f t="shared" si="2"/>
        <v>--</v>
      </c>
      <c r="F32" s="28" t="str">
        <f t="shared" si="3"/>
        <v>--</v>
      </c>
      <c r="G32" s="28" t="str">
        <f t="shared" si="4"/>
        <v>--</v>
      </c>
      <c r="H32" s="16" t="str">
        <f>IFERROR(VLOOKUP(B32,#REF!,6,FALSE),"")</f>
        <v/>
      </c>
      <c r="I32" s="17">
        <v>1520000</v>
      </c>
      <c r="J32" s="17">
        <v>770000</v>
      </c>
      <c r="K32" s="17" t="str">
        <f>IFERROR(VLOOKUP(B32,#REF!,9,FALSE),"")</f>
        <v/>
      </c>
      <c r="L32" s="17">
        <v>0</v>
      </c>
      <c r="M32" s="10" t="e">
        <f>VLOOKUP(B32,#REF!,2,FALSE)</f>
        <v>#REF!</v>
      </c>
      <c r="N32" s="2" t="str">
        <f>IFERROR(VLOOKUP(B32,#REF!,39,FALSE),"")</f>
        <v/>
      </c>
      <c r="O32" s="18" t="str">
        <f>IFERROR(VLOOKUP(B32,#REF!,10,FALSE),"")</f>
        <v/>
      </c>
      <c r="P32" s="18" t="str">
        <f>IFERROR(VLOOKUP(B32,#REF!,11,FALSE),"")</f>
        <v/>
      </c>
      <c r="Q32" s="18"/>
      <c r="R32" s="18" t="str">
        <f>IFERROR(VLOOKUP(B32,#REF!,12,FALSE),"")</f>
        <v/>
      </c>
      <c r="S32" s="17">
        <v>0</v>
      </c>
      <c r="T32" s="17">
        <v>0</v>
      </c>
      <c r="U32" s="17">
        <v>0</v>
      </c>
      <c r="V32" s="19">
        <v>1520000</v>
      </c>
      <c r="W32" s="20" t="s">
        <v>36</v>
      </c>
      <c r="X32" s="21" t="s">
        <v>36</v>
      </c>
      <c r="Y32" s="19">
        <v>0</v>
      </c>
      <c r="Z32" s="17" t="s">
        <v>36</v>
      </c>
      <c r="AA32" s="22" t="s">
        <v>41</v>
      </c>
      <c r="AB32" s="23" t="str">
        <f t="shared" si="5"/>
        <v>E</v>
      </c>
      <c r="AC32" s="17">
        <v>0</v>
      </c>
      <c r="AD32" s="17">
        <v>0</v>
      </c>
      <c r="AE32" s="17">
        <v>0</v>
      </c>
      <c r="AF32" s="17">
        <v>0</v>
      </c>
      <c r="AG32" s="15" t="s">
        <v>35</v>
      </c>
      <c r="AH32" s="2"/>
      <c r="AI32" s="2"/>
    </row>
    <row r="33" spans="1:35" ht="14.5">
      <c r="A33" s="18" t="str">
        <f t="shared" si="0"/>
        <v>ZeroZero</v>
      </c>
      <c r="B33" s="14" t="s">
        <v>71</v>
      </c>
      <c r="C33" s="15" t="s">
        <v>49</v>
      </c>
      <c r="D33" s="18" t="str">
        <f t="shared" si="1"/>
        <v>前八週無拉料</v>
      </c>
      <c r="E33" s="20" t="str">
        <f t="shared" si="2"/>
        <v>--</v>
      </c>
      <c r="F33" s="28" t="str">
        <f t="shared" si="3"/>
        <v>--</v>
      </c>
      <c r="G33" s="28" t="str">
        <f t="shared" si="4"/>
        <v>--</v>
      </c>
      <c r="H33" s="16" t="str">
        <f>IFERROR(VLOOKUP(B33,#REF!,6,FALSE),"")</f>
        <v/>
      </c>
      <c r="I33" s="17">
        <v>4500</v>
      </c>
      <c r="J33" s="17">
        <v>4500</v>
      </c>
      <c r="K33" s="17" t="str">
        <f>IFERROR(VLOOKUP(B33,#REF!,9,FALSE),"")</f>
        <v/>
      </c>
      <c r="L33" s="17">
        <v>0</v>
      </c>
      <c r="M33" s="10" t="e">
        <f>VLOOKUP(B33,#REF!,2,FALSE)</f>
        <v>#REF!</v>
      </c>
      <c r="N33" s="2" t="str">
        <f>IFERROR(VLOOKUP(B33,#REF!,39,FALSE),"")</f>
        <v/>
      </c>
      <c r="O33" s="18" t="str">
        <f>IFERROR(VLOOKUP(B33,#REF!,10,FALSE),"")</f>
        <v/>
      </c>
      <c r="P33" s="18" t="str">
        <f>IFERROR(VLOOKUP(B33,#REF!,11,FALSE),"")</f>
        <v/>
      </c>
      <c r="Q33" s="18"/>
      <c r="R33" s="18" t="str">
        <f>IFERROR(VLOOKUP(B33,#REF!,12,FALSE),"")</f>
        <v/>
      </c>
      <c r="S33" s="17">
        <v>0</v>
      </c>
      <c r="T33" s="17">
        <v>0</v>
      </c>
      <c r="U33" s="17">
        <v>0</v>
      </c>
      <c r="V33" s="19">
        <v>4500</v>
      </c>
      <c r="W33" s="20" t="s">
        <v>36</v>
      </c>
      <c r="X33" s="21" t="s">
        <v>36</v>
      </c>
      <c r="Y33" s="19">
        <v>0</v>
      </c>
      <c r="Z33" s="17" t="s">
        <v>36</v>
      </c>
      <c r="AA33" s="22" t="s">
        <v>41</v>
      </c>
      <c r="AB33" s="23" t="str">
        <f t="shared" si="5"/>
        <v>E</v>
      </c>
      <c r="AC33" s="17">
        <v>0</v>
      </c>
      <c r="AD33" s="17">
        <v>0</v>
      </c>
      <c r="AE33" s="17">
        <v>0</v>
      </c>
      <c r="AF33" s="17">
        <v>0</v>
      </c>
      <c r="AG33" s="15" t="s">
        <v>35</v>
      </c>
      <c r="AH33" s="2"/>
      <c r="AI33" s="2"/>
    </row>
    <row r="34" spans="1:35" ht="14.5">
      <c r="A34" s="18" t="str">
        <f t="shared" si="0"/>
        <v>OverStock</v>
      </c>
      <c r="B34" s="14" t="s">
        <v>72</v>
      </c>
      <c r="C34" s="15" t="s">
        <v>49</v>
      </c>
      <c r="D34" s="18">
        <f t="shared" si="1"/>
        <v>4</v>
      </c>
      <c r="E34" s="20">
        <f t="shared" si="2"/>
        <v>1.4833860759493671</v>
      </c>
      <c r="F34" s="28">
        <f t="shared" si="3"/>
        <v>62.666666666666664</v>
      </c>
      <c r="G34" s="28">
        <f t="shared" si="4"/>
        <v>23.239715189873419</v>
      </c>
      <c r="H34" s="16" t="str">
        <f>IFERROR(VLOOKUP(B34,#REF!,6,FALSE),"")</f>
        <v/>
      </c>
      <c r="I34" s="17">
        <v>117500</v>
      </c>
      <c r="J34" s="17">
        <v>15000</v>
      </c>
      <c r="K34" s="17" t="str">
        <f>IFERROR(VLOOKUP(B34,#REF!,9,FALSE),"")</f>
        <v/>
      </c>
      <c r="L34" s="17">
        <v>7500</v>
      </c>
      <c r="M34" s="10" t="e">
        <f>VLOOKUP(B34,#REF!,2,FALSE)</f>
        <v>#REF!</v>
      </c>
      <c r="N34" s="2" t="str">
        <f>IFERROR(VLOOKUP(B34,#REF!,39,FALSE),"")</f>
        <v/>
      </c>
      <c r="O34" s="18" t="str">
        <f>IFERROR(VLOOKUP(B34,#REF!,10,FALSE),"")</f>
        <v/>
      </c>
      <c r="P34" s="18" t="str">
        <f>IFERROR(VLOOKUP(B34,#REF!,11,FALSE),"")</f>
        <v/>
      </c>
      <c r="Q34" s="18"/>
      <c r="R34" s="18" t="str">
        <f>IFERROR(VLOOKUP(B34,#REF!,12,FALSE),"")</f>
        <v/>
      </c>
      <c r="S34" s="17">
        <v>7500</v>
      </c>
      <c r="T34" s="17">
        <v>0</v>
      </c>
      <c r="U34" s="17">
        <v>0</v>
      </c>
      <c r="V34" s="19">
        <v>125000</v>
      </c>
      <c r="W34" s="20">
        <v>66.7</v>
      </c>
      <c r="X34" s="21">
        <v>24.7</v>
      </c>
      <c r="Y34" s="19">
        <v>1875</v>
      </c>
      <c r="Z34" s="17">
        <v>5056</v>
      </c>
      <c r="AA34" s="22">
        <v>2.7</v>
      </c>
      <c r="AB34" s="23">
        <f t="shared" si="5"/>
        <v>150</v>
      </c>
      <c r="AC34" s="17">
        <v>5332</v>
      </c>
      <c r="AD34" s="17">
        <v>31176</v>
      </c>
      <c r="AE34" s="17">
        <v>9000</v>
      </c>
      <c r="AF34" s="17">
        <v>9650</v>
      </c>
      <c r="AG34" s="15" t="s">
        <v>35</v>
      </c>
      <c r="AH34" s="2"/>
      <c r="AI34" s="2"/>
    </row>
    <row r="35" spans="1:35" ht="14.5">
      <c r="A35" s="18" t="str">
        <f t="shared" si="0"/>
        <v>FCST</v>
      </c>
      <c r="B35" s="14" t="s">
        <v>73</v>
      </c>
      <c r="C35" s="15" t="s">
        <v>49</v>
      </c>
      <c r="D35" s="18" t="str">
        <f t="shared" si="1"/>
        <v>前八週無拉料</v>
      </c>
      <c r="E35" s="20">
        <f t="shared" si="2"/>
        <v>20.198675496688743</v>
      </c>
      <c r="F35" s="28" t="str">
        <f t="shared" si="3"/>
        <v>--</v>
      </c>
      <c r="G35" s="28">
        <f t="shared" si="4"/>
        <v>0</v>
      </c>
      <c r="H35" s="16" t="str">
        <f>IFERROR(VLOOKUP(B35,#REF!,6,FALSE),"")</f>
        <v/>
      </c>
      <c r="I35" s="17">
        <v>0</v>
      </c>
      <c r="J35" s="17">
        <v>0</v>
      </c>
      <c r="K35" s="17" t="str">
        <f>IFERROR(VLOOKUP(B35,#REF!,9,FALSE),"")</f>
        <v/>
      </c>
      <c r="L35" s="17">
        <v>3050</v>
      </c>
      <c r="M35" s="10" t="e">
        <f>VLOOKUP(B35,#REF!,2,FALSE)</f>
        <v>#REF!</v>
      </c>
      <c r="N35" s="2" t="str">
        <f>IFERROR(VLOOKUP(B35,#REF!,39,FALSE),"")</f>
        <v/>
      </c>
      <c r="O35" s="18" t="str">
        <f>IFERROR(VLOOKUP(B35,#REF!,10,FALSE),"")</f>
        <v/>
      </c>
      <c r="P35" s="18" t="str">
        <f>IFERROR(VLOOKUP(B35,#REF!,11,FALSE),"")</f>
        <v/>
      </c>
      <c r="Q35" s="18"/>
      <c r="R35" s="18" t="str">
        <f>IFERROR(VLOOKUP(B35,#REF!,12,FALSE),"")</f>
        <v/>
      </c>
      <c r="S35" s="17">
        <v>3050</v>
      </c>
      <c r="T35" s="17">
        <v>0</v>
      </c>
      <c r="U35" s="17">
        <v>0</v>
      </c>
      <c r="V35" s="19">
        <v>3050</v>
      </c>
      <c r="W35" s="20" t="s">
        <v>36</v>
      </c>
      <c r="X35" s="21">
        <v>20.2</v>
      </c>
      <c r="Y35" s="19">
        <v>0</v>
      </c>
      <c r="Z35" s="17">
        <v>151</v>
      </c>
      <c r="AA35" s="22" t="s">
        <v>40</v>
      </c>
      <c r="AB35" s="23" t="str">
        <f t="shared" si="5"/>
        <v>F</v>
      </c>
      <c r="AC35" s="17">
        <v>0</v>
      </c>
      <c r="AD35" s="17">
        <v>502</v>
      </c>
      <c r="AE35" s="17">
        <v>860</v>
      </c>
      <c r="AF35" s="17">
        <v>0</v>
      </c>
      <c r="AG35" s="15" t="s">
        <v>35</v>
      </c>
      <c r="AH35" s="2"/>
      <c r="AI35" s="2"/>
    </row>
    <row r="36" spans="1:35" ht="14.5">
      <c r="A36" s="18" t="str">
        <f t="shared" ref="A36:A67" si="6">IF(OR(Y36=0,LEN(Y36)=0)*OR(Z36=0,LEN(Z36)=0),IF(V36&gt;0,"ZeroZero","None"),IF(IF(LEN(W36)=0,0,W36)&gt;16,"OverStock",IF(Y36=0,"FCST","Normal")))</f>
        <v>ZeroZero</v>
      </c>
      <c r="B36" s="14" t="s">
        <v>74</v>
      </c>
      <c r="C36" s="15" t="s">
        <v>49</v>
      </c>
      <c r="D36" s="18" t="str">
        <f t="shared" ref="D36:D67" si="7">IF(Y36=0,"前八週無拉料",ROUND(L36/Y36,1))</f>
        <v>前八週無拉料</v>
      </c>
      <c r="E36" s="20" t="str">
        <f t="shared" ref="E36:E67" si="8">IF(OR(Z36=0,LEN(Z36)=0),"--",L36/Z36)</f>
        <v>--</v>
      </c>
      <c r="F36" s="28" t="str">
        <f t="shared" ref="F36:F67" si="9">IF(Y36=0,"--",I36/Y36)</f>
        <v>--</v>
      </c>
      <c r="G36" s="28" t="str">
        <f t="shared" ref="G36:G67" si="10">IF(OR(Z36=0,LEN(Z36)=0),"--",I36/Z36)</f>
        <v>--</v>
      </c>
      <c r="H36" s="16" t="str">
        <f>IFERROR(VLOOKUP(B36,#REF!,6,FALSE),"")</f>
        <v/>
      </c>
      <c r="I36" s="17">
        <v>0</v>
      </c>
      <c r="J36" s="17">
        <v>0</v>
      </c>
      <c r="K36" s="17" t="str">
        <f>IFERROR(VLOOKUP(B36,#REF!,9,FALSE),"")</f>
        <v/>
      </c>
      <c r="L36" s="17">
        <v>3000</v>
      </c>
      <c r="M36" s="10" t="e">
        <f>VLOOKUP(B36,#REF!,2,FALSE)</f>
        <v>#REF!</v>
      </c>
      <c r="N36" s="2" t="str">
        <f>IFERROR(VLOOKUP(B36,#REF!,39,FALSE),"")</f>
        <v/>
      </c>
      <c r="O36" s="18" t="str">
        <f>IFERROR(VLOOKUP(B36,#REF!,10,FALSE),"")</f>
        <v/>
      </c>
      <c r="P36" s="18" t="str">
        <f>IFERROR(VLOOKUP(B36,#REF!,11,FALSE),"")</f>
        <v/>
      </c>
      <c r="Q36" s="18"/>
      <c r="R36" s="18" t="str">
        <f>IFERROR(VLOOKUP(B36,#REF!,12,FALSE),"")</f>
        <v/>
      </c>
      <c r="S36" s="17">
        <v>3000</v>
      </c>
      <c r="T36" s="17">
        <v>0</v>
      </c>
      <c r="U36" s="17">
        <v>0</v>
      </c>
      <c r="V36" s="19">
        <v>3000</v>
      </c>
      <c r="W36" s="20" t="s">
        <v>36</v>
      </c>
      <c r="X36" s="21" t="s">
        <v>36</v>
      </c>
      <c r="Y36" s="19">
        <v>0</v>
      </c>
      <c r="Z36" s="17" t="s">
        <v>36</v>
      </c>
      <c r="AA36" s="22" t="s">
        <v>41</v>
      </c>
      <c r="AB36" s="23" t="str">
        <f t="shared" ref="AB36:AB67" si="11">IF($AA36="E","E",IF($AA36="F","F",IF($AA36&lt;0.5,50,IF($AA36&lt;2,100,150))))</f>
        <v>E</v>
      </c>
      <c r="AC36" s="17">
        <v>0</v>
      </c>
      <c r="AD36" s="17">
        <v>0</v>
      </c>
      <c r="AE36" s="17">
        <v>0</v>
      </c>
      <c r="AF36" s="17">
        <v>0</v>
      </c>
      <c r="AG36" s="15" t="s">
        <v>35</v>
      </c>
      <c r="AH36" s="2"/>
      <c r="AI36" s="2"/>
    </row>
    <row r="37" spans="1:35" ht="14.5">
      <c r="A37" s="18" t="str">
        <f t="shared" si="6"/>
        <v>Normal</v>
      </c>
      <c r="B37" s="14" t="s">
        <v>75</v>
      </c>
      <c r="C37" s="15" t="s">
        <v>49</v>
      </c>
      <c r="D37" s="18">
        <f t="shared" si="7"/>
        <v>16</v>
      </c>
      <c r="E37" s="20">
        <f t="shared" si="8"/>
        <v>16.348773841961854</v>
      </c>
      <c r="F37" s="28">
        <f t="shared" si="9"/>
        <v>0</v>
      </c>
      <c r="G37" s="28">
        <f t="shared" si="10"/>
        <v>0</v>
      </c>
      <c r="H37" s="16" t="str">
        <f>IFERROR(VLOOKUP(B37,#REF!,6,FALSE),"")</f>
        <v/>
      </c>
      <c r="I37" s="17">
        <v>0</v>
      </c>
      <c r="J37" s="17">
        <v>0</v>
      </c>
      <c r="K37" s="17" t="str">
        <f>IFERROR(VLOOKUP(B37,#REF!,9,FALSE),"")</f>
        <v/>
      </c>
      <c r="L37" s="17">
        <v>6000</v>
      </c>
      <c r="M37" s="10" t="e">
        <f>VLOOKUP(B37,#REF!,2,FALSE)</f>
        <v>#REF!</v>
      </c>
      <c r="N37" s="2" t="str">
        <f>IFERROR(VLOOKUP(B37,#REF!,39,FALSE),"")</f>
        <v/>
      </c>
      <c r="O37" s="18" t="str">
        <f>IFERROR(VLOOKUP(B37,#REF!,10,FALSE),"")</f>
        <v/>
      </c>
      <c r="P37" s="18" t="str">
        <f>IFERROR(VLOOKUP(B37,#REF!,11,FALSE),"")</f>
        <v/>
      </c>
      <c r="Q37" s="18"/>
      <c r="R37" s="18" t="str">
        <f>IFERROR(VLOOKUP(B37,#REF!,12,FALSE),"")</f>
        <v/>
      </c>
      <c r="S37" s="17">
        <v>3000</v>
      </c>
      <c r="T37" s="17">
        <v>0</v>
      </c>
      <c r="U37" s="17">
        <v>0</v>
      </c>
      <c r="V37" s="19">
        <v>6000</v>
      </c>
      <c r="W37" s="20">
        <v>16</v>
      </c>
      <c r="X37" s="21">
        <v>16.3</v>
      </c>
      <c r="Y37" s="19">
        <v>375</v>
      </c>
      <c r="Z37" s="17">
        <v>367</v>
      </c>
      <c r="AA37" s="22">
        <v>1</v>
      </c>
      <c r="AB37" s="23">
        <f t="shared" si="11"/>
        <v>100</v>
      </c>
      <c r="AC37" s="17">
        <v>0</v>
      </c>
      <c r="AD37" s="17">
        <v>3306</v>
      </c>
      <c r="AE37" s="17">
        <v>0</v>
      </c>
      <c r="AF37" s="17">
        <v>990</v>
      </c>
      <c r="AG37" s="15" t="s">
        <v>35</v>
      </c>
      <c r="AH37" s="2"/>
      <c r="AI37" s="2"/>
    </row>
    <row r="38" spans="1:35" ht="14.5">
      <c r="A38" s="18" t="str">
        <f t="shared" si="6"/>
        <v>OverStock</v>
      </c>
      <c r="B38" s="14" t="s">
        <v>76</v>
      </c>
      <c r="C38" s="15" t="s">
        <v>49</v>
      </c>
      <c r="D38" s="18">
        <f t="shared" si="7"/>
        <v>24</v>
      </c>
      <c r="E38" s="20" t="str">
        <f t="shared" si="8"/>
        <v>--</v>
      </c>
      <c r="F38" s="28">
        <f t="shared" si="9"/>
        <v>0</v>
      </c>
      <c r="G38" s="28" t="str">
        <f t="shared" si="10"/>
        <v>--</v>
      </c>
      <c r="H38" s="16" t="str">
        <f>IFERROR(VLOOKUP(B38,#REF!,6,FALSE),"")</f>
        <v/>
      </c>
      <c r="I38" s="17">
        <v>0</v>
      </c>
      <c r="J38" s="17">
        <v>0</v>
      </c>
      <c r="K38" s="17" t="str">
        <f>IFERROR(VLOOKUP(B38,#REF!,9,FALSE),"")</f>
        <v/>
      </c>
      <c r="L38" s="17">
        <v>18000</v>
      </c>
      <c r="M38" s="10" t="e">
        <f>VLOOKUP(B38,#REF!,2,FALSE)</f>
        <v>#REF!</v>
      </c>
      <c r="N38" s="2" t="str">
        <f>IFERROR(VLOOKUP(B38,#REF!,39,FALSE),"")</f>
        <v/>
      </c>
      <c r="O38" s="18" t="str">
        <f>IFERROR(VLOOKUP(B38,#REF!,10,FALSE),"")</f>
        <v/>
      </c>
      <c r="P38" s="18" t="str">
        <f>IFERROR(VLOOKUP(B38,#REF!,11,FALSE),"")</f>
        <v/>
      </c>
      <c r="Q38" s="18"/>
      <c r="R38" s="18" t="str">
        <f>IFERROR(VLOOKUP(B38,#REF!,12,FALSE),"")</f>
        <v/>
      </c>
      <c r="S38" s="17">
        <v>15000</v>
      </c>
      <c r="T38" s="17">
        <v>0</v>
      </c>
      <c r="U38" s="17">
        <v>0</v>
      </c>
      <c r="V38" s="19">
        <v>18000</v>
      </c>
      <c r="W38" s="20">
        <v>24</v>
      </c>
      <c r="X38" s="21" t="s">
        <v>36</v>
      </c>
      <c r="Y38" s="19">
        <v>750</v>
      </c>
      <c r="Z38" s="17">
        <v>0</v>
      </c>
      <c r="AA38" s="22" t="s">
        <v>41</v>
      </c>
      <c r="AB38" s="23" t="str">
        <f t="shared" si="11"/>
        <v>E</v>
      </c>
      <c r="AC38" s="17">
        <v>0</v>
      </c>
      <c r="AD38" s="17">
        <v>0</v>
      </c>
      <c r="AE38" s="17">
        <v>0</v>
      </c>
      <c r="AF38" s="17">
        <v>0</v>
      </c>
      <c r="AG38" s="15" t="s">
        <v>35</v>
      </c>
      <c r="AH38" s="2"/>
      <c r="AI38" s="2"/>
    </row>
    <row r="39" spans="1:35" ht="14.5">
      <c r="A39" s="18" t="str">
        <f t="shared" si="6"/>
        <v>Normal</v>
      </c>
      <c r="B39" s="14" t="s">
        <v>77</v>
      </c>
      <c r="C39" s="15" t="s">
        <v>49</v>
      </c>
      <c r="D39" s="18">
        <f t="shared" si="7"/>
        <v>8</v>
      </c>
      <c r="E39" s="20">
        <f t="shared" si="8"/>
        <v>4.0453074433656955</v>
      </c>
      <c r="F39" s="28">
        <f t="shared" si="9"/>
        <v>0</v>
      </c>
      <c r="G39" s="28">
        <f t="shared" si="10"/>
        <v>0</v>
      </c>
      <c r="H39" s="16" t="str">
        <f>IFERROR(VLOOKUP(B39,#REF!,6,FALSE),"")</f>
        <v/>
      </c>
      <c r="I39" s="17">
        <v>0</v>
      </c>
      <c r="J39" s="17">
        <v>0</v>
      </c>
      <c r="K39" s="17" t="str">
        <f>IFERROR(VLOOKUP(B39,#REF!,9,FALSE),"")</f>
        <v/>
      </c>
      <c r="L39" s="17">
        <v>2500</v>
      </c>
      <c r="M39" s="10" t="e">
        <f>VLOOKUP(B39,#REF!,2,FALSE)</f>
        <v>#REF!</v>
      </c>
      <c r="N39" s="2" t="str">
        <f>IFERROR(VLOOKUP(B39,#REF!,39,FALSE),"")</f>
        <v/>
      </c>
      <c r="O39" s="18" t="str">
        <f>IFERROR(VLOOKUP(B39,#REF!,10,FALSE),"")</f>
        <v/>
      </c>
      <c r="P39" s="18" t="str">
        <f>IFERROR(VLOOKUP(B39,#REF!,11,FALSE),"")</f>
        <v/>
      </c>
      <c r="Q39" s="18"/>
      <c r="R39" s="18" t="str">
        <f>IFERROR(VLOOKUP(B39,#REF!,12,FALSE),"")</f>
        <v/>
      </c>
      <c r="S39" s="17">
        <v>2500</v>
      </c>
      <c r="T39" s="17">
        <v>0</v>
      </c>
      <c r="U39" s="17">
        <v>0</v>
      </c>
      <c r="V39" s="19">
        <v>2500</v>
      </c>
      <c r="W39" s="20">
        <v>8</v>
      </c>
      <c r="X39" s="21">
        <v>4</v>
      </c>
      <c r="Y39" s="19">
        <v>313</v>
      </c>
      <c r="Z39" s="17">
        <v>618</v>
      </c>
      <c r="AA39" s="22">
        <v>2</v>
      </c>
      <c r="AB39" s="23">
        <f t="shared" si="11"/>
        <v>150</v>
      </c>
      <c r="AC39" s="17">
        <v>0</v>
      </c>
      <c r="AD39" s="17">
        <v>1611</v>
      </c>
      <c r="AE39" s="17">
        <v>3950</v>
      </c>
      <c r="AF39" s="17">
        <v>950</v>
      </c>
      <c r="AG39" s="15" t="s">
        <v>35</v>
      </c>
      <c r="AH39" s="2"/>
      <c r="AI39" s="2"/>
    </row>
    <row r="40" spans="1:35" ht="14.5">
      <c r="A40" s="18" t="str">
        <f t="shared" si="6"/>
        <v>OverStock</v>
      </c>
      <c r="B40" s="14" t="s">
        <v>78</v>
      </c>
      <c r="C40" s="15" t="s">
        <v>49</v>
      </c>
      <c r="D40" s="18">
        <f t="shared" si="7"/>
        <v>21.4</v>
      </c>
      <c r="E40" s="20">
        <f t="shared" si="8"/>
        <v>6.9440221147201102</v>
      </c>
      <c r="F40" s="28">
        <f t="shared" si="9"/>
        <v>15.991471215351812</v>
      </c>
      <c r="G40" s="28">
        <f t="shared" si="10"/>
        <v>5.1831375259156873</v>
      </c>
      <c r="H40" s="16" t="str">
        <f>IFERROR(VLOOKUP(B40,#REF!,6,FALSE),"")</f>
        <v/>
      </c>
      <c r="I40" s="17">
        <v>15000</v>
      </c>
      <c r="J40" s="17">
        <v>6000</v>
      </c>
      <c r="K40" s="17" t="str">
        <f>IFERROR(VLOOKUP(B40,#REF!,9,FALSE),"")</f>
        <v/>
      </c>
      <c r="L40" s="17">
        <v>20096</v>
      </c>
      <c r="M40" s="10" t="e">
        <f>VLOOKUP(B40,#REF!,2,FALSE)</f>
        <v>#REF!</v>
      </c>
      <c r="N40" s="2" t="str">
        <f>IFERROR(VLOOKUP(B40,#REF!,39,FALSE),"")</f>
        <v/>
      </c>
      <c r="O40" s="18" t="str">
        <f>IFERROR(VLOOKUP(B40,#REF!,10,FALSE),"")</f>
        <v/>
      </c>
      <c r="P40" s="18" t="str">
        <f>IFERROR(VLOOKUP(B40,#REF!,11,FALSE),"")</f>
        <v/>
      </c>
      <c r="Q40" s="18"/>
      <c r="R40" s="18" t="str">
        <f>IFERROR(VLOOKUP(B40,#REF!,12,FALSE),"")</f>
        <v/>
      </c>
      <c r="S40" s="17">
        <v>20096</v>
      </c>
      <c r="T40" s="17">
        <v>0</v>
      </c>
      <c r="U40" s="17">
        <v>0</v>
      </c>
      <c r="V40" s="19">
        <v>35096</v>
      </c>
      <c r="W40" s="20">
        <v>37.4</v>
      </c>
      <c r="X40" s="21">
        <v>12.1</v>
      </c>
      <c r="Y40" s="19">
        <v>938</v>
      </c>
      <c r="Z40" s="17">
        <v>2894</v>
      </c>
      <c r="AA40" s="22">
        <v>3.1</v>
      </c>
      <c r="AB40" s="23">
        <f t="shared" si="11"/>
        <v>150</v>
      </c>
      <c r="AC40" s="17">
        <v>5184</v>
      </c>
      <c r="AD40" s="17">
        <v>12216</v>
      </c>
      <c r="AE40" s="17">
        <v>8640</v>
      </c>
      <c r="AF40" s="17">
        <v>8048</v>
      </c>
      <c r="AG40" s="15" t="s">
        <v>35</v>
      </c>
      <c r="AH40" s="2"/>
      <c r="AI40" s="2"/>
    </row>
    <row r="41" spans="1:35" ht="14.5">
      <c r="A41" s="18" t="str">
        <f t="shared" si="6"/>
        <v>FCST</v>
      </c>
      <c r="B41" s="14" t="s">
        <v>79</v>
      </c>
      <c r="C41" s="15" t="s">
        <v>49</v>
      </c>
      <c r="D41" s="18" t="str">
        <f t="shared" si="7"/>
        <v>前八週無拉料</v>
      </c>
      <c r="E41" s="20">
        <f t="shared" si="8"/>
        <v>5.5350553505535052</v>
      </c>
      <c r="F41" s="28" t="str">
        <f t="shared" si="9"/>
        <v>--</v>
      </c>
      <c r="G41" s="28">
        <f t="shared" si="10"/>
        <v>11.07011070110701</v>
      </c>
      <c r="H41" s="16" t="str">
        <f>IFERROR(VLOOKUP(B41,#REF!,6,FALSE),"")</f>
        <v/>
      </c>
      <c r="I41" s="17">
        <v>6000</v>
      </c>
      <c r="J41" s="17">
        <v>3000</v>
      </c>
      <c r="K41" s="17" t="str">
        <f>IFERROR(VLOOKUP(B41,#REF!,9,FALSE),"")</f>
        <v/>
      </c>
      <c r="L41" s="17">
        <v>3000</v>
      </c>
      <c r="M41" s="10" t="e">
        <f>VLOOKUP(B41,#REF!,2,FALSE)</f>
        <v>#REF!</v>
      </c>
      <c r="N41" s="2" t="str">
        <f>IFERROR(VLOOKUP(B41,#REF!,39,FALSE),"")</f>
        <v/>
      </c>
      <c r="O41" s="18" t="str">
        <f>IFERROR(VLOOKUP(B41,#REF!,10,FALSE),"")</f>
        <v/>
      </c>
      <c r="P41" s="18" t="str">
        <f>IFERROR(VLOOKUP(B41,#REF!,11,FALSE),"")</f>
        <v/>
      </c>
      <c r="Q41" s="18"/>
      <c r="R41" s="18" t="str">
        <f>IFERROR(VLOOKUP(B41,#REF!,12,FALSE),"")</f>
        <v/>
      </c>
      <c r="S41" s="17">
        <v>3000</v>
      </c>
      <c r="T41" s="17">
        <v>0</v>
      </c>
      <c r="U41" s="17">
        <v>0</v>
      </c>
      <c r="V41" s="19">
        <v>9000</v>
      </c>
      <c r="W41" s="20" t="s">
        <v>36</v>
      </c>
      <c r="X41" s="21">
        <v>16.600000000000001</v>
      </c>
      <c r="Y41" s="19">
        <v>0</v>
      </c>
      <c r="Z41" s="17">
        <v>542</v>
      </c>
      <c r="AA41" s="22" t="s">
        <v>40</v>
      </c>
      <c r="AB41" s="23" t="str">
        <f t="shared" si="11"/>
        <v>F</v>
      </c>
      <c r="AC41" s="17">
        <v>0</v>
      </c>
      <c r="AD41" s="17">
        <v>1629</v>
      </c>
      <c r="AE41" s="17">
        <v>3250</v>
      </c>
      <c r="AF41" s="17">
        <v>250</v>
      </c>
      <c r="AG41" s="15" t="s">
        <v>35</v>
      </c>
      <c r="AH41" s="2"/>
      <c r="AI41" s="2"/>
    </row>
    <row r="42" spans="1:35" ht="14.5">
      <c r="A42" s="18" t="str">
        <f t="shared" si="6"/>
        <v>Normal</v>
      </c>
      <c r="B42" s="14" t="s">
        <v>80</v>
      </c>
      <c r="C42" s="15" t="s">
        <v>49</v>
      </c>
      <c r="D42" s="18">
        <f t="shared" si="7"/>
        <v>1.2</v>
      </c>
      <c r="E42" s="20">
        <f t="shared" si="8"/>
        <v>3.6767819336626677</v>
      </c>
      <c r="F42" s="28">
        <f t="shared" si="9"/>
        <v>0</v>
      </c>
      <c r="G42" s="28">
        <f t="shared" si="10"/>
        <v>0</v>
      </c>
      <c r="H42" s="16" t="str">
        <f>IFERROR(VLOOKUP(B42,#REF!,6,FALSE),"")</f>
        <v/>
      </c>
      <c r="I42" s="17">
        <v>0</v>
      </c>
      <c r="J42" s="17">
        <v>0</v>
      </c>
      <c r="K42" s="17" t="str">
        <f>IFERROR(VLOOKUP(B42,#REF!,9,FALSE),"")</f>
        <v/>
      </c>
      <c r="L42" s="17">
        <v>5210</v>
      </c>
      <c r="M42" s="10" t="e">
        <f>VLOOKUP(B42,#REF!,2,FALSE)</f>
        <v>#REF!</v>
      </c>
      <c r="N42" s="2" t="str">
        <f>IFERROR(VLOOKUP(B42,#REF!,39,FALSE),"")</f>
        <v/>
      </c>
      <c r="O42" s="18" t="str">
        <f>IFERROR(VLOOKUP(B42,#REF!,10,FALSE),"")</f>
        <v/>
      </c>
      <c r="P42" s="18" t="str">
        <f>IFERROR(VLOOKUP(B42,#REF!,11,FALSE),"")</f>
        <v/>
      </c>
      <c r="Q42" s="18"/>
      <c r="R42" s="18" t="str">
        <f>IFERROR(VLOOKUP(B42,#REF!,12,FALSE),"")</f>
        <v/>
      </c>
      <c r="S42" s="17">
        <v>5210</v>
      </c>
      <c r="T42" s="17">
        <v>0</v>
      </c>
      <c r="U42" s="17">
        <v>0</v>
      </c>
      <c r="V42" s="19">
        <v>5210</v>
      </c>
      <c r="W42" s="20">
        <v>1.2</v>
      </c>
      <c r="X42" s="21">
        <v>3.7</v>
      </c>
      <c r="Y42" s="19">
        <v>4375</v>
      </c>
      <c r="Z42" s="17">
        <v>1417</v>
      </c>
      <c r="AA42" s="22">
        <v>0.3</v>
      </c>
      <c r="AB42" s="23">
        <f t="shared" si="11"/>
        <v>50</v>
      </c>
      <c r="AC42" s="17">
        <v>2760</v>
      </c>
      <c r="AD42" s="17">
        <v>6996</v>
      </c>
      <c r="AE42" s="17">
        <v>3000</v>
      </c>
      <c r="AF42" s="17">
        <v>3135</v>
      </c>
      <c r="AG42" s="15" t="s">
        <v>35</v>
      </c>
      <c r="AH42" s="2"/>
      <c r="AI42" s="2"/>
    </row>
    <row r="43" spans="1:35" ht="14.5">
      <c r="A43" s="18" t="str">
        <f t="shared" si="6"/>
        <v>OverStock</v>
      </c>
      <c r="B43" s="14" t="s">
        <v>81</v>
      </c>
      <c r="C43" s="15" t="s">
        <v>49</v>
      </c>
      <c r="D43" s="18">
        <f t="shared" si="7"/>
        <v>64</v>
      </c>
      <c r="E43" s="20">
        <f t="shared" si="8"/>
        <v>43.165467625899282</v>
      </c>
      <c r="F43" s="28">
        <f t="shared" si="9"/>
        <v>0</v>
      </c>
      <c r="G43" s="28">
        <f t="shared" si="10"/>
        <v>0</v>
      </c>
      <c r="H43" s="16" t="str">
        <f>IFERROR(VLOOKUP(B43,#REF!,6,FALSE),"")</f>
        <v/>
      </c>
      <c r="I43" s="17">
        <v>0</v>
      </c>
      <c r="J43" s="17">
        <v>0</v>
      </c>
      <c r="K43" s="17" t="str">
        <f>IFERROR(VLOOKUP(B43,#REF!,9,FALSE),"")</f>
        <v/>
      </c>
      <c r="L43" s="17">
        <v>24000</v>
      </c>
      <c r="M43" s="10" t="e">
        <f>VLOOKUP(B43,#REF!,2,FALSE)</f>
        <v>#REF!</v>
      </c>
      <c r="N43" s="2" t="str">
        <f>IFERROR(VLOOKUP(B43,#REF!,39,FALSE),"")</f>
        <v/>
      </c>
      <c r="O43" s="18" t="str">
        <f>IFERROR(VLOOKUP(B43,#REF!,10,FALSE),"")</f>
        <v/>
      </c>
      <c r="P43" s="18" t="str">
        <f>IFERROR(VLOOKUP(B43,#REF!,11,FALSE),"")</f>
        <v/>
      </c>
      <c r="Q43" s="18"/>
      <c r="R43" s="18" t="str">
        <f>IFERROR(VLOOKUP(B43,#REF!,12,FALSE),"")</f>
        <v/>
      </c>
      <c r="S43" s="17">
        <v>24000</v>
      </c>
      <c r="T43" s="17">
        <v>0</v>
      </c>
      <c r="U43" s="17">
        <v>0</v>
      </c>
      <c r="V43" s="19">
        <v>24000</v>
      </c>
      <c r="W43" s="20">
        <v>64</v>
      </c>
      <c r="X43" s="21">
        <v>43.2</v>
      </c>
      <c r="Y43" s="19">
        <v>375</v>
      </c>
      <c r="Z43" s="17">
        <v>556</v>
      </c>
      <c r="AA43" s="22">
        <v>1.5</v>
      </c>
      <c r="AB43" s="23">
        <f t="shared" si="11"/>
        <v>100</v>
      </c>
      <c r="AC43" s="17">
        <v>1</v>
      </c>
      <c r="AD43" s="17">
        <v>5000</v>
      </c>
      <c r="AE43" s="17">
        <v>0</v>
      </c>
      <c r="AF43" s="17">
        <v>0</v>
      </c>
      <c r="AG43" s="15" t="s">
        <v>35</v>
      </c>
      <c r="AH43" s="2"/>
      <c r="AI43" s="2"/>
    </row>
    <row r="44" spans="1:35" ht="14.5">
      <c r="A44" s="18" t="str">
        <f t="shared" si="6"/>
        <v>FCST</v>
      </c>
      <c r="B44" s="14" t="s">
        <v>82</v>
      </c>
      <c r="C44" s="15" t="s">
        <v>49</v>
      </c>
      <c r="D44" s="18" t="str">
        <f t="shared" si="7"/>
        <v>前八週無拉料</v>
      </c>
      <c r="E44" s="20">
        <f t="shared" si="8"/>
        <v>16.666666666666668</v>
      </c>
      <c r="F44" s="28" t="str">
        <f t="shared" si="9"/>
        <v>--</v>
      </c>
      <c r="G44" s="28">
        <f t="shared" si="10"/>
        <v>0</v>
      </c>
      <c r="H44" s="16" t="str">
        <f>IFERROR(VLOOKUP(B44,#REF!,6,FALSE),"")</f>
        <v/>
      </c>
      <c r="I44" s="17">
        <v>0</v>
      </c>
      <c r="J44" s="17">
        <v>0</v>
      </c>
      <c r="K44" s="17" t="str">
        <f>IFERROR(VLOOKUP(B44,#REF!,9,FALSE),"")</f>
        <v/>
      </c>
      <c r="L44" s="17">
        <v>3000</v>
      </c>
      <c r="M44" s="10" t="e">
        <f>VLOOKUP(B44,#REF!,2,FALSE)</f>
        <v>#REF!</v>
      </c>
      <c r="N44" s="2" t="str">
        <f>IFERROR(VLOOKUP(B44,#REF!,39,FALSE),"")</f>
        <v/>
      </c>
      <c r="O44" s="18" t="str">
        <f>IFERROR(VLOOKUP(B44,#REF!,10,FALSE),"")</f>
        <v/>
      </c>
      <c r="P44" s="18" t="str">
        <f>IFERROR(VLOOKUP(B44,#REF!,11,FALSE),"")</f>
        <v/>
      </c>
      <c r="Q44" s="18"/>
      <c r="R44" s="18" t="str">
        <f>IFERROR(VLOOKUP(B44,#REF!,12,FALSE),"")</f>
        <v/>
      </c>
      <c r="S44" s="17">
        <v>3000</v>
      </c>
      <c r="T44" s="17">
        <v>0</v>
      </c>
      <c r="U44" s="17">
        <v>0</v>
      </c>
      <c r="V44" s="19">
        <v>3000</v>
      </c>
      <c r="W44" s="20" t="s">
        <v>36</v>
      </c>
      <c r="X44" s="21">
        <v>16.7</v>
      </c>
      <c r="Y44" s="19">
        <v>0</v>
      </c>
      <c r="Z44" s="17">
        <v>180</v>
      </c>
      <c r="AA44" s="22" t="s">
        <v>40</v>
      </c>
      <c r="AB44" s="23" t="str">
        <f t="shared" si="11"/>
        <v>F</v>
      </c>
      <c r="AC44" s="17">
        <v>0</v>
      </c>
      <c r="AD44" s="17">
        <v>0</v>
      </c>
      <c r="AE44" s="17">
        <v>1620</v>
      </c>
      <c r="AF44" s="17">
        <v>0</v>
      </c>
      <c r="AG44" s="15" t="s">
        <v>35</v>
      </c>
      <c r="AH44" s="2"/>
      <c r="AI44" s="2"/>
    </row>
    <row r="45" spans="1:35" ht="14.5">
      <c r="A45" s="18" t="str">
        <f t="shared" si="6"/>
        <v>ZeroZero</v>
      </c>
      <c r="B45" s="14" t="s">
        <v>83</v>
      </c>
      <c r="C45" s="15" t="s">
        <v>49</v>
      </c>
      <c r="D45" s="18" t="str">
        <f t="shared" si="7"/>
        <v>前八週無拉料</v>
      </c>
      <c r="E45" s="20" t="str">
        <f t="shared" si="8"/>
        <v>--</v>
      </c>
      <c r="F45" s="28" t="str">
        <f t="shared" si="9"/>
        <v>--</v>
      </c>
      <c r="G45" s="28" t="str">
        <f t="shared" si="10"/>
        <v>--</v>
      </c>
      <c r="H45" s="16" t="str">
        <f>IFERROR(VLOOKUP(B45,#REF!,6,FALSE),"")</f>
        <v/>
      </c>
      <c r="I45" s="17">
        <v>0</v>
      </c>
      <c r="J45" s="17">
        <v>0</v>
      </c>
      <c r="K45" s="17" t="str">
        <f>IFERROR(VLOOKUP(B45,#REF!,9,FALSE),"")</f>
        <v/>
      </c>
      <c r="L45" s="17">
        <v>1223</v>
      </c>
      <c r="M45" s="10" t="e">
        <f>VLOOKUP(B45,#REF!,2,FALSE)</f>
        <v>#REF!</v>
      </c>
      <c r="N45" s="2" t="str">
        <f>IFERROR(VLOOKUP(B45,#REF!,39,FALSE),"")</f>
        <v/>
      </c>
      <c r="O45" s="18" t="str">
        <f>IFERROR(VLOOKUP(B45,#REF!,10,FALSE),"")</f>
        <v/>
      </c>
      <c r="P45" s="18" t="str">
        <f>IFERROR(VLOOKUP(B45,#REF!,11,FALSE),"")</f>
        <v/>
      </c>
      <c r="Q45" s="18"/>
      <c r="R45" s="18" t="str">
        <f>IFERROR(VLOOKUP(B45,#REF!,12,FALSE),"")</f>
        <v/>
      </c>
      <c r="S45" s="17">
        <v>1223</v>
      </c>
      <c r="T45" s="17">
        <v>0</v>
      </c>
      <c r="U45" s="17">
        <v>0</v>
      </c>
      <c r="V45" s="19">
        <v>1223</v>
      </c>
      <c r="W45" s="20" t="s">
        <v>36</v>
      </c>
      <c r="X45" s="21" t="s">
        <v>36</v>
      </c>
      <c r="Y45" s="19">
        <v>0</v>
      </c>
      <c r="Z45" s="17" t="s">
        <v>36</v>
      </c>
      <c r="AA45" s="22" t="s">
        <v>41</v>
      </c>
      <c r="AB45" s="23" t="str">
        <f t="shared" si="11"/>
        <v>E</v>
      </c>
      <c r="AC45" s="17">
        <v>0</v>
      </c>
      <c r="AD45" s="17">
        <v>0</v>
      </c>
      <c r="AE45" s="17">
        <v>0</v>
      </c>
      <c r="AF45" s="17">
        <v>0</v>
      </c>
      <c r="AG45" s="15" t="s">
        <v>35</v>
      </c>
      <c r="AH45" s="2"/>
      <c r="AI45" s="2"/>
    </row>
    <row r="46" spans="1:35" ht="14.5">
      <c r="A46" s="18" t="str">
        <f t="shared" si="6"/>
        <v>None</v>
      </c>
      <c r="B46" s="14" t="s">
        <v>84</v>
      </c>
      <c r="C46" s="15" t="s">
        <v>49</v>
      </c>
      <c r="D46" s="18" t="str">
        <f t="shared" si="7"/>
        <v>前八週無拉料</v>
      </c>
      <c r="E46" s="20" t="str">
        <f t="shared" si="8"/>
        <v>--</v>
      </c>
      <c r="F46" s="28" t="str">
        <f t="shared" si="9"/>
        <v>--</v>
      </c>
      <c r="G46" s="28" t="str">
        <f t="shared" si="10"/>
        <v>--</v>
      </c>
      <c r="H46" s="16" t="str">
        <f>IFERROR(VLOOKUP(B46,#REF!,6,FALSE),"")</f>
        <v/>
      </c>
      <c r="I46" s="17">
        <v>0</v>
      </c>
      <c r="J46" s="17">
        <v>0</v>
      </c>
      <c r="K46" s="17" t="str">
        <f>IFERROR(VLOOKUP(B46,#REF!,9,FALSE),"")</f>
        <v/>
      </c>
      <c r="L46" s="17">
        <v>0</v>
      </c>
      <c r="M46" s="10" t="e">
        <f>VLOOKUP(B46,#REF!,2,FALSE)</f>
        <v>#REF!</v>
      </c>
      <c r="N46" s="2" t="str">
        <f>IFERROR(VLOOKUP(B46,#REF!,39,FALSE),"")</f>
        <v/>
      </c>
      <c r="O46" s="18" t="str">
        <f>IFERROR(VLOOKUP(B46,#REF!,10,FALSE),"")</f>
        <v/>
      </c>
      <c r="P46" s="18" t="str">
        <f>IFERROR(VLOOKUP(B46,#REF!,11,FALSE),"")</f>
        <v/>
      </c>
      <c r="Q46" s="18"/>
      <c r="R46" s="18" t="str">
        <f>IFERROR(VLOOKUP(B46,#REF!,12,FALSE),"")</f>
        <v/>
      </c>
      <c r="S46" s="17">
        <v>0</v>
      </c>
      <c r="T46" s="17">
        <v>0</v>
      </c>
      <c r="U46" s="17">
        <v>0</v>
      </c>
      <c r="V46" s="19">
        <v>0</v>
      </c>
      <c r="W46" s="20" t="s">
        <v>36</v>
      </c>
      <c r="X46" s="21" t="s">
        <v>36</v>
      </c>
      <c r="Y46" s="19">
        <v>0</v>
      </c>
      <c r="Z46" s="17">
        <v>0</v>
      </c>
      <c r="AA46" s="22" t="s">
        <v>41</v>
      </c>
      <c r="AB46" s="23" t="str">
        <f t="shared" si="11"/>
        <v>E</v>
      </c>
      <c r="AC46" s="17">
        <v>0</v>
      </c>
      <c r="AD46" s="17">
        <v>0</v>
      </c>
      <c r="AE46" s="17">
        <v>0</v>
      </c>
      <c r="AF46" s="17">
        <v>16</v>
      </c>
      <c r="AG46" s="15" t="s">
        <v>35</v>
      </c>
      <c r="AH46" s="2"/>
      <c r="AI46" s="2"/>
    </row>
    <row r="47" spans="1:35" ht="14.5">
      <c r="A47" s="18" t="str">
        <f t="shared" si="6"/>
        <v>FCST</v>
      </c>
      <c r="B47" s="14" t="s">
        <v>85</v>
      </c>
      <c r="C47" s="15" t="s">
        <v>49</v>
      </c>
      <c r="D47" s="18" t="str">
        <f t="shared" si="7"/>
        <v>前八週無拉料</v>
      </c>
      <c r="E47" s="20">
        <f t="shared" si="8"/>
        <v>27.777777777777779</v>
      </c>
      <c r="F47" s="28" t="str">
        <f t="shared" si="9"/>
        <v>--</v>
      </c>
      <c r="G47" s="28">
        <f t="shared" si="10"/>
        <v>0</v>
      </c>
      <c r="H47" s="16" t="str">
        <f>IFERROR(VLOOKUP(B47,#REF!,6,FALSE),"")</f>
        <v/>
      </c>
      <c r="I47" s="17">
        <v>0</v>
      </c>
      <c r="J47" s="17">
        <v>0</v>
      </c>
      <c r="K47" s="17" t="str">
        <f>IFERROR(VLOOKUP(B47,#REF!,9,FALSE),"")</f>
        <v/>
      </c>
      <c r="L47" s="17">
        <v>2500</v>
      </c>
      <c r="M47" s="10" t="e">
        <f>VLOOKUP(B47,#REF!,2,FALSE)</f>
        <v>#REF!</v>
      </c>
      <c r="N47" s="2" t="str">
        <f>IFERROR(VLOOKUP(B47,#REF!,39,FALSE),"")</f>
        <v/>
      </c>
      <c r="O47" s="18" t="str">
        <f>IFERROR(VLOOKUP(B47,#REF!,10,FALSE),"")</f>
        <v/>
      </c>
      <c r="P47" s="18" t="str">
        <f>IFERROR(VLOOKUP(B47,#REF!,11,FALSE),"")</f>
        <v/>
      </c>
      <c r="Q47" s="18"/>
      <c r="R47" s="18" t="str">
        <f>IFERROR(VLOOKUP(B47,#REF!,12,FALSE),"")</f>
        <v/>
      </c>
      <c r="S47" s="17">
        <v>2500</v>
      </c>
      <c r="T47" s="17">
        <v>0</v>
      </c>
      <c r="U47" s="17">
        <v>0</v>
      </c>
      <c r="V47" s="19">
        <v>2500</v>
      </c>
      <c r="W47" s="20" t="s">
        <v>36</v>
      </c>
      <c r="X47" s="21">
        <v>27.8</v>
      </c>
      <c r="Y47" s="19">
        <v>0</v>
      </c>
      <c r="Z47" s="17">
        <v>90</v>
      </c>
      <c r="AA47" s="22" t="s">
        <v>40</v>
      </c>
      <c r="AB47" s="23" t="str">
        <f t="shared" si="11"/>
        <v>F</v>
      </c>
      <c r="AC47" s="17">
        <v>0</v>
      </c>
      <c r="AD47" s="17">
        <v>0</v>
      </c>
      <c r="AE47" s="17">
        <v>810</v>
      </c>
      <c r="AF47" s="17">
        <v>0</v>
      </c>
      <c r="AG47" s="15" t="s">
        <v>35</v>
      </c>
      <c r="AH47" s="2"/>
      <c r="AI47" s="2"/>
    </row>
    <row r="48" spans="1:35" ht="14.5">
      <c r="A48" s="18" t="str">
        <f t="shared" si="6"/>
        <v>Normal</v>
      </c>
      <c r="B48" s="14" t="s">
        <v>86</v>
      </c>
      <c r="C48" s="15" t="s">
        <v>49</v>
      </c>
      <c r="D48" s="18">
        <f t="shared" si="7"/>
        <v>9.9</v>
      </c>
      <c r="E48" s="20">
        <f t="shared" si="8"/>
        <v>5.2649999999999997</v>
      </c>
      <c r="F48" s="28">
        <f t="shared" si="9"/>
        <v>0</v>
      </c>
      <c r="G48" s="28">
        <f t="shared" si="10"/>
        <v>0</v>
      </c>
      <c r="H48" s="16" t="str">
        <f>IFERROR(VLOOKUP(B48,#REF!,6,FALSE),"")</f>
        <v/>
      </c>
      <c r="I48" s="17">
        <v>0</v>
      </c>
      <c r="J48" s="17">
        <v>0</v>
      </c>
      <c r="K48" s="17" t="str">
        <f>IFERROR(VLOOKUP(B48,#REF!,9,FALSE),"")</f>
        <v/>
      </c>
      <c r="L48" s="17">
        <v>10530</v>
      </c>
      <c r="M48" s="10" t="e">
        <f>VLOOKUP(B48,#REF!,2,FALSE)</f>
        <v>#REF!</v>
      </c>
      <c r="N48" s="2" t="str">
        <f>IFERROR(VLOOKUP(B48,#REF!,39,FALSE),"")</f>
        <v/>
      </c>
      <c r="O48" s="18" t="str">
        <f>IFERROR(VLOOKUP(B48,#REF!,10,FALSE),"")</f>
        <v/>
      </c>
      <c r="P48" s="18" t="str">
        <f>IFERROR(VLOOKUP(B48,#REF!,11,FALSE),"")</f>
        <v/>
      </c>
      <c r="Q48" s="18"/>
      <c r="R48" s="18" t="str">
        <f>IFERROR(VLOOKUP(B48,#REF!,12,FALSE),"")</f>
        <v/>
      </c>
      <c r="S48" s="17">
        <v>6000</v>
      </c>
      <c r="T48" s="17">
        <v>0</v>
      </c>
      <c r="U48" s="17">
        <v>4530</v>
      </c>
      <c r="V48" s="19">
        <v>10530</v>
      </c>
      <c r="W48" s="20">
        <v>9.9</v>
      </c>
      <c r="X48" s="21">
        <v>5.3</v>
      </c>
      <c r="Y48" s="19">
        <v>1059</v>
      </c>
      <c r="Z48" s="17">
        <v>2000</v>
      </c>
      <c r="AA48" s="22">
        <v>1.9</v>
      </c>
      <c r="AB48" s="23">
        <f t="shared" si="11"/>
        <v>100</v>
      </c>
      <c r="AC48" s="17">
        <v>0</v>
      </c>
      <c r="AD48" s="17">
        <v>9000</v>
      </c>
      <c r="AE48" s="17">
        <v>9000</v>
      </c>
      <c r="AF48" s="17">
        <v>3000</v>
      </c>
      <c r="AG48" s="15" t="s">
        <v>35</v>
      </c>
      <c r="AH48" s="2"/>
      <c r="AI48" s="2"/>
    </row>
    <row r="49" spans="1:35" ht="14.5">
      <c r="A49" s="18" t="str">
        <f t="shared" si="6"/>
        <v>Normal</v>
      </c>
      <c r="B49" s="14" t="s">
        <v>87</v>
      </c>
      <c r="C49" s="15" t="s">
        <v>49</v>
      </c>
      <c r="D49" s="18">
        <f t="shared" si="7"/>
        <v>4.2</v>
      </c>
      <c r="E49" s="20">
        <f t="shared" si="8"/>
        <v>6.6935000000000002</v>
      </c>
      <c r="F49" s="28">
        <f t="shared" si="9"/>
        <v>0</v>
      </c>
      <c r="G49" s="28">
        <f t="shared" si="10"/>
        <v>0</v>
      </c>
      <c r="H49" s="16" t="str">
        <f>IFERROR(VLOOKUP(B49,#REF!,6,FALSE),"")</f>
        <v/>
      </c>
      <c r="I49" s="17">
        <v>0</v>
      </c>
      <c r="J49" s="17">
        <v>0</v>
      </c>
      <c r="K49" s="17" t="str">
        <f>IFERROR(VLOOKUP(B49,#REF!,9,FALSE),"")</f>
        <v/>
      </c>
      <c r="L49" s="17">
        <v>26774</v>
      </c>
      <c r="M49" s="10" t="e">
        <f>VLOOKUP(B49,#REF!,2,FALSE)</f>
        <v>#REF!</v>
      </c>
      <c r="N49" s="2" t="str">
        <f>IFERROR(VLOOKUP(B49,#REF!,39,FALSE),"")</f>
        <v/>
      </c>
      <c r="O49" s="18" t="str">
        <f>IFERROR(VLOOKUP(B49,#REF!,10,FALSE),"")</f>
        <v/>
      </c>
      <c r="P49" s="18" t="str">
        <f>IFERROR(VLOOKUP(B49,#REF!,11,FALSE),"")</f>
        <v/>
      </c>
      <c r="Q49" s="18"/>
      <c r="R49" s="18" t="str">
        <f>IFERROR(VLOOKUP(B49,#REF!,12,FALSE),"")</f>
        <v/>
      </c>
      <c r="S49" s="17">
        <v>0</v>
      </c>
      <c r="T49" s="17">
        <v>0</v>
      </c>
      <c r="U49" s="17">
        <v>26774</v>
      </c>
      <c r="V49" s="19">
        <v>26774</v>
      </c>
      <c r="W49" s="20">
        <v>4.2</v>
      </c>
      <c r="X49" s="21">
        <v>6.7</v>
      </c>
      <c r="Y49" s="19">
        <v>6359</v>
      </c>
      <c r="Z49" s="17">
        <v>4000</v>
      </c>
      <c r="AA49" s="22">
        <v>0.6</v>
      </c>
      <c r="AB49" s="23">
        <f t="shared" si="11"/>
        <v>100</v>
      </c>
      <c r="AC49" s="17">
        <v>27000</v>
      </c>
      <c r="AD49" s="17">
        <v>6000</v>
      </c>
      <c r="AE49" s="17">
        <v>3000</v>
      </c>
      <c r="AF49" s="17">
        <v>0</v>
      </c>
      <c r="AG49" s="15" t="s">
        <v>35</v>
      </c>
      <c r="AH49" s="2"/>
      <c r="AI49" s="2"/>
    </row>
    <row r="50" spans="1:35" ht="14.5">
      <c r="A50" s="18" t="str">
        <f t="shared" si="6"/>
        <v>OverStock</v>
      </c>
      <c r="B50" s="14" t="s">
        <v>88</v>
      </c>
      <c r="C50" s="15" t="s">
        <v>49</v>
      </c>
      <c r="D50" s="18">
        <f t="shared" si="7"/>
        <v>11.2</v>
      </c>
      <c r="E50" s="20" t="str">
        <f t="shared" si="8"/>
        <v>--</v>
      </c>
      <c r="F50" s="28">
        <f t="shared" si="9"/>
        <v>11.152416356877323</v>
      </c>
      <c r="G50" s="28" t="str">
        <f t="shared" si="10"/>
        <v>--</v>
      </c>
      <c r="H50" s="16" t="str">
        <f>IFERROR(VLOOKUP(B50,#REF!,6,FALSE),"")</f>
        <v/>
      </c>
      <c r="I50" s="17">
        <v>3000</v>
      </c>
      <c r="J50" s="17">
        <v>3000</v>
      </c>
      <c r="K50" s="17" t="str">
        <f>IFERROR(VLOOKUP(B50,#REF!,9,FALSE),"")</f>
        <v/>
      </c>
      <c r="L50" s="17">
        <v>3000</v>
      </c>
      <c r="M50" s="10" t="e">
        <f>VLOOKUP(B50,#REF!,2,FALSE)</f>
        <v>#REF!</v>
      </c>
      <c r="N50" s="2" t="str">
        <f>IFERROR(VLOOKUP(B50,#REF!,39,FALSE),"")</f>
        <v/>
      </c>
      <c r="O50" s="18" t="str">
        <f>IFERROR(VLOOKUP(B50,#REF!,10,FALSE),"")</f>
        <v/>
      </c>
      <c r="P50" s="18" t="str">
        <f>IFERROR(VLOOKUP(B50,#REF!,11,FALSE),"")</f>
        <v/>
      </c>
      <c r="Q50" s="18"/>
      <c r="R50" s="18" t="str">
        <f>IFERROR(VLOOKUP(B50,#REF!,12,FALSE),"")</f>
        <v/>
      </c>
      <c r="S50" s="17">
        <v>0</v>
      </c>
      <c r="T50" s="17">
        <v>0</v>
      </c>
      <c r="U50" s="17">
        <v>3000</v>
      </c>
      <c r="V50" s="19">
        <v>6000</v>
      </c>
      <c r="W50" s="20">
        <v>22.3</v>
      </c>
      <c r="X50" s="21" t="s">
        <v>36</v>
      </c>
      <c r="Y50" s="19">
        <v>269</v>
      </c>
      <c r="Z50" s="17" t="s">
        <v>36</v>
      </c>
      <c r="AA50" s="22" t="s">
        <v>41</v>
      </c>
      <c r="AB50" s="23" t="str">
        <f t="shared" si="11"/>
        <v>E</v>
      </c>
      <c r="AC50" s="17">
        <v>0</v>
      </c>
      <c r="AD50" s="17">
        <v>0</v>
      </c>
      <c r="AE50" s="17">
        <v>0</v>
      </c>
      <c r="AF50" s="17">
        <v>0</v>
      </c>
      <c r="AG50" s="15" t="s">
        <v>35</v>
      </c>
      <c r="AH50" s="2"/>
      <c r="AI50" s="2"/>
    </row>
    <row r="51" spans="1:35" ht="14.5">
      <c r="A51" s="18" t="str">
        <f t="shared" si="6"/>
        <v>ZeroZero</v>
      </c>
      <c r="B51" s="14" t="s">
        <v>89</v>
      </c>
      <c r="C51" s="15" t="s">
        <v>49</v>
      </c>
      <c r="D51" s="18" t="str">
        <f t="shared" si="7"/>
        <v>前八週無拉料</v>
      </c>
      <c r="E51" s="20" t="str">
        <f t="shared" si="8"/>
        <v>--</v>
      </c>
      <c r="F51" s="28" t="str">
        <f t="shared" si="9"/>
        <v>--</v>
      </c>
      <c r="G51" s="28" t="str">
        <f t="shared" si="10"/>
        <v>--</v>
      </c>
      <c r="H51" s="16" t="str">
        <f>IFERROR(VLOOKUP(B51,#REF!,6,FALSE),"")</f>
        <v/>
      </c>
      <c r="I51" s="17">
        <v>3000</v>
      </c>
      <c r="J51" s="17">
        <v>0</v>
      </c>
      <c r="K51" s="17" t="str">
        <f>IFERROR(VLOOKUP(B51,#REF!,9,FALSE),"")</f>
        <v/>
      </c>
      <c r="L51" s="17">
        <v>0</v>
      </c>
      <c r="M51" s="10" t="e">
        <f>VLOOKUP(B51,#REF!,2,FALSE)</f>
        <v>#REF!</v>
      </c>
      <c r="N51" s="2" t="str">
        <f>IFERROR(VLOOKUP(B51,#REF!,39,FALSE),"")</f>
        <v/>
      </c>
      <c r="O51" s="18" t="str">
        <f>IFERROR(VLOOKUP(B51,#REF!,10,FALSE),"")</f>
        <v/>
      </c>
      <c r="P51" s="18" t="str">
        <f>IFERROR(VLOOKUP(B51,#REF!,11,FALSE),"")</f>
        <v/>
      </c>
      <c r="Q51" s="18"/>
      <c r="R51" s="18" t="str">
        <f>IFERROR(VLOOKUP(B51,#REF!,12,FALSE),"")</f>
        <v/>
      </c>
      <c r="S51" s="17">
        <v>0</v>
      </c>
      <c r="T51" s="17">
        <v>0</v>
      </c>
      <c r="U51" s="17">
        <v>0</v>
      </c>
      <c r="V51" s="19">
        <v>3000</v>
      </c>
      <c r="W51" s="20" t="s">
        <v>36</v>
      </c>
      <c r="X51" s="21" t="s">
        <v>36</v>
      </c>
      <c r="Y51" s="19">
        <v>0</v>
      </c>
      <c r="Z51" s="17" t="s">
        <v>36</v>
      </c>
      <c r="AA51" s="22" t="s">
        <v>41</v>
      </c>
      <c r="AB51" s="23" t="str">
        <f t="shared" si="11"/>
        <v>E</v>
      </c>
      <c r="AC51" s="17">
        <v>0</v>
      </c>
      <c r="AD51" s="17">
        <v>0</v>
      </c>
      <c r="AE51" s="17">
        <v>0</v>
      </c>
      <c r="AF51" s="17">
        <v>0</v>
      </c>
      <c r="AG51" s="15" t="s">
        <v>35</v>
      </c>
      <c r="AH51" s="2"/>
      <c r="AI51" s="2"/>
    </row>
    <row r="52" spans="1:35" ht="14.5">
      <c r="A52" s="18" t="str">
        <f t="shared" si="6"/>
        <v>Normal</v>
      </c>
      <c r="B52" s="14" t="s">
        <v>90</v>
      </c>
      <c r="C52" s="15" t="s">
        <v>49</v>
      </c>
      <c r="D52" s="18">
        <f t="shared" si="7"/>
        <v>6.6</v>
      </c>
      <c r="E52" s="20">
        <f t="shared" si="8"/>
        <v>7.7581206496519721</v>
      </c>
      <c r="F52" s="28">
        <f t="shared" si="9"/>
        <v>8.9846153846153847</v>
      </c>
      <c r="G52" s="28">
        <f t="shared" si="10"/>
        <v>10.585846867749419</v>
      </c>
      <c r="H52" s="16" t="str">
        <f>IFERROR(VLOOKUP(B52,#REF!,6,FALSE),"")</f>
        <v/>
      </c>
      <c r="I52" s="17">
        <v>438000</v>
      </c>
      <c r="J52" s="17">
        <v>363000</v>
      </c>
      <c r="K52" s="17" t="str">
        <f>IFERROR(VLOOKUP(B52,#REF!,9,FALSE),"")</f>
        <v/>
      </c>
      <c r="L52" s="17">
        <v>321000</v>
      </c>
      <c r="M52" s="10" t="e">
        <f>VLOOKUP(B52,#REF!,2,FALSE)</f>
        <v>#REF!</v>
      </c>
      <c r="N52" s="2" t="str">
        <f>IFERROR(VLOOKUP(B52,#REF!,39,FALSE),"")</f>
        <v/>
      </c>
      <c r="O52" s="18" t="str">
        <f>IFERROR(VLOOKUP(B52,#REF!,10,FALSE),"")</f>
        <v/>
      </c>
      <c r="P52" s="18" t="str">
        <f>IFERROR(VLOOKUP(B52,#REF!,11,FALSE),"")</f>
        <v/>
      </c>
      <c r="Q52" s="18"/>
      <c r="R52" s="18" t="str">
        <f>IFERROR(VLOOKUP(B52,#REF!,12,FALSE),"")</f>
        <v/>
      </c>
      <c r="S52" s="17">
        <v>321000</v>
      </c>
      <c r="T52" s="17">
        <v>0</v>
      </c>
      <c r="U52" s="17">
        <v>0</v>
      </c>
      <c r="V52" s="19">
        <v>759000</v>
      </c>
      <c r="W52" s="20">
        <v>15.6</v>
      </c>
      <c r="X52" s="21">
        <v>18.3</v>
      </c>
      <c r="Y52" s="19">
        <v>48750</v>
      </c>
      <c r="Z52" s="17">
        <v>41376</v>
      </c>
      <c r="AA52" s="22">
        <v>0.8</v>
      </c>
      <c r="AB52" s="23">
        <f t="shared" si="11"/>
        <v>100</v>
      </c>
      <c r="AC52" s="17">
        <v>152710</v>
      </c>
      <c r="AD52" s="17">
        <v>71472</v>
      </c>
      <c r="AE52" s="17">
        <v>148202</v>
      </c>
      <c r="AF52" s="17">
        <v>113974</v>
      </c>
      <c r="AG52" s="15" t="s">
        <v>35</v>
      </c>
      <c r="AH52" s="2"/>
      <c r="AI52" s="2"/>
    </row>
    <row r="53" spans="1:35" ht="14.5">
      <c r="A53" s="18" t="str">
        <f t="shared" si="6"/>
        <v>OverStock</v>
      </c>
      <c r="B53" s="14" t="s">
        <v>91</v>
      </c>
      <c r="C53" s="15" t="s">
        <v>49</v>
      </c>
      <c r="D53" s="18">
        <f t="shared" si="7"/>
        <v>1.3</v>
      </c>
      <c r="E53" s="20">
        <f t="shared" si="8"/>
        <v>0.85579803166452717</v>
      </c>
      <c r="F53" s="28">
        <f t="shared" si="9"/>
        <v>24.666666666666668</v>
      </c>
      <c r="G53" s="28">
        <f t="shared" si="10"/>
        <v>15.832263585793752</v>
      </c>
      <c r="H53" s="16" t="str">
        <f>IFERROR(VLOOKUP(B53,#REF!,6,FALSE),"")</f>
        <v/>
      </c>
      <c r="I53" s="17">
        <v>111000</v>
      </c>
      <c r="J53" s="17">
        <v>36000</v>
      </c>
      <c r="K53" s="17" t="str">
        <f>IFERROR(VLOOKUP(B53,#REF!,9,FALSE),"")</f>
        <v/>
      </c>
      <c r="L53" s="17">
        <v>6000</v>
      </c>
      <c r="M53" s="10" t="e">
        <f>VLOOKUP(B53,#REF!,2,FALSE)</f>
        <v>#REF!</v>
      </c>
      <c r="N53" s="2" t="str">
        <f>IFERROR(VLOOKUP(B53,#REF!,39,FALSE),"")</f>
        <v/>
      </c>
      <c r="O53" s="18" t="str">
        <f>IFERROR(VLOOKUP(B53,#REF!,10,FALSE),"")</f>
        <v/>
      </c>
      <c r="P53" s="18" t="str">
        <f>IFERROR(VLOOKUP(B53,#REF!,11,FALSE),"")</f>
        <v/>
      </c>
      <c r="Q53" s="18"/>
      <c r="R53" s="18" t="str">
        <f>IFERROR(VLOOKUP(B53,#REF!,12,FALSE),"")</f>
        <v/>
      </c>
      <c r="S53" s="17">
        <v>6000</v>
      </c>
      <c r="T53" s="17">
        <v>0</v>
      </c>
      <c r="U53" s="17">
        <v>0</v>
      </c>
      <c r="V53" s="19">
        <v>117000</v>
      </c>
      <c r="W53" s="20">
        <v>26</v>
      </c>
      <c r="X53" s="21">
        <v>16.7</v>
      </c>
      <c r="Y53" s="19">
        <v>4500</v>
      </c>
      <c r="Z53" s="17">
        <v>7011</v>
      </c>
      <c r="AA53" s="22">
        <v>1.6</v>
      </c>
      <c r="AB53" s="23">
        <f t="shared" si="11"/>
        <v>100</v>
      </c>
      <c r="AC53" s="17">
        <v>23100</v>
      </c>
      <c r="AD53" s="17">
        <v>20000</v>
      </c>
      <c r="AE53" s="17">
        <v>20000</v>
      </c>
      <c r="AF53" s="17">
        <v>20000</v>
      </c>
      <c r="AG53" s="15" t="s">
        <v>35</v>
      </c>
      <c r="AH53" s="2"/>
      <c r="AI53" s="2"/>
    </row>
    <row r="54" spans="1:35" ht="14.5">
      <c r="A54" s="18" t="str">
        <f t="shared" si="6"/>
        <v>Normal</v>
      </c>
      <c r="B54" s="14" t="s">
        <v>92</v>
      </c>
      <c r="C54" s="15" t="s">
        <v>34</v>
      </c>
      <c r="D54" s="18">
        <f t="shared" si="7"/>
        <v>0.2</v>
      </c>
      <c r="E54" s="20">
        <f t="shared" si="8"/>
        <v>0.16017512480311807</v>
      </c>
      <c r="F54" s="28">
        <f t="shared" si="9"/>
        <v>12.347826086956522</v>
      </c>
      <c r="G54" s="28">
        <f t="shared" si="10"/>
        <v>11.372433861021383</v>
      </c>
      <c r="H54" s="16" t="str">
        <f>IFERROR(VLOOKUP(B54,#REF!,6,FALSE),"")</f>
        <v/>
      </c>
      <c r="I54" s="17">
        <v>426000</v>
      </c>
      <c r="J54" s="17">
        <v>222000</v>
      </c>
      <c r="K54" s="17" t="str">
        <f>IFERROR(VLOOKUP(B54,#REF!,9,FALSE),"")</f>
        <v/>
      </c>
      <c r="L54" s="17">
        <v>6000</v>
      </c>
      <c r="M54" s="10" t="e">
        <f>VLOOKUP(B54,#REF!,2,FALSE)</f>
        <v>#REF!</v>
      </c>
      <c r="N54" s="2" t="str">
        <f>IFERROR(VLOOKUP(B54,#REF!,39,FALSE),"")</f>
        <v/>
      </c>
      <c r="O54" s="18" t="str">
        <f>IFERROR(VLOOKUP(B54,#REF!,10,FALSE),"")</f>
        <v/>
      </c>
      <c r="P54" s="18" t="str">
        <f>IFERROR(VLOOKUP(B54,#REF!,11,FALSE),"")</f>
        <v/>
      </c>
      <c r="Q54" s="18"/>
      <c r="R54" s="18" t="str">
        <f>IFERROR(VLOOKUP(B54,#REF!,12,FALSE),"")</f>
        <v/>
      </c>
      <c r="S54" s="17">
        <v>6000</v>
      </c>
      <c r="T54" s="17">
        <v>0</v>
      </c>
      <c r="U54" s="17">
        <v>0</v>
      </c>
      <c r="V54" s="19">
        <v>432000</v>
      </c>
      <c r="W54" s="20">
        <v>12.5</v>
      </c>
      <c r="X54" s="21">
        <v>11.5</v>
      </c>
      <c r="Y54" s="19">
        <v>34500</v>
      </c>
      <c r="Z54" s="17">
        <v>37459</v>
      </c>
      <c r="AA54" s="22">
        <v>1.1000000000000001</v>
      </c>
      <c r="AB54" s="23">
        <f t="shared" si="11"/>
        <v>100</v>
      </c>
      <c r="AC54" s="17">
        <v>112841</v>
      </c>
      <c r="AD54" s="17">
        <v>146720</v>
      </c>
      <c r="AE54" s="17">
        <v>77570</v>
      </c>
      <c r="AF54" s="17">
        <v>58226</v>
      </c>
      <c r="AG54" s="15" t="s">
        <v>35</v>
      </c>
      <c r="AH54" s="2"/>
      <c r="AI54" s="2"/>
    </row>
    <row r="55" spans="1:35" ht="14.5">
      <c r="A55" s="18" t="str">
        <f t="shared" si="6"/>
        <v>Normal</v>
      </c>
      <c r="B55" s="14" t="s">
        <v>93</v>
      </c>
      <c r="C55" s="15" t="s">
        <v>34</v>
      </c>
      <c r="D55" s="18">
        <f t="shared" si="7"/>
        <v>0</v>
      </c>
      <c r="E55" s="20">
        <f t="shared" si="8"/>
        <v>0</v>
      </c>
      <c r="F55" s="28">
        <f t="shared" si="9"/>
        <v>0</v>
      </c>
      <c r="G55" s="28">
        <f t="shared" si="10"/>
        <v>0</v>
      </c>
      <c r="H55" s="16" t="str">
        <f>IFERROR(VLOOKUP(B55,#REF!,6,FALSE),"")</f>
        <v/>
      </c>
      <c r="I55" s="17">
        <v>0</v>
      </c>
      <c r="J55" s="17">
        <v>0</v>
      </c>
      <c r="K55" s="17" t="str">
        <f>IFERROR(VLOOKUP(B55,#REF!,9,FALSE),"")</f>
        <v/>
      </c>
      <c r="L55" s="17">
        <v>0</v>
      </c>
      <c r="M55" s="10" t="e">
        <f>VLOOKUP(B55,#REF!,2,FALSE)</f>
        <v>#REF!</v>
      </c>
      <c r="N55" s="2" t="str">
        <f>IFERROR(VLOOKUP(B55,#REF!,39,FALSE),"")</f>
        <v/>
      </c>
      <c r="O55" s="18" t="str">
        <f>IFERROR(VLOOKUP(B55,#REF!,10,FALSE),"")</f>
        <v/>
      </c>
      <c r="P55" s="18" t="str">
        <f>IFERROR(VLOOKUP(B55,#REF!,11,FALSE),"")</f>
        <v/>
      </c>
      <c r="Q55" s="18"/>
      <c r="R55" s="18" t="str">
        <f>IFERROR(VLOOKUP(B55,#REF!,12,FALSE),"")</f>
        <v/>
      </c>
      <c r="S55" s="17">
        <v>0</v>
      </c>
      <c r="T55" s="17">
        <v>0</v>
      </c>
      <c r="U55" s="17">
        <v>0</v>
      </c>
      <c r="V55" s="19">
        <v>0</v>
      </c>
      <c r="W55" s="20">
        <v>0</v>
      </c>
      <c r="X55" s="21">
        <v>0</v>
      </c>
      <c r="Y55" s="19">
        <v>375</v>
      </c>
      <c r="Z55" s="17">
        <v>1681</v>
      </c>
      <c r="AA55" s="22">
        <v>4.5</v>
      </c>
      <c r="AB55" s="23">
        <f t="shared" si="11"/>
        <v>150</v>
      </c>
      <c r="AC55" s="17">
        <v>525</v>
      </c>
      <c r="AD55" s="17">
        <v>10600</v>
      </c>
      <c r="AE55" s="17">
        <v>4000</v>
      </c>
      <c r="AF55" s="17">
        <v>0</v>
      </c>
      <c r="AG55" s="15" t="s">
        <v>35</v>
      </c>
      <c r="AH55" s="2"/>
      <c r="AI55" s="2"/>
    </row>
    <row r="56" spans="1:35" ht="14.5">
      <c r="A56" s="18" t="str">
        <f t="shared" si="6"/>
        <v>Normal</v>
      </c>
      <c r="B56" s="14" t="s">
        <v>94</v>
      </c>
      <c r="C56" s="15" t="s">
        <v>34</v>
      </c>
      <c r="D56" s="18">
        <f t="shared" si="7"/>
        <v>4.5999999999999996</v>
      </c>
      <c r="E56" s="20">
        <f t="shared" si="8"/>
        <v>9.1962616822429908</v>
      </c>
      <c r="F56" s="28">
        <f t="shared" si="9"/>
        <v>0.83916083916083917</v>
      </c>
      <c r="G56" s="28">
        <f t="shared" si="10"/>
        <v>1.6822429906542056</v>
      </c>
      <c r="H56" s="16" t="str">
        <f>IFERROR(VLOOKUP(B56,#REF!,6,FALSE),"")</f>
        <v/>
      </c>
      <c r="I56" s="17">
        <v>45000</v>
      </c>
      <c r="J56" s="17">
        <v>0</v>
      </c>
      <c r="K56" s="17" t="str">
        <f>IFERROR(VLOOKUP(B56,#REF!,9,FALSE),"")</f>
        <v/>
      </c>
      <c r="L56" s="17">
        <v>246000</v>
      </c>
      <c r="M56" s="10" t="e">
        <f>VLOOKUP(B56,#REF!,2,FALSE)</f>
        <v>#REF!</v>
      </c>
      <c r="N56" s="2" t="str">
        <f>IFERROR(VLOOKUP(B56,#REF!,39,FALSE),"")</f>
        <v/>
      </c>
      <c r="O56" s="18" t="str">
        <f>IFERROR(VLOOKUP(B56,#REF!,10,FALSE),"")</f>
        <v/>
      </c>
      <c r="P56" s="18" t="str">
        <f>IFERROR(VLOOKUP(B56,#REF!,11,FALSE),"")</f>
        <v/>
      </c>
      <c r="Q56" s="18"/>
      <c r="R56" s="18" t="str">
        <f>IFERROR(VLOOKUP(B56,#REF!,12,FALSE),"")</f>
        <v/>
      </c>
      <c r="S56" s="17">
        <v>246000</v>
      </c>
      <c r="T56" s="17">
        <v>0</v>
      </c>
      <c r="U56" s="17">
        <v>0</v>
      </c>
      <c r="V56" s="19">
        <v>291000</v>
      </c>
      <c r="W56" s="20">
        <v>5.4</v>
      </c>
      <c r="X56" s="21">
        <v>10.9</v>
      </c>
      <c r="Y56" s="19">
        <v>53625</v>
      </c>
      <c r="Z56" s="17">
        <v>26750</v>
      </c>
      <c r="AA56" s="22">
        <v>0.5</v>
      </c>
      <c r="AB56" s="23">
        <f t="shared" si="11"/>
        <v>100</v>
      </c>
      <c r="AC56" s="17">
        <v>9612</v>
      </c>
      <c r="AD56" s="17">
        <v>95394</v>
      </c>
      <c r="AE56" s="17">
        <v>135744</v>
      </c>
      <c r="AF56" s="17">
        <v>0</v>
      </c>
      <c r="AG56" s="15" t="s">
        <v>35</v>
      </c>
      <c r="AH56" s="2"/>
      <c r="AI56" s="2"/>
    </row>
    <row r="57" spans="1:35" ht="14.5">
      <c r="A57" s="18" t="str">
        <f t="shared" si="6"/>
        <v>OverStock</v>
      </c>
      <c r="B57" s="14" t="s">
        <v>95</v>
      </c>
      <c r="C57" s="15" t="s">
        <v>34</v>
      </c>
      <c r="D57" s="18">
        <f t="shared" si="7"/>
        <v>4.2</v>
      </c>
      <c r="E57" s="20">
        <f t="shared" si="8"/>
        <v>3.5617916891527255</v>
      </c>
      <c r="F57" s="28">
        <f t="shared" si="9"/>
        <v>14.476190476190476</v>
      </c>
      <c r="G57" s="28">
        <f t="shared" si="10"/>
        <v>12.304371289800324</v>
      </c>
      <c r="H57" s="16" t="str">
        <f>IFERROR(VLOOKUP(B57,#REF!,6,FALSE),"")</f>
        <v/>
      </c>
      <c r="I57" s="17">
        <v>114000</v>
      </c>
      <c r="J57" s="17">
        <v>57000</v>
      </c>
      <c r="K57" s="17" t="str">
        <f>IFERROR(VLOOKUP(B57,#REF!,9,FALSE),"")</f>
        <v/>
      </c>
      <c r="L57" s="17">
        <v>33000</v>
      </c>
      <c r="M57" s="10" t="e">
        <f>VLOOKUP(B57,#REF!,2,FALSE)</f>
        <v>#REF!</v>
      </c>
      <c r="N57" s="2" t="str">
        <f>IFERROR(VLOOKUP(B57,#REF!,39,FALSE),"")</f>
        <v/>
      </c>
      <c r="O57" s="18" t="str">
        <f>IFERROR(VLOOKUP(B57,#REF!,10,FALSE),"")</f>
        <v/>
      </c>
      <c r="P57" s="18" t="str">
        <f>IFERROR(VLOOKUP(B57,#REF!,11,FALSE),"")</f>
        <v/>
      </c>
      <c r="Q57" s="18"/>
      <c r="R57" s="18" t="str">
        <f>IFERROR(VLOOKUP(B57,#REF!,12,FALSE),"")</f>
        <v/>
      </c>
      <c r="S57" s="17">
        <v>33000</v>
      </c>
      <c r="T57" s="17">
        <v>0</v>
      </c>
      <c r="U57" s="17">
        <v>0</v>
      </c>
      <c r="V57" s="19">
        <v>147000</v>
      </c>
      <c r="W57" s="20">
        <v>18.7</v>
      </c>
      <c r="X57" s="21">
        <v>15.9</v>
      </c>
      <c r="Y57" s="19">
        <v>7875</v>
      </c>
      <c r="Z57" s="17">
        <v>9265</v>
      </c>
      <c r="AA57" s="22">
        <v>1.2</v>
      </c>
      <c r="AB57" s="23">
        <f t="shared" si="11"/>
        <v>100</v>
      </c>
      <c r="AC57" s="17">
        <v>23036</v>
      </c>
      <c r="AD57" s="17">
        <v>39325</v>
      </c>
      <c r="AE57" s="17">
        <v>21025</v>
      </c>
      <c r="AF57" s="17">
        <v>19942</v>
      </c>
      <c r="AG57" s="15" t="s">
        <v>35</v>
      </c>
      <c r="AH57" s="2"/>
      <c r="AI57" s="2"/>
    </row>
    <row r="58" spans="1:35" ht="14.5">
      <c r="A58" s="18" t="str">
        <f t="shared" si="6"/>
        <v>Normal</v>
      </c>
      <c r="B58" s="14" t="s">
        <v>97</v>
      </c>
      <c r="C58" s="15" t="s">
        <v>34</v>
      </c>
      <c r="D58" s="18">
        <f t="shared" si="7"/>
        <v>0</v>
      </c>
      <c r="E58" s="20">
        <f t="shared" si="8"/>
        <v>0</v>
      </c>
      <c r="F58" s="28">
        <f t="shared" si="9"/>
        <v>8</v>
      </c>
      <c r="G58" s="28">
        <f t="shared" si="10"/>
        <v>4.5431600201918227</v>
      </c>
      <c r="H58" s="16" t="str">
        <f>IFERROR(VLOOKUP(B58,#REF!,6,FALSE),"")</f>
        <v/>
      </c>
      <c r="I58" s="17">
        <v>9000</v>
      </c>
      <c r="J58" s="17">
        <v>6000</v>
      </c>
      <c r="K58" s="17" t="str">
        <f>IFERROR(VLOOKUP(B58,#REF!,9,FALSE),"")</f>
        <v/>
      </c>
      <c r="L58" s="17">
        <v>0</v>
      </c>
      <c r="M58" s="10" t="e">
        <f>VLOOKUP(B58,#REF!,2,FALSE)</f>
        <v>#REF!</v>
      </c>
      <c r="N58" s="2" t="str">
        <f>IFERROR(VLOOKUP(B58,#REF!,39,FALSE),"")</f>
        <v/>
      </c>
      <c r="O58" s="18" t="str">
        <f>IFERROR(VLOOKUP(B58,#REF!,10,FALSE),"")</f>
        <v/>
      </c>
      <c r="P58" s="18" t="str">
        <f>IFERROR(VLOOKUP(B58,#REF!,11,FALSE),"")</f>
        <v/>
      </c>
      <c r="Q58" s="18"/>
      <c r="R58" s="18" t="str">
        <f>IFERROR(VLOOKUP(B58,#REF!,12,FALSE),"")</f>
        <v/>
      </c>
      <c r="S58" s="17">
        <v>0</v>
      </c>
      <c r="T58" s="17">
        <v>0</v>
      </c>
      <c r="U58" s="17">
        <v>0</v>
      </c>
      <c r="V58" s="19">
        <v>9000</v>
      </c>
      <c r="W58" s="20">
        <v>8</v>
      </c>
      <c r="X58" s="21">
        <v>4.5</v>
      </c>
      <c r="Y58" s="19">
        <v>1125</v>
      </c>
      <c r="Z58" s="17">
        <v>1981</v>
      </c>
      <c r="AA58" s="22">
        <v>1.8</v>
      </c>
      <c r="AB58" s="23">
        <f t="shared" si="11"/>
        <v>100</v>
      </c>
      <c r="AC58" s="17">
        <v>11827</v>
      </c>
      <c r="AD58" s="17">
        <v>4000</v>
      </c>
      <c r="AE58" s="17">
        <v>2000</v>
      </c>
      <c r="AF58" s="17">
        <v>10400</v>
      </c>
      <c r="AG58" s="15" t="s">
        <v>35</v>
      </c>
      <c r="AH58" s="2"/>
      <c r="AI58" s="2"/>
    </row>
    <row r="59" spans="1:35" ht="14.5">
      <c r="A59" s="18" t="str">
        <f t="shared" si="6"/>
        <v>OverStock</v>
      </c>
      <c r="B59" s="14" t="s">
        <v>96</v>
      </c>
      <c r="C59" s="15" t="s">
        <v>34</v>
      </c>
      <c r="D59" s="18">
        <f t="shared" si="7"/>
        <v>0</v>
      </c>
      <c r="E59" s="20">
        <f t="shared" si="8"/>
        <v>0</v>
      </c>
      <c r="F59" s="28">
        <f t="shared" si="9"/>
        <v>24</v>
      </c>
      <c r="G59" s="28">
        <f t="shared" si="10"/>
        <v>23.746701846965699</v>
      </c>
      <c r="H59" s="16" t="str">
        <f>IFERROR(VLOOKUP(B59,#REF!,6,FALSE),"")</f>
        <v/>
      </c>
      <c r="I59" s="17">
        <v>9000</v>
      </c>
      <c r="J59" s="17">
        <v>6000</v>
      </c>
      <c r="K59" s="17" t="str">
        <f>IFERROR(VLOOKUP(B59,#REF!,9,FALSE),"")</f>
        <v/>
      </c>
      <c r="L59" s="17">
        <v>0</v>
      </c>
      <c r="M59" s="10" t="e">
        <f>VLOOKUP(B59,#REF!,2,FALSE)</f>
        <v>#REF!</v>
      </c>
      <c r="N59" s="2" t="str">
        <f>IFERROR(VLOOKUP(B59,#REF!,39,FALSE),"")</f>
        <v/>
      </c>
      <c r="O59" s="18" t="str">
        <f>IFERROR(VLOOKUP(B59,#REF!,10,FALSE),"")</f>
        <v/>
      </c>
      <c r="P59" s="18" t="str">
        <f>IFERROR(VLOOKUP(B59,#REF!,11,FALSE),"")</f>
        <v/>
      </c>
      <c r="Q59" s="18"/>
      <c r="R59" s="18" t="str">
        <f>IFERROR(VLOOKUP(B59,#REF!,12,FALSE),"")</f>
        <v/>
      </c>
      <c r="S59" s="17">
        <v>0</v>
      </c>
      <c r="T59" s="17">
        <v>0</v>
      </c>
      <c r="U59" s="17">
        <v>0</v>
      </c>
      <c r="V59" s="19">
        <v>9000</v>
      </c>
      <c r="W59" s="20">
        <v>24</v>
      </c>
      <c r="X59" s="21">
        <v>23.7</v>
      </c>
      <c r="Y59" s="19">
        <v>375</v>
      </c>
      <c r="Z59" s="17">
        <v>379</v>
      </c>
      <c r="AA59" s="22">
        <v>1</v>
      </c>
      <c r="AB59" s="23">
        <f t="shared" si="11"/>
        <v>100</v>
      </c>
      <c r="AC59" s="17">
        <v>0</v>
      </c>
      <c r="AD59" s="17">
        <v>1414</v>
      </c>
      <c r="AE59" s="17">
        <v>2000</v>
      </c>
      <c r="AF59" s="17">
        <v>0</v>
      </c>
      <c r="AG59" s="15" t="s">
        <v>35</v>
      </c>
      <c r="AH59" s="2"/>
      <c r="AI59" s="2"/>
    </row>
    <row r="60" spans="1:35" ht="14.5">
      <c r="A60" s="18" t="str">
        <f t="shared" si="6"/>
        <v>Normal</v>
      </c>
      <c r="B60" s="14" t="s">
        <v>98</v>
      </c>
      <c r="C60" s="15" t="s">
        <v>34</v>
      </c>
      <c r="D60" s="18">
        <f t="shared" si="7"/>
        <v>0</v>
      </c>
      <c r="E60" s="20">
        <f t="shared" si="8"/>
        <v>0</v>
      </c>
      <c r="F60" s="28">
        <f t="shared" si="9"/>
        <v>8</v>
      </c>
      <c r="G60" s="28">
        <f t="shared" si="10"/>
        <v>14.510278113663846</v>
      </c>
      <c r="H60" s="16" t="str">
        <f>IFERROR(VLOOKUP(B60,#REF!,6,FALSE),"")</f>
        <v/>
      </c>
      <c r="I60" s="17">
        <v>12000</v>
      </c>
      <c r="J60" s="17">
        <v>9000</v>
      </c>
      <c r="K60" s="17" t="str">
        <f>IFERROR(VLOOKUP(B60,#REF!,9,FALSE),"")</f>
        <v/>
      </c>
      <c r="L60" s="17">
        <v>0</v>
      </c>
      <c r="M60" s="10" t="e">
        <f>VLOOKUP(B60,#REF!,2,FALSE)</f>
        <v>#REF!</v>
      </c>
      <c r="N60" s="2" t="str">
        <f>IFERROR(VLOOKUP(B60,#REF!,39,FALSE),"")</f>
        <v/>
      </c>
      <c r="O60" s="18" t="str">
        <f>IFERROR(VLOOKUP(B60,#REF!,10,FALSE),"")</f>
        <v/>
      </c>
      <c r="P60" s="18" t="str">
        <f>IFERROR(VLOOKUP(B60,#REF!,11,FALSE),"")</f>
        <v/>
      </c>
      <c r="Q60" s="18"/>
      <c r="R60" s="18" t="str">
        <f>IFERROR(VLOOKUP(B60,#REF!,12,FALSE),"")</f>
        <v/>
      </c>
      <c r="S60" s="17">
        <v>0</v>
      </c>
      <c r="T60" s="17">
        <v>0</v>
      </c>
      <c r="U60" s="17">
        <v>0</v>
      </c>
      <c r="V60" s="19">
        <v>12000</v>
      </c>
      <c r="W60" s="20">
        <v>8</v>
      </c>
      <c r="X60" s="21">
        <v>14.5</v>
      </c>
      <c r="Y60" s="19">
        <v>1500</v>
      </c>
      <c r="Z60" s="17">
        <v>827</v>
      </c>
      <c r="AA60" s="22">
        <v>0.6</v>
      </c>
      <c r="AB60" s="23">
        <f t="shared" si="11"/>
        <v>100</v>
      </c>
      <c r="AC60" s="17">
        <v>0</v>
      </c>
      <c r="AD60" s="17">
        <v>7439</v>
      </c>
      <c r="AE60" s="17">
        <v>0</v>
      </c>
      <c r="AF60" s="17">
        <v>0</v>
      </c>
      <c r="AG60" s="15" t="s">
        <v>35</v>
      </c>
      <c r="AH60" s="2"/>
      <c r="AI60" s="2"/>
    </row>
    <row r="61" spans="1:35" ht="14.5">
      <c r="A61" s="18" t="str">
        <f t="shared" si="6"/>
        <v>OverStock</v>
      </c>
      <c r="B61" s="14" t="s">
        <v>99</v>
      </c>
      <c r="C61" s="15" t="s">
        <v>34</v>
      </c>
      <c r="D61" s="18">
        <f t="shared" si="7"/>
        <v>4</v>
      </c>
      <c r="E61" s="20">
        <f t="shared" si="8"/>
        <v>2.0590253946465338</v>
      </c>
      <c r="F61" s="28">
        <f t="shared" si="9"/>
        <v>28</v>
      </c>
      <c r="G61" s="28">
        <f t="shared" si="10"/>
        <v>14.413177762525738</v>
      </c>
      <c r="H61" s="16" t="str">
        <f>IFERROR(VLOOKUP(B61,#REF!,6,FALSE),"")</f>
        <v/>
      </c>
      <c r="I61" s="17">
        <v>21000</v>
      </c>
      <c r="J61" s="17">
        <v>9000</v>
      </c>
      <c r="K61" s="17" t="str">
        <f>IFERROR(VLOOKUP(B61,#REF!,9,FALSE),"")</f>
        <v/>
      </c>
      <c r="L61" s="17">
        <v>3000</v>
      </c>
      <c r="M61" s="10" t="e">
        <f>VLOOKUP(B61,#REF!,2,FALSE)</f>
        <v>#REF!</v>
      </c>
      <c r="N61" s="2" t="str">
        <f>IFERROR(VLOOKUP(B61,#REF!,39,FALSE),"")</f>
        <v/>
      </c>
      <c r="O61" s="18" t="str">
        <f>IFERROR(VLOOKUP(B61,#REF!,10,FALSE),"")</f>
        <v/>
      </c>
      <c r="P61" s="18" t="str">
        <f>IFERROR(VLOOKUP(B61,#REF!,11,FALSE),"")</f>
        <v/>
      </c>
      <c r="Q61" s="18"/>
      <c r="R61" s="18" t="str">
        <f>IFERROR(VLOOKUP(B61,#REF!,12,FALSE),"")</f>
        <v/>
      </c>
      <c r="S61" s="17">
        <v>3000</v>
      </c>
      <c r="T61" s="17">
        <v>0</v>
      </c>
      <c r="U61" s="17">
        <v>0</v>
      </c>
      <c r="V61" s="19">
        <v>24000</v>
      </c>
      <c r="W61" s="20">
        <v>32</v>
      </c>
      <c r="X61" s="21">
        <v>16.5</v>
      </c>
      <c r="Y61" s="19">
        <v>750</v>
      </c>
      <c r="Z61" s="17">
        <v>1457</v>
      </c>
      <c r="AA61" s="22">
        <v>1.9</v>
      </c>
      <c r="AB61" s="23">
        <f t="shared" si="11"/>
        <v>100</v>
      </c>
      <c r="AC61" s="17">
        <v>1769</v>
      </c>
      <c r="AD61" s="17">
        <v>7200</v>
      </c>
      <c r="AE61" s="17">
        <v>4148</v>
      </c>
      <c r="AF61" s="17">
        <v>6400</v>
      </c>
      <c r="AG61" s="15" t="s">
        <v>35</v>
      </c>
      <c r="AH61" s="2"/>
      <c r="AI61" s="2"/>
    </row>
    <row r="62" spans="1:35" ht="14.5">
      <c r="A62" s="18" t="str">
        <f t="shared" si="6"/>
        <v>OverStock</v>
      </c>
      <c r="B62" s="14" t="s">
        <v>100</v>
      </c>
      <c r="C62" s="15" t="s">
        <v>34</v>
      </c>
      <c r="D62" s="18">
        <f t="shared" si="7"/>
        <v>0</v>
      </c>
      <c r="E62" s="20">
        <f t="shared" si="8"/>
        <v>0</v>
      </c>
      <c r="F62" s="28">
        <f t="shared" si="9"/>
        <v>21.333333333333332</v>
      </c>
      <c r="G62" s="28">
        <f t="shared" si="10"/>
        <v>7.6997112608277192</v>
      </c>
      <c r="H62" s="16" t="str">
        <f>IFERROR(VLOOKUP(B62,#REF!,6,FALSE),"")</f>
        <v/>
      </c>
      <c r="I62" s="17">
        <v>24000</v>
      </c>
      <c r="J62" s="17">
        <v>15000</v>
      </c>
      <c r="K62" s="17" t="str">
        <f>IFERROR(VLOOKUP(B62,#REF!,9,FALSE),"")</f>
        <v/>
      </c>
      <c r="L62" s="17">
        <v>0</v>
      </c>
      <c r="M62" s="10" t="e">
        <f>VLOOKUP(B62,#REF!,2,FALSE)</f>
        <v>#REF!</v>
      </c>
      <c r="N62" s="2" t="str">
        <f>IFERROR(VLOOKUP(B62,#REF!,39,FALSE),"")</f>
        <v/>
      </c>
      <c r="O62" s="18" t="str">
        <f>IFERROR(VLOOKUP(B62,#REF!,10,FALSE),"")</f>
        <v/>
      </c>
      <c r="P62" s="18" t="str">
        <f>IFERROR(VLOOKUP(B62,#REF!,11,FALSE),"")</f>
        <v/>
      </c>
      <c r="Q62" s="18"/>
      <c r="R62" s="18" t="str">
        <f>IFERROR(VLOOKUP(B62,#REF!,12,FALSE),"")</f>
        <v/>
      </c>
      <c r="S62" s="17">
        <v>0</v>
      </c>
      <c r="T62" s="17">
        <v>0</v>
      </c>
      <c r="U62" s="17">
        <v>0</v>
      </c>
      <c r="V62" s="19">
        <v>24000</v>
      </c>
      <c r="W62" s="20">
        <v>21.3</v>
      </c>
      <c r="X62" s="21">
        <v>7.7</v>
      </c>
      <c r="Y62" s="19">
        <v>1125</v>
      </c>
      <c r="Z62" s="17">
        <v>3117</v>
      </c>
      <c r="AA62" s="22">
        <v>2.8</v>
      </c>
      <c r="AB62" s="23">
        <f t="shared" si="11"/>
        <v>150</v>
      </c>
      <c r="AC62" s="17">
        <v>8595</v>
      </c>
      <c r="AD62" s="17">
        <v>12800</v>
      </c>
      <c r="AE62" s="17">
        <v>6656</v>
      </c>
      <c r="AF62" s="17">
        <v>12800</v>
      </c>
      <c r="AG62" s="15" t="s">
        <v>35</v>
      </c>
      <c r="AH62" s="2"/>
      <c r="AI62" s="2"/>
    </row>
    <row r="63" spans="1:35" ht="14.5">
      <c r="A63" s="18" t="str">
        <f t="shared" si="6"/>
        <v>Normal</v>
      </c>
      <c r="B63" s="14" t="s">
        <v>101</v>
      </c>
      <c r="C63" s="15" t="s">
        <v>34</v>
      </c>
      <c r="D63" s="18">
        <f t="shared" si="7"/>
        <v>4.8</v>
      </c>
      <c r="E63" s="20">
        <f t="shared" si="8"/>
        <v>3.4910783553141971</v>
      </c>
      <c r="F63" s="28">
        <f t="shared" si="9"/>
        <v>9.6</v>
      </c>
      <c r="G63" s="28">
        <f t="shared" si="10"/>
        <v>6.9821567106283942</v>
      </c>
      <c r="H63" s="16" t="str">
        <f>IFERROR(VLOOKUP(B63,#REF!,6,FALSE),"")</f>
        <v/>
      </c>
      <c r="I63" s="17">
        <v>18000</v>
      </c>
      <c r="J63" s="17">
        <v>9000</v>
      </c>
      <c r="K63" s="17" t="str">
        <f>IFERROR(VLOOKUP(B63,#REF!,9,FALSE),"")</f>
        <v/>
      </c>
      <c r="L63" s="17">
        <v>9000</v>
      </c>
      <c r="M63" s="10" t="e">
        <f>VLOOKUP(B63,#REF!,2,FALSE)</f>
        <v>#REF!</v>
      </c>
      <c r="N63" s="2" t="str">
        <f>IFERROR(VLOOKUP(B63,#REF!,39,FALSE),"")</f>
        <v/>
      </c>
      <c r="O63" s="18" t="str">
        <f>IFERROR(VLOOKUP(B63,#REF!,10,FALSE),"")</f>
        <v/>
      </c>
      <c r="P63" s="18" t="str">
        <f>IFERROR(VLOOKUP(B63,#REF!,11,FALSE),"")</f>
        <v/>
      </c>
      <c r="Q63" s="18"/>
      <c r="R63" s="18" t="str">
        <f>IFERROR(VLOOKUP(B63,#REF!,12,FALSE),"")</f>
        <v/>
      </c>
      <c r="S63" s="17">
        <v>9000</v>
      </c>
      <c r="T63" s="17">
        <v>0</v>
      </c>
      <c r="U63" s="17">
        <v>0</v>
      </c>
      <c r="V63" s="19">
        <v>27000</v>
      </c>
      <c r="W63" s="20">
        <v>14.4</v>
      </c>
      <c r="X63" s="21">
        <v>10.5</v>
      </c>
      <c r="Y63" s="19">
        <v>1875</v>
      </c>
      <c r="Z63" s="17">
        <v>2578</v>
      </c>
      <c r="AA63" s="22">
        <v>1.4</v>
      </c>
      <c r="AB63" s="23">
        <f t="shared" si="11"/>
        <v>100</v>
      </c>
      <c r="AC63" s="17">
        <v>5676</v>
      </c>
      <c r="AD63" s="17">
        <v>9000</v>
      </c>
      <c r="AE63" s="17">
        <v>8530</v>
      </c>
      <c r="AF63" s="17">
        <v>7000</v>
      </c>
      <c r="AG63" s="15" t="s">
        <v>35</v>
      </c>
      <c r="AH63" s="2"/>
      <c r="AI63" s="2"/>
    </row>
    <row r="64" spans="1:35" ht="14.5">
      <c r="A64" s="18" t="str">
        <f t="shared" si="6"/>
        <v>FCST</v>
      </c>
      <c r="B64" s="14" t="s">
        <v>102</v>
      </c>
      <c r="C64" s="15" t="s">
        <v>34</v>
      </c>
      <c r="D64" s="18" t="str">
        <f t="shared" si="7"/>
        <v>前八週無拉料</v>
      </c>
      <c r="E64" s="20">
        <f t="shared" si="8"/>
        <v>0</v>
      </c>
      <c r="F64" s="28" t="str">
        <f t="shared" si="9"/>
        <v>--</v>
      </c>
      <c r="G64" s="28">
        <f t="shared" si="10"/>
        <v>0</v>
      </c>
      <c r="H64" s="16" t="str">
        <f>IFERROR(VLOOKUP(B64,#REF!,6,FALSE),"")</f>
        <v/>
      </c>
      <c r="I64" s="17">
        <v>0</v>
      </c>
      <c r="J64" s="17">
        <v>0</v>
      </c>
      <c r="K64" s="17" t="str">
        <f>IFERROR(VLOOKUP(B64,#REF!,9,FALSE),"")</f>
        <v/>
      </c>
      <c r="L64" s="17">
        <v>0</v>
      </c>
      <c r="M64" s="10" t="e">
        <f>VLOOKUP(B64,#REF!,2,FALSE)</f>
        <v>#REF!</v>
      </c>
      <c r="N64" s="2" t="str">
        <f>IFERROR(VLOOKUP(B64,#REF!,39,FALSE),"")</f>
        <v/>
      </c>
      <c r="O64" s="18" t="str">
        <f>IFERROR(VLOOKUP(B64,#REF!,10,FALSE),"")</f>
        <v/>
      </c>
      <c r="P64" s="18" t="str">
        <f>IFERROR(VLOOKUP(B64,#REF!,11,FALSE),"")</f>
        <v/>
      </c>
      <c r="Q64" s="18"/>
      <c r="R64" s="18" t="str">
        <f>IFERROR(VLOOKUP(B64,#REF!,12,FALSE),"")</f>
        <v/>
      </c>
      <c r="S64" s="17">
        <v>0</v>
      </c>
      <c r="T64" s="17">
        <v>0</v>
      </c>
      <c r="U64" s="17">
        <v>0</v>
      </c>
      <c r="V64" s="19">
        <v>0</v>
      </c>
      <c r="W64" s="20" t="s">
        <v>36</v>
      </c>
      <c r="X64" s="21">
        <v>0</v>
      </c>
      <c r="Y64" s="19">
        <v>0</v>
      </c>
      <c r="Z64" s="17">
        <v>351</v>
      </c>
      <c r="AA64" s="22" t="s">
        <v>40</v>
      </c>
      <c r="AB64" s="23" t="str">
        <f t="shared" si="11"/>
        <v>F</v>
      </c>
      <c r="AC64" s="17">
        <v>0</v>
      </c>
      <c r="AD64" s="17">
        <v>557</v>
      </c>
      <c r="AE64" s="17">
        <v>2600</v>
      </c>
      <c r="AF64" s="17">
        <v>600</v>
      </c>
      <c r="AG64" s="15" t="s">
        <v>35</v>
      </c>
      <c r="AH64" s="2"/>
      <c r="AI64" s="2"/>
    </row>
    <row r="65" spans="1:35" ht="14.5">
      <c r="A65" s="18" t="str">
        <f t="shared" si="6"/>
        <v>Normal</v>
      </c>
      <c r="B65" s="14" t="s">
        <v>103</v>
      </c>
      <c r="C65" s="15" t="s">
        <v>34</v>
      </c>
      <c r="D65" s="18">
        <f t="shared" si="7"/>
        <v>2.4</v>
      </c>
      <c r="E65" s="20">
        <f t="shared" si="8"/>
        <v>4.3637038871007672</v>
      </c>
      <c r="F65" s="28">
        <f t="shared" si="9"/>
        <v>1.5689655172413792</v>
      </c>
      <c r="G65" s="28">
        <f t="shared" si="10"/>
        <v>2.8162911611785097</v>
      </c>
      <c r="H65" s="16" t="str">
        <f>IFERROR(VLOOKUP(B65,#REF!,6,FALSE),"")</f>
        <v/>
      </c>
      <c r="I65" s="17">
        <v>273000</v>
      </c>
      <c r="J65" s="17">
        <v>0</v>
      </c>
      <c r="K65" s="17" t="str">
        <f>IFERROR(VLOOKUP(B65,#REF!,9,FALSE),"")</f>
        <v/>
      </c>
      <c r="L65" s="17">
        <v>423000</v>
      </c>
      <c r="M65" s="10" t="e">
        <f>VLOOKUP(B65,#REF!,2,FALSE)</f>
        <v>#REF!</v>
      </c>
      <c r="N65" s="2" t="str">
        <f>IFERROR(VLOOKUP(B65,#REF!,39,FALSE),"")</f>
        <v/>
      </c>
      <c r="O65" s="18" t="str">
        <f>IFERROR(VLOOKUP(B65,#REF!,10,FALSE),"")</f>
        <v/>
      </c>
      <c r="P65" s="18" t="str">
        <f>IFERROR(VLOOKUP(B65,#REF!,11,FALSE),"")</f>
        <v/>
      </c>
      <c r="Q65" s="18"/>
      <c r="R65" s="18" t="str">
        <f>IFERROR(VLOOKUP(B65,#REF!,12,FALSE),"")</f>
        <v/>
      </c>
      <c r="S65" s="17">
        <v>423000</v>
      </c>
      <c r="T65" s="17">
        <v>0</v>
      </c>
      <c r="U65" s="17">
        <v>0</v>
      </c>
      <c r="V65" s="19">
        <v>696000</v>
      </c>
      <c r="W65" s="20">
        <v>4</v>
      </c>
      <c r="X65" s="21">
        <v>7.2</v>
      </c>
      <c r="Y65" s="19">
        <v>174000</v>
      </c>
      <c r="Z65" s="17">
        <v>96936</v>
      </c>
      <c r="AA65" s="22">
        <v>0.6</v>
      </c>
      <c r="AB65" s="23">
        <f t="shared" si="11"/>
        <v>100</v>
      </c>
      <c r="AC65" s="17">
        <v>350695</v>
      </c>
      <c r="AD65" s="17">
        <v>265532</v>
      </c>
      <c r="AE65" s="17">
        <v>256200</v>
      </c>
      <c r="AF65" s="17">
        <v>57600</v>
      </c>
      <c r="AG65" s="15" t="s">
        <v>35</v>
      </c>
      <c r="AH65" s="2"/>
      <c r="AI65" s="2"/>
    </row>
    <row r="66" spans="1:35" ht="14.5">
      <c r="A66" s="18" t="str">
        <f t="shared" si="6"/>
        <v>Normal</v>
      </c>
      <c r="B66" s="14" t="s">
        <v>104</v>
      </c>
      <c r="C66" s="15" t="s">
        <v>34</v>
      </c>
      <c r="D66" s="18">
        <f t="shared" si="7"/>
        <v>0</v>
      </c>
      <c r="E66" s="20">
        <f t="shared" si="8"/>
        <v>0</v>
      </c>
      <c r="F66" s="28">
        <f t="shared" si="9"/>
        <v>11.428571428571429</v>
      </c>
      <c r="G66" s="28">
        <f t="shared" si="10"/>
        <v>26.499165767003632</v>
      </c>
      <c r="H66" s="16" t="str">
        <f>IFERROR(VLOOKUP(B66,#REF!,6,FALSE),"")</f>
        <v/>
      </c>
      <c r="I66" s="17">
        <v>270000</v>
      </c>
      <c r="J66" s="17">
        <v>207000</v>
      </c>
      <c r="K66" s="17" t="str">
        <f>IFERROR(VLOOKUP(B66,#REF!,9,FALSE),"")</f>
        <v/>
      </c>
      <c r="L66" s="17">
        <v>0</v>
      </c>
      <c r="M66" s="10" t="e">
        <f>VLOOKUP(B66,#REF!,2,FALSE)</f>
        <v>#REF!</v>
      </c>
      <c r="N66" s="2" t="str">
        <f>IFERROR(VLOOKUP(B66,#REF!,39,FALSE),"")</f>
        <v/>
      </c>
      <c r="O66" s="18" t="str">
        <f>IFERROR(VLOOKUP(B66,#REF!,10,FALSE),"")</f>
        <v/>
      </c>
      <c r="P66" s="18" t="str">
        <f>IFERROR(VLOOKUP(B66,#REF!,11,FALSE),"")</f>
        <v/>
      </c>
      <c r="Q66" s="18"/>
      <c r="R66" s="18" t="str">
        <f>IFERROR(VLOOKUP(B66,#REF!,12,FALSE),"")</f>
        <v/>
      </c>
      <c r="S66" s="17">
        <v>0</v>
      </c>
      <c r="T66" s="17">
        <v>0</v>
      </c>
      <c r="U66" s="17">
        <v>0</v>
      </c>
      <c r="V66" s="19">
        <v>270000</v>
      </c>
      <c r="W66" s="20">
        <v>11.4</v>
      </c>
      <c r="X66" s="21">
        <v>26.5</v>
      </c>
      <c r="Y66" s="19">
        <v>23625</v>
      </c>
      <c r="Z66" s="17">
        <v>10189</v>
      </c>
      <c r="AA66" s="22">
        <v>0.4</v>
      </c>
      <c r="AB66" s="23">
        <f t="shared" si="11"/>
        <v>50</v>
      </c>
      <c r="AC66" s="17">
        <v>31655</v>
      </c>
      <c r="AD66" s="17">
        <v>32775</v>
      </c>
      <c r="AE66" s="17">
        <v>27268</v>
      </c>
      <c r="AF66" s="17">
        <v>15302</v>
      </c>
      <c r="AG66" s="15" t="s">
        <v>35</v>
      </c>
      <c r="AH66" s="2"/>
      <c r="AI66" s="2"/>
    </row>
    <row r="67" spans="1:35" ht="14.5">
      <c r="A67" s="18" t="str">
        <f t="shared" si="6"/>
        <v>Normal</v>
      </c>
      <c r="B67" s="14" t="s">
        <v>105</v>
      </c>
      <c r="C67" s="15" t="s">
        <v>34</v>
      </c>
      <c r="D67" s="18">
        <f t="shared" si="7"/>
        <v>0</v>
      </c>
      <c r="E67" s="20">
        <f t="shared" si="8"/>
        <v>0</v>
      </c>
      <c r="F67" s="28">
        <f t="shared" si="9"/>
        <v>0</v>
      </c>
      <c r="G67" s="28">
        <f t="shared" si="10"/>
        <v>0</v>
      </c>
      <c r="H67" s="16" t="str">
        <f>IFERROR(VLOOKUP(B67,#REF!,6,FALSE),"")</f>
        <v/>
      </c>
      <c r="I67" s="17">
        <v>0</v>
      </c>
      <c r="J67" s="17">
        <v>0</v>
      </c>
      <c r="K67" s="17" t="str">
        <f>IFERROR(VLOOKUP(B67,#REF!,9,FALSE),"")</f>
        <v/>
      </c>
      <c r="L67" s="17">
        <v>0</v>
      </c>
      <c r="M67" s="10" t="e">
        <f>VLOOKUP(B67,#REF!,2,FALSE)</f>
        <v>#REF!</v>
      </c>
      <c r="N67" s="2" t="str">
        <f>IFERROR(VLOOKUP(B67,#REF!,39,FALSE),"")</f>
        <v/>
      </c>
      <c r="O67" s="18" t="str">
        <f>IFERROR(VLOOKUP(B67,#REF!,10,FALSE),"")</f>
        <v/>
      </c>
      <c r="P67" s="18" t="str">
        <f>IFERROR(VLOOKUP(B67,#REF!,11,FALSE),"")</f>
        <v/>
      </c>
      <c r="Q67" s="18"/>
      <c r="R67" s="18" t="str">
        <f>IFERROR(VLOOKUP(B67,#REF!,12,FALSE),"")</f>
        <v/>
      </c>
      <c r="S67" s="17">
        <v>0</v>
      </c>
      <c r="T67" s="17">
        <v>0</v>
      </c>
      <c r="U67" s="17">
        <v>0</v>
      </c>
      <c r="V67" s="19">
        <v>0</v>
      </c>
      <c r="W67" s="20">
        <v>0</v>
      </c>
      <c r="X67" s="21">
        <v>0</v>
      </c>
      <c r="Y67" s="19">
        <v>1125</v>
      </c>
      <c r="Z67" s="17">
        <v>251</v>
      </c>
      <c r="AA67" s="22">
        <v>0.2</v>
      </c>
      <c r="AB67" s="23">
        <f t="shared" si="11"/>
        <v>50</v>
      </c>
      <c r="AC67" s="17">
        <v>2256</v>
      </c>
      <c r="AD67" s="17">
        <v>0</v>
      </c>
      <c r="AE67" s="17">
        <v>0</v>
      </c>
      <c r="AF67" s="17">
        <v>0</v>
      </c>
      <c r="AG67" s="15" t="s">
        <v>35</v>
      </c>
      <c r="AH67" s="2"/>
      <c r="AI67" s="2"/>
    </row>
    <row r="68" spans="1:35" ht="14.5">
      <c r="A68" s="18" t="str">
        <f t="shared" ref="A68:A99" si="12">IF(OR(Y68=0,LEN(Y68)=0)*OR(Z68=0,LEN(Z68)=0),IF(V68&gt;0,"ZeroZero","None"),IF(IF(LEN(W68)=0,0,W68)&gt;16,"OverStock",IF(Y68=0,"FCST","Normal")))</f>
        <v>Normal</v>
      </c>
      <c r="B68" s="14" t="s">
        <v>106</v>
      </c>
      <c r="C68" s="15" t="s">
        <v>34</v>
      </c>
      <c r="D68" s="18">
        <f t="shared" ref="D68:D99" si="13">IF(Y68=0,"前八週無拉料",ROUND(L68/Y68,1))</f>
        <v>2.2000000000000002</v>
      </c>
      <c r="E68" s="20">
        <f t="shared" ref="E68:E99" si="14">IF(OR(Z68=0,LEN(Z68)=0),"--",L68/Z68)</f>
        <v>2.0448292228578362</v>
      </c>
      <c r="F68" s="28">
        <f t="shared" ref="F68:F99" si="15">IF(Y68=0,"--",I68/Y68)</f>
        <v>8.196248196248197</v>
      </c>
      <c r="G68" s="28">
        <f t="shared" ref="G68:G99" si="16">IF(OR(Z68=0,LEN(Z68)=0),"--",I68/Z68)</f>
        <v>7.6011976347071402</v>
      </c>
      <c r="H68" s="16" t="str">
        <f>IFERROR(VLOOKUP(B68,#REF!,6,FALSE),"")</f>
        <v/>
      </c>
      <c r="I68" s="17">
        <v>2130000</v>
      </c>
      <c r="J68" s="17">
        <v>1428000</v>
      </c>
      <c r="K68" s="17" t="str">
        <f>IFERROR(VLOOKUP(B68,#REF!,9,FALSE),"")</f>
        <v/>
      </c>
      <c r="L68" s="17">
        <v>573000</v>
      </c>
      <c r="M68" s="10" t="e">
        <f>VLOOKUP(B68,#REF!,2,FALSE)</f>
        <v>#REF!</v>
      </c>
      <c r="N68" s="2" t="str">
        <f>IFERROR(VLOOKUP(B68,#REF!,39,FALSE),"")</f>
        <v/>
      </c>
      <c r="O68" s="18" t="str">
        <f>IFERROR(VLOOKUP(B68,#REF!,10,FALSE),"")</f>
        <v/>
      </c>
      <c r="P68" s="18" t="str">
        <f>IFERROR(VLOOKUP(B68,#REF!,11,FALSE),"")</f>
        <v/>
      </c>
      <c r="Q68" s="18"/>
      <c r="R68" s="18" t="str">
        <f>IFERROR(VLOOKUP(B68,#REF!,12,FALSE),"")</f>
        <v/>
      </c>
      <c r="S68" s="17">
        <v>573000</v>
      </c>
      <c r="T68" s="17">
        <v>0</v>
      </c>
      <c r="U68" s="17">
        <v>0</v>
      </c>
      <c r="V68" s="19">
        <v>2703000</v>
      </c>
      <c r="W68" s="20">
        <v>10.4</v>
      </c>
      <c r="X68" s="21">
        <v>9.6</v>
      </c>
      <c r="Y68" s="19">
        <v>259875</v>
      </c>
      <c r="Z68" s="17">
        <v>280219</v>
      </c>
      <c r="AA68" s="22">
        <v>1.1000000000000001</v>
      </c>
      <c r="AB68" s="23">
        <f t="shared" ref="AB68:AB99" si="17">IF($AA68="E","E",IF($AA68="F","F",IF($AA68&lt;0.5,50,IF($AA68&lt;2,100,150))))</f>
        <v>100</v>
      </c>
      <c r="AC68" s="17">
        <v>886616</v>
      </c>
      <c r="AD68" s="17">
        <v>813674</v>
      </c>
      <c r="AE68" s="17">
        <v>821684</v>
      </c>
      <c r="AF68" s="17">
        <v>546122</v>
      </c>
      <c r="AG68" s="15" t="s">
        <v>35</v>
      </c>
      <c r="AH68" s="2"/>
      <c r="AI68" s="2"/>
    </row>
    <row r="69" spans="1:35" ht="14.5">
      <c r="A69" s="18" t="str">
        <f t="shared" si="12"/>
        <v>Normal</v>
      </c>
      <c r="B69" s="14" t="s">
        <v>107</v>
      </c>
      <c r="C69" s="15" t="s">
        <v>34</v>
      </c>
      <c r="D69" s="18">
        <f t="shared" si="13"/>
        <v>0</v>
      </c>
      <c r="E69" s="20">
        <f t="shared" si="14"/>
        <v>0</v>
      </c>
      <c r="F69" s="28">
        <f t="shared" si="15"/>
        <v>13.756613756613756</v>
      </c>
      <c r="G69" s="28">
        <f t="shared" si="16"/>
        <v>54.646340096401751</v>
      </c>
      <c r="H69" s="16" t="str">
        <f>IFERROR(VLOOKUP(B69,#REF!,6,FALSE),"")</f>
        <v/>
      </c>
      <c r="I69" s="17">
        <v>975000</v>
      </c>
      <c r="J69" s="17">
        <v>873000</v>
      </c>
      <c r="K69" s="17" t="str">
        <f>IFERROR(VLOOKUP(B69,#REF!,9,FALSE),"")</f>
        <v/>
      </c>
      <c r="L69" s="17">
        <v>0</v>
      </c>
      <c r="M69" s="10" t="e">
        <f>VLOOKUP(B69,#REF!,2,FALSE)</f>
        <v>#REF!</v>
      </c>
      <c r="N69" s="2" t="str">
        <f>IFERROR(VLOOKUP(B69,#REF!,39,FALSE),"")</f>
        <v/>
      </c>
      <c r="O69" s="18" t="str">
        <f>IFERROR(VLOOKUP(B69,#REF!,10,FALSE),"")</f>
        <v/>
      </c>
      <c r="P69" s="18" t="str">
        <f>IFERROR(VLOOKUP(B69,#REF!,11,FALSE),"")</f>
        <v/>
      </c>
      <c r="Q69" s="18"/>
      <c r="R69" s="18" t="str">
        <f>IFERROR(VLOOKUP(B69,#REF!,12,FALSE),"")</f>
        <v/>
      </c>
      <c r="S69" s="17">
        <v>0</v>
      </c>
      <c r="T69" s="17">
        <v>0</v>
      </c>
      <c r="U69" s="17">
        <v>0</v>
      </c>
      <c r="V69" s="19">
        <v>975000</v>
      </c>
      <c r="W69" s="20">
        <v>13.8</v>
      </c>
      <c r="X69" s="21">
        <v>54.6</v>
      </c>
      <c r="Y69" s="19">
        <v>70875</v>
      </c>
      <c r="Z69" s="17">
        <v>17842</v>
      </c>
      <c r="AA69" s="22">
        <v>0.3</v>
      </c>
      <c r="AB69" s="23">
        <f t="shared" si="17"/>
        <v>50</v>
      </c>
      <c r="AC69" s="17">
        <v>26776</v>
      </c>
      <c r="AD69" s="17">
        <v>100800</v>
      </c>
      <c r="AE69" s="17">
        <v>33000</v>
      </c>
      <c r="AF69" s="17">
        <v>39400</v>
      </c>
      <c r="AG69" s="15" t="s">
        <v>35</v>
      </c>
      <c r="AH69" s="2"/>
      <c r="AI69" s="2"/>
    </row>
    <row r="70" spans="1:35" ht="14.5">
      <c r="A70" s="18" t="str">
        <f t="shared" si="12"/>
        <v>Normal</v>
      </c>
      <c r="B70" s="14" t="s">
        <v>108</v>
      </c>
      <c r="C70" s="15" t="s">
        <v>34</v>
      </c>
      <c r="D70" s="18">
        <f t="shared" si="13"/>
        <v>0.7</v>
      </c>
      <c r="E70" s="20">
        <f t="shared" si="14"/>
        <v>0.88818711141813877</v>
      </c>
      <c r="F70" s="28">
        <f t="shared" si="15"/>
        <v>0.3380281690140845</v>
      </c>
      <c r="G70" s="28">
        <f t="shared" si="16"/>
        <v>0.44409355570906939</v>
      </c>
      <c r="H70" s="16" t="str">
        <f>IFERROR(VLOOKUP(B70,#REF!,6,FALSE),"")</f>
        <v/>
      </c>
      <c r="I70" s="17">
        <v>9000</v>
      </c>
      <c r="J70" s="17">
        <v>9000</v>
      </c>
      <c r="K70" s="17" t="str">
        <f>IFERROR(VLOOKUP(B70,#REF!,9,FALSE),"")</f>
        <v/>
      </c>
      <c r="L70" s="17">
        <v>18000</v>
      </c>
      <c r="M70" s="10" t="e">
        <f>VLOOKUP(B70,#REF!,2,FALSE)</f>
        <v>#REF!</v>
      </c>
      <c r="N70" s="2" t="str">
        <f>IFERROR(VLOOKUP(B70,#REF!,39,FALSE),"")</f>
        <v/>
      </c>
      <c r="O70" s="18" t="str">
        <f>IFERROR(VLOOKUP(B70,#REF!,10,FALSE),"")</f>
        <v/>
      </c>
      <c r="P70" s="18" t="str">
        <f>IFERROR(VLOOKUP(B70,#REF!,11,FALSE),"")</f>
        <v/>
      </c>
      <c r="Q70" s="18"/>
      <c r="R70" s="18" t="str">
        <f>IFERROR(VLOOKUP(B70,#REF!,12,FALSE),"")</f>
        <v/>
      </c>
      <c r="S70" s="17">
        <v>18000</v>
      </c>
      <c r="T70" s="17">
        <v>0</v>
      </c>
      <c r="U70" s="17">
        <v>0</v>
      </c>
      <c r="V70" s="19">
        <v>27000</v>
      </c>
      <c r="W70" s="20">
        <v>1</v>
      </c>
      <c r="X70" s="21">
        <v>1.3</v>
      </c>
      <c r="Y70" s="19">
        <v>26625</v>
      </c>
      <c r="Z70" s="17">
        <v>20266</v>
      </c>
      <c r="AA70" s="22">
        <v>0.8</v>
      </c>
      <c r="AB70" s="23">
        <f t="shared" si="17"/>
        <v>100</v>
      </c>
      <c r="AC70" s="17">
        <v>49398</v>
      </c>
      <c r="AD70" s="17">
        <v>94000</v>
      </c>
      <c r="AE70" s="17">
        <v>39000</v>
      </c>
      <c r="AF70" s="17">
        <v>25000</v>
      </c>
      <c r="AG70" s="15" t="s">
        <v>35</v>
      </c>
      <c r="AH70" s="2"/>
      <c r="AI70" s="2"/>
    </row>
    <row r="71" spans="1:35" ht="14.5">
      <c r="A71" s="18" t="str">
        <f t="shared" si="12"/>
        <v>OverStock</v>
      </c>
      <c r="B71" s="14" t="s">
        <v>109</v>
      </c>
      <c r="C71" s="15" t="s">
        <v>34</v>
      </c>
      <c r="D71" s="18">
        <f t="shared" si="13"/>
        <v>2</v>
      </c>
      <c r="E71" s="20">
        <f t="shared" si="14"/>
        <v>1.1979235990949022</v>
      </c>
      <c r="F71" s="28">
        <f t="shared" si="15"/>
        <v>19.74468085106383</v>
      </c>
      <c r="G71" s="28">
        <f t="shared" si="16"/>
        <v>11.579928124584054</v>
      </c>
      <c r="H71" s="16" t="str">
        <f>IFERROR(VLOOKUP(B71,#REF!,6,FALSE),"")</f>
        <v/>
      </c>
      <c r="I71" s="17">
        <v>348000</v>
      </c>
      <c r="J71" s="17">
        <v>291000</v>
      </c>
      <c r="K71" s="17" t="str">
        <f>IFERROR(VLOOKUP(B71,#REF!,9,FALSE),"")</f>
        <v/>
      </c>
      <c r="L71" s="17">
        <v>36000</v>
      </c>
      <c r="M71" s="10" t="e">
        <f>VLOOKUP(B71,#REF!,2,FALSE)</f>
        <v>#REF!</v>
      </c>
      <c r="N71" s="2" t="str">
        <f>IFERROR(VLOOKUP(B71,#REF!,39,FALSE),"")</f>
        <v/>
      </c>
      <c r="O71" s="18" t="str">
        <f>IFERROR(VLOOKUP(B71,#REF!,10,FALSE),"")</f>
        <v/>
      </c>
      <c r="P71" s="18" t="str">
        <f>IFERROR(VLOOKUP(B71,#REF!,11,FALSE),"")</f>
        <v/>
      </c>
      <c r="Q71" s="18"/>
      <c r="R71" s="18" t="str">
        <f>IFERROR(VLOOKUP(B71,#REF!,12,FALSE),"")</f>
        <v/>
      </c>
      <c r="S71" s="17">
        <v>36000</v>
      </c>
      <c r="T71" s="17">
        <v>0</v>
      </c>
      <c r="U71" s="17">
        <v>0</v>
      </c>
      <c r="V71" s="19">
        <v>384000</v>
      </c>
      <c r="W71" s="20">
        <v>21.8</v>
      </c>
      <c r="X71" s="21">
        <v>12.8</v>
      </c>
      <c r="Y71" s="19">
        <v>17625</v>
      </c>
      <c r="Z71" s="17">
        <v>30052</v>
      </c>
      <c r="AA71" s="22">
        <v>1.7</v>
      </c>
      <c r="AB71" s="23">
        <f t="shared" si="17"/>
        <v>100</v>
      </c>
      <c r="AC71" s="17">
        <v>885</v>
      </c>
      <c r="AD71" s="17">
        <v>213784</v>
      </c>
      <c r="AE71" s="17">
        <v>55800</v>
      </c>
      <c r="AF71" s="17">
        <v>59800</v>
      </c>
      <c r="AG71" s="15" t="s">
        <v>35</v>
      </c>
      <c r="AH71" s="2"/>
      <c r="AI71" s="2"/>
    </row>
    <row r="72" spans="1:35" ht="14.5">
      <c r="A72" s="18" t="str">
        <f t="shared" si="12"/>
        <v>FCST</v>
      </c>
      <c r="B72" s="14" t="s">
        <v>110</v>
      </c>
      <c r="C72" s="15" t="s">
        <v>34</v>
      </c>
      <c r="D72" s="18" t="str">
        <f t="shared" si="13"/>
        <v>前八週無拉料</v>
      </c>
      <c r="E72" s="20">
        <f t="shared" si="14"/>
        <v>0</v>
      </c>
      <c r="F72" s="28" t="str">
        <f t="shared" si="15"/>
        <v>--</v>
      </c>
      <c r="G72" s="28">
        <f t="shared" si="16"/>
        <v>0</v>
      </c>
      <c r="H72" s="16" t="str">
        <f>IFERROR(VLOOKUP(B72,#REF!,6,FALSE),"")</f>
        <v/>
      </c>
      <c r="I72" s="17">
        <v>0</v>
      </c>
      <c r="J72" s="17">
        <v>0</v>
      </c>
      <c r="K72" s="17" t="str">
        <f>IFERROR(VLOOKUP(B72,#REF!,9,FALSE),"")</f>
        <v/>
      </c>
      <c r="L72" s="17">
        <v>0</v>
      </c>
      <c r="M72" s="10" t="e">
        <f>VLOOKUP(B72,#REF!,2,FALSE)</f>
        <v>#REF!</v>
      </c>
      <c r="N72" s="2" t="str">
        <f>IFERROR(VLOOKUP(B72,#REF!,39,FALSE),"")</f>
        <v/>
      </c>
      <c r="O72" s="18" t="str">
        <f>IFERROR(VLOOKUP(B72,#REF!,10,FALSE),"")</f>
        <v/>
      </c>
      <c r="P72" s="18" t="str">
        <f>IFERROR(VLOOKUP(B72,#REF!,11,FALSE),"")</f>
        <v/>
      </c>
      <c r="Q72" s="18"/>
      <c r="R72" s="18" t="str">
        <f>IFERROR(VLOOKUP(B72,#REF!,12,FALSE),"")</f>
        <v/>
      </c>
      <c r="S72" s="17">
        <v>0</v>
      </c>
      <c r="T72" s="17">
        <v>0</v>
      </c>
      <c r="U72" s="17">
        <v>0</v>
      </c>
      <c r="V72" s="19">
        <v>0</v>
      </c>
      <c r="W72" s="20" t="s">
        <v>36</v>
      </c>
      <c r="X72" s="21">
        <v>0</v>
      </c>
      <c r="Y72" s="19">
        <v>0</v>
      </c>
      <c r="Z72" s="17">
        <v>3585</v>
      </c>
      <c r="AA72" s="22" t="s">
        <v>40</v>
      </c>
      <c r="AB72" s="23" t="str">
        <f t="shared" si="17"/>
        <v>F</v>
      </c>
      <c r="AC72" s="17">
        <v>0</v>
      </c>
      <c r="AD72" s="17">
        <v>32265</v>
      </c>
      <c r="AE72" s="17">
        <v>0</v>
      </c>
      <c r="AF72" s="17">
        <v>0</v>
      </c>
      <c r="AG72" s="15" t="s">
        <v>35</v>
      </c>
      <c r="AH72" s="2"/>
      <c r="AI72" s="2"/>
    </row>
    <row r="73" spans="1:35" ht="14.5">
      <c r="A73" s="18" t="str">
        <f t="shared" si="12"/>
        <v>OverStock</v>
      </c>
      <c r="B73" s="14" t="s">
        <v>111</v>
      </c>
      <c r="C73" s="15" t="s">
        <v>34</v>
      </c>
      <c r="D73" s="18">
        <f t="shared" si="13"/>
        <v>4.3</v>
      </c>
      <c r="E73" s="20">
        <f t="shared" si="14"/>
        <v>2.3245516936019484</v>
      </c>
      <c r="F73" s="28">
        <f t="shared" si="15"/>
        <v>18.46153846153846</v>
      </c>
      <c r="G73" s="28">
        <f t="shared" si="16"/>
        <v>9.9623644011512074</v>
      </c>
      <c r="H73" s="16" t="str">
        <f>IFERROR(VLOOKUP(B73,#REF!,6,FALSE),"")</f>
        <v/>
      </c>
      <c r="I73" s="17">
        <v>180000</v>
      </c>
      <c r="J73" s="17">
        <v>141000</v>
      </c>
      <c r="K73" s="17" t="str">
        <f>IFERROR(VLOOKUP(B73,#REF!,9,FALSE),"")</f>
        <v/>
      </c>
      <c r="L73" s="17">
        <v>42000</v>
      </c>
      <c r="M73" s="10" t="e">
        <f>VLOOKUP(B73,#REF!,2,FALSE)</f>
        <v>#REF!</v>
      </c>
      <c r="N73" s="2" t="str">
        <f>IFERROR(VLOOKUP(B73,#REF!,39,FALSE),"")</f>
        <v/>
      </c>
      <c r="O73" s="18" t="str">
        <f>IFERROR(VLOOKUP(B73,#REF!,10,FALSE),"")</f>
        <v/>
      </c>
      <c r="P73" s="18" t="str">
        <f>IFERROR(VLOOKUP(B73,#REF!,11,FALSE),"")</f>
        <v/>
      </c>
      <c r="Q73" s="18"/>
      <c r="R73" s="18" t="str">
        <f>IFERROR(VLOOKUP(B73,#REF!,12,FALSE),"")</f>
        <v/>
      </c>
      <c r="S73" s="17">
        <v>42000</v>
      </c>
      <c r="T73" s="17">
        <v>0</v>
      </c>
      <c r="U73" s="17">
        <v>0</v>
      </c>
      <c r="V73" s="19">
        <v>222000</v>
      </c>
      <c r="W73" s="20">
        <v>22.8</v>
      </c>
      <c r="X73" s="21">
        <v>12.3</v>
      </c>
      <c r="Y73" s="19">
        <v>9750</v>
      </c>
      <c r="Z73" s="17">
        <v>18068</v>
      </c>
      <c r="AA73" s="22">
        <v>1.9</v>
      </c>
      <c r="AB73" s="23">
        <f t="shared" si="17"/>
        <v>100</v>
      </c>
      <c r="AC73" s="17">
        <v>9481</v>
      </c>
      <c r="AD73" s="17">
        <v>117128</v>
      </c>
      <c r="AE73" s="17">
        <v>36000</v>
      </c>
      <c r="AF73" s="17">
        <v>38600</v>
      </c>
      <c r="AG73" s="15" t="s">
        <v>35</v>
      </c>
      <c r="AH73" s="2"/>
      <c r="AI73" s="2"/>
    </row>
    <row r="74" spans="1:35" ht="14.5">
      <c r="A74" s="18" t="str">
        <f t="shared" si="12"/>
        <v>FCST</v>
      </c>
      <c r="B74" s="14" t="s">
        <v>112</v>
      </c>
      <c r="C74" s="15" t="s">
        <v>34</v>
      </c>
      <c r="D74" s="18" t="str">
        <f t="shared" si="13"/>
        <v>前八週無拉料</v>
      </c>
      <c r="E74" s="20">
        <f t="shared" si="14"/>
        <v>2.273219311539294</v>
      </c>
      <c r="F74" s="28" t="str">
        <f t="shared" si="15"/>
        <v>--</v>
      </c>
      <c r="G74" s="28">
        <f t="shared" si="16"/>
        <v>5.8454210868153282</v>
      </c>
      <c r="H74" s="16" t="str">
        <f>IFERROR(VLOOKUP(B74,#REF!,6,FALSE),"")</f>
        <v/>
      </c>
      <c r="I74" s="17">
        <v>54000</v>
      </c>
      <c r="J74" s="17">
        <v>54000</v>
      </c>
      <c r="K74" s="17" t="str">
        <f>IFERROR(VLOOKUP(B74,#REF!,9,FALSE),"")</f>
        <v/>
      </c>
      <c r="L74" s="17">
        <v>21000</v>
      </c>
      <c r="M74" s="10" t="e">
        <f>VLOOKUP(B74,#REF!,2,FALSE)</f>
        <v>#REF!</v>
      </c>
      <c r="N74" s="2" t="str">
        <f>IFERROR(VLOOKUP(B74,#REF!,39,FALSE),"")</f>
        <v/>
      </c>
      <c r="O74" s="18" t="str">
        <f>IFERROR(VLOOKUP(B74,#REF!,10,FALSE),"")</f>
        <v/>
      </c>
      <c r="P74" s="18" t="str">
        <f>IFERROR(VLOOKUP(B74,#REF!,11,FALSE),"")</f>
        <v/>
      </c>
      <c r="Q74" s="18"/>
      <c r="R74" s="18" t="str">
        <f>IFERROR(VLOOKUP(B74,#REF!,12,FALSE),"")</f>
        <v/>
      </c>
      <c r="S74" s="17">
        <v>21000</v>
      </c>
      <c r="T74" s="17">
        <v>0</v>
      </c>
      <c r="U74" s="17">
        <v>0</v>
      </c>
      <c r="V74" s="19">
        <v>75000</v>
      </c>
      <c r="W74" s="20" t="s">
        <v>36</v>
      </c>
      <c r="X74" s="21">
        <v>8.1</v>
      </c>
      <c r="Y74" s="19">
        <v>0</v>
      </c>
      <c r="Z74" s="17">
        <v>9238</v>
      </c>
      <c r="AA74" s="22" t="s">
        <v>40</v>
      </c>
      <c r="AB74" s="23" t="str">
        <f t="shared" si="17"/>
        <v>F</v>
      </c>
      <c r="AC74" s="17">
        <v>22788</v>
      </c>
      <c r="AD74" s="17">
        <v>39325</v>
      </c>
      <c r="AE74" s="17">
        <v>21025</v>
      </c>
      <c r="AF74" s="17">
        <v>19942</v>
      </c>
      <c r="AG74" s="15" t="s">
        <v>35</v>
      </c>
      <c r="AH74" s="2"/>
      <c r="AI74" s="2"/>
    </row>
    <row r="75" spans="1:35" ht="14.5">
      <c r="A75" s="18" t="str">
        <f t="shared" si="12"/>
        <v>Normal</v>
      </c>
      <c r="B75" s="14" t="s">
        <v>113</v>
      </c>
      <c r="C75" s="15" t="s">
        <v>34</v>
      </c>
      <c r="D75" s="18">
        <f t="shared" si="13"/>
        <v>0</v>
      </c>
      <c r="E75" s="20">
        <f t="shared" si="14"/>
        <v>0</v>
      </c>
      <c r="F75" s="28">
        <f t="shared" si="15"/>
        <v>5.8181818181818183</v>
      </c>
      <c r="G75" s="28">
        <f t="shared" si="16"/>
        <v>3.8424591738712777</v>
      </c>
      <c r="H75" s="16" t="str">
        <f>IFERROR(VLOOKUP(B75,#REF!,6,FALSE),"")</f>
        <v/>
      </c>
      <c r="I75" s="17">
        <v>24000</v>
      </c>
      <c r="J75" s="17">
        <v>0</v>
      </c>
      <c r="K75" s="17" t="str">
        <f>IFERROR(VLOOKUP(B75,#REF!,9,FALSE),"")</f>
        <v/>
      </c>
      <c r="L75" s="17">
        <v>0</v>
      </c>
      <c r="M75" s="10" t="e">
        <f>VLOOKUP(B75,#REF!,2,FALSE)</f>
        <v>#REF!</v>
      </c>
      <c r="N75" s="2" t="str">
        <f>IFERROR(VLOOKUP(B75,#REF!,39,FALSE),"")</f>
        <v/>
      </c>
      <c r="O75" s="18" t="str">
        <f>IFERROR(VLOOKUP(B75,#REF!,10,FALSE),"")</f>
        <v/>
      </c>
      <c r="P75" s="18" t="str">
        <f>IFERROR(VLOOKUP(B75,#REF!,11,FALSE),"")</f>
        <v/>
      </c>
      <c r="Q75" s="18"/>
      <c r="R75" s="18" t="str">
        <f>IFERROR(VLOOKUP(B75,#REF!,12,FALSE),"")</f>
        <v/>
      </c>
      <c r="S75" s="17">
        <v>0</v>
      </c>
      <c r="T75" s="17">
        <v>0</v>
      </c>
      <c r="U75" s="17">
        <v>0</v>
      </c>
      <c r="V75" s="19">
        <v>24000</v>
      </c>
      <c r="W75" s="20">
        <v>5.8</v>
      </c>
      <c r="X75" s="21">
        <v>3.8</v>
      </c>
      <c r="Y75" s="19">
        <v>4125</v>
      </c>
      <c r="Z75" s="17">
        <v>6246</v>
      </c>
      <c r="AA75" s="22">
        <v>1.5</v>
      </c>
      <c r="AB75" s="23">
        <f t="shared" si="17"/>
        <v>100</v>
      </c>
      <c r="AC75" s="17">
        <v>10213</v>
      </c>
      <c r="AD75" s="17">
        <v>22000</v>
      </c>
      <c r="AE75" s="17">
        <v>24000</v>
      </c>
      <c r="AF75" s="17">
        <v>24000</v>
      </c>
      <c r="AG75" s="15" t="s">
        <v>35</v>
      </c>
      <c r="AH75" s="2"/>
      <c r="AI75" s="2"/>
    </row>
    <row r="76" spans="1:35" ht="14.5">
      <c r="A76" s="18" t="str">
        <f t="shared" si="12"/>
        <v>FCST</v>
      </c>
      <c r="B76" s="14" t="s">
        <v>114</v>
      </c>
      <c r="C76" s="15" t="s">
        <v>34</v>
      </c>
      <c r="D76" s="18" t="str">
        <f t="shared" si="13"/>
        <v>前八週無拉料</v>
      </c>
      <c r="E76" s="20">
        <f t="shared" si="14"/>
        <v>0</v>
      </c>
      <c r="F76" s="28" t="str">
        <f t="shared" si="15"/>
        <v>--</v>
      </c>
      <c r="G76" s="28">
        <f t="shared" si="16"/>
        <v>0</v>
      </c>
      <c r="H76" s="16" t="str">
        <f>IFERROR(VLOOKUP(B76,#REF!,6,FALSE),"")</f>
        <v/>
      </c>
      <c r="I76" s="17">
        <v>0</v>
      </c>
      <c r="J76" s="17">
        <v>0</v>
      </c>
      <c r="K76" s="17" t="str">
        <f>IFERROR(VLOOKUP(B76,#REF!,9,FALSE),"")</f>
        <v/>
      </c>
      <c r="L76" s="17">
        <v>0</v>
      </c>
      <c r="M76" s="10" t="e">
        <f>VLOOKUP(B76,#REF!,2,FALSE)</f>
        <v>#REF!</v>
      </c>
      <c r="N76" s="2" t="str">
        <f>IFERROR(VLOOKUP(B76,#REF!,39,FALSE),"")</f>
        <v/>
      </c>
      <c r="O76" s="18" t="str">
        <f>IFERROR(VLOOKUP(B76,#REF!,10,FALSE),"")</f>
        <v/>
      </c>
      <c r="P76" s="18" t="str">
        <f>IFERROR(VLOOKUP(B76,#REF!,11,FALSE),"")</f>
        <v/>
      </c>
      <c r="Q76" s="18"/>
      <c r="R76" s="18" t="str">
        <f>IFERROR(VLOOKUP(B76,#REF!,12,FALSE),"")</f>
        <v/>
      </c>
      <c r="S76" s="17">
        <v>0</v>
      </c>
      <c r="T76" s="17">
        <v>0</v>
      </c>
      <c r="U76" s="17">
        <v>0</v>
      </c>
      <c r="V76" s="19">
        <v>0</v>
      </c>
      <c r="W76" s="20" t="s">
        <v>36</v>
      </c>
      <c r="X76" s="21">
        <v>0</v>
      </c>
      <c r="Y76" s="19">
        <v>0</v>
      </c>
      <c r="Z76" s="17">
        <v>582</v>
      </c>
      <c r="AA76" s="22" t="s">
        <v>40</v>
      </c>
      <c r="AB76" s="23" t="str">
        <f t="shared" si="17"/>
        <v>F</v>
      </c>
      <c r="AC76" s="17">
        <v>2202</v>
      </c>
      <c r="AD76" s="17">
        <v>3040</v>
      </c>
      <c r="AE76" s="17">
        <v>0</v>
      </c>
      <c r="AF76" s="17">
        <v>0</v>
      </c>
      <c r="AG76" s="15" t="s">
        <v>35</v>
      </c>
      <c r="AH76" s="2"/>
      <c r="AI76" s="2"/>
    </row>
    <row r="77" spans="1:35" ht="14.5">
      <c r="A77" s="18" t="str">
        <f t="shared" si="12"/>
        <v>FCST</v>
      </c>
      <c r="B77" s="14" t="s">
        <v>115</v>
      </c>
      <c r="C77" s="15" t="s">
        <v>34</v>
      </c>
      <c r="D77" s="18" t="str">
        <f t="shared" si="13"/>
        <v>前八週無拉料</v>
      </c>
      <c r="E77" s="20">
        <f t="shared" si="14"/>
        <v>0</v>
      </c>
      <c r="F77" s="28" t="str">
        <f t="shared" si="15"/>
        <v>--</v>
      </c>
      <c r="G77" s="28">
        <f t="shared" si="16"/>
        <v>1.6547159404302261</v>
      </c>
      <c r="H77" s="16" t="str">
        <f>IFERROR(VLOOKUP(B77,#REF!,6,FALSE),"")</f>
        <v/>
      </c>
      <c r="I77" s="17">
        <v>6000</v>
      </c>
      <c r="J77" s="17">
        <v>0</v>
      </c>
      <c r="K77" s="17" t="str">
        <f>IFERROR(VLOOKUP(B77,#REF!,9,FALSE),"")</f>
        <v/>
      </c>
      <c r="L77" s="17">
        <v>0</v>
      </c>
      <c r="M77" s="10" t="e">
        <f>VLOOKUP(B77,#REF!,2,FALSE)</f>
        <v>#REF!</v>
      </c>
      <c r="N77" s="2" t="str">
        <f>IFERROR(VLOOKUP(B77,#REF!,39,FALSE),"")</f>
        <v/>
      </c>
      <c r="O77" s="18" t="str">
        <f>IFERROR(VLOOKUP(B77,#REF!,10,FALSE),"")</f>
        <v/>
      </c>
      <c r="P77" s="18" t="str">
        <f>IFERROR(VLOOKUP(B77,#REF!,11,FALSE),"")</f>
        <v/>
      </c>
      <c r="Q77" s="18"/>
      <c r="R77" s="18" t="str">
        <f>IFERROR(VLOOKUP(B77,#REF!,12,FALSE),"")</f>
        <v/>
      </c>
      <c r="S77" s="17">
        <v>0</v>
      </c>
      <c r="T77" s="17">
        <v>0</v>
      </c>
      <c r="U77" s="17">
        <v>0</v>
      </c>
      <c r="V77" s="19">
        <v>6000</v>
      </c>
      <c r="W77" s="20" t="s">
        <v>36</v>
      </c>
      <c r="X77" s="21">
        <v>1.7</v>
      </c>
      <c r="Y77" s="19">
        <v>0</v>
      </c>
      <c r="Z77" s="17">
        <v>3626</v>
      </c>
      <c r="AA77" s="22" t="s">
        <v>40</v>
      </c>
      <c r="AB77" s="23" t="str">
        <f t="shared" si="17"/>
        <v>F</v>
      </c>
      <c r="AC77" s="17">
        <v>14035</v>
      </c>
      <c r="AD77" s="17">
        <v>14600</v>
      </c>
      <c r="AE77" s="17">
        <v>4000</v>
      </c>
      <c r="AF77" s="17">
        <v>0</v>
      </c>
      <c r="AG77" s="15" t="s">
        <v>35</v>
      </c>
      <c r="AH77" s="2"/>
      <c r="AI77" s="2"/>
    </row>
    <row r="78" spans="1:35" ht="14.5">
      <c r="A78" s="18" t="str">
        <f t="shared" si="12"/>
        <v>Normal</v>
      </c>
      <c r="B78" s="14" t="s">
        <v>116</v>
      </c>
      <c r="C78" s="15" t="s">
        <v>34</v>
      </c>
      <c r="D78" s="18">
        <f t="shared" si="13"/>
        <v>3.9</v>
      </c>
      <c r="E78" s="20">
        <f t="shared" si="14"/>
        <v>2.5547056766168397</v>
      </c>
      <c r="F78" s="28">
        <f t="shared" si="15"/>
        <v>10.782608695652174</v>
      </c>
      <c r="G78" s="28">
        <f t="shared" si="16"/>
        <v>7.0710603549216104</v>
      </c>
      <c r="H78" s="16" t="str">
        <f>IFERROR(VLOOKUP(B78,#REF!,6,FALSE),"")</f>
        <v/>
      </c>
      <c r="I78" s="17">
        <v>465000</v>
      </c>
      <c r="J78" s="17">
        <v>135000</v>
      </c>
      <c r="K78" s="17" t="str">
        <f>IFERROR(VLOOKUP(B78,#REF!,9,FALSE),"")</f>
        <v/>
      </c>
      <c r="L78" s="17">
        <v>168000</v>
      </c>
      <c r="M78" s="10" t="e">
        <f>VLOOKUP(B78,#REF!,2,FALSE)</f>
        <v>#REF!</v>
      </c>
      <c r="N78" s="2" t="str">
        <f>IFERROR(VLOOKUP(B78,#REF!,39,FALSE),"")</f>
        <v/>
      </c>
      <c r="O78" s="18" t="str">
        <f>IFERROR(VLOOKUP(B78,#REF!,10,FALSE),"")</f>
        <v/>
      </c>
      <c r="P78" s="18" t="str">
        <f>IFERROR(VLOOKUP(B78,#REF!,11,FALSE),"")</f>
        <v/>
      </c>
      <c r="Q78" s="18"/>
      <c r="R78" s="18" t="str">
        <f>IFERROR(VLOOKUP(B78,#REF!,12,FALSE),"")</f>
        <v/>
      </c>
      <c r="S78" s="17">
        <v>168000</v>
      </c>
      <c r="T78" s="17">
        <v>0</v>
      </c>
      <c r="U78" s="17">
        <v>0</v>
      </c>
      <c r="V78" s="19">
        <v>633000</v>
      </c>
      <c r="W78" s="20">
        <v>14.7</v>
      </c>
      <c r="X78" s="21">
        <v>9.6</v>
      </c>
      <c r="Y78" s="19">
        <v>43125</v>
      </c>
      <c r="Z78" s="17">
        <v>65761</v>
      </c>
      <c r="AA78" s="22">
        <v>1.5</v>
      </c>
      <c r="AB78" s="23">
        <f t="shared" si="17"/>
        <v>100</v>
      </c>
      <c r="AC78" s="17">
        <v>188084</v>
      </c>
      <c r="AD78" s="17">
        <v>283688</v>
      </c>
      <c r="AE78" s="17">
        <v>120074</v>
      </c>
      <c r="AF78" s="17">
        <v>79500</v>
      </c>
      <c r="AG78" s="15" t="s">
        <v>35</v>
      </c>
      <c r="AH78" s="2"/>
      <c r="AI78" s="2"/>
    </row>
    <row r="79" spans="1:35" ht="14.5">
      <c r="A79" s="18" t="str">
        <f t="shared" si="12"/>
        <v>Normal</v>
      </c>
      <c r="B79" s="14" t="s">
        <v>117</v>
      </c>
      <c r="C79" s="15" t="s">
        <v>34</v>
      </c>
      <c r="D79" s="18">
        <f t="shared" si="13"/>
        <v>0</v>
      </c>
      <c r="E79" s="20" t="str">
        <f t="shared" si="14"/>
        <v>--</v>
      </c>
      <c r="F79" s="28">
        <f t="shared" si="15"/>
        <v>11.568123393316196</v>
      </c>
      <c r="G79" s="28" t="str">
        <f t="shared" si="16"/>
        <v>--</v>
      </c>
      <c r="H79" s="16" t="str">
        <f>IFERROR(VLOOKUP(B79,#REF!,6,FALSE),"")</f>
        <v/>
      </c>
      <c r="I79" s="17">
        <v>18000</v>
      </c>
      <c r="J79" s="17">
        <v>18000</v>
      </c>
      <c r="K79" s="17" t="str">
        <f>IFERROR(VLOOKUP(B79,#REF!,9,FALSE),"")</f>
        <v/>
      </c>
      <c r="L79" s="17">
        <v>0</v>
      </c>
      <c r="M79" s="10" t="e">
        <f>VLOOKUP(B79,#REF!,2,FALSE)</f>
        <v>#REF!</v>
      </c>
      <c r="N79" s="2" t="str">
        <f>IFERROR(VLOOKUP(B79,#REF!,39,FALSE),"")</f>
        <v/>
      </c>
      <c r="O79" s="18" t="str">
        <f>IFERROR(VLOOKUP(B79,#REF!,10,FALSE),"")</f>
        <v/>
      </c>
      <c r="P79" s="18" t="str">
        <f>IFERROR(VLOOKUP(B79,#REF!,11,FALSE),"")</f>
        <v/>
      </c>
      <c r="Q79" s="18"/>
      <c r="R79" s="18" t="str">
        <f>IFERROR(VLOOKUP(B79,#REF!,12,FALSE),"")</f>
        <v/>
      </c>
      <c r="S79" s="17">
        <v>0</v>
      </c>
      <c r="T79" s="17">
        <v>0</v>
      </c>
      <c r="U79" s="17">
        <v>0</v>
      </c>
      <c r="V79" s="19">
        <v>18000</v>
      </c>
      <c r="W79" s="20">
        <v>11.6</v>
      </c>
      <c r="X79" s="21" t="s">
        <v>36</v>
      </c>
      <c r="Y79" s="19">
        <v>1556</v>
      </c>
      <c r="Z79" s="17">
        <v>0</v>
      </c>
      <c r="AA79" s="22" t="s">
        <v>41</v>
      </c>
      <c r="AB79" s="23" t="str">
        <f t="shared" si="17"/>
        <v>E</v>
      </c>
      <c r="AC79" s="17">
        <v>0</v>
      </c>
      <c r="AD79" s="17">
        <v>0</v>
      </c>
      <c r="AE79" s="17">
        <v>0</v>
      </c>
      <c r="AF79" s="17">
        <v>0</v>
      </c>
      <c r="AG79" s="15" t="s">
        <v>35</v>
      </c>
      <c r="AH79" s="2"/>
      <c r="AI79" s="2"/>
    </row>
    <row r="80" spans="1:35" ht="14.5">
      <c r="A80" s="18" t="str">
        <f t="shared" si="12"/>
        <v>FCST</v>
      </c>
      <c r="B80" s="14" t="s">
        <v>118</v>
      </c>
      <c r="C80" s="15" t="s">
        <v>34</v>
      </c>
      <c r="D80" s="18" t="str">
        <f t="shared" si="13"/>
        <v>前八週無拉料</v>
      </c>
      <c r="E80" s="20">
        <f t="shared" si="14"/>
        <v>0</v>
      </c>
      <c r="F80" s="28" t="str">
        <f t="shared" si="15"/>
        <v>--</v>
      </c>
      <c r="G80" s="28">
        <f t="shared" si="16"/>
        <v>38.576939562794685</v>
      </c>
      <c r="H80" s="16" t="str">
        <f>IFERROR(VLOOKUP(B80,#REF!,6,FALSE),"")</f>
        <v/>
      </c>
      <c r="I80" s="17">
        <v>90000</v>
      </c>
      <c r="J80" s="17">
        <v>15000</v>
      </c>
      <c r="K80" s="17" t="str">
        <f>IFERROR(VLOOKUP(B80,#REF!,9,FALSE),"")</f>
        <v/>
      </c>
      <c r="L80" s="17">
        <v>0</v>
      </c>
      <c r="M80" s="10" t="e">
        <f>VLOOKUP(B80,#REF!,2,FALSE)</f>
        <v>#REF!</v>
      </c>
      <c r="N80" s="2" t="str">
        <f>IFERROR(VLOOKUP(B80,#REF!,39,FALSE),"")</f>
        <v/>
      </c>
      <c r="O80" s="18" t="str">
        <f>IFERROR(VLOOKUP(B80,#REF!,10,FALSE),"")</f>
        <v/>
      </c>
      <c r="P80" s="18" t="str">
        <f>IFERROR(VLOOKUP(B80,#REF!,11,FALSE),"")</f>
        <v/>
      </c>
      <c r="Q80" s="18"/>
      <c r="R80" s="18" t="str">
        <f>IFERROR(VLOOKUP(B80,#REF!,12,FALSE),"")</f>
        <v/>
      </c>
      <c r="S80" s="17">
        <v>0</v>
      </c>
      <c r="T80" s="17">
        <v>0</v>
      </c>
      <c r="U80" s="17">
        <v>0</v>
      </c>
      <c r="V80" s="19">
        <v>90000</v>
      </c>
      <c r="W80" s="20" t="s">
        <v>36</v>
      </c>
      <c r="X80" s="21">
        <v>38.6</v>
      </c>
      <c r="Y80" s="19">
        <v>0</v>
      </c>
      <c r="Z80" s="17">
        <v>2333</v>
      </c>
      <c r="AA80" s="22" t="s">
        <v>40</v>
      </c>
      <c r="AB80" s="23" t="str">
        <f t="shared" si="17"/>
        <v>F</v>
      </c>
      <c r="AC80" s="17">
        <v>0</v>
      </c>
      <c r="AD80" s="17">
        <v>15000</v>
      </c>
      <c r="AE80" s="17">
        <v>6000</v>
      </c>
      <c r="AF80" s="17">
        <v>0</v>
      </c>
      <c r="AG80" s="15" t="s">
        <v>35</v>
      </c>
      <c r="AH80" s="2"/>
      <c r="AI80" s="2"/>
    </row>
    <row r="81" spans="1:35" ht="14.5">
      <c r="A81" s="18" t="str">
        <f t="shared" si="12"/>
        <v>Normal</v>
      </c>
      <c r="B81" s="14" t="s">
        <v>119</v>
      </c>
      <c r="C81" s="15" t="s">
        <v>34</v>
      </c>
      <c r="D81" s="18">
        <f t="shared" si="13"/>
        <v>0.1</v>
      </c>
      <c r="E81" s="20" t="str">
        <f t="shared" si="14"/>
        <v>--</v>
      </c>
      <c r="F81" s="28">
        <f t="shared" si="15"/>
        <v>0</v>
      </c>
      <c r="G81" s="28" t="str">
        <f t="shared" si="16"/>
        <v>--</v>
      </c>
      <c r="H81" s="16" t="str">
        <f>IFERROR(VLOOKUP(B81,#REF!,6,FALSE),"")</f>
        <v/>
      </c>
      <c r="I81" s="17">
        <v>0</v>
      </c>
      <c r="J81" s="17">
        <v>0</v>
      </c>
      <c r="K81" s="17" t="str">
        <f>IFERROR(VLOOKUP(B81,#REF!,9,FALSE),"")</f>
        <v/>
      </c>
      <c r="L81" s="17">
        <v>30</v>
      </c>
      <c r="M81" s="10" t="e">
        <f>VLOOKUP(B81,#REF!,2,FALSE)</f>
        <v>#REF!</v>
      </c>
      <c r="N81" s="2" t="str">
        <f>IFERROR(VLOOKUP(B81,#REF!,39,FALSE),"")</f>
        <v/>
      </c>
      <c r="O81" s="18" t="str">
        <f>IFERROR(VLOOKUP(B81,#REF!,10,FALSE),"")</f>
        <v/>
      </c>
      <c r="P81" s="18" t="str">
        <f>IFERROR(VLOOKUP(B81,#REF!,11,FALSE),"")</f>
        <v/>
      </c>
      <c r="Q81" s="18"/>
      <c r="R81" s="18" t="str">
        <f>IFERROR(VLOOKUP(B81,#REF!,12,FALSE),"")</f>
        <v/>
      </c>
      <c r="S81" s="17">
        <v>30</v>
      </c>
      <c r="T81" s="17">
        <v>0</v>
      </c>
      <c r="U81" s="17">
        <v>0</v>
      </c>
      <c r="V81" s="19">
        <v>30</v>
      </c>
      <c r="W81" s="20">
        <v>0.1</v>
      </c>
      <c r="X81" s="21" t="s">
        <v>36</v>
      </c>
      <c r="Y81" s="19">
        <v>375</v>
      </c>
      <c r="Z81" s="17" t="s">
        <v>36</v>
      </c>
      <c r="AA81" s="22" t="s">
        <v>41</v>
      </c>
      <c r="AB81" s="23" t="str">
        <f t="shared" si="17"/>
        <v>E</v>
      </c>
      <c r="AC81" s="17">
        <v>0</v>
      </c>
      <c r="AD81" s="17">
        <v>0</v>
      </c>
      <c r="AE81" s="17">
        <v>0</v>
      </c>
      <c r="AF81" s="17">
        <v>0</v>
      </c>
      <c r="AG81" s="15" t="s">
        <v>35</v>
      </c>
      <c r="AH81" s="2"/>
      <c r="AI81" s="2"/>
    </row>
    <row r="82" spans="1:35" ht="14.5">
      <c r="A82" s="18" t="str">
        <f t="shared" si="12"/>
        <v>OverStock</v>
      </c>
      <c r="B82" s="14" t="s">
        <v>120</v>
      </c>
      <c r="C82" s="15" t="s">
        <v>34</v>
      </c>
      <c r="D82" s="18">
        <f t="shared" si="13"/>
        <v>10.7</v>
      </c>
      <c r="E82" s="20">
        <f t="shared" si="14"/>
        <v>3.5799522673031028</v>
      </c>
      <c r="F82" s="28">
        <f t="shared" si="15"/>
        <v>37.333333333333336</v>
      </c>
      <c r="G82" s="28">
        <f t="shared" si="16"/>
        <v>12.52983293556086</v>
      </c>
      <c r="H82" s="16" t="str">
        <f>IFERROR(VLOOKUP(B82,#REF!,6,FALSE),"")</f>
        <v/>
      </c>
      <c r="I82" s="17">
        <v>42000</v>
      </c>
      <c r="J82" s="17">
        <v>0</v>
      </c>
      <c r="K82" s="17" t="str">
        <f>IFERROR(VLOOKUP(B82,#REF!,9,FALSE),"")</f>
        <v/>
      </c>
      <c r="L82" s="17">
        <v>12000</v>
      </c>
      <c r="M82" s="10" t="e">
        <f>VLOOKUP(B82,#REF!,2,FALSE)</f>
        <v>#REF!</v>
      </c>
      <c r="N82" s="2" t="str">
        <f>IFERROR(VLOOKUP(B82,#REF!,39,FALSE),"")</f>
        <v/>
      </c>
      <c r="O82" s="18" t="str">
        <f>IFERROR(VLOOKUP(B82,#REF!,10,FALSE),"")</f>
        <v/>
      </c>
      <c r="P82" s="18" t="str">
        <f>IFERROR(VLOOKUP(B82,#REF!,11,FALSE),"")</f>
        <v/>
      </c>
      <c r="Q82" s="18"/>
      <c r="R82" s="18" t="str">
        <f>IFERROR(VLOOKUP(B82,#REF!,12,FALSE),"")</f>
        <v/>
      </c>
      <c r="S82" s="17">
        <v>12000</v>
      </c>
      <c r="T82" s="17">
        <v>0</v>
      </c>
      <c r="U82" s="17">
        <v>0</v>
      </c>
      <c r="V82" s="19">
        <v>54000</v>
      </c>
      <c r="W82" s="20">
        <v>48</v>
      </c>
      <c r="X82" s="21">
        <v>16.100000000000001</v>
      </c>
      <c r="Y82" s="19">
        <v>1125</v>
      </c>
      <c r="Z82" s="17">
        <v>3352</v>
      </c>
      <c r="AA82" s="22">
        <v>3</v>
      </c>
      <c r="AB82" s="23">
        <f t="shared" si="17"/>
        <v>150</v>
      </c>
      <c r="AC82" s="17">
        <v>972</v>
      </c>
      <c r="AD82" s="17">
        <v>21200</v>
      </c>
      <c r="AE82" s="17">
        <v>8000</v>
      </c>
      <c r="AF82" s="17">
        <v>0</v>
      </c>
      <c r="AG82" s="15" t="s">
        <v>35</v>
      </c>
      <c r="AH82" s="2"/>
      <c r="AI82" s="2"/>
    </row>
    <row r="83" spans="1:35" ht="14.5">
      <c r="A83" s="18" t="str">
        <f t="shared" si="12"/>
        <v>Normal</v>
      </c>
      <c r="B83" s="14" t="s">
        <v>121</v>
      </c>
      <c r="C83" s="15" t="s">
        <v>34</v>
      </c>
      <c r="D83" s="18">
        <f t="shared" si="13"/>
        <v>0.9</v>
      </c>
      <c r="E83" s="20">
        <f t="shared" si="14"/>
        <v>12.711864406779661</v>
      </c>
      <c r="F83" s="28">
        <f t="shared" si="15"/>
        <v>0</v>
      </c>
      <c r="G83" s="28">
        <f t="shared" si="16"/>
        <v>0</v>
      </c>
      <c r="H83" s="16" t="str">
        <f>IFERROR(VLOOKUP(B83,#REF!,6,FALSE),"")</f>
        <v/>
      </c>
      <c r="I83" s="17">
        <v>0</v>
      </c>
      <c r="J83" s="17">
        <v>0</v>
      </c>
      <c r="K83" s="17" t="str">
        <f>IFERROR(VLOOKUP(B83,#REF!,9,FALSE),"")</f>
        <v/>
      </c>
      <c r="L83" s="17">
        <v>9000</v>
      </c>
      <c r="M83" s="10" t="e">
        <f>VLOOKUP(B83,#REF!,2,FALSE)</f>
        <v>#REF!</v>
      </c>
      <c r="N83" s="2" t="str">
        <f>IFERROR(VLOOKUP(B83,#REF!,39,FALSE),"")</f>
        <v/>
      </c>
      <c r="O83" s="18" t="str">
        <f>IFERROR(VLOOKUP(B83,#REF!,10,FALSE),"")</f>
        <v/>
      </c>
      <c r="P83" s="18" t="str">
        <f>IFERROR(VLOOKUP(B83,#REF!,11,FALSE),"")</f>
        <v/>
      </c>
      <c r="Q83" s="18"/>
      <c r="R83" s="18" t="str">
        <f>IFERROR(VLOOKUP(B83,#REF!,12,FALSE),"")</f>
        <v/>
      </c>
      <c r="S83" s="17">
        <v>9000</v>
      </c>
      <c r="T83" s="17">
        <v>0</v>
      </c>
      <c r="U83" s="17">
        <v>0</v>
      </c>
      <c r="V83" s="19">
        <v>9000</v>
      </c>
      <c r="W83" s="20">
        <v>0.9</v>
      </c>
      <c r="X83" s="21">
        <v>12.7</v>
      </c>
      <c r="Y83" s="19">
        <v>10500</v>
      </c>
      <c r="Z83" s="17">
        <v>708</v>
      </c>
      <c r="AA83" s="22">
        <v>0.1</v>
      </c>
      <c r="AB83" s="23">
        <f t="shared" si="17"/>
        <v>50</v>
      </c>
      <c r="AC83" s="17">
        <v>3816</v>
      </c>
      <c r="AD83" s="17">
        <v>0</v>
      </c>
      <c r="AE83" s="17">
        <v>2552</v>
      </c>
      <c r="AF83" s="17">
        <v>0</v>
      </c>
      <c r="AG83" s="15" t="s">
        <v>35</v>
      </c>
      <c r="AH83" s="2"/>
      <c r="AI83" s="2"/>
    </row>
    <row r="84" spans="1:35" ht="14.5">
      <c r="A84" s="18" t="str">
        <f t="shared" si="12"/>
        <v>Normal</v>
      </c>
      <c r="B84" s="14" t="s">
        <v>122</v>
      </c>
      <c r="C84" s="15" t="s">
        <v>34</v>
      </c>
      <c r="D84" s="18">
        <f t="shared" si="13"/>
        <v>0</v>
      </c>
      <c r="E84" s="20" t="str">
        <f t="shared" si="14"/>
        <v>--</v>
      </c>
      <c r="F84" s="28">
        <f t="shared" si="15"/>
        <v>0</v>
      </c>
      <c r="G84" s="28" t="str">
        <f t="shared" si="16"/>
        <v>--</v>
      </c>
      <c r="H84" s="16" t="str">
        <f>IFERROR(VLOOKUP(B84,#REF!,6,FALSE),"")</f>
        <v/>
      </c>
      <c r="I84" s="17">
        <v>0</v>
      </c>
      <c r="J84" s="17">
        <v>0</v>
      </c>
      <c r="K84" s="17" t="str">
        <f>IFERROR(VLOOKUP(B84,#REF!,9,FALSE),"")</f>
        <v/>
      </c>
      <c r="L84" s="17">
        <v>0</v>
      </c>
      <c r="M84" s="10" t="e">
        <f>VLOOKUP(B84,#REF!,2,FALSE)</f>
        <v>#REF!</v>
      </c>
      <c r="N84" s="2" t="str">
        <f>IFERROR(VLOOKUP(B84,#REF!,39,FALSE),"")</f>
        <v/>
      </c>
      <c r="O84" s="18" t="str">
        <f>IFERROR(VLOOKUP(B84,#REF!,10,FALSE),"")</f>
        <v/>
      </c>
      <c r="P84" s="18" t="str">
        <f>IFERROR(VLOOKUP(B84,#REF!,11,FALSE),"")</f>
        <v/>
      </c>
      <c r="Q84" s="18"/>
      <c r="R84" s="18" t="str">
        <f>IFERROR(VLOOKUP(B84,#REF!,12,FALSE),"")</f>
        <v/>
      </c>
      <c r="S84" s="17">
        <v>0</v>
      </c>
      <c r="T84" s="17">
        <v>0</v>
      </c>
      <c r="U84" s="17">
        <v>0</v>
      </c>
      <c r="V84" s="19">
        <v>0</v>
      </c>
      <c r="W84" s="20">
        <v>0</v>
      </c>
      <c r="X84" s="21" t="s">
        <v>36</v>
      </c>
      <c r="Y84" s="19">
        <v>4886</v>
      </c>
      <c r="Z84" s="17">
        <v>0</v>
      </c>
      <c r="AA84" s="22" t="s">
        <v>41</v>
      </c>
      <c r="AB84" s="23" t="str">
        <f t="shared" si="17"/>
        <v>E</v>
      </c>
      <c r="AC84" s="17">
        <v>0</v>
      </c>
      <c r="AD84" s="17">
        <v>0</v>
      </c>
      <c r="AE84" s="17">
        <v>0</v>
      </c>
      <c r="AF84" s="17">
        <v>0</v>
      </c>
      <c r="AG84" s="15" t="s">
        <v>35</v>
      </c>
      <c r="AH84" s="2"/>
      <c r="AI84" s="2"/>
    </row>
    <row r="85" spans="1:35" ht="14.5">
      <c r="A85" s="18" t="str">
        <f t="shared" si="12"/>
        <v>Normal</v>
      </c>
      <c r="B85" s="14" t="s">
        <v>123</v>
      </c>
      <c r="C85" s="15" t="s">
        <v>34</v>
      </c>
      <c r="D85" s="18">
        <f t="shared" si="13"/>
        <v>0.8</v>
      </c>
      <c r="E85" s="20">
        <f t="shared" si="14"/>
        <v>1.3280212483399734</v>
      </c>
      <c r="F85" s="28">
        <f t="shared" si="15"/>
        <v>12</v>
      </c>
      <c r="G85" s="28">
        <f t="shared" si="16"/>
        <v>19.920318725099602</v>
      </c>
      <c r="H85" s="16" t="str">
        <f>IFERROR(VLOOKUP(B85,#REF!,6,FALSE),"")</f>
        <v/>
      </c>
      <c r="I85" s="17">
        <v>45000</v>
      </c>
      <c r="J85" s="17">
        <v>30000</v>
      </c>
      <c r="K85" s="17" t="str">
        <f>IFERROR(VLOOKUP(B85,#REF!,9,FALSE),"")</f>
        <v/>
      </c>
      <c r="L85" s="17">
        <v>3000</v>
      </c>
      <c r="M85" s="10" t="e">
        <f>VLOOKUP(B85,#REF!,2,FALSE)</f>
        <v>#REF!</v>
      </c>
      <c r="N85" s="2" t="str">
        <f>IFERROR(VLOOKUP(B85,#REF!,39,FALSE),"")</f>
        <v/>
      </c>
      <c r="O85" s="18" t="str">
        <f>IFERROR(VLOOKUP(B85,#REF!,10,FALSE),"")</f>
        <v/>
      </c>
      <c r="P85" s="18" t="str">
        <f>IFERROR(VLOOKUP(B85,#REF!,11,FALSE),"")</f>
        <v/>
      </c>
      <c r="Q85" s="18"/>
      <c r="R85" s="18" t="str">
        <f>IFERROR(VLOOKUP(B85,#REF!,12,FALSE),"")</f>
        <v/>
      </c>
      <c r="S85" s="17">
        <v>3000</v>
      </c>
      <c r="T85" s="17">
        <v>0</v>
      </c>
      <c r="U85" s="17">
        <v>0</v>
      </c>
      <c r="V85" s="19">
        <v>48000</v>
      </c>
      <c r="W85" s="20">
        <v>12.8</v>
      </c>
      <c r="X85" s="21">
        <v>21.2</v>
      </c>
      <c r="Y85" s="19">
        <v>3750</v>
      </c>
      <c r="Z85" s="17">
        <v>2259</v>
      </c>
      <c r="AA85" s="22">
        <v>0.6</v>
      </c>
      <c r="AB85" s="23">
        <f t="shared" si="17"/>
        <v>100</v>
      </c>
      <c r="AC85" s="17">
        <v>115</v>
      </c>
      <c r="AD85" s="17">
        <v>8216</v>
      </c>
      <c r="AE85" s="17">
        <v>12000</v>
      </c>
      <c r="AF85" s="17">
        <v>19200</v>
      </c>
      <c r="AG85" s="15" t="s">
        <v>35</v>
      </c>
      <c r="AH85" s="2"/>
      <c r="AI85" s="2"/>
    </row>
    <row r="86" spans="1:35" ht="14.5">
      <c r="A86" s="18" t="str">
        <f t="shared" si="12"/>
        <v>ZeroZero</v>
      </c>
      <c r="B86" s="14" t="s">
        <v>124</v>
      </c>
      <c r="C86" s="15" t="s">
        <v>34</v>
      </c>
      <c r="D86" s="18" t="str">
        <f t="shared" si="13"/>
        <v>前八週無拉料</v>
      </c>
      <c r="E86" s="20" t="str">
        <f t="shared" si="14"/>
        <v>--</v>
      </c>
      <c r="F86" s="28" t="str">
        <f t="shared" si="15"/>
        <v>--</v>
      </c>
      <c r="G86" s="28" t="str">
        <f t="shared" si="16"/>
        <v>--</v>
      </c>
      <c r="H86" s="16" t="str">
        <f>IFERROR(VLOOKUP(B86,#REF!,6,FALSE),"")</f>
        <v/>
      </c>
      <c r="I86" s="17">
        <v>6000</v>
      </c>
      <c r="J86" s="17">
        <v>6000</v>
      </c>
      <c r="K86" s="17" t="str">
        <f>IFERROR(VLOOKUP(B86,#REF!,9,FALSE),"")</f>
        <v/>
      </c>
      <c r="L86" s="17">
        <v>0</v>
      </c>
      <c r="M86" s="10" t="e">
        <f>VLOOKUP(B86,#REF!,2,FALSE)</f>
        <v>#REF!</v>
      </c>
      <c r="N86" s="2" t="str">
        <f>IFERROR(VLOOKUP(B86,#REF!,39,FALSE),"")</f>
        <v/>
      </c>
      <c r="O86" s="18" t="str">
        <f>IFERROR(VLOOKUP(B86,#REF!,10,FALSE),"")</f>
        <v/>
      </c>
      <c r="P86" s="18" t="str">
        <f>IFERROR(VLOOKUP(B86,#REF!,11,FALSE),"")</f>
        <v/>
      </c>
      <c r="Q86" s="18"/>
      <c r="R86" s="18" t="str">
        <f>IFERROR(VLOOKUP(B86,#REF!,12,FALSE),"")</f>
        <v/>
      </c>
      <c r="S86" s="17">
        <v>0</v>
      </c>
      <c r="T86" s="17">
        <v>0</v>
      </c>
      <c r="U86" s="17">
        <v>0</v>
      </c>
      <c r="V86" s="19">
        <v>6000</v>
      </c>
      <c r="W86" s="20" t="s">
        <v>36</v>
      </c>
      <c r="X86" s="21" t="s">
        <v>36</v>
      </c>
      <c r="Y86" s="19">
        <v>0</v>
      </c>
      <c r="Z86" s="17">
        <v>0</v>
      </c>
      <c r="AA86" s="22" t="s">
        <v>41</v>
      </c>
      <c r="AB86" s="23" t="str">
        <f t="shared" si="17"/>
        <v>E</v>
      </c>
      <c r="AC86" s="17">
        <v>0</v>
      </c>
      <c r="AD86" s="17">
        <v>0</v>
      </c>
      <c r="AE86" s="17">
        <v>0</v>
      </c>
      <c r="AF86" s="17">
        <v>0</v>
      </c>
      <c r="AG86" s="15" t="s">
        <v>35</v>
      </c>
      <c r="AH86" s="2"/>
      <c r="AI86" s="2"/>
    </row>
    <row r="87" spans="1:35" ht="14.5">
      <c r="A87" s="18" t="str">
        <f t="shared" si="12"/>
        <v>OverStock</v>
      </c>
      <c r="B87" s="14" t="s">
        <v>125</v>
      </c>
      <c r="C87" s="15" t="s">
        <v>34</v>
      </c>
      <c r="D87" s="18">
        <f t="shared" si="13"/>
        <v>48</v>
      </c>
      <c r="E87" s="20">
        <f t="shared" si="14"/>
        <v>12.898602651379434</v>
      </c>
      <c r="F87" s="28">
        <f t="shared" si="15"/>
        <v>24</v>
      </c>
      <c r="G87" s="28">
        <f t="shared" si="16"/>
        <v>6.4493013256897171</v>
      </c>
      <c r="H87" s="16" t="str">
        <f>IFERROR(VLOOKUP(B87,#REF!,6,FALSE),"")</f>
        <v/>
      </c>
      <c r="I87" s="17">
        <v>18000</v>
      </c>
      <c r="J87" s="17">
        <v>6000</v>
      </c>
      <c r="K87" s="17" t="str">
        <f>IFERROR(VLOOKUP(B87,#REF!,9,FALSE),"")</f>
        <v/>
      </c>
      <c r="L87" s="17">
        <v>36000</v>
      </c>
      <c r="M87" s="10" t="e">
        <f>VLOOKUP(B87,#REF!,2,FALSE)</f>
        <v>#REF!</v>
      </c>
      <c r="N87" s="2" t="str">
        <f>IFERROR(VLOOKUP(B87,#REF!,39,FALSE),"")</f>
        <v/>
      </c>
      <c r="O87" s="18" t="str">
        <f>IFERROR(VLOOKUP(B87,#REF!,10,FALSE),"")</f>
        <v/>
      </c>
      <c r="P87" s="18" t="str">
        <f>IFERROR(VLOOKUP(B87,#REF!,11,FALSE),"")</f>
        <v/>
      </c>
      <c r="Q87" s="18"/>
      <c r="R87" s="18" t="str">
        <f>IFERROR(VLOOKUP(B87,#REF!,12,FALSE),"")</f>
        <v/>
      </c>
      <c r="S87" s="17">
        <v>36000</v>
      </c>
      <c r="T87" s="17">
        <v>0</v>
      </c>
      <c r="U87" s="17">
        <v>0</v>
      </c>
      <c r="V87" s="19">
        <v>54000</v>
      </c>
      <c r="W87" s="20">
        <v>72</v>
      </c>
      <c r="X87" s="21">
        <v>19.3</v>
      </c>
      <c r="Y87" s="19">
        <v>750</v>
      </c>
      <c r="Z87" s="17">
        <v>2791</v>
      </c>
      <c r="AA87" s="22">
        <v>3.7</v>
      </c>
      <c r="AB87" s="23">
        <f t="shared" si="17"/>
        <v>150</v>
      </c>
      <c r="AC87" s="17">
        <v>4692</v>
      </c>
      <c r="AD87" s="17">
        <v>11568</v>
      </c>
      <c r="AE87" s="17">
        <v>8856</v>
      </c>
      <c r="AF87" s="17">
        <v>9696</v>
      </c>
      <c r="AG87" s="15" t="s">
        <v>35</v>
      </c>
      <c r="AH87" s="2"/>
      <c r="AI87" s="2"/>
    </row>
    <row r="88" spans="1:35" ht="14.5">
      <c r="A88" s="18" t="str">
        <f t="shared" si="12"/>
        <v>Normal</v>
      </c>
      <c r="B88" s="14" t="s">
        <v>126</v>
      </c>
      <c r="C88" s="15" t="s">
        <v>34</v>
      </c>
      <c r="D88" s="18">
        <f t="shared" si="13"/>
        <v>15.2</v>
      </c>
      <c r="E88" s="20">
        <f t="shared" si="14"/>
        <v>12.479104968739717</v>
      </c>
      <c r="F88" s="28">
        <f t="shared" si="15"/>
        <v>0</v>
      </c>
      <c r="G88" s="28">
        <f t="shared" si="16"/>
        <v>0</v>
      </c>
      <c r="H88" s="16" t="str">
        <f>IFERROR(VLOOKUP(B88,#REF!,6,FALSE),"")</f>
        <v/>
      </c>
      <c r="I88" s="17">
        <v>0</v>
      </c>
      <c r="J88" s="17">
        <v>0</v>
      </c>
      <c r="K88" s="17" t="str">
        <f>IFERROR(VLOOKUP(B88,#REF!,9,FALSE),"")</f>
        <v/>
      </c>
      <c r="L88" s="17">
        <v>75848</v>
      </c>
      <c r="M88" s="10" t="e">
        <f>VLOOKUP(B88,#REF!,2,FALSE)</f>
        <v>#REF!</v>
      </c>
      <c r="N88" s="2" t="str">
        <f>IFERROR(VLOOKUP(B88,#REF!,39,FALSE),"")</f>
        <v/>
      </c>
      <c r="O88" s="18" t="str">
        <f>IFERROR(VLOOKUP(B88,#REF!,10,FALSE),"")</f>
        <v/>
      </c>
      <c r="P88" s="18" t="str">
        <f>IFERROR(VLOOKUP(B88,#REF!,11,FALSE),"")</f>
        <v/>
      </c>
      <c r="Q88" s="18"/>
      <c r="R88" s="18" t="str">
        <f>IFERROR(VLOOKUP(B88,#REF!,12,FALSE),"")</f>
        <v/>
      </c>
      <c r="S88" s="17">
        <v>75848</v>
      </c>
      <c r="T88" s="17">
        <v>0</v>
      </c>
      <c r="U88" s="17">
        <v>0</v>
      </c>
      <c r="V88" s="19">
        <v>75848</v>
      </c>
      <c r="W88" s="20">
        <v>15.2</v>
      </c>
      <c r="X88" s="21">
        <v>12.5</v>
      </c>
      <c r="Y88" s="19">
        <v>5000</v>
      </c>
      <c r="Z88" s="17">
        <v>6078</v>
      </c>
      <c r="AA88" s="22">
        <v>1.2</v>
      </c>
      <c r="AB88" s="23">
        <f t="shared" si="17"/>
        <v>100</v>
      </c>
      <c r="AC88" s="17">
        <v>0</v>
      </c>
      <c r="AD88" s="17">
        <v>40940</v>
      </c>
      <c r="AE88" s="17">
        <v>13760</v>
      </c>
      <c r="AF88" s="17">
        <v>7960</v>
      </c>
      <c r="AG88" s="15" t="s">
        <v>35</v>
      </c>
      <c r="AH88" s="2"/>
      <c r="AI88" s="2"/>
    </row>
    <row r="89" spans="1:35" ht="14.5">
      <c r="A89" s="18" t="str">
        <f t="shared" si="12"/>
        <v>Normal</v>
      </c>
      <c r="B89" s="14" t="s">
        <v>127</v>
      </c>
      <c r="C89" s="15" t="s">
        <v>34</v>
      </c>
      <c r="D89" s="18">
        <f t="shared" si="13"/>
        <v>0</v>
      </c>
      <c r="E89" s="20">
        <f t="shared" si="14"/>
        <v>0</v>
      </c>
      <c r="F89" s="28">
        <f t="shared" si="15"/>
        <v>8</v>
      </c>
      <c r="G89" s="28">
        <f t="shared" si="16"/>
        <v>16.851063829787233</v>
      </c>
      <c r="H89" s="16" t="str">
        <f>IFERROR(VLOOKUP(B89,#REF!,6,FALSE),"")</f>
        <v/>
      </c>
      <c r="I89" s="17">
        <v>99000</v>
      </c>
      <c r="J89" s="17">
        <v>69000</v>
      </c>
      <c r="K89" s="17" t="str">
        <f>IFERROR(VLOOKUP(B89,#REF!,9,FALSE),"")</f>
        <v/>
      </c>
      <c r="L89" s="17">
        <v>0</v>
      </c>
      <c r="M89" s="10" t="e">
        <f>VLOOKUP(B89,#REF!,2,FALSE)</f>
        <v>#REF!</v>
      </c>
      <c r="N89" s="2" t="str">
        <f>IFERROR(VLOOKUP(B89,#REF!,39,FALSE),"")</f>
        <v/>
      </c>
      <c r="O89" s="18" t="str">
        <f>IFERROR(VLOOKUP(B89,#REF!,10,FALSE),"")</f>
        <v/>
      </c>
      <c r="P89" s="18" t="str">
        <f>IFERROR(VLOOKUP(B89,#REF!,11,FALSE),"")</f>
        <v/>
      </c>
      <c r="Q89" s="18"/>
      <c r="R89" s="18" t="str">
        <f>IFERROR(VLOOKUP(B89,#REF!,12,FALSE),"")</f>
        <v/>
      </c>
      <c r="S89" s="17">
        <v>0</v>
      </c>
      <c r="T89" s="17">
        <v>0</v>
      </c>
      <c r="U89" s="17">
        <v>0</v>
      </c>
      <c r="V89" s="19">
        <v>99000</v>
      </c>
      <c r="W89" s="20">
        <v>8</v>
      </c>
      <c r="X89" s="21">
        <v>16.899999999999999</v>
      </c>
      <c r="Y89" s="19">
        <v>12375</v>
      </c>
      <c r="Z89" s="17">
        <v>5875</v>
      </c>
      <c r="AA89" s="22">
        <v>0.5</v>
      </c>
      <c r="AB89" s="23">
        <f t="shared" si="17"/>
        <v>100</v>
      </c>
      <c r="AC89" s="17">
        <v>20474</v>
      </c>
      <c r="AD89" s="17">
        <v>11200</v>
      </c>
      <c r="AE89" s="17">
        <v>21200</v>
      </c>
      <c r="AF89" s="17">
        <v>11200</v>
      </c>
      <c r="AG89" s="15" t="s">
        <v>35</v>
      </c>
      <c r="AH89" s="2"/>
      <c r="AI89" s="2"/>
    </row>
    <row r="90" spans="1:35" ht="14.5">
      <c r="A90" s="18" t="str">
        <f t="shared" si="12"/>
        <v>OverStock</v>
      </c>
      <c r="B90" s="14" t="s">
        <v>128</v>
      </c>
      <c r="C90" s="15" t="s">
        <v>34</v>
      </c>
      <c r="D90" s="18">
        <f t="shared" si="13"/>
        <v>8</v>
      </c>
      <c r="E90" s="20">
        <f t="shared" si="14"/>
        <v>2.7051397655545535</v>
      </c>
      <c r="F90" s="28">
        <f t="shared" si="15"/>
        <v>40</v>
      </c>
      <c r="G90" s="28">
        <f t="shared" si="16"/>
        <v>13.525698827772768</v>
      </c>
      <c r="H90" s="16" t="str">
        <f>IFERROR(VLOOKUP(B90,#REF!,6,FALSE),"")</f>
        <v/>
      </c>
      <c r="I90" s="17">
        <v>15000</v>
      </c>
      <c r="J90" s="17">
        <v>12000</v>
      </c>
      <c r="K90" s="17" t="str">
        <f>IFERROR(VLOOKUP(B90,#REF!,9,FALSE),"")</f>
        <v/>
      </c>
      <c r="L90" s="17">
        <v>3000</v>
      </c>
      <c r="M90" s="10" t="e">
        <f>VLOOKUP(B90,#REF!,2,FALSE)</f>
        <v>#REF!</v>
      </c>
      <c r="N90" s="2" t="str">
        <f>IFERROR(VLOOKUP(B90,#REF!,39,FALSE),"")</f>
        <v/>
      </c>
      <c r="O90" s="18" t="str">
        <f>IFERROR(VLOOKUP(B90,#REF!,10,FALSE),"")</f>
        <v/>
      </c>
      <c r="P90" s="18" t="str">
        <f>IFERROR(VLOOKUP(B90,#REF!,11,FALSE),"")</f>
        <v/>
      </c>
      <c r="Q90" s="18"/>
      <c r="R90" s="18" t="str">
        <f>IFERROR(VLOOKUP(B90,#REF!,12,FALSE),"")</f>
        <v/>
      </c>
      <c r="S90" s="17">
        <v>3000</v>
      </c>
      <c r="T90" s="17">
        <v>0</v>
      </c>
      <c r="U90" s="17">
        <v>0</v>
      </c>
      <c r="V90" s="19">
        <v>18000</v>
      </c>
      <c r="W90" s="20">
        <v>48</v>
      </c>
      <c r="X90" s="21">
        <v>16.2</v>
      </c>
      <c r="Y90" s="19">
        <v>375</v>
      </c>
      <c r="Z90" s="17">
        <v>1109</v>
      </c>
      <c r="AA90" s="22">
        <v>3</v>
      </c>
      <c r="AB90" s="23">
        <f t="shared" si="17"/>
        <v>150</v>
      </c>
      <c r="AC90" s="17">
        <v>0</v>
      </c>
      <c r="AD90" s="17">
        <v>4599</v>
      </c>
      <c r="AE90" s="17">
        <v>5382</v>
      </c>
      <c r="AF90" s="17">
        <v>0</v>
      </c>
      <c r="AG90" s="15" t="s">
        <v>35</v>
      </c>
      <c r="AH90" s="2"/>
      <c r="AI90" s="2"/>
    </row>
    <row r="91" spans="1:35" ht="14.5">
      <c r="A91" s="18" t="str">
        <f t="shared" si="12"/>
        <v>OverStock</v>
      </c>
      <c r="B91" s="14" t="s">
        <v>129</v>
      </c>
      <c r="C91" s="15" t="s">
        <v>34</v>
      </c>
      <c r="D91" s="18">
        <f t="shared" si="13"/>
        <v>0</v>
      </c>
      <c r="E91" s="20">
        <f t="shared" si="14"/>
        <v>0</v>
      </c>
      <c r="F91" s="28">
        <f t="shared" si="15"/>
        <v>26.666666666666668</v>
      </c>
      <c r="G91" s="28">
        <f t="shared" si="16"/>
        <v>7.4525745257452574</v>
      </c>
      <c r="H91" s="16" t="str">
        <f>IFERROR(VLOOKUP(B91,#REF!,6,FALSE),"")</f>
        <v/>
      </c>
      <c r="I91" s="17">
        <v>330000</v>
      </c>
      <c r="J91" s="17">
        <v>0</v>
      </c>
      <c r="K91" s="17" t="str">
        <f>IFERROR(VLOOKUP(B91,#REF!,9,FALSE),"")</f>
        <v/>
      </c>
      <c r="L91" s="17">
        <v>0</v>
      </c>
      <c r="M91" s="10" t="e">
        <f>VLOOKUP(B91,#REF!,2,FALSE)</f>
        <v>#REF!</v>
      </c>
      <c r="N91" s="2" t="str">
        <f>IFERROR(VLOOKUP(B91,#REF!,39,FALSE),"")</f>
        <v/>
      </c>
      <c r="O91" s="18" t="str">
        <f>IFERROR(VLOOKUP(B91,#REF!,10,FALSE),"")</f>
        <v/>
      </c>
      <c r="P91" s="18" t="str">
        <f>IFERROR(VLOOKUP(B91,#REF!,11,FALSE),"")</f>
        <v/>
      </c>
      <c r="Q91" s="18"/>
      <c r="R91" s="18" t="str">
        <f>IFERROR(VLOOKUP(B91,#REF!,12,FALSE),"")</f>
        <v/>
      </c>
      <c r="S91" s="17">
        <v>0</v>
      </c>
      <c r="T91" s="17">
        <v>0</v>
      </c>
      <c r="U91" s="17">
        <v>0</v>
      </c>
      <c r="V91" s="19">
        <v>330000</v>
      </c>
      <c r="W91" s="20">
        <v>26.7</v>
      </c>
      <c r="X91" s="21">
        <v>7.5</v>
      </c>
      <c r="Y91" s="19">
        <v>12375</v>
      </c>
      <c r="Z91" s="17">
        <v>44280</v>
      </c>
      <c r="AA91" s="22">
        <v>3.6</v>
      </c>
      <c r="AB91" s="23">
        <f t="shared" si="17"/>
        <v>150</v>
      </c>
      <c r="AC91" s="17">
        <v>28227</v>
      </c>
      <c r="AD91" s="17">
        <v>184296</v>
      </c>
      <c r="AE91" s="17">
        <v>186000</v>
      </c>
      <c r="AF91" s="17">
        <v>84000</v>
      </c>
      <c r="AG91" s="15" t="s">
        <v>35</v>
      </c>
      <c r="AH91" s="2"/>
      <c r="AI91" s="2"/>
    </row>
    <row r="92" spans="1:35" ht="14.5">
      <c r="A92" s="18" t="str">
        <f t="shared" si="12"/>
        <v>OverStock</v>
      </c>
      <c r="B92" s="14" t="s">
        <v>130</v>
      </c>
      <c r="C92" s="15" t="s">
        <v>34</v>
      </c>
      <c r="D92" s="18">
        <f t="shared" si="13"/>
        <v>5.9</v>
      </c>
      <c r="E92" s="20">
        <f t="shared" si="14"/>
        <v>4.2087161153097705</v>
      </c>
      <c r="F92" s="28">
        <f t="shared" si="15"/>
        <v>10.666666666666666</v>
      </c>
      <c r="G92" s="28">
        <f t="shared" si="16"/>
        <v>7.6028420147531337</v>
      </c>
      <c r="H92" s="16" t="str">
        <f>IFERROR(VLOOKUP(B92,#REF!,6,FALSE),"")</f>
        <v/>
      </c>
      <c r="I92" s="17">
        <v>168000</v>
      </c>
      <c r="J92" s="17">
        <v>105000</v>
      </c>
      <c r="K92" s="17" t="str">
        <f>IFERROR(VLOOKUP(B92,#REF!,9,FALSE),"")</f>
        <v/>
      </c>
      <c r="L92" s="17">
        <v>93000</v>
      </c>
      <c r="M92" s="10" t="e">
        <f>VLOOKUP(B92,#REF!,2,FALSE)</f>
        <v>#REF!</v>
      </c>
      <c r="N92" s="2" t="str">
        <f>IFERROR(VLOOKUP(B92,#REF!,39,FALSE),"")</f>
        <v/>
      </c>
      <c r="O92" s="18" t="str">
        <f>IFERROR(VLOOKUP(B92,#REF!,10,FALSE),"")</f>
        <v/>
      </c>
      <c r="P92" s="18" t="str">
        <f>IFERROR(VLOOKUP(B92,#REF!,11,FALSE),"")</f>
        <v/>
      </c>
      <c r="Q92" s="18"/>
      <c r="R92" s="18" t="str">
        <f>IFERROR(VLOOKUP(B92,#REF!,12,FALSE),"")</f>
        <v/>
      </c>
      <c r="S92" s="17">
        <v>93000</v>
      </c>
      <c r="T92" s="17">
        <v>0</v>
      </c>
      <c r="U92" s="17">
        <v>0</v>
      </c>
      <c r="V92" s="19">
        <v>261000</v>
      </c>
      <c r="W92" s="20">
        <v>16.600000000000001</v>
      </c>
      <c r="X92" s="21">
        <v>11.8</v>
      </c>
      <c r="Y92" s="19">
        <v>15750</v>
      </c>
      <c r="Z92" s="17">
        <v>22097</v>
      </c>
      <c r="AA92" s="22">
        <v>1.4</v>
      </c>
      <c r="AB92" s="23">
        <f t="shared" si="17"/>
        <v>100</v>
      </c>
      <c r="AC92" s="17">
        <v>46231</v>
      </c>
      <c r="AD92" s="17">
        <v>76257</v>
      </c>
      <c r="AE92" s="17">
        <v>76382</v>
      </c>
      <c r="AF92" s="17">
        <v>63506</v>
      </c>
      <c r="AG92" s="15" t="s">
        <v>35</v>
      </c>
      <c r="AH92" s="2"/>
      <c r="AI92" s="2"/>
    </row>
    <row r="93" spans="1:35" ht="14.5">
      <c r="A93" s="18" t="str">
        <f t="shared" si="12"/>
        <v>Normal</v>
      </c>
      <c r="B93" s="14" t="s">
        <v>131</v>
      </c>
      <c r="C93" s="15" t="s">
        <v>34</v>
      </c>
      <c r="D93" s="18">
        <f t="shared" si="13"/>
        <v>0</v>
      </c>
      <c r="E93" s="20">
        <f t="shared" si="14"/>
        <v>0</v>
      </c>
      <c r="F93" s="28">
        <f t="shared" si="15"/>
        <v>8</v>
      </c>
      <c r="G93" s="28">
        <f t="shared" si="16"/>
        <v>5.8997050147492622</v>
      </c>
      <c r="H93" s="16" t="str">
        <f>IFERROR(VLOOKUP(B93,#REF!,6,FALSE),"")</f>
        <v/>
      </c>
      <c r="I93" s="17">
        <v>6000</v>
      </c>
      <c r="J93" s="17">
        <v>0</v>
      </c>
      <c r="K93" s="17" t="str">
        <f>IFERROR(VLOOKUP(B93,#REF!,9,FALSE),"")</f>
        <v/>
      </c>
      <c r="L93" s="17">
        <v>0</v>
      </c>
      <c r="M93" s="10" t="e">
        <f>VLOOKUP(B93,#REF!,2,FALSE)</f>
        <v>#REF!</v>
      </c>
      <c r="N93" s="2" t="str">
        <f>IFERROR(VLOOKUP(B93,#REF!,39,FALSE),"")</f>
        <v/>
      </c>
      <c r="O93" s="18" t="str">
        <f>IFERROR(VLOOKUP(B93,#REF!,10,FALSE),"")</f>
        <v/>
      </c>
      <c r="P93" s="18" t="str">
        <f>IFERROR(VLOOKUP(B93,#REF!,11,FALSE),"")</f>
        <v/>
      </c>
      <c r="Q93" s="18"/>
      <c r="R93" s="18" t="str">
        <f>IFERROR(VLOOKUP(B93,#REF!,12,FALSE),"")</f>
        <v/>
      </c>
      <c r="S93" s="17">
        <v>0</v>
      </c>
      <c r="T93" s="17">
        <v>0</v>
      </c>
      <c r="U93" s="17">
        <v>0</v>
      </c>
      <c r="V93" s="19">
        <v>6000</v>
      </c>
      <c r="W93" s="20">
        <v>8</v>
      </c>
      <c r="X93" s="21">
        <v>5.9</v>
      </c>
      <c r="Y93" s="19">
        <v>750</v>
      </c>
      <c r="Z93" s="17">
        <v>1017</v>
      </c>
      <c r="AA93" s="22">
        <v>1.4</v>
      </c>
      <c r="AB93" s="23">
        <f t="shared" si="17"/>
        <v>100</v>
      </c>
      <c r="AC93" s="17">
        <v>0</v>
      </c>
      <c r="AD93" s="17">
        <v>9157</v>
      </c>
      <c r="AE93" s="17">
        <v>0</v>
      </c>
      <c r="AF93" s="17">
        <v>0</v>
      </c>
      <c r="AG93" s="15" t="s">
        <v>35</v>
      </c>
      <c r="AH93" s="2"/>
      <c r="AI93" s="2"/>
    </row>
    <row r="94" spans="1:35" ht="14.5">
      <c r="A94" s="18" t="str">
        <f t="shared" si="12"/>
        <v>OverStock</v>
      </c>
      <c r="B94" s="14" t="s">
        <v>132</v>
      </c>
      <c r="C94" s="15" t="s">
        <v>44</v>
      </c>
      <c r="D94" s="18">
        <f t="shared" si="13"/>
        <v>25.6</v>
      </c>
      <c r="E94" s="20">
        <f t="shared" si="14"/>
        <v>45.714285714285715</v>
      </c>
      <c r="F94" s="28">
        <f t="shared" si="15"/>
        <v>0</v>
      </c>
      <c r="G94" s="28">
        <f t="shared" si="16"/>
        <v>0</v>
      </c>
      <c r="H94" s="16" t="str">
        <f>IFERROR(VLOOKUP(B94,#REF!,6,FALSE),"")</f>
        <v/>
      </c>
      <c r="I94" s="17">
        <v>0</v>
      </c>
      <c r="J94" s="17">
        <v>0</v>
      </c>
      <c r="K94" s="17" t="str">
        <f>IFERROR(VLOOKUP(B94,#REF!,9,FALSE),"")</f>
        <v/>
      </c>
      <c r="L94" s="17">
        <v>640</v>
      </c>
      <c r="M94" s="10" t="e">
        <f>VLOOKUP(B94,#REF!,2,FALSE)</f>
        <v>#REF!</v>
      </c>
      <c r="N94" s="2" t="str">
        <f>IFERROR(VLOOKUP(B94,#REF!,39,FALSE),"")</f>
        <v/>
      </c>
      <c r="O94" s="18" t="str">
        <f>IFERROR(VLOOKUP(B94,#REF!,10,FALSE),"")</f>
        <v/>
      </c>
      <c r="P94" s="18" t="str">
        <f>IFERROR(VLOOKUP(B94,#REF!,11,FALSE),"")</f>
        <v/>
      </c>
      <c r="Q94" s="18"/>
      <c r="R94" s="18" t="str">
        <f>IFERROR(VLOOKUP(B94,#REF!,12,FALSE),"")</f>
        <v/>
      </c>
      <c r="S94" s="17">
        <v>640</v>
      </c>
      <c r="T94" s="17">
        <v>0</v>
      </c>
      <c r="U94" s="17">
        <v>0</v>
      </c>
      <c r="V94" s="19">
        <v>640</v>
      </c>
      <c r="W94" s="20">
        <v>25.6</v>
      </c>
      <c r="X94" s="21">
        <v>45.7</v>
      </c>
      <c r="Y94" s="19">
        <v>25</v>
      </c>
      <c r="Z94" s="17">
        <v>14</v>
      </c>
      <c r="AA94" s="22">
        <v>0.6</v>
      </c>
      <c r="AB94" s="23">
        <f t="shared" si="17"/>
        <v>100</v>
      </c>
      <c r="AC94" s="17">
        <v>73</v>
      </c>
      <c r="AD94" s="17">
        <v>24</v>
      </c>
      <c r="AE94" s="17">
        <v>32</v>
      </c>
      <c r="AF94" s="17">
        <v>24</v>
      </c>
      <c r="AG94" s="15" t="s">
        <v>35</v>
      </c>
      <c r="AH94" s="2"/>
      <c r="AI94" s="2"/>
    </row>
    <row r="95" spans="1:35" ht="14.5">
      <c r="A95" s="18" t="str">
        <f t="shared" si="12"/>
        <v>Normal</v>
      </c>
      <c r="B95" s="14" t="s">
        <v>133</v>
      </c>
      <c r="C95" s="15" t="s">
        <v>44</v>
      </c>
      <c r="D95" s="18">
        <f t="shared" si="13"/>
        <v>2.2999999999999998</v>
      </c>
      <c r="E95" s="20">
        <f t="shared" si="14"/>
        <v>1.4996849401386263</v>
      </c>
      <c r="F95" s="28">
        <f t="shared" si="15"/>
        <v>0</v>
      </c>
      <c r="G95" s="28">
        <f t="shared" si="16"/>
        <v>0</v>
      </c>
      <c r="H95" s="16" t="str">
        <f>IFERROR(VLOOKUP(B95,#REF!,6,FALSE),"")</f>
        <v/>
      </c>
      <c r="I95" s="17">
        <v>0</v>
      </c>
      <c r="J95" s="17">
        <v>0</v>
      </c>
      <c r="K95" s="17" t="str">
        <f>IFERROR(VLOOKUP(B95,#REF!,9,FALSE),"")</f>
        <v/>
      </c>
      <c r="L95" s="17">
        <v>2380</v>
      </c>
      <c r="M95" s="10" t="e">
        <f>VLOOKUP(B95,#REF!,2,FALSE)</f>
        <v>#REF!</v>
      </c>
      <c r="N95" s="2" t="str">
        <f>IFERROR(VLOOKUP(B95,#REF!,39,FALSE),"")</f>
        <v/>
      </c>
      <c r="O95" s="18" t="str">
        <f>IFERROR(VLOOKUP(B95,#REF!,10,FALSE),"")</f>
        <v/>
      </c>
      <c r="P95" s="18" t="str">
        <f>IFERROR(VLOOKUP(B95,#REF!,11,FALSE),"")</f>
        <v/>
      </c>
      <c r="Q95" s="18"/>
      <c r="R95" s="18" t="str">
        <f>IFERROR(VLOOKUP(B95,#REF!,12,FALSE),"")</f>
        <v/>
      </c>
      <c r="S95" s="17">
        <v>2380</v>
      </c>
      <c r="T95" s="17">
        <v>0</v>
      </c>
      <c r="U95" s="17">
        <v>0</v>
      </c>
      <c r="V95" s="19">
        <v>2380</v>
      </c>
      <c r="W95" s="20">
        <v>2.2999999999999998</v>
      </c>
      <c r="X95" s="21">
        <v>1.5</v>
      </c>
      <c r="Y95" s="19">
        <v>1041</v>
      </c>
      <c r="Z95" s="17">
        <v>1587</v>
      </c>
      <c r="AA95" s="22">
        <v>1.5</v>
      </c>
      <c r="AB95" s="23">
        <f t="shared" si="17"/>
        <v>100</v>
      </c>
      <c r="AC95" s="17">
        <v>4760</v>
      </c>
      <c r="AD95" s="17">
        <v>5950</v>
      </c>
      <c r="AE95" s="17">
        <v>3570</v>
      </c>
      <c r="AF95" s="17">
        <v>1190</v>
      </c>
      <c r="AG95" s="15" t="s">
        <v>35</v>
      </c>
      <c r="AH95" s="2"/>
      <c r="AI95" s="2"/>
    </row>
    <row r="96" spans="1:35" ht="14.5">
      <c r="A96" s="18" t="str">
        <f t="shared" si="12"/>
        <v>Normal</v>
      </c>
      <c r="B96" s="14" t="s">
        <v>134</v>
      </c>
      <c r="C96" s="15" t="s">
        <v>44</v>
      </c>
      <c r="D96" s="18">
        <f t="shared" si="13"/>
        <v>0</v>
      </c>
      <c r="E96" s="20">
        <f t="shared" si="14"/>
        <v>0</v>
      </c>
      <c r="F96" s="28">
        <f t="shared" si="15"/>
        <v>2.6666666666666665</v>
      </c>
      <c r="G96" s="28">
        <f t="shared" si="16"/>
        <v>4.4943820224719104</v>
      </c>
      <c r="H96" s="16" t="str">
        <f>IFERROR(VLOOKUP(B96,#REF!,6,FALSE),"")</f>
        <v/>
      </c>
      <c r="I96" s="17">
        <v>800</v>
      </c>
      <c r="J96" s="17">
        <v>800</v>
      </c>
      <c r="K96" s="17" t="str">
        <f>IFERROR(VLOOKUP(B96,#REF!,9,FALSE),"")</f>
        <v/>
      </c>
      <c r="L96" s="17">
        <v>0</v>
      </c>
      <c r="M96" s="10" t="e">
        <f>VLOOKUP(B96,#REF!,2,FALSE)</f>
        <v>#REF!</v>
      </c>
      <c r="N96" s="2" t="str">
        <f>IFERROR(VLOOKUP(B96,#REF!,39,FALSE),"")</f>
        <v/>
      </c>
      <c r="O96" s="18" t="str">
        <f>IFERROR(VLOOKUP(B96,#REF!,10,FALSE),"")</f>
        <v/>
      </c>
      <c r="P96" s="18" t="str">
        <f>IFERROR(VLOOKUP(B96,#REF!,11,FALSE),"")</f>
        <v/>
      </c>
      <c r="Q96" s="18"/>
      <c r="R96" s="18" t="str">
        <f>IFERROR(VLOOKUP(B96,#REF!,12,FALSE),"")</f>
        <v/>
      </c>
      <c r="S96" s="17">
        <v>0</v>
      </c>
      <c r="T96" s="17">
        <v>0</v>
      </c>
      <c r="U96" s="17">
        <v>0</v>
      </c>
      <c r="V96" s="19">
        <v>800</v>
      </c>
      <c r="W96" s="20">
        <v>2.7</v>
      </c>
      <c r="X96" s="21">
        <v>4.5</v>
      </c>
      <c r="Y96" s="19">
        <v>300</v>
      </c>
      <c r="Z96" s="17">
        <v>178</v>
      </c>
      <c r="AA96" s="22">
        <v>0.6</v>
      </c>
      <c r="AB96" s="23">
        <f t="shared" si="17"/>
        <v>100</v>
      </c>
      <c r="AC96" s="17">
        <v>400</v>
      </c>
      <c r="AD96" s="17">
        <v>800</v>
      </c>
      <c r="AE96" s="17">
        <v>400</v>
      </c>
      <c r="AF96" s="17">
        <v>400</v>
      </c>
      <c r="AG96" s="15" t="s">
        <v>35</v>
      </c>
      <c r="AH96" s="2"/>
      <c r="AI96" s="2"/>
    </row>
    <row r="97" spans="1:35" ht="14.5">
      <c r="A97" s="18" t="str">
        <f t="shared" si="12"/>
        <v>Normal</v>
      </c>
      <c r="B97" s="14" t="s">
        <v>135</v>
      </c>
      <c r="C97" s="15" t="s">
        <v>44</v>
      </c>
      <c r="D97" s="18">
        <f t="shared" si="13"/>
        <v>0</v>
      </c>
      <c r="E97" s="20">
        <f t="shared" si="14"/>
        <v>0</v>
      </c>
      <c r="F97" s="28">
        <f t="shared" si="15"/>
        <v>0</v>
      </c>
      <c r="G97" s="28">
        <f t="shared" si="16"/>
        <v>0</v>
      </c>
      <c r="H97" s="16" t="str">
        <f>IFERROR(VLOOKUP(B97,#REF!,6,FALSE),"")</f>
        <v/>
      </c>
      <c r="I97" s="17">
        <v>0</v>
      </c>
      <c r="J97" s="17">
        <v>0</v>
      </c>
      <c r="K97" s="17" t="str">
        <f>IFERROR(VLOOKUP(B97,#REF!,9,FALSE),"")</f>
        <v/>
      </c>
      <c r="L97" s="17">
        <v>0</v>
      </c>
      <c r="M97" s="10" t="e">
        <f>VLOOKUP(B97,#REF!,2,FALSE)</f>
        <v>#REF!</v>
      </c>
      <c r="N97" s="2" t="str">
        <f>IFERROR(VLOOKUP(B97,#REF!,39,FALSE),"")</f>
        <v/>
      </c>
      <c r="O97" s="18" t="str">
        <f>IFERROR(VLOOKUP(B97,#REF!,10,FALSE),"")</f>
        <v/>
      </c>
      <c r="P97" s="18" t="str">
        <f>IFERROR(VLOOKUP(B97,#REF!,11,FALSE),"")</f>
        <v/>
      </c>
      <c r="Q97" s="18"/>
      <c r="R97" s="18" t="str">
        <f>IFERROR(VLOOKUP(B97,#REF!,12,FALSE),"")</f>
        <v/>
      </c>
      <c r="S97" s="17">
        <v>0</v>
      </c>
      <c r="T97" s="17">
        <v>0</v>
      </c>
      <c r="U97" s="17">
        <v>0</v>
      </c>
      <c r="V97" s="19">
        <v>0</v>
      </c>
      <c r="W97" s="20">
        <v>0</v>
      </c>
      <c r="X97" s="21">
        <v>0</v>
      </c>
      <c r="Y97" s="19">
        <v>298</v>
      </c>
      <c r="Z97" s="17">
        <v>1719</v>
      </c>
      <c r="AA97" s="22">
        <v>5.8</v>
      </c>
      <c r="AB97" s="23">
        <f t="shared" si="17"/>
        <v>150</v>
      </c>
      <c r="AC97" s="17">
        <v>7140</v>
      </c>
      <c r="AD97" s="17">
        <v>4760</v>
      </c>
      <c r="AE97" s="17">
        <v>3570</v>
      </c>
      <c r="AF97" s="17">
        <v>2380</v>
      </c>
      <c r="AG97" s="15" t="s">
        <v>35</v>
      </c>
      <c r="AH97" s="2"/>
      <c r="AI97" s="2"/>
    </row>
    <row r="98" spans="1:35" ht="14.5">
      <c r="A98" s="18" t="str">
        <f t="shared" si="12"/>
        <v>Normal</v>
      </c>
      <c r="B98" s="14" t="s">
        <v>136</v>
      </c>
      <c r="C98" s="15" t="s">
        <v>137</v>
      </c>
      <c r="D98" s="18">
        <f t="shared" si="13"/>
        <v>15.1</v>
      </c>
      <c r="E98" s="20">
        <f t="shared" si="14"/>
        <v>5.1576151121605669</v>
      </c>
      <c r="F98" s="28">
        <f t="shared" si="15"/>
        <v>0</v>
      </c>
      <c r="G98" s="28">
        <f t="shared" si="16"/>
        <v>0</v>
      </c>
      <c r="H98" s="16" t="str">
        <f>IFERROR(VLOOKUP(B98,#REF!,6,FALSE),"")</f>
        <v/>
      </c>
      <c r="I98" s="17">
        <v>0</v>
      </c>
      <c r="J98" s="17">
        <v>0</v>
      </c>
      <c r="K98" s="17" t="str">
        <f>IFERROR(VLOOKUP(B98,#REF!,9,FALSE),"")</f>
        <v/>
      </c>
      <c r="L98" s="17">
        <v>8737</v>
      </c>
      <c r="M98" s="10" t="e">
        <f>VLOOKUP(B98,#REF!,2,FALSE)</f>
        <v>#REF!</v>
      </c>
      <c r="N98" s="2" t="str">
        <f>IFERROR(VLOOKUP(B98,#REF!,39,FALSE),"")</f>
        <v/>
      </c>
      <c r="O98" s="18" t="str">
        <f>IFERROR(VLOOKUP(B98,#REF!,10,FALSE),"")</f>
        <v/>
      </c>
      <c r="P98" s="18" t="str">
        <f>IFERROR(VLOOKUP(B98,#REF!,11,FALSE),"")</f>
        <v/>
      </c>
      <c r="Q98" s="18"/>
      <c r="R98" s="18" t="str">
        <f>IFERROR(VLOOKUP(B98,#REF!,12,FALSE),"")</f>
        <v/>
      </c>
      <c r="S98" s="17">
        <v>3757</v>
      </c>
      <c r="T98" s="17">
        <v>0</v>
      </c>
      <c r="U98" s="17">
        <v>1980</v>
      </c>
      <c r="V98" s="19">
        <v>8737</v>
      </c>
      <c r="W98" s="20">
        <v>15.1</v>
      </c>
      <c r="X98" s="21">
        <v>5.2</v>
      </c>
      <c r="Y98" s="19">
        <v>580</v>
      </c>
      <c r="Z98" s="17">
        <v>1694</v>
      </c>
      <c r="AA98" s="22">
        <v>2.9</v>
      </c>
      <c r="AB98" s="23">
        <f t="shared" si="17"/>
        <v>150</v>
      </c>
      <c r="AC98" s="17">
        <v>8243</v>
      </c>
      <c r="AD98" s="17">
        <v>4000</v>
      </c>
      <c r="AE98" s="17">
        <v>3000</v>
      </c>
      <c r="AF98" s="17">
        <v>0</v>
      </c>
      <c r="AG98" s="15" t="s">
        <v>35</v>
      </c>
      <c r="AH98" s="2"/>
      <c r="AI98" s="2"/>
    </row>
    <row r="99" spans="1:35" ht="14.5">
      <c r="A99" s="18" t="str">
        <f t="shared" si="12"/>
        <v>Normal</v>
      </c>
      <c r="B99" s="14" t="s">
        <v>138</v>
      </c>
      <c r="C99" s="15" t="s">
        <v>137</v>
      </c>
      <c r="D99" s="18">
        <f t="shared" si="13"/>
        <v>2.8</v>
      </c>
      <c r="E99" s="20">
        <f t="shared" si="14"/>
        <v>2.4323461091753775</v>
      </c>
      <c r="F99" s="28">
        <f t="shared" si="15"/>
        <v>0</v>
      </c>
      <c r="G99" s="28">
        <f t="shared" si="16"/>
        <v>0</v>
      </c>
      <c r="H99" s="16" t="str">
        <f>IFERROR(VLOOKUP(B99,#REF!,6,FALSE),"")</f>
        <v/>
      </c>
      <c r="I99" s="17">
        <v>0</v>
      </c>
      <c r="J99" s="17">
        <v>0</v>
      </c>
      <c r="K99" s="17" t="str">
        <f>IFERROR(VLOOKUP(B99,#REF!,9,FALSE),"")</f>
        <v/>
      </c>
      <c r="L99" s="17">
        <v>8377</v>
      </c>
      <c r="M99" s="10" t="e">
        <f>VLOOKUP(B99,#REF!,2,FALSE)</f>
        <v>#REF!</v>
      </c>
      <c r="N99" s="2" t="str">
        <f>IFERROR(VLOOKUP(B99,#REF!,39,FALSE),"")</f>
        <v/>
      </c>
      <c r="O99" s="18" t="str">
        <f>IFERROR(VLOOKUP(B99,#REF!,10,FALSE),"")</f>
        <v/>
      </c>
      <c r="P99" s="18" t="str">
        <f>IFERROR(VLOOKUP(B99,#REF!,11,FALSE),"")</f>
        <v/>
      </c>
      <c r="Q99" s="18"/>
      <c r="R99" s="18" t="str">
        <f>IFERROR(VLOOKUP(B99,#REF!,12,FALSE),"")</f>
        <v/>
      </c>
      <c r="S99" s="17">
        <v>0</v>
      </c>
      <c r="T99" s="17">
        <v>0</v>
      </c>
      <c r="U99" s="17">
        <v>8377</v>
      </c>
      <c r="V99" s="19">
        <v>8377</v>
      </c>
      <c r="W99" s="20">
        <v>2.8</v>
      </c>
      <c r="X99" s="21">
        <v>2.4</v>
      </c>
      <c r="Y99" s="19">
        <v>3038</v>
      </c>
      <c r="Z99" s="17">
        <v>3444</v>
      </c>
      <c r="AA99" s="22">
        <v>1.1000000000000001</v>
      </c>
      <c r="AB99" s="23">
        <f t="shared" si="17"/>
        <v>100</v>
      </c>
      <c r="AC99" s="17">
        <v>22000</v>
      </c>
      <c r="AD99" s="17">
        <v>3000</v>
      </c>
      <c r="AE99" s="17">
        <v>6000</v>
      </c>
      <c r="AF99" s="17">
        <v>0</v>
      </c>
      <c r="AG99" s="15" t="s">
        <v>35</v>
      </c>
      <c r="AH99" s="2"/>
      <c r="AI99" s="2"/>
    </row>
    <row r="100" spans="1:35" ht="14.5">
      <c r="A100" s="18" t="str">
        <f t="shared" ref="A100:A131" si="18">IF(OR(Y100=0,LEN(Y100)=0)*OR(Z100=0,LEN(Z100)=0),IF(V100&gt;0,"ZeroZero","None"),IF(IF(LEN(W100)=0,0,W100)&gt;16,"OverStock",IF(Y100=0,"FCST","Normal")))</f>
        <v>Normal</v>
      </c>
      <c r="B100" s="14" t="s">
        <v>139</v>
      </c>
      <c r="C100" s="15" t="s">
        <v>137</v>
      </c>
      <c r="D100" s="18">
        <f t="shared" ref="D100:D131" si="19">IF(Y100=0,"前八週無拉料",ROUND(L100/Y100,1))</f>
        <v>1.3</v>
      </c>
      <c r="E100" s="20" t="str">
        <f t="shared" ref="E100:E131" si="20">IF(OR(Z100=0,LEN(Z100)=0),"--",L100/Z100)</f>
        <v>--</v>
      </c>
      <c r="F100" s="28">
        <f t="shared" ref="F100:F131" si="21">IF(Y100=0,"--",I100/Y100)</f>
        <v>9.2903225806451619</v>
      </c>
      <c r="G100" s="28" t="str">
        <f t="shared" ref="G100:G131" si="22">IF(OR(Z100=0,LEN(Z100)=0),"--",I100/Z100)</f>
        <v>--</v>
      </c>
      <c r="H100" s="16" t="str">
        <f>IFERROR(VLOOKUP(B100,#REF!,6,FALSE),"")</f>
        <v/>
      </c>
      <c r="I100" s="17">
        <v>72000</v>
      </c>
      <c r="J100" s="17">
        <v>72000</v>
      </c>
      <c r="K100" s="17" t="str">
        <f>IFERROR(VLOOKUP(B100,#REF!,9,FALSE),"")</f>
        <v/>
      </c>
      <c r="L100" s="17">
        <v>9922</v>
      </c>
      <c r="M100" s="10" t="e">
        <f>VLOOKUP(B100,#REF!,2,FALSE)</f>
        <v>#REF!</v>
      </c>
      <c r="N100" s="2" t="str">
        <f>IFERROR(VLOOKUP(B100,#REF!,39,FALSE),"")</f>
        <v/>
      </c>
      <c r="O100" s="18" t="str">
        <f>IFERROR(VLOOKUP(B100,#REF!,10,FALSE),"")</f>
        <v/>
      </c>
      <c r="P100" s="18" t="str">
        <f>IFERROR(VLOOKUP(B100,#REF!,11,FALSE),"")</f>
        <v/>
      </c>
      <c r="Q100" s="18"/>
      <c r="R100" s="18" t="str">
        <f>IFERROR(VLOOKUP(B100,#REF!,12,FALSE),"")</f>
        <v/>
      </c>
      <c r="S100" s="17">
        <v>9000</v>
      </c>
      <c r="T100" s="17">
        <v>0</v>
      </c>
      <c r="U100" s="17">
        <v>0</v>
      </c>
      <c r="V100" s="19">
        <v>81922</v>
      </c>
      <c r="W100" s="20">
        <v>10.6</v>
      </c>
      <c r="X100" s="21" t="s">
        <v>36</v>
      </c>
      <c r="Y100" s="19">
        <v>7750</v>
      </c>
      <c r="Z100" s="17" t="s">
        <v>36</v>
      </c>
      <c r="AA100" s="22" t="s">
        <v>41</v>
      </c>
      <c r="AB100" s="23" t="str">
        <f t="shared" ref="AB100:AB131" si="23">IF($AA100="E","E",IF($AA100="F","F",IF($AA100&lt;0.5,50,IF($AA100&lt;2,100,150))))</f>
        <v>E</v>
      </c>
      <c r="AC100" s="17">
        <v>0</v>
      </c>
      <c r="AD100" s="17">
        <v>0</v>
      </c>
      <c r="AE100" s="17">
        <v>0</v>
      </c>
      <c r="AF100" s="17">
        <v>0</v>
      </c>
      <c r="AG100" s="15" t="s">
        <v>35</v>
      </c>
      <c r="AH100" s="2"/>
      <c r="AI100" s="2"/>
    </row>
    <row r="101" spans="1:35" ht="14.5">
      <c r="A101" s="18" t="str">
        <f t="shared" si="18"/>
        <v>OverStock</v>
      </c>
      <c r="B101" s="14" t="s">
        <v>140</v>
      </c>
      <c r="C101" s="15" t="s">
        <v>137</v>
      </c>
      <c r="D101" s="18">
        <f t="shared" si="19"/>
        <v>1.9</v>
      </c>
      <c r="E101" s="20" t="str">
        <f t="shared" si="20"/>
        <v>--</v>
      </c>
      <c r="F101" s="28">
        <f t="shared" si="21"/>
        <v>15.52768</v>
      </c>
      <c r="G101" s="28" t="str">
        <f t="shared" si="22"/>
        <v>--</v>
      </c>
      <c r="H101" s="16" t="str">
        <f>IFERROR(VLOOKUP(B101,#REF!,6,FALSE),"")</f>
        <v/>
      </c>
      <c r="I101" s="17">
        <v>145572</v>
      </c>
      <c r="J101" s="17">
        <v>145572</v>
      </c>
      <c r="K101" s="17" t="str">
        <f>IFERROR(VLOOKUP(B101,#REF!,9,FALSE),"")</f>
        <v/>
      </c>
      <c r="L101" s="17">
        <v>18000</v>
      </c>
      <c r="M101" s="10" t="e">
        <f>VLOOKUP(B101,#REF!,2,FALSE)</f>
        <v>#REF!</v>
      </c>
      <c r="N101" s="2" t="str">
        <f>IFERROR(VLOOKUP(B101,#REF!,39,FALSE),"")</f>
        <v/>
      </c>
      <c r="O101" s="18" t="str">
        <f>IFERROR(VLOOKUP(B101,#REF!,10,FALSE),"")</f>
        <v/>
      </c>
      <c r="P101" s="18" t="str">
        <f>IFERROR(VLOOKUP(B101,#REF!,11,FALSE),"")</f>
        <v/>
      </c>
      <c r="Q101" s="18"/>
      <c r="R101" s="18" t="str">
        <f>IFERROR(VLOOKUP(B101,#REF!,12,FALSE),"")</f>
        <v/>
      </c>
      <c r="S101" s="17">
        <v>0</v>
      </c>
      <c r="T101" s="17">
        <v>0</v>
      </c>
      <c r="U101" s="17">
        <v>18000</v>
      </c>
      <c r="V101" s="19">
        <v>163572</v>
      </c>
      <c r="W101" s="20">
        <v>17.399999999999999</v>
      </c>
      <c r="X101" s="21" t="s">
        <v>36</v>
      </c>
      <c r="Y101" s="19">
        <v>9375</v>
      </c>
      <c r="Z101" s="17" t="s">
        <v>36</v>
      </c>
      <c r="AA101" s="22" t="s">
        <v>41</v>
      </c>
      <c r="AB101" s="23" t="str">
        <f t="shared" si="23"/>
        <v>E</v>
      </c>
      <c r="AC101" s="17">
        <v>0</v>
      </c>
      <c r="AD101" s="17">
        <v>0</v>
      </c>
      <c r="AE101" s="17">
        <v>0</v>
      </c>
      <c r="AF101" s="17">
        <v>0</v>
      </c>
      <c r="AG101" s="15" t="s">
        <v>35</v>
      </c>
      <c r="AH101" s="2"/>
      <c r="AI101" s="2"/>
    </row>
    <row r="102" spans="1:35" ht="14.5">
      <c r="A102" s="18" t="str">
        <f t="shared" si="18"/>
        <v>OverStock</v>
      </c>
      <c r="B102" s="14" t="s">
        <v>141</v>
      </c>
      <c r="C102" s="15" t="s">
        <v>137</v>
      </c>
      <c r="D102" s="18">
        <f t="shared" si="19"/>
        <v>19.7</v>
      </c>
      <c r="E102" s="20">
        <f t="shared" si="20"/>
        <v>12.604382703971826</v>
      </c>
      <c r="F102" s="28">
        <f t="shared" si="21"/>
        <v>0</v>
      </c>
      <c r="G102" s="28">
        <f t="shared" si="22"/>
        <v>0</v>
      </c>
      <c r="H102" s="16" t="str">
        <f>IFERROR(VLOOKUP(B102,#REF!,6,FALSE),"")</f>
        <v/>
      </c>
      <c r="I102" s="17">
        <v>0</v>
      </c>
      <c r="J102" s="17">
        <v>0</v>
      </c>
      <c r="K102" s="17" t="str">
        <f>IFERROR(VLOOKUP(B102,#REF!,9,FALSE),"")</f>
        <v/>
      </c>
      <c r="L102" s="17">
        <v>64421</v>
      </c>
      <c r="M102" s="10" t="e">
        <f>VLOOKUP(B102,#REF!,2,FALSE)</f>
        <v>#REF!</v>
      </c>
      <c r="N102" s="2" t="str">
        <f>IFERROR(VLOOKUP(B102,#REF!,39,FALSE),"")</f>
        <v/>
      </c>
      <c r="O102" s="18" t="str">
        <f>IFERROR(VLOOKUP(B102,#REF!,10,FALSE),"")</f>
        <v/>
      </c>
      <c r="P102" s="18" t="str">
        <f>IFERROR(VLOOKUP(B102,#REF!,11,FALSE),"")</f>
        <v/>
      </c>
      <c r="Q102" s="18"/>
      <c r="R102" s="18" t="str">
        <f>IFERROR(VLOOKUP(B102,#REF!,12,FALSE),"")</f>
        <v/>
      </c>
      <c r="S102" s="17">
        <v>46000</v>
      </c>
      <c r="T102" s="17">
        <v>0</v>
      </c>
      <c r="U102" s="17">
        <v>18421</v>
      </c>
      <c r="V102" s="19">
        <v>64421</v>
      </c>
      <c r="W102" s="20">
        <v>19.7</v>
      </c>
      <c r="X102" s="21">
        <v>12.6</v>
      </c>
      <c r="Y102" s="19">
        <v>3274</v>
      </c>
      <c r="Z102" s="17">
        <v>5111</v>
      </c>
      <c r="AA102" s="22">
        <v>1.6</v>
      </c>
      <c r="AB102" s="23">
        <f t="shared" si="23"/>
        <v>100</v>
      </c>
      <c r="AC102" s="17">
        <v>33000</v>
      </c>
      <c r="AD102" s="17">
        <v>8000</v>
      </c>
      <c r="AE102" s="17">
        <v>5000</v>
      </c>
      <c r="AF102" s="17">
        <v>0</v>
      </c>
      <c r="AG102" s="15" t="s">
        <v>35</v>
      </c>
      <c r="AH102" s="2"/>
      <c r="AI102" s="2"/>
    </row>
    <row r="103" spans="1:35" ht="14.5">
      <c r="A103" s="18" t="str">
        <f t="shared" si="18"/>
        <v>OverStock</v>
      </c>
      <c r="B103" s="14" t="s">
        <v>142</v>
      </c>
      <c r="C103" s="15" t="s">
        <v>137</v>
      </c>
      <c r="D103" s="18">
        <f t="shared" si="19"/>
        <v>20.7</v>
      </c>
      <c r="E103" s="20">
        <f t="shared" si="20"/>
        <v>15.929305912596401</v>
      </c>
      <c r="F103" s="28">
        <f t="shared" si="21"/>
        <v>0</v>
      </c>
      <c r="G103" s="28">
        <f t="shared" si="22"/>
        <v>0</v>
      </c>
      <c r="H103" s="16" t="str">
        <f>IFERROR(VLOOKUP(B103,#REF!,6,FALSE),"")</f>
        <v/>
      </c>
      <c r="I103" s="17">
        <v>0</v>
      </c>
      <c r="J103" s="17">
        <v>0</v>
      </c>
      <c r="K103" s="17" t="str">
        <f>IFERROR(VLOOKUP(B103,#REF!,9,FALSE),"")</f>
        <v/>
      </c>
      <c r="L103" s="17">
        <v>12393</v>
      </c>
      <c r="M103" s="10" t="e">
        <f>VLOOKUP(B103,#REF!,2,FALSE)</f>
        <v>#REF!</v>
      </c>
      <c r="N103" s="2" t="str">
        <f>IFERROR(VLOOKUP(B103,#REF!,39,FALSE),"")</f>
        <v/>
      </c>
      <c r="O103" s="18" t="str">
        <f>IFERROR(VLOOKUP(B103,#REF!,10,FALSE),"")</f>
        <v/>
      </c>
      <c r="P103" s="18" t="str">
        <f>IFERROR(VLOOKUP(B103,#REF!,11,FALSE),"")</f>
        <v/>
      </c>
      <c r="Q103" s="18"/>
      <c r="R103" s="18" t="str">
        <f>IFERROR(VLOOKUP(B103,#REF!,12,FALSE),"")</f>
        <v/>
      </c>
      <c r="S103" s="17">
        <v>4160</v>
      </c>
      <c r="T103" s="17">
        <v>0</v>
      </c>
      <c r="U103" s="17">
        <v>8233</v>
      </c>
      <c r="V103" s="19">
        <v>12393</v>
      </c>
      <c r="W103" s="20">
        <v>20.7</v>
      </c>
      <c r="X103" s="21">
        <v>15.9</v>
      </c>
      <c r="Y103" s="19">
        <v>598</v>
      </c>
      <c r="Z103" s="17">
        <v>778</v>
      </c>
      <c r="AA103" s="22">
        <v>1.3</v>
      </c>
      <c r="AB103" s="23">
        <f t="shared" si="23"/>
        <v>100</v>
      </c>
      <c r="AC103" s="17">
        <v>2000</v>
      </c>
      <c r="AD103" s="17">
        <v>2000</v>
      </c>
      <c r="AE103" s="17">
        <v>3000</v>
      </c>
      <c r="AF103" s="17">
        <v>0</v>
      </c>
      <c r="AG103" s="15" t="s">
        <v>35</v>
      </c>
      <c r="AH103" s="2"/>
      <c r="AI103" s="2"/>
    </row>
    <row r="104" spans="1:35" ht="14.5">
      <c r="A104" s="18" t="str">
        <f t="shared" si="18"/>
        <v>Normal</v>
      </c>
      <c r="B104" s="14" t="s">
        <v>143</v>
      </c>
      <c r="C104" s="15" t="s">
        <v>137</v>
      </c>
      <c r="D104" s="18">
        <f t="shared" si="19"/>
        <v>4.4000000000000004</v>
      </c>
      <c r="E104" s="20">
        <f t="shared" si="20"/>
        <v>8.6585365853658534</v>
      </c>
      <c r="F104" s="28">
        <f t="shared" si="21"/>
        <v>0</v>
      </c>
      <c r="G104" s="28">
        <f t="shared" si="22"/>
        <v>0</v>
      </c>
      <c r="H104" s="16" t="str">
        <f>IFERROR(VLOOKUP(B104,#REF!,6,FALSE),"")</f>
        <v/>
      </c>
      <c r="I104" s="17">
        <v>0</v>
      </c>
      <c r="J104" s="17">
        <v>0</v>
      </c>
      <c r="K104" s="17" t="str">
        <f>IFERROR(VLOOKUP(B104,#REF!,9,FALSE),"")</f>
        <v/>
      </c>
      <c r="L104" s="17">
        <v>5680</v>
      </c>
      <c r="M104" s="10" t="e">
        <f>VLOOKUP(B104,#REF!,2,FALSE)</f>
        <v>#REF!</v>
      </c>
      <c r="N104" s="2" t="str">
        <f>IFERROR(VLOOKUP(B104,#REF!,39,FALSE),"")</f>
        <v/>
      </c>
      <c r="O104" s="18" t="str">
        <f>IFERROR(VLOOKUP(B104,#REF!,10,FALSE),"")</f>
        <v/>
      </c>
      <c r="P104" s="18" t="str">
        <f>IFERROR(VLOOKUP(B104,#REF!,11,FALSE),"")</f>
        <v/>
      </c>
      <c r="Q104" s="18"/>
      <c r="R104" s="18" t="str">
        <f>IFERROR(VLOOKUP(B104,#REF!,12,FALSE),"")</f>
        <v/>
      </c>
      <c r="S104" s="17">
        <v>5100</v>
      </c>
      <c r="T104" s="17">
        <v>0</v>
      </c>
      <c r="U104" s="17">
        <v>580</v>
      </c>
      <c r="V104" s="19">
        <v>5680</v>
      </c>
      <c r="W104" s="20">
        <v>4.4000000000000004</v>
      </c>
      <c r="X104" s="21">
        <v>8.6999999999999993</v>
      </c>
      <c r="Y104" s="19">
        <v>1305</v>
      </c>
      <c r="Z104" s="17">
        <v>656</v>
      </c>
      <c r="AA104" s="22">
        <v>0.5</v>
      </c>
      <c r="AB104" s="23">
        <f t="shared" si="23"/>
        <v>100</v>
      </c>
      <c r="AC104" s="17">
        <v>1900</v>
      </c>
      <c r="AD104" s="17">
        <v>2000</v>
      </c>
      <c r="AE104" s="17">
        <v>2000</v>
      </c>
      <c r="AF104" s="17">
        <v>0</v>
      </c>
      <c r="AG104" s="15" t="s">
        <v>35</v>
      </c>
      <c r="AH104" s="2"/>
      <c r="AI104" s="2"/>
    </row>
    <row r="105" spans="1:35" ht="14.5">
      <c r="A105" s="18" t="str">
        <f t="shared" si="18"/>
        <v>Normal</v>
      </c>
      <c r="B105" s="14" t="s">
        <v>144</v>
      </c>
      <c r="C105" s="15" t="s">
        <v>137</v>
      </c>
      <c r="D105" s="18">
        <f t="shared" si="19"/>
        <v>0.2</v>
      </c>
      <c r="E105" s="20" t="str">
        <f t="shared" si="20"/>
        <v>--</v>
      </c>
      <c r="F105" s="28">
        <f t="shared" si="21"/>
        <v>0</v>
      </c>
      <c r="G105" s="28" t="str">
        <f t="shared" si="22"/>
        <v>--</v>
      </c>
      <c r="H105" s="16" t="str">
        <f>IFERROR(VLOOKUP(B105,#REF!,6,FALSE),"")</f>
        <v/>
      </c>
      <c r="I105" s="17">
        <v>0</v>
      </c>
      <c r="J105" s="17">
        <v>0</v>
      </c>
      <c r="K105" s="17" t="str">
        <f>IFERROR(VLOOKUP(B105,#REF!,9,FALSE),"")</f>
        <v/>
      </c>
      <c r="L105" s="17">
        <v>1220</v>
      </c>
      <c r="M105" s="10" t="e">
        <f>VLOOKUP(B105,#REF!,2,FALSE)</f>
        <v>#REF!</v>
      </c>
      <c r="N105" s="2" t="str">
        <f>IFERROR(VLOOKUP(B105,#REF!,39,FALSE),"")</f>
        <v/>
      </c>
      <c r="O105" s="18" t="str">
        <f>IFERROR(VLOOKUP(B105,#REF!,10,FALSE),"")</f>
        <v/>
      </c>
      <c r="P105" s="18" t="str">
        <f>IFERROR(VLOOKUP(B105,#REF!,11,FALSE),"")</f>
        <v/>
      </c>
      <c r="Q105" s="18"/>
      <c r="R105" s="18" t="str">
        <f>IFERROR(VLOOKUP(B105,#REF!,12,FALSE),"")</f>
        <v/>
      </c>
      <c r="S105" s="17">
        <v>0</v>
      </c>
      <c r="T105" s="17">
        <v>0</v>
      </c>
      <c r="U105" s="17">
        <v>1220</v>
      </c>
      <c r="V105" s="19">
        <v>1220</v>
      </c>
      <c r="W105" s="20">
        <v>0.2</v>
      </c>
      <c r="X105" s="21" t="s">
        <v>36</v>
      </c>
      <c r="Y105" s="19">
        <v>7759</v>
      </c>
      <c r="Z105" s="17" t="s">
        <v>36</v>
      </c>
      <c r="AA105" s="22" t="s">
        <v>41</v>
      </c>
      <c r="AB105" s="23" t="str">
        <f t="shared" si="23"/>
        <v>E</v>
      </c>
      <c r="AC105" s="17">
        <v>0</v>
      </c>
      <c r="AD105" s="17">
        <v>0</v>
      </c>
      <c r="AE105" s="17">
        <v>0</v>
      </c>
      <c r="AF105" s="17">
        <v>0</v>
      </c>
      <c r="AG105" s="15" t="s">
        <v>35</v>
      </c>
      <c r="AH105" s="2"/>
      <c r="AI105" s="2"/>
    </row>
    <row r="106" spans="1:35" ht="14.5">
      <c r="A106" s="18" t="str">
        <f t="shared" si="18"/>
        <v>Normal</v>
      </c>
      <c r="B106" s="14" t="s">
        <v>145</v>
      </c>
      <c r="C106" s="15" t="s">
        <v>137</v>
      </c>
      <c r="D106" s="18">
        <f t="shared" si="19"/>
        <v>3.3</v>
      </c>
      <c r="E106" s="20">
        <f t="shared" si="20"/>
        <v>11.343</v>
      </c>
      <c r="F106" s="28">
        <f t="shared" si="21"/>
        <v>0</v>
      </c>
      <c r="G106" s="28">
        <f t="shared" si="22"/>
        <v>0</v>
      </c>
      <c r="H106" s="16" t="str">
        <f>IFERROR(VLOOKUP(B106,#REF!,6,FALSE),"")</f>
        <v/>
      </c>
      <c r="I106" s="17">
        <v>0</v>
      </c>
      <c r="J106" s="17">
        <v>0</v>
      </c>
      <c r="K106" s="17" t="str">
        <f>IFERROR(VLOOKUP(B106,#REF!,9,FALSE),"")</f>
        <v/>
      </c>
      <c r="L106" s="17">
        <v>45372</v>
      </c>
      <c r="M106" s="10" t="e">
        <f>VLOOKUP(B106,#REF!,2,FALSE)</f>
        <v>#REF!</v>
      </c>
      <c r="N106" s="2" t="str">
        <f>IFERROR(VLOOKUP(B106,#REF!,39,FALSE),"")</f>
        <v/>
      </c>
      <c r="O106" s="18" t="str">
        <f>IFERROR(VLOOKUP(B106,#REF!,10,FALSE),"")</f>
        <v/>
      </c>
      <c r="P106" s="18" t="str">
        <f>IFERROR(VLOOKUP(B106,#REF!,11,FALSE),"")</f>
        <v/>
      </c>
      <c r="Q106" s="18"/>
      <c r="R106" s="18" t="str">
        <f>IFERROR(VLOOKUP(B106,#REF!,12,FALSE),"")</f>
        <v/>
      </c>
      <c r="S106" s="17">
        <v>31000</v>
      </c>
      <c r="T106" s="17">
        <v>0</v>
      </c>
      <c r="U106" s="17">
        <v>14372</v>
      </c>
      <c r="V106" s="19">
        <v>45372</v>
      </c>
      <c r="W106" s="20">
        <v>3.3</v>
      </c>
      <c r="X106" s="21">
        <v>11.3</v>
      </c>
      <c r="Y106" s="19">
        <v>13609</v>
      </c>
      <c r="Z106" s="17">
        <v>4000</v>
      </c>
      <c r="AA106" s="22">
        <v>0.3</v>
      </c>
      <c r="AB106" s="23">
        <f t="shared" si="23"/>
        <v>50</v>
      </c>
      <c r="AC106" s="17">
        <v>27000</v>
      </c>
      <c r="AD106" s="17">
        <v>4000</v>
      </c>
      <c r="AE106" s="17">
        <v>5000</v>
      </c>
      <c r="AF106" s="17">
        <v>2000</v>
      </c>
      <c r="AG106" s="15" t="s">
        <v>35</v>
      </c>
      <c r="AH106" s="2"/>
      <c r="AI106" s="2"/>
    </row>
    <row r="107" spans="1:35" ht="14.5">
      <c r="A107" s="18" t="str">
        <f t="shared" si="18"/>
        <v>OverStock</v>
      </c>
      <c r="B107" s="14" t="s">
        <v>146</v>
      </c>
      <c r="C107" s="15" t="s">
        <v>137</v>
      </c>
      <c r="D107" s="18">
        <f t="shared" si="19"/>
        <v>15.7</v>
      </c>
      <c r="E107" s="20">
        <f t="shared" si="20"/>
        <v>5.6709511568123396</v>
      </c>
      <c r="F107" s="28">
        <f t="shared" si="21"/>
        <v>8.8809946714031973</v>
      </c>
      <c r="G107" s="28">
        <f t="shared" si="22"/>
        <v>3.2133676092544987</v>
      </c>
      <c r="H107" s="16" t="str">
        <f>IFERROR(VLOOKUP(B107,#REF!,6,FALSE),"")</f>
        <v/>
      </c>
      <c r="I107" s="17">
        <v>5000</v>
      </c>
      <c r="J107" s="17">
        <v>5000</v>
      </c>
      <c r="K107" s="17" t="str">
        <f>IFERROR(VLOOKUP(B107,#REF!,9,FALSE),"")</f>
        <v/>
      </c>
      <c r="L107" s="17">
        <v>8824</v>
      </c>
      <c r="M107" s="10" t="e">
        <f>VLOOKUP(B107,#REF!,2,FALSE)</f>
        <v>#REF!</v>
      </c>
      <c r="N107" s="2" t="str">
        <f>IFERROR(VLOOKUP(B107,#REF!,39,FALSE),"")</f>
        <v/>
      </c>
      <c r="O107" s="18" t="str">
        <f>IFERROR(VLOOKUP(B107,#REF!,10,FALSE),"")</f>
        <v/>
      </c>
      <c r="P107" s="18" t="str">
        <f>IFERROR(VLOOKUP(B107,#REF!,11,FALSE),"")</f>
        <v/>
      </c>
      <c r="Q107" s="18"/>
      <c r="R107" s="18" t="str">
        <f>IFERROR(VLOOKUP(B107,#REF!,12,FALSE),"")</f>
        <v/>
      </c>
      <c r="S107" s="17">
        <v>6000</v>
      </c>
      <c r="T107" s="17">
        <v>0</v>
      </c>
      <c r="U107" s="17">
        <v>2824</v>
      </c>
      <c r="V107" s="19">
        <v>13824</v>
      </c>
      <c r="W107" s="20">
        <v>24.6</v>
      </c>
      <c r="X107" s="21">
        <v>8.9</v>
      </c>
      <c r="Y107" s="19">
        <v>563</v>
      </c>
      <c r="Z107" s="17">
        <v>1556</v>
      </c>
      <c r="AA107" s="22">
        <v>2.8</v>
      </c>
      <c r="AB107" s="23">
        <f t="shared" si="23"/>
        <v>150</v>
      </c>
      <c r="AC107" s="17">
        <v>8000</v>
      </c>
      <c r="AD107" s="17">
        <v>4000</v>
      </c>
      <c r="AE107" s="17">
        <v>2000</v>
      </c>
      <c r="AF107" s="17">
        <v>0</v>
      </c>
      <c r="AG107" s="15" t="s">
        <v>35</v>
      </c>
      <c r="AH107" s="2"/>
      <c r="AI107" s="2"/>
    </row>
    <row r="108" spans="1:35" ht="14.5">
      <c r="A108" s="18" t="str">
        <f t="shared" si="18"/>
        <v>Normal</v>
      </c>
      <c r="B108" s="14" t="s">
        <v>147</v>
      </c>
      <c r="C108" s="15" t="s">
        <v>137</v>
      </c>
      <c r="D108" s="18">
        <f t="shared" si="19"/>
        <v>2.7</v>
      </c>
      <c r="E108" s="20">
        <f t="shared" si="20"/>
        <v>1.6527914498664042</v>
      </c>
      <c r="F108" s="28">
        <f t="shared" si="21"/>
        <v>0</v>
      </c>
      <c r="G108" s="28">
        <f t="shared" si="22"/>
        <v>0</v>
      </c>
      <c r="H108" s="16" t="str">
        <f>IFERROR(VLOOKUP(B108,#REF!,6,FALSE),"")</f>
        <v/>
      </c>
      <c r="I108" s="17">
        <v>0</v>
      </c>
      <c r="J108" s="17">
        <v>0</v>
      </c>
      <c r="K108" s="17" t="str">
        <f>IFERROR(VLOOKUP(B108,#REF!,9,FALSE),"")</f>
        <v/>
      </c>
      <c r="L108" s="17">
        <v>23506</v>
      </c>
      <c r="M108" s="10" t="e">
        <f>VLOOKUP(B108,#REF!,2,FALSE)</f>
        <v>#REF!</v>
      </c>
      <c r="N108" s="2" t="str">
        <f>IFERROR(VLOOKUP(B108,#REF!,39,FALSE),"")</f>
        <v/>
      </c>
      <c r="O108" s="18" t="str">
        <f>IFERROR(VLOOKUP(B108,#REF!,10,FALSE),"")</f>
        <v/>
      </c>
      <c r="P108" s="18" t="str">
        <f>IFERROR(VLOOKUP(B108,#REF!,11,FALSE),"")</f>
        <v/>
      </c>
      <c r="Q108" s="18"/>
      <c r="R108" s="18" t="str">
        <f>IFERROR(VLOOKUP(B108,#REF!,12,FALSE),"")</f>
        <v/>
      </c>
      <c r="S108" s="17">
        <v>0</v>
      </c>
      <c r="T108" s="17">
        <v>0</v>
      </c>
      <c r="U108" s="17">
        <v>23506</v>
      </c>
      <c r="V108" s="19">
        <v>23506</v>
      </c>
      <c r="W108" s="20">
        <v>2.7</v>
      </c>
      <c r="X108" s="21">
        <v>1.7</v>
      </c>
      <c r="Y108" s="19">
        <v>8570</v>
      </c>
      <c r="Z108" s="17">
        <v>14222</v>
      </c>
      <c r="AA108" s="22">
        <v>1.7</v>
      </c>
      <c r="AB108" s="23">
        <f t="shared" si="23"/>
        <v>100</v>
      </c>
      <c r="AC108" s="17">
        <v>85000</v>
      </c>
      <c r="AD108" s="17">
        <v>22000</v>
      </c>
      <c r="AE108" s="17">
        <v>21000</v>
      </c>
      <c r="AF108" s="17">
        <v>19000</v>
      </c>
      <c r="AG108" s="15" t="s">
        <v>35</v>
      </c>
      <c r="AH108" s="2"/>
      <c r="AI108" s="2"/>
    </row>
    <row r="109" spans="1:35" ht="14.5">
      <c r="A109" s="18" t="str">
        <f t="shared" si="18"/>
        <v>Normal</v>
      </c>
      <c r="B109" s="14" t="s">
        <v>148</v>
      </c>
      <c r="C109" s="15" t="s">
        <v>137</v>
      </c>
      <c r="D109" s="18">
        <f t="shared" si="19"/>
        <v>5.3</v>
      </c>
      <c r="E109" s="20">
        <f t="shared" si="20"/>
        <v>3.9068181818181817</v>
      </c>
      <c r="F109" s="28">
        <f t="shared" si="21"/>
        <v>0</v>
      </c>
      <c r="G109" s="28">
        <f t="shared" si="22"/>
        <v>0</v>
      </c>
      <c r="H109" s="16" t="str">
        <f>IFERROR(VLOOKUP(B109,#REF!,6,FALSE),"")</f>
        <v/>
      </c>
      <c r="I109" s="17">
        <v>0</v>
      </c>
      <c r="J109" s="17">
        <v>0</v>
      </c>
      <c r="K109" s="17" t="str">
        <f>IFERROR(VLOOKUP(B109,#REF!,9,FALSE),"")</f>
        <v/>
      </c>
      <c r="L109" s="17">
        <v>42975</v>
      </c>
      <c r="M109" s="10" t="e">
        <f>VLOOKUP(B109,#REF!,2,FALSE)</f>
        <v>#REF!</v>
      </c>
      <c r="N109" s="2" t="str">
        <f>IFERROR(VLOOKUP(B109,#REF!,39,FALSE),"")</f>
        <v/>
      </c>
      <c r="O109" s="18" t="str">
        <f>IFERROR(VLOOKUP(B109,#REF!,10,FALSE),"")</f>
        <v/>
      </c>
      <c r="P109" s="18" t="str">
        <f>IFERROR(VLOOKUP(B109,#REF!,11,FALSE),"")</f>
        <v/>
      </c>
      <c r="Q109" s="18"/>
      <c r="R109" s="18" t="str">
        <f>IFERROR(VLOOKUP(B109,#REF!,12,FALSE),"")</f>
        <v/>
      </c>
      <c r="S109" s="17">
        <v>29980</v>
      </c>
      <c r="T109" s="17">
        <v>0</v>
      </c>
      <c r="U109" s="17">
        <v>12995</v>
      </c>
      <c r="V109" s="19">
        <v>42975</v>
      </c>
      <c r="W109" s="20">
        <v>5.3</v>
      </c>
      <c r="X109" s="21">
        <v>3.9</v>
      </c>
      <c r="Y109" s="19">
        <v>8175</v>
      </c>
      <c r="Z109" s="17">
        <v>11000</v>
      </c>
      <c r="AA109" s="22">
        <v>1.3</v>
      </c>
      <c r="AB109" s="23">
        <f t="shared" si="23"/>
        <v>100</v>
      </c>
      <c r="AC109" s="17">
        <v>39000</v>
      </c>
      <c r="AD109" s="17">
        <v>26000</v>
      </c>
      <c r="AE109" s="17">
        <v>34000</v>
      </c>
      <c r="AF109" s="17">
        <v>17000</v>
      </c>
      <c r="AG109" s="15" t="s">
        <v>35</v>
      </c>
      <c r="AH109" s="2"/>
      <c r="AI109" s="2"/>
    </row>
    <row r="110" spans="1:35" ht="14.5">
      <c r="A110" s="18" t="str">
        <f t="shared" si="18"/>
        <v>Normal</v>
      </c>
      <c r="B110" s="14" t="s">
        <v>149</v>
      </c>
      <c r="C110" s="15" t="s">
        <v>137</v>
      </c>
      <c r="D110" s="18">
        <f t="shared" si="19"/>
        <v>4.7</v>
      </c>
      <c r="E110" s="20">
        <f t="shared" si="20"/>
        <v>5.403188480329133</v>
      </c>
      <c r="F110" s="28">
        <f t="shared" si="21"/>
        <v>0.99634672866157425</v>
      </c>
      <c r="G110" s="28">
        <f t="shared" si="22"/>
        <v>1.1571097968629467</v>
      </c>
      <c r="H110" s="16" t="str">
        <f>IFERROR(VLOOKUP(B110,#REF!,6,FALSE),"")</f>
        <v/>
      </c>
      <c r="I110" s="17">
        <v>9000</v>
      </c>
      <c r="J110" s="17">
        <v>9000</v>
      </c>
      <c r="K110" s="17" t="str">
        <f>IFERROR(VLOOKUP(B110,#REF!,9,FALSE),"")</f>
        <v/>
      </c>
      <c r="L110" s="17">
        <v>42026</v>
      </c>
      <c r="M110" s="10" t="e">
        <f>VLOOKUP(B110,#REF!,2,FALSE)</f>
        <v>#REF!</v>
      </c>
      <c r="N110" s="2" t="str">
        <f>IFERROR(VLOOKUP(B110,#REF!,39,FALSE),"")</f>
        <v/>
      </c>
      <c r="O110" s="18" t="str">
        <f>IFERROR(VLOOKUP(B110,#REF!,10,FALSE),"")</f>
        <v/>
      </c>
      <c r="P110" s="18" t="str">
        <f>IFERROR(VLOOKUP(B110,#REF!,11,FALSE),"")</f>
        <v/>
      </c>
      <c r="Q110" s="18"/>
      <c r="R110" s="18" t="str">
        <f>IFERROR(VLOOKUP(B110,#REF!,12,FALSE),"")</f>
        <v/>
      </c>
      <c r="S110" s="17">
        <v>0</v>
      </c>
      <c r="T110" s="17">
        <v>0</v>
      </c>
      <c r="U110" s="17">
        <v>42026</v>
      </c>
      <c r="V110" s="19">
        <v>51026</v>
      </c>
      <c r="W110" s="20">
        <v>5.6</v>
      </c>
      <c r="X110" s="21">
        <v>6.6</v>
      </c>
      <c r="Y110" s="19">
        <v>9033</v>
      </c>
      <c r="Z110" s="17">
        <v>7778</v>
      </c>
      <c r="AA110" s="22">
        <v>0.9</v>
      </c>
      <c r="AB110" s="23">
        <f t="shared" si="23"/>
        <v>100</v>
      </c>
      <c r="AC110" s="17">
        <v>32000</v>
      </c>
      <c r="AD110" s="17">
        <v>22000</v>
      </c>
      <c r="AE110" s="17">
        <v>16000</v>
      </c>
      <c r="AF110" s="17">
        <v>34000</v>
      </c>
      <c r="AG110" s="15" t="s">
        <v>35</v>
      </c>
      <c r="AH110" s="2"/>
      <c r="AI110" s="2"/>
    </row>
    <row r="111" spans="1:35" ht="14.5">
      <c r="A111" s="18" t="str">
        <f t="shared" si="18"/>
        <v>Normal</v>
      </c>
      <c r="B111" s="14" t="s">
        <v>150</v>
      </c>
      <c r="C111" s="15" t="s">
        <v>137</v>
      </c>
      <c r="D111" s="18">
        <f t="shared" si="19"/>
        <v>1.8</v>
      </c>
      <c r="E111" s="20">
        <f t="shared" si="20"/>
        <v>1.3202895715124241</v>
      </c>
      <c r="F111" s="28">
        <f t="shared" si="21"/>
        <v>0</v>
      </c>
      <c r="G111" s="28">
        <f t="shared" si="22"/>
        <v>0</v>
      </c>
      <c r="H111" s="16" t="str">
        <f>IFERROR(VLOOKUP(B111,#REF!,6,FALSE),"")</f>
        <v/>
      </c>
      <c r="I111" s="17">
        <v>0</v>
      </c>
      <c r="J111" s="17">
        <v>0</v>
      </c>
      <c r="K111" s="17" t="str">
        <f>IFERROR(VLOOKUP(B111,#REF!,9,FALSE),"")</f>
        <v/>
      </c>
      <c r="L111" s="17">
        <v>13496</v>
      </c>
      <c r="M111" s="10" t="e">
        <f>VLOOKUP(B111,#REF!,2,FALSE)</f>
        <v>#REF!</v>
      </c>
      <c r="N111" s="2" t="str">
        <f>IFERROR(VLOOKUP(B111,#REF!,39,FALSE),"")</f>
        <v/>
      </c>
      <c r="O111" s="18" t="str">
        <f>IFERROR(VLOOKUP(B111,#REF!,10,FALSE),"")</f>
        <v/>
      </c>
      <c r="P111" s="18" t="str">
        <f>IFERROR(VLOOKUP(B111,#REF!,11,FALSE),"")</f>
        <v/>
      </c>
      <c r="Q111" s="18"/>
      <c r="R111" s="18" t="str">
        <f>IFERROR(VLOOKUP(B111,#REF!,12,FALSE),"")</f>
        <v/>
      </c>
      <c r="S111" s="17">
        <v>1000</v>
      </c>
      <c r="T111" s="17">
        <v>0</v>
      </c>
      <c r="U111" s="17">
        <v>12496</v>
      </c>
      <c r="V111" s="19">
        <v>13496</v>
      </c>
      <c r="W111" s="20">
        <v>1.8</v>
      </c>
      <c r="X111" s="21">
        <v>1.3</v>
      </c>
      <c r="Y111" s="19">
        <v>7695</v>
      </c>
      <c r="Z111" s="17">
        <v>10222</v>
      </c>
      <c r="AA111" s="22">
        <v>1.3</v>
      </c>
      <c r="AB111" s="23">
        <f t="shared" si="23"/>
        <v>100</v>
      </c>
      <c r="AC111" s="17">
        <v>34000</v>
      </c>
      <c r="AD111" s="17">
        <v>28000</v>
      </c>
      <c r="AE111" s="17">
        <v>30000</v>
      </c>
      <c r="AF111" s="17">
        <v>18000</v>
      </c>
      <c r="AG111" s="15" t="s">
        <v>35</v>
      </c>
      <c r="AH111" s="2"/>
      <c r="AI111" s="2"/>
    </row>
    <row r="112" spans="1:35" ht="14.5">
      <c r="A112" s="18" t="str">
        <f t="shared" si="18"/>
        <v>Normal</v>
      </c>
      <c r="B112" s="14" t="s">
        <v>151</v>
      </c>
      <c r="C112" s="15" t="s">
        <v>137</v>
      </c>
      <c r="D112" s="18">
        <f t="shared" si="19"/>
        <v>9.5</v>
      </c>
      <c r="E112" s="20">
        <f t="shared" si="20"/>
        <v>8.3100627215707661</v>
      </c>
      <c r="F112" s="28">
        <f t="shared" si="21"/>
        <v>1.8714909544603868</v>
      </c>
      <c r="G112" s="28">
        <f t="shared" si="22"/>
        <v>1.6362148895554949</v>
      </c>
      <c r="H112" s="16" t="str">
        <f>IFERROR(VLOOKUP(B112,#REF!,6,FALSE),"")</f>
        <v/>
      </c>
      <c r="I112" s="17">
        <v>6000</v>
      </c>
      <c r="J112" s="17">
        <v>6000</v>
      </c>
      <c r="K112" s="17" t="str">
        <f>IFERROR(VLOOKUP(B112,#REF!,9,FALSE),"")</f>
        <v/>
      </c>
      <c r="L112" s="17">
        <v>30473</v>
      </c>
      <c r="M112" s="10" t="e">
        <f>VLOOKUP(B112,#REF!,2,FALSE)</f>
        <v>#REF!</v>
      </c>
      <c r="N112" s="2" t="str">
        <f>IFERROR(VLOOKUP(B112,#REF!,39,FALSE),"")</f>
        <v/>
      </c>
      <c r="O112" s="18" t="str">
        <f>IFERROR(VLOOKUP(B112,#REF!,10,FALSE),"")</f>
        <v/>
      </c>
      <c r="P112" s="18" t="str">
        <f>IFERROR(VLOOKUP(B112,#REF!,11,FALSE),"")</f>
        <v/>
      </c>
      <c r="Q112" s="18"/>
      <c r="R112" s="18" t="str">
        <f>IFERROR(VLOOKUP(B112,#REF!,12,FALSE),"")</f>
        <v/>
      </c>
      <c r="S112" s="17">
        <v>14864</v>
      </c>
      <c r="T112" s="17">
        <v>0</v>
      </c>
      <c r="U112" s="17">
        <v>15609</v>
      </c>
      <c r="V112" s="19">
        <v>36473</v>
      </c>
      <c r="W112" s="20">
        <v>11.4</v>
      </c>
      <c r="X112" s="21">
        <v>9.9</v>
      </c>
      <c r="Y112" s="19">
        <v>3206</v>
      </c>
      <c r="Z112" s="17">
        <v>3667</v>
      </c>
      <c r="AA112" s="22">
        <v>1.1000000000000001</v>
      </c>
      <c r="AB112" s="23">
        <f t="shared" si="23"/>
        <v>100</v>
      </c>
      <c r="AC112" s="17">
        <v>10000</v>
      </c>
      <c r="AD112" s="17">
        <v>14000</v>
      </c>
      <c r="AE112" s="17">
        <v>9000</v>
      </c>
      <c r="AF112" s="17">
        <v>8000</v>
      </c>
      <c r="AG112" s="15" t="s">
        <v>35</v>
      </c>
      <c r="AH112" s="2"/>
      <c r="AI112" s="2"/>
    </row>
    <row r="113" spans="1:35" ht="14.5">
      <c r="A113" s="18" t="str">
        <f t="shared" si="18"/>
        <v>Normal</v>
      </c>
      <c r="B113" s="14" t="s">
        <v>152</v>
      </c>
      <c r="C113" s="15" t="s">
        <v>137</v>
      </c>
      <c r="D113" s="18">
        <f t="shared" si="19"/>
        <v>8.1</v>
      </c>
      <c r="E113" s="20">
        <f t="shared" si="20"/>
        <v>5.9812000000000003</v>
      </c>
      <c r="F113" s="28">
        <f t="shared" si="21"/>
        <v>1.4702849389416555</v>
      </c>
      <c r="G113" s="28">
        <f t="shared" si="22"/>
        <v>1.0835999999999999</v>
      </c>
      <c r="H113" s="16" t="str">
        <f>IFERROR(VLOOKUP(B113,#REF!,6,FALSE),"")</f>
        <v/>
      </c>
      <c r="I113" s="17">
        <v>5418</v>
      </c>
      <c r="J113" s="17">
        <v>5418</v>
      </c>
      <c r="K113" s="17" t="str">
        <f>IFERROR(VLOOKUP(B113,#REF!,9,FALSE),"")</f>
        <v/>
      </c>
      <c r="L113" s="17">
        <v>29906</v>
      </c>
      <c r="M113" s="10" t="e">
        <f>VLOOKUP(B113,#REF!,2,FALSE)</f>
        <v>#REF!</v>
      </c>
      <c r="N113" s="2" t="str">
        <f>IFERROR(VLOOKUP(B113,#REF!,39,FALSE),"")</f>
        <v/>
      </c>
      <c r="O113" s="18" t="str">
        <f>IFERROR(VLOOKUP(B113,#REF!,10,FALSE),"")</f>
        <v/>
      </c>
      <c r="P113" s="18" t="str">
        <f>IFERROR(VLOOKUP(B113,#REF!,11,FALSE),"")</f>
        <v/>
      </c>
      <c r="Q113" s="18"/>
      <c r="R113" s="18" t="str">
        <f>IFERROR(VLOOKUP(B113,#REF!,12,FALSE),"")</f>
        <v/>
      </c>
      <c r="S113" s="17">
        <v>20998</v>
      </c>
      <c r="T113" s="17">
        <v>0</v>
      </c>
      <c r="U113" s="17">
        <v>8908</v>
      </c>
      <c r="V113" s="19">
        <v>35324</v>
      </c>
      <c r="W113" s="20">
        <v>9.6</v>
      </c>
      <c r="X113" s="21">
        <v>7.1</v>
      </c>
      <c r="Y113" s="19">
        <v>3685</v>
      </c>
      <c r="Z113" s="17">
        <v>5000</v>
      </c>
      <c r="AA113" s="22">
        <v>1.4</v>
      </c>
      <c r="AB113" s="23">
        <f t="shared" si="23"/>
        <v>100</v>
      </c>
      <c r="AC113" s="17">
        <v>22000</v>
      </c>
      <c r="AD113" s="17">
        <v>9000</v>
      </c>
      <c r="AE113" s="17">
        <v>14000</v>
      </c>
      <c r="AF113" s="17">
        <v>6000</v>
      </c>
      <c r="AG113" s="15" t="s">
        <v>35</v>
      </c>
      <c r="AH113" s="2"/>
      <c r="AI113" s="2"/>
    </row>
    <row r="114" spans="1:35" ht="14.5">
      <c r="A114" s="18" t="str">
        <f t="shared" si="18"/>
        <v>OverStock</v>
      </c>
      <c r="B114" s="14" t="s">
        <v>153</v>
      </c>
      <c r="C114" s="15" t="s">
        <v>44</v>
      </c>
      <c r="D114" s="18">
        <f t="shared" si="19"/>
        <v>2.5</v>
      </c>
      <c r="E114" s="20">
        <f t="shared" si="20"/>
        <v>2.0862015018773468</v>
      </c>
      <c r="F114" s="28">
        <f t="shared" si="21"/>
        <v>14.730158730158729</v>
      </c>
      <c r="G114" s="28">
        <f t="shared" si="22"/>
        <v>12.098456403838131</v>
      </c>
      <c r="H114" s="16" t="str">
        <f>IFERROR(VLOOKUP(B114,#REF!,6,FALSE),"")</f>
        <v/>
      </c>
      <c r="I114" s="17">
        <v>232000</v>
      </c>
      <c r="J114" s="17">
        <v>120000</v>
      </c>
      <c r="K114" s="17" t="str">
        <f>IFERROR(VLOOKUP(B114,#REF!,9,FALSE),"")</f>
        <v/>
      </c>
      <c r="L114" s="17">
        <v>40005</v>
      </c>
      <c r="M114" s="10" t="e">
        <f>VLOOKUP(B114,#REF!,2,FALSE)</f>
        <v>#REF!</v>
      </c>
      <c r="N114" s="2" t="str">
        <f>IFERROR(VLOOKUP(B114,#REF!,39,FALSE),"")</f>
        <v/>
      </c>
      <c r="O114" s="18" t="str">
        <f>IFERROR(VLOOKUP(B114,#REF!,10,FALSE),"")</f>
        <v/>
      </c>
      <c r="P114" s="18" t="str">
        <f>IFERROR(VLOOKUP(B114,#REF!,11,FALSE),"")</f>
        <v/>
      </c>
      <c r="Q114" s="18"/>
      <c r="R114" s="18" t="str">
        <f>IFERROR(VLOOKUP(B114,#REF!,12,FALSE),"")</f>
        <v/>
      </c>
      <c r="S114" s="17">
        <v>40005</v>
      </c>
      <c r="T114" s="17">
        <v>0</v>
      </c>
      <c r="U114" s="17">
        <v>0</v>
      </c>
      <c r="V114" s="19">
        <v>272005</v>
      </c>
      <c r="W114" s="20">
        <v>17.3</v>
      </c>
      <c r="X114" s="21">
        <v>14.2</v>
      </c>
      <c r="Y114" s="19">
        <v>15750</v>
      </c>
      <c r="Z114" s="17">
        <v>19176</v>
      </c>
      <c r="AA114" s="22">
        <v>1.2</v>
      </c>
      <c r="AB114" s="23">
        <f t="shared" si="23"/>
        <v>100</v>
      </c>
      <c r="AC114" s="17">
        <v>65585</v>
      </c>
      <c r="AD114" s="17">
        <v>56000</v>
      </c>
      <c r="AE114" s="17">
        <v>51000</v>
      </c>
      <c r="AF114" s="17">
        <v>57000</v>
      </c>
      <c r="AG114" s="15" t="s">
        <v>35</v>
      </c>
      <c r="AH114" s="2"/>
      <c r="AI114" s="2"/>
    </row>
    <row r="115" spans="1:35" ht="14.5">
      <c r="A115" s="18" t="str">
        <f t="shared" si="18"/>
        <v>Normal</v>
      </c>
      <c r="B115" s="14" t="s">
        <v>154</v>
      </c>
      <c r="C115" s="15" t="s">
        <v>44</v>
      </c>
      <c r="D115" s="18">
        <f t="shared" si="19"/>
        <v>0</v>
      </c>
      <c r="E115" s="20">
        <f t="shared" si="20"/>
        <v>0</v>
      </c>
      <c r="F115" s="28">
        <f t="shared" si="21"/>
        <v>7.1111111111111107</v>
      </c>
      <c r="G115" s="28">
        <f t="shared" si="22"/>
        <v>10.217113665389528</v>
      </c>
      <c r="H115" s="16" t="str">
        <f>IFERROR(VLOOKUP(B115,#REF!,6,FALSE),"")</f>
        <v/>
      </c>
      <c r="I115" s="17">
        <v>16000</v>
      </c>
      <c r="J115" s="17">
        <v>12000</v>
      </c>
      <c r="K115" s="17" t="str">
        <f>IFERROR(VLOOKUP(B115,#REF!,9,FALSE),"")</f>
        <v/>
      </c>
      <c r="L115" s="17">
        <v>0</v>
      </c>
      <c r="M115" s="10" t="e">
        <f>VLOOKUP(B115,#REF!,2,FALSE)</f>
        <v>#REF!</v>
      </c>
      <c r="N115" s="2" t="str">
        <f>IFERROR(VLOOKUP(B115,#REF!,39,FALSE),"")</f>
        <v/>
      </c>
      <c r="O115" s="18" t="str">
        <f>IFERROR(VLOOKUP(B115,#REF!,10,FALSE),"")</f>
        <v/>
      </c>
      <c r="P115" s="18" t="str">
        <f>IFERROR(VLOOKUP(B115,#REF!,11,FALSE),"")</f>
        <v/>
      </c>
      <c r="Q115" s="18"/>
      <c r="R115" s="18" t="str">
        <f>IFERROR(VLOOKUP(B115,#REF!,12,FALSE),"")</f>
        <v/>
      </c>
      <c r="S115" s="17">
        <v>0</v>
      </c>
      <c r="T115" s="17">
        <v>0</v>
      </c>
      <c r="U115" s="17">
        <v>0</v>
      </c>
      <c r="V115" s="19">
        <v>16000</v>
      </c>
      <c r="W115" s="20">
        <v>7.1</v>
      </c>
      <c r="X115" s="21">
        <v>10.199999999999999</v>
      </c>
      <c r="Y115" s="19">
        <v>2250</v>
      </c>
      <c r="Z115" s="17">
        <v>1566</v>
      </c>
      <c r="AA115" s="22">
        <v>0.7</v>
      </c>
      <c r="AB115" s="23">
        <f t="shared" si="23"/>
        <v>100</v>
      </c>
      <c r="AC115" s="17">
        <v>9992</v>
      </c>
      <c r="AD115" s="17">
        <v>1000</v>
      </c>
      <c r="AE115" s="17">
        <v>3100</v>
      </c>
      <c r="AF115" s="17">
        <v>0</v>
      </c>
      <c r="AG115" s="15" t="s">
        <v>35</v>
      </c>
      <c r="AH115" s="2"/>
      <c r="AI115" s="2"/>
    </row>
    <row r="116" spans="1:35" ht="14.5">
      <c r="A116" s="18" t="str">
        <f t="shared" si="18"/>
        <v>ZeroZero</v>
      </c>
      <c r="B116" s="14" t="s">
        <v>155</v>
      </c>
      <c r="C116" s="15" t="s">
        <v>156</v>
      </c>
      <c r="D116" s="18" t="str">
        <f t="shared" si="19"/>
        <v>前八週無拉料</v>
      </c>
      <c r="E116" s="20" t="str">
        <f t="shared" si="20"/>
        <v>--</v>
      </c>
      <c r="F116" s="28" t="str">
        <f t="shared" si="21"/>
        <v>--</v>
      </c>
      <c r="G116" s="28" t="str">
        <f t="shared" si="22"/>
        <v>--</v>
      </c>
      <c r="H116" s="16" t="str">
        <f>IFERROR(VLOOKUP(B116,#REF!,6,FALSE),"")</f>
        <v/>
      </c>
      <c r="I116" s="17">
        <v>10000</v>
      </c>
      <c r="J116" s="17">
        <v>5000</v>
      </c>
      <c r="K116" s="17" t="str">
        <f>IFERROR(VLOOKUP(B116,#REF!,9,FALSE),"")</f>
        <v/>
      </c>
      <c r="L116" s="17">
        <v>2500</v>
      </c>
      <c r="M116" s="10" t="e">
        <f>VLOOKUP(B116,#REF!,2,FALSE)</f>
        <v>#REF!</v>
      </c>
      <c r="N116" s="2" t="str">
        <f>IFERROR(VLOOKUP(B116,#REF!,39,FALSE),"")</f>
        <v/>
      </c>
      <c r="O116" s="18" t="str">
        <f>IFERROR(VLOOKUP(B116,#REF!,10,FALSE),"")</f>
        <v/>
      </c>
      <c r="P116" s="18" t="str">
        <f>IFERROR(VLOOKUP(B116,#REF!,11,FALSE),"")</f>
        <v/>
      </c>
      <c r="Q116" s="18"/>
      <c r="R116" s="18" t="str">
        <f>IFERROR(VLOOKUP(B116,#REF!,12,FALSE),"")</f>
        <v/>
      </c>
      <c r="S116" s="17">
        <v>2500</v>
      </c>
      <c r="T116" s="17">
        <v>0</v>
      </c>
      <c r="U116" s="17">
        <v>0</v>
      </c>
      <c r="V116" s="19">
        <v>12500</v>
      </c>
      <c r="W116" s="20" t="s">
        <v>36</v>
      </c>
      <c r="X116" s="21" t="s">
        <v>36</v>
      </c>
      <c r="Y116" s="19">
        <v>0</v>
      </c>
      <c r="Z116" s="17">
        <v>0</v>
      </c>
      <c r="AA116" s="22" t="s">
        <v>41</v>
      </c>
      <c r="AB116" s="23" t="str">
        <f t="shared" si="23"/>
        <v>E</v>
      </c>
      <c r="AC116" s="17">
        <v>0</v>
      </c>
      <c r="AD116" s="17">
        <v>0</v>
      </c>
      <c r="AE116" s="17">
        <v>0</v>
      </c>
      <c r="AF116" s="17">
        <v>0</v>
      </c>
      <c r="AG116" s="15" t="s">
        <v>35</v>
      </c>
      <c r="AH116" s="2"/>
      <c r="AI116" s="2"/>
    </row>
    <row r="117" spans="1:35" ht="14.5">
      <c r="A117" s="18" t="str">
        <f t="shared" si="18"/>
        <v>Normal</v>
      </c>
      <c r="B117" s="14" t="s">
        <v>157</v>
      </c>
      <c r="C117" s="15" t="s">
        <v>137</v>
      </c>
      <c r="D117" s="18">
        <f t="shared" si="19"/>
        <v>10.9</v>
      </c>
      <c r="E117" s="20">
        <f t="shared" si="20"/>
        <v>4.4123558196434809</v>
      </c>
      <c r="F117" s="28">
        <f t="shared" si="21"/>
        <v>3.4564700799308707</v>
      </c>
      <c r="G117" s="28">
        <f t="shared" si="22"/>
        <v>1.3981125480601189</v>
      </c>
      <c r="H117" s="16" t="str">
        <f>IFERROR(VLOOKUP(B117,#REF!,6,FALSE),"")</f>
        <v/>
      </c>
      <c r="I117" s="17">
        <v>16000</v>
      </c>
      <c r="J117" s="17">
        <v>16000</v>
      </c>
      <c r="K117" s="17" t="str">
        <f>IFERROR(VLOOKUP(B117,#REF!,9,FALSE),"")</f>
        <v/>
      </c>
      <c r="L117" s="17">
        <v>50495</v>
      </c>
      <c r="M117" s="10" t="e">
        <f>VLOOKUP(B117,#REF!,2,FALSE)</f>
        <v>#REF!</v>
      </c>
      <c r="N117" s="2" t="str">
        <f>IFERROR(VLOOKUP(B117,#REF!,39,FALSE),"")</f>
        <v/>
      </c>
      <c r="O117" s="18" t="str">
        <f>IFERROR(VLOOKUP(B117,#REF!,10,FALSE),"")</f>
        <v/>
      </c>
      <c r="P117" s="18" t="str">
        <f>IFERROR(VLOOKUP(B117,#REF!,11,FALSE),"")</f>
        <v/>
      </c>
      <c r="Q117" s="18"/>
      <c r="R117" s="18" t="str">
        <f>IFERROR(VLOOKUP(B117,#REF!,12,FALSE),"")</f>
        <v/>
      </c>
      <c r="S117" s="17">
        <v>31000</v>
      </c>
      <c r="T117" s="17">
        <v>0</v>
      </c>
      <c r="U117" s="17">
        <v>18495</v>
      </c>
      <c r="V117" s="19">
        <v>66495</v>
      </c>
      <c r="W117" s="20">
        <v>14.4</v>
      </c>
      <c r="X117" s="21">
        <v>5.8</v>
      </c>
      <c r="Y117" s="19">
        <v>4629</v>
      </c>
      <c r="Z117" s="17">
        <v>11444</v>
      </c>
      <c r="AA117" s="22">
        <v>2.5</v>
      </c>
      <c r="AB117" s="23">
        <f t="shared" si="23"/>
        <v>150</v>
      </c>
      <c r="AC117" s="17">
        <v>48000</v>
      </c>
      <c r="AD117" s="17">
        <v>24000</v>
      </c>
      <c r="AE117" s="17">
        <v>31000</v>
      </c>
      <c r="AF117" s="17">
        <v>15000</v>
      </c>
      <c r="AG117" s="15" t="s">
        <v>35</v>
      </c>
      <c r="AH117" s="2"/>
      <c r="AI117" s="2"/>
    </row>
    <row r="118" spans="1:35" ht="14.5">
      <c r="A118" s="18" t="str">
        <f t="shared" si="18"/>
        <v>OverStock</v>
      </c>
      <c r="B118" s="14" t="s">
        <v>158</v>
      </c>
      <c r="C118" s="15" t="s">
        <v>137</v>
      </c>
      <c r="D118" s="18">
        <f t="shared" si="19"/>
        <v>329.8</v>
      </c>
      <c r="E118" s="20">
        <f t="shared" si="20"/>
        <v>4.2401645667266648</v>
      </c>
      <c r="F118" s="28">
        <f t="shared" si="21"/>
        <v>0</v>
      </c>
      <c r="G118" s="28">
        <f t="shared" si="22"/>
        <v>0</v>
      </c>
      <c r="H118" s="16" t="str">
        <f>IFERROR(VLOOKUP(B118,#REF!,6,FALSE),"")</f>
        <v/>
      </c>
      <c r="I118" s="17">
        <v>0</v>
      </c>
      <c r="J118" s="17">
        <v>0</v>
      </c>
      <c r="K118" s="17" t="str">
        <f>IFERROR(VLOOKUP(B118,#REF!,9,FALSE),"")</f>
        <v/>
      </c>
      <c r="L118" s="17">
        <v>16490</v>
      </c>
      <c r="M118" s="10" t="e">
        <f>VLOOKUP(B118,#REF!,2,FALSE)</f>
        <v>#REF!</v>
      </c>
      <c r="N118" s="2" t="str">
        <f>IFERROR(VLOOKUP(B118,#REF!,39,FALSE),"")</f>
        <v/>
      </c>
      <c r="O118" s="18" t="str">
        <f>IFERROR(VLOOKUP(B118,#REF!,10,FALSE),"")</f>
        <v/>
      </c>
      <c r="P118" s="18" t="str">
        <f>IFERROR(VLOOKUP(B118,#REF!,11,FALSE),"")</f>
        <v/>
      </c>
      <c r="Q118" s="18"/>
      <c r="R118" s="18" t="str">
        <f>IFERROR(VLOOKUP(B118,#REF!,12,FALSE),"")</f>
        <v/>
      </c>
      <c r="S118" s="17">
        <v>2000</v>
      </c>
      <c r="T118" s="17">
        <v>0</v>
      </c>
      <c r="U118" s="17">
        <v>14490</v>
      </c>
      <c r="V118" s="19">
        <v>16490</v>
      </c>
      <c r="W118" s="20">
        <v>329.8</v>
      </c>
      <c r="X118" s="21">
        <v>4.2</v>
      </c>
      <c r="Y118" s="19">
        <v>50</v>
      </c>
      <c r="Z118" s="17">
        <v>3889</v>
      </c>
      <c r="AA118" s="22">
        <v>77.8</v>
      </c>
      <c r="AB118" s="23">
        <f t="shared" si="23"/>
        <v>150</v>
      </c>
      <c r="AC118" s="17">
        <v>14000</v>
      </c>
      <c r="AD118" s="17">
        <v>10000</v>
      </c>
      <c r="AE118" s="17">
        <v>11000</v>
      </c>
      <c r="AF118" s="17">
        <v>0</v>
      </c>
      <c r="AG118" s="15" t="s">
        <v>35</v>
      </c>
      <c r="AH118" s="2"/>
      <c r="AI118" s="2"/>
    </row>
    <row r="119" spans="1:35" ht="14.5">
      <c r="A119" s="18" t="str">
        <f t="shared" si="18"/>
        <v>ZeroZero</v>
      </c>
      <c r="B119" s="14" t="s">
        <v>159</v>
      </c>
      <c r="C119" s="15" t="s">
        <v>137</v>
      </c>
      <c r="D119" s="18" t="str">
        <f t="shared" si="19"/>
        <v>前八週無拉料</v>
      </c>
      <c r="E119" s="20" t="str">
        <f t="shared" si="20"/>
        <v>--</v>
      </c>
      <c r="F119" s="28" t="str">
        <f t="shared" si="21"/>
        <v>--</v>
      </c>
      <c r="G119" s="28" t="str">
        <f t="shared" si="22"/>
        <v>--</v>
      </c>
      <c r="H119" s="16" t="str">
        <f>IFERROR(VLOOKUP(B119,#REF!,6,FALSE),"")</f>
        <v/>
      </c>
      <c r="I119" s="17">
        <v>0</v>
      </c>
      <c r="J119" s="17">
        <v>0</v>
      </c>
      <c r="K119" s="17" t="str">
        <f>IFERROR(VLOOKUP(B119,#REF!,9,FALSE),"")</f>
        <v/>
      </c>
      <c r="L119" s="17">
        <v>410</v>
      </c>
      <c r="M119" s="10" t="e">
        <f>VLOOKUP(B119,#REF!,2,FALSE)</f>
        <v>#REF!</v>
      </c>
      <c r="N119" s="2" t="str">
        <f>IFERROR(VLOOKUP(B119,#REF!,39,FALSE),"")</f>
        <v/>
      </c>
      <c r="O119" s="18" t="str">
        <f>IFERROR(VLOOKUP(B119,#REF!,10,FALSE),"")</f>
        <v/>
      </c>
      <c r="P119" s="18" t="str">
        <f>IFERROR(VLOOKUP(B119,#REF!,11,FALSE),"")</f>
        <v/>
      </c>
      <c r="Q119" s="18"/>
      <c r="R119" s="18" t="str">
        <f>IFERROR(VLOOKUP(B119,#REF!,12,FALSE),"")</f>
        <v/>
      </c>
      <c r="S119" s="17">
        <v>410</v>
      </c>
      <c r="T119" s="17">
        <v>0</v>
      </c>
      <c r="U119" s="17">
        <v>0</v>
      </c>
      <c r="V119" s="19">
        <v>410</v>
      </c>
      <c r="W119" s="20" t="s">
        <v>36</v>
      </c>
      <c r="X119" s="21" t="s">
        <v>36</v>
      </c>
      <c r="Y119" s="19">
        <v>0</v>
      </c>
      <c r="Z119" s="17" t="s">
        <v>36</v>
      </c>
      <c r="AA119" s="22" t="s">
        <v>41</v>
      </c>
      <c r="AB119" s="23" t="str">
        <f t="shared" si="23"/>
        <v>E</v>
      </c>
      <c r="AC119" s="17">
        <v>0</v>
      </c>
      <c r="AD119" s="17">
        <v>0</v>
      </c>
      <c r="AE119" s="17">
        <v>0</v>
      </c>
      <c r="AF119" s="17">
        <v>0</v>
      </c>
      <c r="AG119" s="15" t="s">
        <v>35</v>
      </c>
      <c r="AH119" s="2"/>
      <c r="AI119" s="2"/>
    </row>
    <row r="120" spans="1:35" ht="14.5">
      <c r="A120" s="18" t="str">
        <f t="shared" si="18"/>
        <v>ZeroZero</v>
      </c>
      <c r="B120" s="14" t="s">
        <v>160</v>
      </c>
      <c r="C120" s="15" t="s">
        <v>156</v>
      </c>
      <c r="D120" s="18" t="str">
        <f t="shared" si="19"/>
        <v>前八週無拉料</v>
      </c>
      <c r="E120" s="20" t="str">
        <f t="shared" si="20"/>
        <v>--</v>
      </c>
      <c r="F120" s="28" t="str">
        <f t="shared" si="21"/>
        <v>--</v>
      </c>
      <c r="G120" s="28" t="str">
        <f t="shared" si="22"/>
        <v>--</v>
      </c>
      <c r="H120" s="16" t="str">
        <f>IFERROR(VLOOKUP(B120,#REF!,6,FALSE),"")</f>
        <v/>
      </c>
      <c r="I120" s="17">
        <v>0</v>
      </c>
      <c r="J120" s="17">
        <v>0</v>
      </c>
      <c r="K120" s="17" t="str">
        <f>IFERROR(VLOOKUP(B120,#REF!,9,FALSE),"")</f>
        <v/>
      </c>
      <c r="L120" s="17">
        <v>5000</v>
      </c>
      <c r="M120" s="10" t="e">
        <f>VLOOKUP(B120,#REF!,2,FALSE)</f>
        <v>#REF!</v>
      </c>
      <c r="N120" s="2" t="str">
        <f>IFERROR(VLOOKUP(B120,#REF!,39,FALSE),"")</f>
        <v/>
      </c>
      <c r="O120" s="18" t="str">
        <f>IFERROR(VLOOKUP(B120,#REF!,10,FALSE),"")</f>
        <v/>
      </c>
      <c r="P120" s="18" t="str">
        <f>IFERROR(VLOOKUP(B120,#REF!,11,FALSE),"")</f>
        <v/>
      </c>
      <c r="Q120" s="18"/>
      <c r="R120" s="18" t="str">
        <f>IFERROR(VLOOKUP(B120,#REF!,12,FALSE),"")</f>
        <v/>
      </c>
      <c r="S120" s="17">
        <v>5000</v>
      </c>
      <c r="T120" s="17">
        <v>0</v>
      </c>
      <c r="U120" s="17">
        <v>0</v>
      </c>
      <c r="V120" s="19">
        <v>5000</v>
      </c>
      <c r="W120" s="20" t="s">
        <v>36</v>
      </c>
      <c r="X120" s="21" t="s">
        <v>36</v>
      </c>
      <c r="Y120" s="19">
        <v>0</v>
      </c>
      <c r="Z120" s="17" t="s">
        <v>36</v>
      </c>
      <c r="AA120" s="22" t="s">
        <v>41</v>
      </c>
      <c r="AB120" s="23" t="str">
        <f t="shared" si="23"/>
        <v>E</v>
      </c>
      <c r="AC120" s="17">
        <v>0</v>
      </c>
      <c r="AD120" s="17">
        <v>0</v>
      </c>
      <c r="AE120" s="17">
        <v>0</v>
      </c>
      <c r="AF120" s="17">
        <v>0</v>
      </c>
      <c r="AG120" s="15" t="s">
        <v>35</v>
      </c>
      <c r="AH120" s="2"/>
      <c r="AI120" s="2"/>
    </row>
    <row r="121" spans="1:35" ht="14.5">
      <c r="A121" s="18" t="str">
        <f t="shared" si="18"/>
        <v>OverStock</v>
      </c>
      <c r="B121" s="14" t="s">
        <v>161</v>
      </c>
      <c r="C121" s="15" t="s">
        <v>156</v>
      </c>
      <c r="D121" s="18">
        <f t="shared" si="19"/>
        <v>7.9</v>
      </c>
      <c r="E121" s="20">
        <f t="shared" si="20"/>
        <v>26.276422764227643</v>
      </c>
      <c r="F121" s="28">
        <f t="shared" si="21"/>
        <v>14.655593551538837</v>
      </c>
      <c r="G121" s="28">
        <f t="shared" si="22"/>
        <v>48.780487804878049</v>
      </c>
      <c r="H121" s="16" t="str">
        <f>IFERROR(VLOOKUP(B121,#REF!,6,FALSE),"")</f>
        <v/>
      </c>
      <c r="I121" s="17">
        <v>120000</v>
      </c>
      <c r="J121" s="17">
        <v>60000</v>
      </c>
      <c r="K121" s="17" t="str">
        <f>IFERROR(VLOOKUP(B121,#REF!,9,FALSE),"")</f>
        <v/>
      </c>
      <c r="L121" s="17">
        <v>64640</v>
      </c>
      <c r="M121" s="10" t="e">
        <f>VLOOKUP(B121,#REF!,2,FALSE)</f>
        <v>#REF!</v>
      </c>
      <c r="N121" s="2" t="str">
        <f>IFERROR(VLOOKUP(B121,#REF!,39,FALSE),"")</f>
        <v/>
      </c>
      <c r="O121" s="18" t="str">
        <f>IFERROR(VLOOKUP(B121,#REF!,10,FALSE),"")</f>
        <v/>
      </c>
      <c r="P121" s="18" t="str">
        <f>IFERROR(VLOOKUP(B121,#REF!,11,FALSE),"")</f>
        <v/>
      </c>
      <c r="Q121" s="18"/>
      <c r="R121" s="18" t="str">
        <f>IFERROR(VLOOKUP(B121,#REF!,12,FALSE),"")</f>
        <v/>
      </c>
      <c r="S121" s="17">
        <v>16640</v>
      </c>
      <c r="T121" s="17">
        <v>12000</v>
      </c>
      <c r="U121" s="17">
        <v>36000</v>
      </c>
      <c r="V121" s="19">
        <v>184640</v>
      </c>
      <c r="W121" s="20">
        <v>22.6</v>
      </c>
      <c r="X121" s="21">
        <v>75.099999999999994</v>
      </c>
      <c r="Y121" s="19">
        <v>8188</v>
      </c>
      <c r="Z121" s="17">
        <v>2460</v>
      </c>
      <c r="AA121" s="22">
        <v>0.3</v>
      </c>
      <c r="AB121" s="23">
        <f t="shared" si="23"/>
        <v>50</v>
      </c>
      <c r="AC121" s="17">
        <v>11242</v>
      </c>
      <c r="AD121" s="17">
        <v>10900</v>
      </c>
      <c r="AE121" s="17">
        <v>0</v>
      </c>
      <c r="AF121" s="17">
        <v>0</v>
      </c>
      <c r="AG121" s="15" t="s">
        <v>35</v>
      </c>
      <c r="AH121" s="2"/>
      <c r="AI121" s="2"/>
    </row>
    <row r="122" spans="1:35" ht="14.5">
      <c r="A122" s="18" t="str">
        <f t="shared" si="18"/>
        <v>OverStock</v>
      </c>
      <c r="B122" s="14" t="s">
        <v>162</v>
      </c>
      <c r="C122" s="15" t="s">
        <v>156</v>
      </c>
      <c r="D122" s="18">
        <f t="shared" si="19"/>
        <v>61.8</v>
      </c>
      <c r="E122" s="20">
        <f t="shared" si="20"/>
        <v>25</v>
      </c>
      <c r="F122" s="28">
        <f t="shared" si="21"/>
        <v>0</v>
      </c>
      <c r="G122" s="28">
        <f t="shared" si="22"/>
        <v>0</v>
      </c>
      <c r="H122" s="16" t="str">
        <f>IFERROR(VLOOKUP(B122,#REF!,6,FALSE),"")</f>
        <v/>
      </c>
      <c r="I122" s="17">
        <v>0</v>
      </c>
      <c r="J122" s="17">
        <v>0</v>
      </c>
      <c r="K122" s="17" t="str">
        <f>IFERROR(VLOOKUP(B122,#REF!,9,FALSE),"")</f>
        <v/>
      </c>
      <c r="L122" s="17">
        <v>19350</v>
      </c>
      <c r="M122" s="10" t="e">
        <f>VLOOKUP(B122,#REF!,2,FALSE)</f>
        <v>#REF!</v>
      </c>
      <c r="N122" s="2" t="str">
        <f>IFERROR(VLOOKUP(B122,#REF!,39,FALSE),"")</f>
        <v/>
      </c>
      <c r="O122" s="18" t="str">
        <f>IFERROR(VLOOKUP(B122,#REF!,10,FALSE),"")</f>
        <v/>
      </c>
      <c r="P122" s="18" t="str">
        <f>IFERROR(VLOOKUP(B122,#REF!,11,FALSE),"")</f>
        <v/>
      </c>
      <c r="Q122" s="18"/>
      <c r="R122" s="18" t="str">
        <f>IFERROR(VLOOKUP(B122,#REF!,12,FALSE),"")</f>
        <v/>
      </c>
      <c r="S122" s="17">
        <v>19350</v>
      </c>
      <c r="T122" s="17">
        <v>0</v>
      </c>
      <c r="U122" s="17">
        <v>0</v>
      </c>
      <c r="V122" s="19">
        <v>19350</v>
      </c>
      <c r="W122" s="20">
        <v>61.8</v>
      </c>
      <c r="X122" s="21">
        <v>25</v>
      </c>
      <c r="Y122" s="19">
        <v>313</v>
      </c>
      <c r="Z122" s="17">
        <v>774</v>
      </c>
      <c r="AA122" s="22">
        <v>2.5</v>
      </c>
      <c r="AB122" s="23">
        <f t="shared" si="23"/>
        <v>150</v>
      </c>
      <c r="AC122" s="17">
        <v>0</v>
      </c>
      <c r="AD122" s="17">
        <v>1969</v>
      </c>
      <c r="AE122" s="17">
        <v>5000</v>
      </c>
      <c r="AF122" s="17">
        <v>0</v>
      </c>
      <c r="AG122" s="15" t="s">
        <v>35</v>
      </c>
      <c r="AH122" s="2"/>
      <c r="AI122" s="2"/>
    </row>
    <row r="123" spans="1:35" ht="14.5">
      <c r="A123" s="18" t="str">
        <f t="shared" si="18"/>
        <v>OverStock</v>
      </c>
      <c r="B123" s="14" t="s">
        <v>163</v>
      </c>
      <c r="C123" s="15" t="s">
        <v>156</v>
      </c>
      <c r="D123" s="18">
        <f t="shared" si="19"/>
        <v>11.9</v>
      </c>
      <c r="E123" s="20">
        <f t="shared" si="20"/>
        <v>26.604068857589983</v>
      </c>
      <c r="F123" s="28">
        <f t="shared" si="21"/>
        <v>54.736842105263158</v>
      </c>
      <c r="G123" s="28">
        <f t="shared" si="22"/>
        <v>122.06572769953051</v>
      </c>
      <c r="H123" s="16" t="str">
        <f>IFERROR(VLOOKUP(B123,#REF!,6,FALSE),"")</f>
        <v/>
      </c>
      <c r="I123" s="17">
        <v>156000</v>
      </c>
      <c r="J123" s="17">
        <v>54000</v>
      </c>
      <c r="K123" s="17" t="str">
        <f>IFERROR(VLOOKUP(B123,#REF!,9,FALSE),"")</f>
        <v/>
      </c>
      <c r="L123" s="17">
        <v>34000</v>
      </c>
      <c r="M123" s="10" t="e">
        <f>VLOOKUP(B123,#REF!,2,FALSE)</f>
        <v>#REF!</v>
      </c>
      <c r="N123" s="2" t="str">
        <f>IFERROR(VLOOKUP(B123,#REF!,39,FALSE),"")</f>
        <v/>
      </c>
      <c r="O123" s="18" t="str">
        <f>IFERROR(VLOOKUP(B123,#REF!,10,FALSE),"")</f>
        <v/>
      </c>
      <c r="P123" s="18" t="str">
        <f>IFERROR(VLOOKUP(B123,#REF!,11,FALSE),"")</f>
        <v/>
      </c>
      <c r="Q123" s="18"/>
      <c r="R123" s="18" t="str">
        <f>IFERROR(VLOOKUP(B123,#REF!,12,FALSE),"")</f>
        <v/>
      </c>
      <c r="S123" s="17">
        <v>24000</v>
      </c>
      <c r="T123" s="17">
        <v>8000</v>
      </c>
      <c r="U123" s="17">
        <v>2000</v>
      </c>
      <c r="V123" s="19">
        <v>190000</v>
      </c>
      <c r="W123" s="20">
        <v>66.7</v>
      </c>
      <c r="X123" s="21">
        <v>148.69999999999999</v>
      </c>
      <c r="Y123" s="19">
        <v>2850</v>
      </c>
      <c r="Z123" s="17">
        <v>1278</v>
      </c>
      <c r="AA123" s="22">
        <v>0.4</v>
      </c>
      <c r="AB123" s="23">
        <f t="shared" si="23"/>
        <v>50</v>
      </c>
      <c r="AC123" s="17">
        <v>5500</v>
      </c>
      <c r="AD123" s="17">
        <v>3000</v>
      </c>
      <c r="AE123" s="17">
        <v>3000</v>
      </c>
      <c r="AF123" s="17">
        <v>0</v>
      </c>
      <c r="AG123" s="15" t="s">
        <v>35</v>
      </c>
      <c r="AH123" s="2"/>
      <c r="AI123" s="2"/>
    </row>
    <row r="124" spans="1:35" ht="14.5">
      <c r="A124" s="18" t="str">
        <f t="shared" si="18"/>
        <v>Normal</v>
      </c>
      <c r="B124" s="14" t="s">
        <v>164</v>
      </c>
      <c r="C124" s="15" t="s">
        <v>156</v>
      </c>
      <c r="D124" s="18">
        <f t="shared" si="19"/>
        <v>4.5999999999999996</v>
      </c>
      <c r="E124" s="20">
        <f t="shared" si="20"/>
        <v>4.9928372798516891</v>
      </c>
      <c r="F124" s="28">
        <f t="shared" si="21"/>
        <v>10.14594552407711</v>
      </c>
      <c r="G124" s="28">
        <f t="shared" si="22"/>
        <v>10.95474846212185</v>
      </c>
      <c r="H124" s="16" t="str">
        <f>IFERROR(VLOOKUP(B124,#REF!,6,FALSE),"")</f>
        <v/>
      </c>
      <c r="I124" s="17">
        <v>130000</v>
      </c>
      <c r="J124" s="17">
        <v>70000</v>
      </c>
      <c r="K124" s="17" t="str">
        <f>IFERROR(VLOOKUP(B124,#REF!,9,FALSE),"")</f>
        <v/>
      </c>
      <c r="L124" s="17">
        <v>59250</v>
      </c>
      <c r="M124" s="10" t="e">
        <f>VLOOKUP(B124,#REF!,2,FALSE)</f>
        <v>#REF!</v>
      </c>
      <c r="N124" s="2" t="str">
        <f>IFERROR(VLOOKUP(B124,#REF!,39,FALSE),"")</f>
        <v/>
      </c>
      <c r="O124" s="18" t="str">
        <f>IFERROR(VLOOKUP(B124,#REF!,10,FALSE),"")</f>
        <v/>
      </c>
      <c r="P124" s="18" t="str">
        <f>IFERROR(VLOOKUP(B124,#REF!,11,FALSE),"")</f>
        <v/>
      </c>
      <c r="Q124" s="18"/>
      <c r="R124" s="18" t="str">
        <f>IFERROR(VLOOKUP(B124,#REF!,12,FALSE),"")</f>
        <v/>
      </c>
      <c r="S124" s="17">
        <v>41750</v>
      </c>
      <c r="T124" s="17">
        <v>0</v>
      </c>
      <c r="U124" s="17">
        <v>17500</v>
      </c>
      <c r="V124" s="19">
        <v>189250</v>
      </c>
      <c r="W124" s="20">
        <v>14.8</v>
      </c>
      <c r="X124" s="21">
        <v>15.9</v>
      </c>
      <c r="Y124" s="19">
        <v>12813</v>
      </c>
      <c r="Z124" s="17">
        <v>11867</v>
      </c>
      <c r="AA124" s="22">
        <v>0.9</v>
      </c>
      <c r="AB124" s="23">
        <f t="shared" si="23"/>
        <v>100</v>
      </c>
      <c r="AC124" s="17">
        <v>17283</v>
      </c>
      <c r="AD124" s="17">
        <v>53220</v>
      </c>
      <c r="AE124" s="17">
        <v>36300</v>
      </c>
      <c r="AF124" s="17">
        <v>0</v>
      </c>
      <c r="AG124" s="15" t="s">
        <v>35</v>
      </c>
      <c r="AH124" s="2"/>
      <c r="AI124" s="2"/>
    </row>
    <row r="125" spans="1:35" ht="14.5">
      <c r="A125" s="18" t="str">
        <f t="shared" si="18"/>
        <v>ZeroZero</v>
      </c>
      <c r="B125" s="14" t="s">
        <v>165</v>
      </c>
      <c r="C125" s="15" t="s">
        <v>156</v>
      </c>
      <c r="D125" s="18" t="str">
        <f t="shared" si="19"/>
        <v>前八週無拉料</v>
      </c>
      <c r="E125" s="20" t="str">
        <f t="shared" si="20"/>
        <v>--</v>
      </c>
      <c r="F125" s="28" t="str">
        <f t="shared" si="21"/>
        <v>--</v>
      </c>
      <c r="G125" s="28" t="str">
        <f t="shared" si="22"/>
        <v>--</v>
      </c>
      <c r="H125" s="16" t="str">
        <f>IFERROR(VLOOKUP(B125,#REF!,6,FALSE),"")</f>
        <v/>
      </c>
      <c r="I125" s="17">
        <v>0</v>
      </c>
      <c r="J125" s="17">
        <v>0</v>
      </c>
      <c r="K125" s="17" t="str">
        <f>IFERROR(VLOOKUP(B125,#REF!,9,FALSE),"")</f>
        <v/>
      </c>
      <c r="L125" s="17">
        <v>177</v>
      </c>
      <c r="M125" s="10" t="e">
        <f>VLOOKUP(B125,#REF!,2,FALSE)</f>
        <v>#REF!</v>
      </c>
      <c r="N125" s="2" t="str">
        <f>IFERROR(VLOOKUP(B125,#REF!,39,FALSE),"")</f>
        <v/>
      </c>
      <c r="O125" s="18" t="str">
        <f>IFERROR(VLOOKUP(B125,#REF!,10,FALSE),"")</f>
        <v/>
      </c>
      <c r="P125" s="18" t="str">
        <f>IFERROR(VLOOKUP(B125,#REF!,11,FALSE),"")</f>
        <v/>
      </c>
      <c r="Q125" s="18"/>
      <c r="R125" s="18" t="str">
        <f>IFERROR(VLOOKUP(B125,#REF!,12,FALSE),"")</f>
        <v/>
      </c>
      <c r="S125" s="17">
        <v>0</v>
      </c>
      <c r="T125" s="17">
        <v>0</v>
      </c>
      <c r="U125" s="17">
        <v>177</v>
      </c>
      <c r="V125" s="19">
        <v>177</v>
      </c>
      <c r="W125" s="20" t="s">
        <v>36</v>
      </c>
      <c r="X125" s="21" t="s">
        <v>36</v>
      </c>
      <c r="Y125" s="19">
        <v>0</v>
      </c>
      <c r="Z125" s="17" t="s">
        <v>36</v>
      </c>
      <c r="AA125" s="22" t="s">
        <v>41</v>
      </c>
      <c r="AB125" s="23" t="str">
        <f t="shared" si="23"/>
        <v>E</v>
      </c>
      <c r="AC125" s="17">
        <v>0</v>
      </c>
      <c r="AD125" s="17">
        <v>0</v>
      </c>
      <c r="AE125" s="17">
        <v>0</v>
      </c>
      <c r="AF125" s="17">
        <v>0</v>
      </c>
      <c r="AG125" s="15" t="s">
        <v>35</v>
      </c>
      <c r="AH125" s="2"/>
      <c r="AI125" s="2"/>
    </row>
    <row r="126" spans="1:35" ht="14.5">
      <c r="A126" s="18" t="str">
        <f t="shared" si="18"/>
        <v>OverStock</v>
      </c>
      <c r="B126" s="14" t="s">
        <v>166</v>
      </c>
      <c r="C126" s="15" t="s">
        <v>156</v>
      </c>
      <c r="D126" s="18">
        <f t="shared" si="19"/>
        <v>71.900000000000006</v>
      </c>
      <c r="E126" s="20">
        <f t="shared" si="20"/>
        <v>3.4975905487330952</v>
      </c>
      <c r="F126" s="28">
        <f t="shared" si="21"/>
        <v>287.53993610223642</v>
      </c>
      <c r="G126" s="28">
        <f t="shared" si="22"/>
        <v>13.990362194932381</v>
      </c>
      <c r="H126" s="16" t="str">
        <f>IFERROR(VLOOKUP(B126,#REF!,6,FALSE),"")</f>
        <v/>
      </c>
      <c r="I126" s="17">
        <v>90000</v>
      </c>
      <c r="J126" s="17">
        <v>30000</v>
      </c>
      <c r="K126" s="17" t="str">
        <f>IFERROR(VLOOKUP(B126,#REF!,9,FALSE),"")</f>
        <v/>
      </c>
      <c r="L126" s="17">
        <v>22500</v>
      </c>
      <c r="M126" s="10" t="e">
        <f>VLOOKUP(B126,#REF!,2,FALSE)</f>
        <v>#REF!</v>
      </c>
      <c r="N126" s="2" t="str">
        <f>IFERROR(VLOOKUP(B126,#REF!,39,FALSE),"")</f>
        <v/>
      </c>
      <c r="O126" s="18" t="str">
        <f>IFERROR(VLOOKUP(B126,#REF!,10,FALSE),"")</f>
        <v/>
      </c>
      <c r="P126" s="18" t="str">
        <f>IFERROR(VLOOKUP(B126,#REF!,11,FALSE),"")</f>
        <v/>
      </c>
      <c r="Q126" s="18"/>
      <c r="R126" s="18" t="str">
        <f>IFERROR(VLOOKUP(B126,#REF!,12,FALSE),"")</f>
        <v/>
      </c>
      <c r="S126" s="17">
        <v>7500</v>
      </c>
      <c r="T126" s="17">
        <v>12500</v>
      </c>
      <c r="U126" s="17">
        <v>2500</v>
      </c>
      <c r="V126" s="19">
        <v>112500</v>
      </c>
      <c r="W126" s="20">
        <v>359.4</v>
      </c>
      <c r="X126" s="21">
        <v>17.5</v>
      </c>
      <c r="Y126" s="19">
        <v>313</v>
      </c>
      <c r="Z126" s="17">
        <v>6433</v>
      </c>
      <c r="AA126" s="22">
        <v>20.6</v>
      </c>
      <c r="AB126" s="23">
        <f t="shared" si="23"/>
        <v>150</v>
      </c>
      <c r="AC126" s="17">
        <v>22000</v>
      </c>
      <c r="AD126" s="17">
        <v>23900</v>
      </c>
      <c r="AE126" s="17">
        <v>12000</v>
      </c>
      <c r="AF126" s="17">
        <v>10000</v>
      </c>
      <c r="AG126" s="15" t="s">
        <v>35</v>
      </c>
      <c r="AH126" s="2"/>
      <c r="AI126" s="2"/>
    </row>
    <row r="127" spans="1:35" ht="14.5">
      <c r="A127" s="18" t="str">
        <f t="shared" si="18"/>
        <v>OverStock</v>
      </c>
      <c r="B127" s="14" t="s">
        <v>167</v>
      </c>
      <c r="C127" s="15" t="s">
        <v>156</v>
      </c>
      <c r="D127" s="18">
        <f t="shared" si="19"/>
        <v>24</v>
      </c>
      <c r="E127" s="20" t="str">
        <f t="shared" si="20"/>
        <v>--</v>
      </c>
      <c r="F127" s="28">
        <f t="shared" si="21"/>
        <v>0</v>
      </c>
      <c r="G127" s="28" t="str">
        <f t="shared" si="22"/>
        <v>--</v>
      </c>
      <c r="H127" s="16" t="str">
        <f>IFERROR(VLOOKUP(B127,#REF!,6,FALSE),"")</f>
        <v/>
      </c>
      <c r="I127" s="17">
        <v>0</v>
      </c>
      <c r="J127" s="17">
        <v>0</v>
      </c>
      <c r="K127" s="17" t="str">
        <f>IFERROR(VLOOKUP(B127,#REF!,9,FALSE),"")</f>
        <v/>
      </c>
      <c r="L127" s="17">
        <v>15000</v>
      </c>
      <c r="M127" s="10" t="e">
        <f>VLOOKUP(B127,#REF!,2,FALSE)</f>
        <v>#REF!</v>
      </c>
      <c r="N127" s="2" t="str">
        <f>IFERROR(VLOOKUP(B127,#REF!,39,FALSE),"")</f>
        <v/>
      </c>
      <c r="O127" s="18" t="str">
        <f>IFERROR(VLOOKUP(B127,#REF!,10,FALSE),"")</f>
        <v/>
      </c>
      <c r="P127" s="18" t="str">
        <f>IFERROR(VLOOKUP(B127,#REF!,11,FALSE),"")</f>
        <v/>
      </c>
      <c r="Q127" s="18"/>
      <c r="R127" s="18" t="str">
        <f>IFERROR(VLOOKUP(B127,#REF!,12,FALSE),"")</f>
        <v/>
      </c>
      <c r="S127" s="17">
        <v>10000</v>
      </c>
      <c r="T127" s="17">
        <v>0</v>
      </c>
      <c r="U127" s="17">
        <v>5000</v>
      </c>
      <c r="V127" s="19">
        <v>15000</v>
      </c>
      <c r="W127" s="20">
        <v>24</v>
      </c>
      <c r="X127" s="21" t="s">
        <v>36</v>
      </c>
      <c r="Y127" s="19">
        <v>625</v>
      </c>
      <c r="Z127" s="17">
        <v>0</v>
      </c>
      <c r="AA127" s="22" t="s">
        <v>41</v>
      </c>
      <c r="AB127" s="23" t="str">
        <f t="shared" si="23"/>
        <v>E</v>
      </c>
      <c r="AC127" s="17">
        <v>0</v>
      </c>
      <c r="AD127" s="17">
        <v>0</v>
      </c>
      <c r="AE127" s="17">
        <v>0</v>
      </c>
      <c r="AF127" s="17">
        <v>0</v>
      </c>
      <c r="AG127" s="15" t="s">
        <v>35</v>
      </c>
      <c r="AH127" s="2"/>
      <c r="AI127" s="2"/>
    </row>
    <row r="128" spans="1:35" ht="14.5">
      <c r="A128" s="18" t="str">
        <f t="shared" si="18"/>
        <v>FCST</v>
      </c>
      <c r="B128" s="14" t="s">
        <v>168</v>
      </c>
      <c r="C128" s="15" t="s">
        <v>156</v>
      </c>
      <c r="D128" s="18" t="str">
        <f t="shared" si="19"/>
        <v>前八週無拉料</v>
      </c>
      <c r="E128" s="20">
        <f t="shared" si="20"/>
        <v>36.73094582185491</v>
      </c>
      <c r="F128" s="28" t="str">
        <f t="shared" si="21"/>
        <v>--</v>
      </c>
      <c r="G128" s="28">
        <f t="shared" si="22"/>
        <v>0</v>
      </c>
      <c r="H128" s="16" t="str">
        <f>IFERROR(VLOOKUP(B128,#REF!,6,FALSE),"")</f>
        <v/>
      </c>
      <c r="I128" s="17">
        <v>0</v>
      </c>
      <c r="J128" s="17">
        <v>0</v>
      </c>
      <c r="K128" s="17" t="str">
        <f>IFERROR(VLOOKUP(B128,#REF!,9,FALSE),"")</f>
        <v/>
      </c>
      <c r="L128" s="17">
        <v>40000</v>
      </c>
      <c r="M128" s="10" t="e">
        <f>VLOOKUP(B128,#REF!,2,FALSE)</f>
        <v>#REF!</v>
      </c>
      <c r="N128" s="2" t="str">
        <f>IFERROR(VLOOKUP(B128,#REF!,39,FALSE),"")</f>
        <v/>
      </c>
      <c r="O128" s="18" t="str">
        <f>IFERROR(VLOOKUP(B128,#REF!,10,FALSE),"")</f>
        <v/>
      </c>
      <c r="P128" s="18" t="str">
        <f>IFERROR(VLOOKUP(B128,#REF!,11,FALSE),"")</f>
        <v/>
      </c>
      <c r="Q128" s="18"/>
      <c r="R128" s="18" t="str">
        <f>IFERROR(VLOOKUP(B128,#REF!,12,FALSE),"")</f>
        <v/>
      </c>
      <c r="S128" s="17">
        <v>40000</v>
      </c>
      <c r="T128" s="17">
        <v>0</v>
      </c>
      <c r="U128" s="17">
        <v>0</v>
      </c>
      <c r="V128" s="19">
        <v>40000</v>
      </c>
      <c r="W128" s="20" t="s">
        <v>36</v>
      </c>
      <c r="X128" s="21">
        <v>36.700000000000003</v>
      </c>
      <c r="Y128" s="19">
        <v>0</v>
      </c>
      <c r="Z128" s="17">
        <v>1089</v>
      </c>
      <c r="AA128" s="22" t="s">
        <v>40</v>
      </c>
      <c r="AB128" s="23" t="str">
        <f t="shared" si="23"/>
        <v>F</v>
      </c>
      <c r="AC128" s="17">
        <v>0</v>
      </c>
      <c r="AD128" s="17">
        <v>797</v>
      </c>
      <c r="AE128" s="17">
        <v>9000</v>
      </c>
      <c r="AF128" s="17">
        <v>0</v>
      </c>
      <c r="AG128" s="15" t="s">
        <v>35</v>
      </c>
      <c r="AH128" s="2"/>
      <c r="AI128" s="2"/>
    </row>
    <row r="129" spans="1:35" ht="14.5">
      <c r="A129" s="18" t="str">
        <f t="shared" si="18"/>
        <v>OverStock</v>
      </c>
      <c r="B129" s="14" t="s">
        <v>169</v>
      </c>
      <c r="C129" s="15" t="s">
        <v>156</v>
      </c>
      <c r="D129" s="18">
        <f t="shared" si="19"/>
        <v>26</v>
      </c>
      <c r="E129" s="20" t="str">
        <f t="shared" si="20"/>
        <v>--</v>
      </c>
      <c r="F129" s="28">
        <f t="shared" si="21"/>
        <v>0</v>
      </c>
      <c r="G129" s="28" t="str">
        <f t="shared" si="22"/>
        <v>--</v>
      </c>
      <c r="H129" s="16" t="str">
        <f>IFERROR(VLOOKUP(B129,#REF!,6,FALSE),"")</f>
        <v/>
      </c>
      <c r="I129" s="17">
        <v>0</v>
      </c>
      <c r="J129" s="17">
        <v>0</v>
      </c>
      <c r="K129" s="17" t="str">
        <f>IFERROR(VLOOKUP(B129,#REF!,9,FALSE),"")</f>
        <v/>
      </c>
      <c r="L129" s="17">
        <v>65000</v>
      </c>
      <c r="M129" s="10" t="e">
        <f>VLOOKUP(B129,#REF!,2,FALSE)</f>
        <v>#REF!</v>
      </c>
      <c r="N129" s="2" t="str">
        <f>IFERROR(VLOOKUP(B129,#REF!,39,FALSE),"")</f>
        <v/>
      </c>
      <c r="O129" s="18" t="str">
        <f>IFERROR(VLOOKUP(B129,#REF!,10,FALSE),"")</f>
        <v/>
      </c>
      <c r="P129" s="18" t="str">
        <f>IFERROR(VLOOKUP(B129,#REF!,11,FALSE),"")</f>
        <v/>
      </c>
      <c r="Q129" s="18"/>
      <c r="R129" s="18" t="str">
        <f>IFERROR(VLOOKUP(B129,#REF!,12,FALSE),"")</f>
        <v/>
      </c>
      <c r="S129" s="17">
        <v>65000</v>
      </c>
      <c r="T129" s="17">
        <v>0</v>
      </c>
      <c r="U129" s="17">
        <v>0</v>
      </c>
      <c r="V129" s="19">
        <v>65000</v>
      </c>
      <c r="W129" s="20">
        <v>26</v>
      </c>
      <c r="X129" s="21" t="s">
        <v>36</v>
      </c>
      <c r="Y129" s="19">
        <v>2500</v>
      </c>
      <c r="Z129" s="17">
        <v>0</v>
      </c>
      <c r="AA129" s="22" t="s">
        <v>41</v>
      </c>
      <c r="AB129" s="23" t="str">
        <f t="shared" si="23"/>
        <v>E</v>
      </c>
      <c r="AC129" s="17">
        <v>0</v>
      </c>
      <c r="AD129" s="17">
        <v>0</v>
      </c>
      <c r="AE129" s="17">
        <v>0</v>
      </c>
      <c r="AF129" s="17">
        <v>0</v>
      </c>
      <c r="AG129" s="15" t="s">
        <v>35</v>
      </c>
      <c r="AH129" s="2"/>
      <c r="AI129" s="2"/>
    </row>
    <row r="130" spans="1:35" ht="14.5">
      <c r="A130" s="18" t="str">
        <f t="shared" si="18"/>
        <v>OverStock</v>
      </c>
      <c r="B130" s="14" t="s">
        <v>170</v>
      </c>
      <c r="C130" s="15" t="s">
        <v>137</v>
      </c>
      <c r="D130" s="18">
        <f t="shared" si="19"/>
        <v>92.8</v>
      </c>
      <c r="E130" s="20">
        <f t="shared" si="20"/>
        <v>21.117117117117118</v>
      </c>
      <c r="F130" s="28">
        <f t="shared" si="21"/>
        <v>0</v>
      </c>
      <c r="G130" s="28">
        <f t="shared" si="22"/>
        <v>0</v>
      </c>
      <c r="H130" s="16" t="str">
        <f>IFERROR(VLOOKUP(B130,#REF!,6,FALSE),"")</f>
        <v/>
      </c>
      <c r="I130" s="17">
        <v>0</v>
      </c>
      <c r="J130" s="17">
        <v>0</v>
      </c>
      <c r="K130" s="17" t="str">
        <f>IFERROR(VLOOKUP(B130,#REF!,9,FALSE),"")</f>
        <v/>
      </c>
      <c r="L130" s="17">
        <v>9376</v>
      </c>
      <c r="M130" s="10" t="e">
        <f>VLOOKUP(B130,#REF!,2,FALSE)</f>
        <v>#REF!</v>
      </c>
      <c r="N130" s="2" t="str">
        <f>IFERROR(VLOOKUP(B130,#REF!,39,FALSE),"")</f>
        <v/>
      </c>
      <c r="O130" s="18" t="str">
        <f>IFERROR(VLOOKUP(B130,#REF!,10,FALSE),"")</f>
        <v/>
      </c>
      <c r="P130" s="18" t="str">
        <f>IFERROR(VLOOKUP(B130,#REF!,11,FALSE),"")</f>
        <v/>
      </c>
      <c r="Q130" s="18"/>
      <c r="R130" s="18" t="str">
        <f>IFERROR(VLOOKUP(B130,#REF!,12,FALSE),"")</f>
        <v/>
      </c>
      <c r="S130" s="17">
        <v>0</v>
      </c>
      <c r="T130" s="17">
        <v>0</v>
      </c>
      <c r="U130" s="17">
        <v>5376</v>
      </c>
      <c r="V130" s="19">
        <v>9376</v>
      </c>
      <c r="W130" s="20">
        <v>92.8</v>
      </c>
      <c r="X130" s="21">
        <v>21.1</v>
      </c>
      <c r="Y130" s="19">
        <v>101</v>
      </c>
      <c r="Z130" s="17">
        <v>444</v>
      </c>
      <c r="AA130" s="22">
        <v>4.4000000000000004</v>
      </c>
      <c r="AB130" s="23">
        <f t="shared" si="23"/>
        <v>150</v>
      </c>
      <c r="AC130" s="17">
        <v>0</v>
      </c>
      <c r="AD130" s="17">
        <v>4000</v>
      </c>
      <c r="AE130" s="17">
        <v>0</v>
      </c>
      <c r="AF130" s="17">
        <v>0</v>
      </c>
      <c r="AG130" s="15" t="s">
        <v>35</v>
      </c>
      <c r="AH130" s="2"/>
      <c r="AI130" s="2"/>
    </row>
    <row r="131" spans="1:35" ht="14.5">
      <c r="A131" s="18" t="str">
        <f t="shared" si="18"/>
        <v>Normal</v>
      </c>
      <c r="B131" s="14" t="s">
        <v>171</v>
      </c>
      <c r="C131" s="15" t="s">
        <v>137</v>
      </c>
      <c r="D131" s="18">
        <f t="shared" si="19"/>
        <v>5.3</v>
      </c>
      <c r="E131" s="20">
        <f t="shared" si="20"/>
        <v>42.945641875888207</v>
      </c>
      <c r="F131" s="28">
        <f t="shared" si="21"/>
        <v>0.43449294673116473</v>
      </c>
      <c r="G131" s="28">
        <f t="shared" si="22"/>
        <v>3.5528185693983896</v>
      </c>
      <c r="H131" s="16" t="str">
        <f>IFERROR(VLOOKUP(B131,#REF!,6,FALSE),"")</f>
        <v/>
      </c>
      <c r="I131" s="17">
        <v>30000</v>
      </c>
      <c r="J131" s="17">
        <v>30000</v>
      </c>
      <c r="K131" s="17" t="str">
        <f>IFERROR(VLOOKUP(B131,#REF!,9,FALSE),"")</f>
        <v/>
      </c>
      <c r="L131" s="17">
        <v>362633</v>
      </c>
      <c r="M131" s="10" t="e">
        <f>VLOOKUP(B131,#REF!,2,FALSE)</f>
        <v>#REF!</v>
      </c>
      <c r="N131" s="2" t="str">
        <f>IFERROR(VLOOKUP(B131,#REF!,39,FALSE),"")</f>
        <v/>
      </c>
      <c r="O131" s="18" t="str">
        <f>IFERROR(VLOOKUP(B131,#REF!,10,FALSE),"")</f>
        <v/>
      </c>
      <c r="P131" s="18" t="str">
        <f>IFERROR(VLOOKUP(B131,#REF!,11,FALSE),"")</f>
        <v/>
      </c>
      <c r="Q131" s="18"/>
      <c r="R131" s="18" t="str">
        <f>IFERROR(VLOOKUP(B131,#REF!,12,FALSE),"")</f>
        <v/>
      </c>
      <c r="S131" s="17">
        <v>0</v>
      </c>
      <c r="T131" s="17">
        <v>0</v>
      </c>
      <c r="U131" s="17">
        <v>286633</v>
      </c>
      <c r="V131" s="19">
        <v>392633</v>
      </c>
      <c r="W131" s="20">
        <v>5.7</v>
      </c>
      <c r="X131" s="21">
        <v>46.5</v>
      </c>
      <c r="Y131" s="19">
        <v>69046</v>
      </c>
      <c r="Z131" s="17">
        <v>8444</v>
      </c>
      <c r="AA131" s="22">
        <v>0.1</v>
      </c>
      <c r="AB131" s="23">
        <f t="shared" si="23"/>
        <v>50</v>
      </c>
      <c r="AC131" s="17">
        <v>22000</v>
      </c>
      <c r="AD131" s="17">
        <v>28000</v>
      </c>
      <c r="AE131" s="17">
        <v>26000</v>
      </c>
      <c r="AF131" s="17">
        <v>13500</v>
      </c>
      <c r="AG131" s="15" t="s">
        <v>35</v>
      </c>
      <c r="AH131" s="2"/>
      <c r="AI131" s="2"/>
    </row>
    <row r="132" spans="1:35" ht="14.5">
      <c r="A132" s="18" t="str">
        <f t="shared" ref="A132:A156" si="24">IF(OR(Y132=0,LEN(Y132)=0)*OR(Z132=0,LEN(Z132)=0),IF(V132&gt;0,"ZeroZero","None"),IF(IF(LEN(W132)=0,0,W132)&gt;16,"OverStock",IF(Y132=0,"FCST","Normal")))</f>
        <v>Normal</v>
      </c>
      <c r="B132" s="14" t="s">
        <v>172</v>
      </c>
      <c r="C132" s="15" t="s">
        <v>137</v>
      </c>
      <c r="D132" s="18">
        <f t="shared" ref="D132:D156" si="25">IF(Y132=0,"前八週無拉料",ROUND(L132/Y132,1))</f>
        <v>5.4</v>
      </c>
      <c r="E132" s="20">
        <f t="shared" ref="E132:E156" si="26">IF(OR(Z132=0,LEN(Z132)=0),"--",L132/Z132)</f>
        <v>4.5021175224986765</v>
      </c>
      <c r="F132" s="28">
        <f t="shared" ref="F132:F156" si="27">IF(Y132=0,"--",I132/Y132)</f>
        <v>0</v>
      </c>
      <c r="G132" s="28">
        <f t="shared" ref="G132:G156" si="28">IF(OR(Z132=0,LEN(Z132)=0),"--",I132/Z132)</f>
        <v>0</v>
      </c>
      <c r="H132" s="16" t="str">
        <f>IFERROR(VLOOKUP(B132,#REF!,6,FALSE),"")</f>
        <v/>
      </c>
      <c r="I132" s="17">
        <v>0</v>
      </c>
      <c r="J132" s="17">
        <v>0</v>
      </c>
      <c r="K132" s="17" t="str">
        <f>IFERROR(VLOOKUP(B132,#REF!,9,FALSE),"")</f>
        <v/>
      </c>
      <c r="L132" s="17">
        <v>17009</v>
      </c>
      <c r="M132" s="10" t="e">
        <f>VLOOKUP(B132,#REF!,2,FALSE)</f>
        <v>#REF!</v>
      </c>
      <c r="N132" s="2" t="str">
        <f>IFERROR(VLOOKUP(B132,#REF!,39,FALSE),"")</f>
        <v/>
      </c>
      <c r="O132" s="18" t="str">
        <f>IFERROR(VLOOKUP(B132,#REF!,10,FALSE),"")</f>
        <v/>
      </c>
      <c r="P132" s="18" t="str">
        <f>IFERROR(VLOOKUP(B132,#REF!,11,FALSE),"")</f>
        <v/>
      </c>
      <c r="Q132" s="18"/>
      <c r="R132" s="18" t="str">
        <f>IFERROR(VLOOKUP(B132,#REF!,12,FALSE),"")</f>
        <v/>
      </c>
      <c r="S132" s="17">
        <v>0</v>
      </c>
      <c r="T132" s="17">
        <v>0</v>
      </c>
      <c r="U132" s="17">
        <v>15009</v>
      </c>
      <c r="V132" s="19">
        <v>17009</v>
      </c>
      <c r="W132" s="20">
        <v>5.4</v>
      </c>
      <c r="X132" s="21">
        <v>4.5</v>
      </c>
      <c r="Y132" s="19">
        <v>3137</v>
      </c>
      <c r="Z132" s="17">
        <v>3778</v>
      </c>
      <c r="AA132" s="22">
        <v>1.2</v>
      </c>
      <c r="AB132" s="23">
        <f t="shared" ref="AB132:AB156" si="29">IF($AA132="E","E",IF($AA132="F","F",IF($AA132&lt;0.5,50,IF($AA132&lt;2,100,150))))</f>
        <v>100</v>
      </c>
      <c r="AC132" s="17">
        <v>8000</v>
      </c>
      <c r="AD132" s="17">
        <v>16000</v>
      </c>
      <c r="AE132" s="17">
        <v>10000</v>
      </c>
      <c r="AF132" s="17">
        <v>19400</v>
      </c>
      <c r="AG132" s="15" t="s">
        <v>35</v>
      </c>
      <c r="AH132" s="2"/>
      <c r="AI132" s="2"/>
    </row>
    <row r="133" spans="1:35" ht="14.5">
      <c r="A133" s="18" t="str">
        <f t="shared" si="24"/>
        <v>OverStock</v>
      </c>
      <c r="B133" s="14" t="s">
        <v>173</v>
      </c>
      <c r="C133" s="15" t="s">
        <v>137</v>
      </c>
      <c r="D133" s="18">
        <f t="shared" si="25"/>
        <v>17.2</v>
      </c>
      <c r="E133" s="20">
        <f t="shared" si="26"/>
        <v>9.9548423064670271</v>
      </c>
      <c r="F133" s="28">
        <f t="shared" si="27"/>
        <v>5.4982817869415808</v>
      </c>
      <c r="G133" s="28">
        <f t="shared" si="28"/>
        <v>3.1857279388340234</v>
      </c>
      <c r="H133" s="16" t="str">
        <f>IFERROR(VLOOKUP(B133,#REF!,6,FALSE),"")</f>
        <v/>
      </c>
      <c r="I133" s="17">
        <v>40000</v>
      </c>
      <c r="J133" s="17">
        <v>40000</v>
      </c>
      <c r="K133" s="17" t="str">
        <f>IFERROR(VLOOKUP(B133,#REF!,9,FALSE),"")</f>
        <v/>
      </c>
      <c r="L133" s="17">
        <v>124993</v>
      </c>
      <c r="M133" s="10" t="e">
        <f>VLOOKUP(B133,#REF!,2,FALSE)</f>
        <v>#REF!</v>
      </c>
      <c r="N133" s="2" t="str">
        <f>IFERROR(VLOOKUP(B133,#REF!,39,FALSE),"")</f>
        <v/>
      </c>
      <c r="O133" s="18" t="str">
        <f>IFERROR(VLOOKUP(B133,#REF!,10,FALSE),"")</f>
        <v/>
      </c>
      <c r="P133" s="18" t="str">
        <f>IFERROR(VLOOKUP(B133,#REF!,11,FALSE),"")</f>
        <v/>
      </c>
      <c r="Q133" s="18"/>
      <c r="R133" s="18" t="str">
        <f>IFERROR(VLOOKUP(B133,#REF!,12,FALSE),"")</f>
        <v/>
      </c>
      <c r="S133" s="17">
        <v>104000</v>
      </c>
      <c r="T133" s="17">
        <v>0</v>
      </c>
      <c r="U133" s="17">
        <v>10653</v>
      </c>
      <c r="V133" s="19">
        <v>164993</v>
      </c>
      <c r="W133" s="20">
        <v>22.7</v>
      </c>
      <c r="X133" s="21">
        <v>13.1</v>
      </c>
      <c r="Y133" s="19">
        <v>7275</v>
      </c>
      <c r="Z133" s="17">
        <v>12556</v>
      </c>
      <c r="AA133" s="22">
        <v>1.7</v>
      </c>
      <c r="AB133" s="23">
        <f t="shared" si="29"/>
        <v>100</v>
      </c>
      <c r="AC133" s="17">
        <v>12000</v>
      </c>
      <c r="AD133" s="17">
        <v>62000</v>
      </c>
      <c r="AE133" s="17">
        <v>39000</v>
      </c>
      <c r="AF133" s="17">
        <v>27000</v>
      </c>
      <c r="AG133" s="15" t="s">
        <v>35</v>
      </c>
      <c r="AH133" s="2"/>
      <c r="AI133" s="2"/>
    </row>
    <row r="134" spans="1:35" ht="14.5">
      <c r="A134" s="18" t="str">
        <f t="shared" si="24"/>
        <v>Normal</v>
      </c>
      <c r="B134" s="14" t="s">
        <v>174</v>
      </c>
      <c r="C134" s="15" t="s">
        <v>137</v>
      </c>
      <c r="D134" s="18">
        <f t="shared" si="25"/>
        <v>5.2</v>
      </c>
      <c r="E134" s="20">
        <f t="shared" si="26"/>
        <v>4.8358626016629565</v>
      </c>
      <c r="F134" s="28">
        <f t="shared" si="27"/>
        <v>2.5115729341081452</v>
      </c>
      <c r="G134" s="28">
        <f t="shared" si="28"/>
        <v>2.3172338588759143</v>
      </c>
      <c r="H134" s="16" t="str">
        <f>IFERROR(VLOOKUP(B134,#REF!,6,FALSE),"")</f>
        <v/>
      </c>
      <c r="I134" s="17">
        <v>102000</v>
      </c>
      <c r="J134" s="17">
        <v>102000</v>
      </c>
      <c r="K134" s="17" t="str">
        <f>IFERROR(VLOOKUP(B134,#REF!,9,FALSE),"")</f>
        <v/>
      </c>
      <c r="L134" s="17">
        <v>212865</v>
      </c>
      <c r="M134" s="10" t="e">
        <f>VLOOKUP(B134,#REF!,2,FALSE)</f>
        <v>#REF!</v>
      </c>
      <c r="N134" s="2" t="str">
        <f>IFERROR(VLOOKUP(B134,#REF!,39,FALSE),"")</f>
        <v/>
      </c>
      <c r="O134" s="18" t="str">
        <f>IFERROR(VLOOKUP(B134,#REF!,10,FALSE),"")</f>
        <v/>
      </c>
      <c r="P134" s="18" t="str">
        <f>IFERROR(VLOOKUP(B134,#REF!,11,FALSE),"")</f>
        <v/>
      </c>
      <c r="Q134" s="18"/>
      <c r="R134" s="18" t="str">
        <f>IFERROR(VLOOKUP(B134,#REF!,12,FALSE),"")</f>
        <v/>
      </c>
      <c r="S134" s="17">
        <v>64000</v>
      </c>
      <c r="T134" s="17">
        <v>0</v>
      </c>
      <c r="U134" s="17">
        <v>148865</v>
      </c>
      <c r="V134" s="19">
        <v>314865</v>
      </c>
      <c r="W134" s="20">
        <v>7.8</v>
      </c>
      <c r="X134" s="21">
        <v>7.2</v>
      </c>
      <c r="Y134" s="19">
        <v>40612</v>
      </c>
      <c r="Z134" s="17">
        <v>44018</v>
      </c>
      <c r="AA134" s="22">
        <v>1.1000000000000001</v>
      </c>
      <c r="AB134" s="23">
        <f t="shared" si="29"/>
        <v>100</v>
      </c>
      <c r="AC134" s="17">
        <v>164164</v>
      </c>
      <c r="AD134" s="17">
        <v>104000</v>
      </c>
      <c r="AE134" s="17">
        <v>128000</v>
      </c>
      <c r="AF134" s="17">
        <v>160000</v>
      </c>
      <c r="AG134" s="15" t="s">
        <v>35</v>
      </c>
      <c r="AH134" s="2"/>
      <c r="AI134" s="2"/>
    </row>
    <row r="135" spans="1:35" ht="14.5">
      <c r="A135" s="18" t="str">
        <f t="shared" si="24"/>
        <v>Normal</v>
      </c>
      <c r="B135" s="14" t="s">
        <v>175</v>
      </c>
      <c r="C135" s="15" t="s">
        <v>137</v>
      </c>
      <c r="D135" s="18">
        <f t="shared" si="25"/>
        <v>0</v>
      </c>
      <c r="E135" s="20">
        <f t="shared" si="26"/>
        <v>0</v>
      </c>
      <c r="F135" s="28">
        <f t="shared" si="27"/>
        <v>0</v>
      </c>
      <c r="G135" s="28">
        <f t="shared" si="28"/>
        <v>0</v>
      </c>
      <c r="H135" s="16" t="str">
        <f>IFERROR(VLOOKUP(B135,#REF!,6,FALSE),"")</f>
        <v/>
      </c>
      <c r="I135" s="17">
        <v>0</v>
      </c>
      <c r="J135" s="17">
        <v>0</v>
      </c>
      <c r="K135" s="17" t="str">
        <f>IFERROR(VLOOKUP(B135,#REF!,9,FALSE),"")</f>
        <v/>
      </c>
      <c r="L135" s="17">
        <v>0</v>
      </c>
      <c r="M135" s="10" t="e">
        <f>VLOOKUP(B135,#REF!,2,FALSE)</f>
        <v>#REF!</v>
      </c>
      <c r="N135" s="2" t="str">
        <f>IFERROR(VLOOKUP(B135,#REF!,39,FALSE),"")</f>
        <v/>
      </c>
      <c r="O135" s="18" t="str">
        <f>IFERROR(VLOOKUP(B135,#REF!,10,FALSE),"")</f>
        <v/>
      </c>
      <c r="P135" s="18" t="str">
        <f>IFERROR(VLOOKUP(B135,#REF!,11,FALSE),"")</f>
        <v/>
      </c>
      <c r="Q135" s="18"/>
      <c r="R135" s="18" t="str">
        <f>IFERROR(VLOOKUP(B135,#REF!,12,FALSE),"")</f>
        <v/>
      </c>
      <c r="S135" s="17">
        <v>0</v>
      </c>
      <c r="T135" s="17">
        <v>0</v>
      </c>
      <c r="U135" s="17">
        <v>0</v>
      </c>
      <c r="V135" s="19">
        <v>0</v>
      </c>
      <c r="W135" s="20">
        <v>0</v>
      </c>
      <c r="X135" s="21">
        <v>0</v>
      </c>
      <c r="Y135" s="19">
        <v>275</v>
      </c>
      <c r="Z135" s="17">
        <v>60000</v>
      </c>
      <c r="AA135" s="22">
        <v>218.2</v>
      </c>
      <c r="AB135" s="23">
        <f t="shared" si="29"/>
        <v>150</v>
      </c>
      <c r="AC135" s="17">
        <v>212000</v>
      </c>
      <c r="AD135" s="17">
        <v>176000</v>
      </c>
      <c r="AE135" s="17">
        <v>152000</v>
      </c>
      <c r="AF135" s="17">
        <v>70000</v>
      </c>
      <c r="AG135" s="15" t="s">
        <v>35</v>
      </c>
      <c r="AH135" s="2"/>
      <c r="AI135" s="2"/>
    </row>
    <row r="136" spans="1:35" ht="14.5">
      <c r="A136" s="18" t="str">
        <f t="shared" si="24"/>
        <v>Normal</v>
      </c>
      <c r="B136" s="14" t="s">
        <v>176</v>
      </c>
      <c r="C136" s="15" t="s">
        <v>137</v>
      </c>
      <c r="D136" s="18">
        <f t="shared" si="25"/>
        <v>5.5</v>
      </c>
      <c r="E136" s="20">
        <f t="shared" si="26"/>
        <v>3.7193475815523058</v>
      </c>
      <c r="F136" s="28">
        <f t="shared" si="27"/>
        <v>0</v>
      </c>
      <c r="G136" s="28">
        <f t="shared" si="28"/>
        <v>0</v>
      </c>
      <c r="H136" s="16" t="str">
        <f>IFERROR(VLOOKUP(B136,#REF!,6,FALSE),"")</f>
        <v/>
      </c>
      <c r="I136" s="17">
        <v>0</v>
      </c>
      <c r="J136" s="17">
        <v>0</v>
      </c>
      <c r="K136" s="17" t="str">
        <f>IFERROR(VLOOKUP(B136,#REF!,9,FALSE),"")</f>
        <v/>
      </c>
      <c r="L136" s="17">
        <v>13226</v>
      </c>
      <c r="M136" s="10" t="e">
        <f>VLOOKUP(B136,#REF!,2,FALSE)</f>
        <v>#REF!</v>
      </c>
      <c r="N136" s="2" t="str">
        <f>IFERROR(VLOOKUP(B136,#REF!,39,FALSE),"")</f>
        <v/>
      </c>
      <c r="O136" s="18" t="str">
        <f>IFERROR(VLOOKUP(B136,#REF!,10,FALSE),"")</f>
        <v/>
      </c>
      <c r="P136" s="18" t="str">
        <f>IFERROR(VLOOKUP(B136,#REF!,11,FALSE),"")</f>
        <v/>
      </c>
      <c r="Q136" s="18"/>
      <c r="R136" s="18" t="str">
        <f>IFERROR(VLOOKUP(B136,#REF!,12,FALSE),"")</f>
        <v/>
      </c>
      <c r="S136" s="17">
        <v>6000</v>
      </c>
      <c r="T136" s="17">
        <v>0</v>
      </c>
      <c r="U136" s="17">
        <v>7226</v>
      </c>
      <c r="V136" s="19">
        <v>13226</v>
      </c>
      <c r="W136" s="20">
        <v>5.5</v>
      </c>
      <c r="X136" s="21">
        <v>3.7</v>
      </c>
      <c r="Y136" s="19">
        <v>2400</v>
      </c>
      <c r="Z136" s="17">
        <v>3556</v>
      </c>
      <c r="AA136" s="22">
        <v>1.5</v>
      </c>
      <c r="AB136" s="23">
        <f t="shared" si="29"/>
        <v>100</v>
      </c>
      <c r="AC136" s="17">
        <v>18000</v>
      </c>
      <c r="AD136" s="17">
        <v>6000</v>
      </c>
      <c r="AE136" s="17">
        <v>8000</v>
      </c>
      <c r="AF136" s="17">
        <v>4000</v>
      </c>
      <c r="AG136" s="15" t="s">
        <v>35</v>
      </c>
      <c r="AH136" s="2"/>
      <c r="AI136" s="2"/>
    </row>
    <row r="137" spans="1:35" ht="14.5">
      <c r="A137" s="18" t="str">
        <f t="shared" si="24"/>
        <v>Normal</v>
      </c>
      <c r="B137" s="14" t="s">
        <v>177</v>
      </c>
      <c r="C137" s="15" t="s">
        <v>137</v>
      </c>
      <c r="D137" s="18">
        <f t="shared" si="25"/>
        <v>3</v>
      </c>
      <c r="E137" s="20">
        <f t="shared" si="26"/>
        <v>1.6144021848266998</v>
      </c>
      <c r="F137" s="28">
        <f t="shared" si="27"/>
        <v>0</v>
      </c>
      <c r="G137" s="28">
        <f t="shared" si="28"/>
        <v>0</v>
      </c>
      <c r="H137" s="16" t="str">
        <f>IFERROR(VLOOKUP(B137,#REF!,6,FALSE),"")</f>
        <v/>
      </c>
      <c r="I137" s="17">
        <v>0</v>
      </c>
      <c r="J137" s="17">
        <v>0</v>
      </c>
      <c r="K137" s="17" t="str">
        <f>IFERROR(VLOOKUP(B137,#REF!,9,FALSE),"")</f>
        <v/>
      </c>
      <c r="L137" s="17">
        <v>884334</v>
      </c>
      <c r="M137" s="10" t="e">
        <f>VLOOKUP(B137,#REF!,2,FALSE)</f>
        <v>#REF!</v>
      </c>
      <c r="N137" s="2" t="str">
        <f>IFERROR(VLOOKUP(B137,#REF!,39,FALSE),"")</f>
        <v/>
      </c>
      <c r="O137" s="18" t="str">
        <f>IFERROR(VLOOKUP(B137,#REF!,10,FALSE),"")</f>
        <v/>
      </c>
      <c r="P137" s="18" t="str">
        <f>IFERROR(VLOOKUP(B137,#REF!,11,FALSE),"")</f>
        <v/>
      </c>
      <c r="Q137" s="18"/>
      <c r="R137" s="18" t="str">
        <f>IFERROR(VLOOKUP(B137,#REF!,12,FALSE),"")</f>
        <v/>
      </c>
      <c r="S137" s="17">
        <v>0</v>
      </c>
      <c r="T137" s="17">
        <v>0</v>
      </c>
      <c r="U137" s="17">
        <v>884334</v>
      </c>
      <c r="V137" s="19">
        <v>884334</v>
      </c>
      <c r="W137" s="20">
        <v>3</v>
      </c>
      <c r="X137" s="21">
        <v>1.6</v>
      </c>
      <c r="Y137" s="19">
        <v>299534</v>
      </c>
      <c r="Z137" s="17">
        <v>547778</v>
      </c>
      <c r="AA137" s="22">
        <v>1.8</v>
      </c>
      <c r="AB137" s="23">
        <f t="shared" si="29"/>
        <v>100</v>
      </c>
      <c r="AC137" s="17">
        <v>1582000</v>
      </c>
      <c r="AD137" s="17">
        <v>1670000</v>
      </c>
      <c r="AE137" s="17">
        <v>1678000</v>
      </c>
      <c r="AF137" s="17">
        <v>1320000</v>
      </c>
      <c r="AG137" s="15" t="s">
        <v>35</v>
      </c>
      <c r="AH137" s="2"/>
      <c r="AI137" s="2"/>
    </row>
    <row r="138" spans="1:35" ht="14.5">
      <c r="A138" s="18" t="str">
        <f t="shared" si="24"/>
        <v>ZeroZero</v>
      </c>
      <c r="B138" s="14" t="s">
        <v>178</v>
      </c>
      <c r="C138" s="15" t="s">
        <v>137</v>
      </c>
      <c r="D138" s="18" t="str">
        <f t="shared" si="25"/>
        <v>前八週無拉料</v>
      </c>
      <c r="E138" s="20" t="str">
        <f t="shared" si="26"/>
        <v>--</v>
      </c>
      <c r="F138" s="28" t="str">
        <f t="shared" si="27"/>
        <v>--</v>
      </c>
      <c r="G138" s="28" t="str">
        <f t="shared" si="28"/>
        <v>--</v>
      </c>
      <c r="H138" s="16" t="str">
        <f>IFERROR(VLOOKUP(B138,#REF!,6,FALSE),"")</f>
        <v/>
      </c>
      <c r="I138" s="17">
        <v>2454000</v>
      </c>
      <c r="J138" s="17">
        <v>2454000</v>
      </c>
      <c r="K138" s="17" t="str">
        <f>IFERROR(VLOOKUP(B138,#REF!,9,FALSE),"")</f>
        <v/>
      </c>
      <c r="L138" s="17">
        <v>298</v>
      </c>
      <c r="M138" s="10" t="e">
        <f>VLOOKUP(B138,#REF!,2,FALSE)</f>
        <v>#REF!</v>
      </c>
      <c r="N138" s="2" t="str">
        <f>IFERROR(VLOOKUP(B138,#REF!,39,FALSE),"")</f>
        <v/>
      </c>
      <c r="O138" s="18" t="str">
        <f>IFERROR(VLOOKUP(B138,#REF!,10,FALSE),"")</f>
        <v/>
      </c>
      <c r="P138" s="18" t="str">
        <f>IFERROR(VLOOKUP(B138,#REF!,11,FALSE),"")</f>
        <v/>
      </c>
      <c r="Q138" s="18"/>
      <c r="R138" s="18" t="str">
        <f>IFERROR(VLOOKUP(B138,#REF!,12,FALSE),"")</f>
        <v/>
      </c>
      <c r="S138" s="17">
        <v>298</v>
      </c>
      <c r="T138" s="17">
        <v>0</v>
      </c>
      <c r="U138" s="17">
        <v>0</v>
      </c>
      <c r="V138" s="19">
        <v>2454298</v>
      </c>
      <c r="W138" s="20" t="s">
        <v>36</v>
      </c>
      <c r="X138" s="21" t="s">
        <v>36</v>
      </c>
      <c r="Y138" s="19">
        <v>0</v>
      </c>
      <c r="Z138" s="17" t="s">
        <v>36</v>
      </c>
      <c r="AA138" s="22" t="s">
        <v>41</v>
      </c>
      <c r="AB138" s="23" t="str">
        <f t="shared" si="29"/>
        <v>E</v>
      </c>
      <c r="AC138" s="17">
        <v>0</v>
      </c>
      <c r="AD138" s="17">
        <v>0</v>
      </c>
      <c r="AE138" s="17">
        <v>0</v>
      </c>
      <c r="AF138" s="17">
        <v>0</v>
      </c>
      <c r="AG138" s="15" t="s">
        <v>35</v>
      </c>
      <c r="AH138" s="2"/>
      <c r="AI138" s="2"/>
    </row>
    <row r="139" spans="1:35" ht="14.5">
      <c r="A139" s="18" t="str">
        <f t="shared" si="24"/>
        <v>ZeroZero</v>
      </c>
      <c r="B139" s="14" t="s">
        <v>179</v>
      </c>
      <c r="C139" s="15" t="s">
        <v>137</v>
      </c>
      <c r="D139" s="18" t="str">
        <f t="shared" si="25"/>
        <v>前八週無拉料</v>
      </c>
      <c r="E139" s="20" t="str">
        <f t="shared" si="26"/>
        <v>--</v>
      </c>
      <c r="F139" s="28" t="str">
        <f t="shared" si="27"/>
        <v>--</v>
      </c>
      <c r="G139" s="28" t="str">
        <f t="shared" si="28"/>
        <v>--</v>
      </c>
      <c r="H139" s="16" t="str">
        <f>IFERROR(VLOOKUP(B139,#REF!,6,FALSE),"")</f>
        <v/>
      </c>
      <c r="I139" s="17">
        <v>0</v>
      </c>
      <c r="J139" s="17">
        <v>0</v>
      </c>
      <c r="K139" s="17" t="str">
        <f>IFERROR(VLOOKUP(B139,#REF!,9,FALSE),"")</f>
        <v/>
      </c>
      <c r="L139" s="17">
        <v>169990</v>
      </c>
      <c r="M139" s="10" t="e">
        <f>VLOOKUP(B139,#REF!,2,FALSE)</f>
        <v>#REF!</v>
      </c>
      <c r="N139" s="2" t="str">
        <f>IFERROR(VLOOKUP(B139,#REF!,39,FALSE),"")</f>
        <v/>
      </c>
      <c r="O139" s="18" t="str">
        <f>IFERROR(VLOOKUP(B139,#REF!,10,FALSE),"")</f>
        <v/>
      </c>
      <c r="P139" s="18" t="str">
        <f>IFERROR(VLOOKUP(B139,#REF!,11,FALSE),"")</f>
        <v/>
      </c>
      <c r="Q139" s="18"/>
      <c r="R139" s="18" t="str">
        <f>IFERROR(VLOOKUP(B139,#REF!,12,FALSE),"")</f>
        <v/>
      </c>
      <c r="S139" s="17">
        <v>79990</v>
      </c>
      <c r="T139" s="17">
        <v>0</v>
      </c>
      <c r="U139" s="17">
        <v>90000</v>
      </c>
      <c r="V139" s="19">
        <v>169990</v>
      </c>
      <c r="W139" s="20" t="s">
        <v>36</v>
      </c>
      <c r="X139" s="21" t="s">
        <v>36</v>
      </c>
      <c r="Y139" s="19">
        <v>0</v>
      </c>
      <c r="Z139" s="17">
        <v>0</v>
      </c>
      <c r="AA139" s="22" t="s">
        <v>41</v>
      </c>
      <c r="AB139" s="23" t="str">
        <f t="shared" si="29"/>
        <v>E</v>
      </c>
      <c r="AC139" s="17">
        <v>0</v>
      </c>
      <c r="AD139" s="17">
        <v>0</v>
      </c>
      <c r="AE139" s="17">
        <v>0</v>
      </c>
      <c r="AF139" s="17">
        <v>0</v>
      </c>
      <c r="AG139" s="15" t="s">
        <v>35</v>
      </c>
      <c r="AH139" s="2"/>
      <c r="AI139" s="2"/>
    </row>
    <row r="140" spans="1:35" ht="14.5">
      <c r="A140" s="18" t="str">
        <f t="shared" si="24"/>
        <v>OverStock</v>
      </c>
      <c r="B140" s="14" t="s">
        <v>180</v>
      </c>
      <c r="C140" s="15" t="s">
        <v>137</v>
      </c>
      <c r="D140" s="18">
        <f t="shared" si="25"/>
        <v>17.600000000000001</v>
      </c>
      <c r="E140" s="20" t="str">
        <f t="shared" si="26"/>
        <v>--</v>
      </c>
      <c r="F140" s="28">
        <f t="shared" si="27"/>
        <v>0</v>
      </c>
      <c r="G140" s="28" t="str">
        <f t="shared" si="28"/>
        <v>--</v>
      </c>
      <c r="H140" s="16" t="str">
        <f>IFERROR(VLOOKUP(B140,#REF!,6,FALSE),"")</f>
        <v/>
      </c>
      <c r="I140" s="17">
        <v>0</v>
      </c>
      <c r="J140" s="17">
        <v>0</v>
      </c>
      <c r="K140" s="17" t="str">
        <f>IFERROR(VLOOKUP(B140,#REF!,9,FALSE),"")</f>
        <v/>
      </c>
      <c r="L140" s="17">
        <v>580</v>
      </c>
      <c r="M140" s="10" t="e">
        <f>VLOOKUP(B140,#REF!,2,FALSE)</f>
        <v>#REF!</v>
      </c>
      <c r="N140" s="2" t="str">
        <f>IFERROR(VLOOKUP(B140,#REF!,39,FALSE),"")</f>
        <v/>
      </c>
      <c r="O140" s="18" t="str">
        <f>IFERROR(VLOOKUP(B140,#REF!,10,FALSE),"")</f>
        <v/>
      </c>
      <c r="P140" s="18" t="str">
        <f>IFERROR(VLOOKUP(B140,#REF!,11,FALSE),"")</f>
        <v/>
      </c>
      <c r="Q140" s="18"/>
      <c r="R140" s="18" t="str">
        <f>IFERROR(VLOOKUP(B140,#REF!,12,FALSE),"")</f>
        <v/>
      </c>
      <c r="S140" s="17">
        <v>0</v>
      </c>
      <c r="T140" s="17">
        <v>0</v>
      </c>
      <c r="U140" s="17">
        <v>580</v>
      </c>
      <c r="V140" s="19">
        <v>580</v>
      </c>
      <c r="W140" s="20">
        <v>17.600000000000001</v>
      </c>
      <c r="X140" s="21" t="s">
        <v>36</v>
      </c>
      <c r="Y140" s="19">
        <v>33</v>
      </c>
      <c r="Z140" s="17" t="s">
        <v>36</v>
      </c>
      <c r="AA140" s="22" t="s">
        <v>41</v>
      </c>
      <c r="AB140" s="23" t="str">
        <f t="shared" si="29"/>
        <v>E</v>
      </c>
      <c r="AC140" s="17">
        <v>0</v>
      </c>
      <c r="AD140" s="17">
        <v>0</v>
      </c>
      <c r="AE140" s="17">
        <v>0</v>
      </c>
      <c r="AF140" s="17">
        <v>0</v>
      </c>
      <c r="AG140" s="15" t="s">
        <v>35</v>
      </c>
      <c r="AH140" s="2"/>
      <c r="AI140" s="2"/>
    </row>
    <row r="141" spans="1:35" ht="14.5">
      <c r="A141" s="18" t="str">
        <f t="shared" si="24"/>
        <v>FCST</v>
      </c>
      <c r="B141" s="14" t="s">
        <v>181</v>
      </c>
      <c r="C141" s="15" t="s">
        <v>137</v>
      </c>
      <c r="D141" s="18" t="str">
        <f t="shared" si="25"/>
        <v>前八週無拉料</v>
      </c>
      <c r="E141" s="20">
        <f t="shared" si="26"/>
        <v>3.3725000000000001</v>
      </c>
      <c r="F141" s="28" t="str">
        <f t="shared" si="27"/>
        <v>--</v>
      </c>
      <c r="G141" s="28">
        <f t="shared" si="28"/>
        <v>4.25</v>
      </c>
      <c r="H141" s="16" t="str">
        <f>IFERROR(VLOOKUP(B141,#REF!,6,FALSE),"")</f>
        <v/>
      </c>
      <c r="I141" s="17">
        <v>17000</v>
      </c>
      <c r="J141" s="17">
        <v>17000</v>
      </c>
      <c r="K141" s="17" t="str">
        <f>IFERROR(VLOOKUP(B141,#REF!,9,FALSE),"")</f>
        <v/>
      </c>
      <c r="L141" s="17">
        <v>13490</v>
      </c>
      <c r="M141" s="10" t="e">
        <f>VLOOKUP(B141,#REF!,2,FALSE)</f>
        <v>#REF!</v>
      </c>
      <c r="N141" s="2" t="str">
        <f>IFERROR(VLOOKUP(B141,#REF!,39,FALSE),"")</f>
        <v/>
      </c>
      <c r="O141" s="18" t="str">
        <f>IFERROR(VLOOKUP(B141,#REF!,10,FALSE),"")</f>
        <v/>
      </c>
      <c r="P141" s="18" t="str">
        <f>IFERROR(VLOOKUP(B141,#REF!,11,FALSE),"")</f>
        <v/>
      </c>
      <c r="Q141" s="18"/>
      <c r="R141" s="18" t="str">
        <f>IFERROR(VLOOKUP(B141,#REF!,12,FALSE),"")</f>
        <v/>
      </c>
      <c r="S141" s="17">
        <v>0</v>
      </c>
      <c r="T141" s="17">
        <v>0</v>
      </c>
      <c r="U141" s="17">
        <v>13490</v>
      </c>
      <c r="V141" s="19">
        <v>30490</v>
      </c>
      <c r="W141" s="20" t="s">
        <v>36</v>
      </c>
      <c r="X141" s="21">
        <v>7.6</v>
      </c>
      <c r="Y141" s="19">
        <v>0</v>
      </c>
      <c r="Z141" s="17">
        <v>4000</v>
      </c>
      <c r="AA141" s="22" t="s">
        <v>40</v>
      </c>
      <c r="AB141" s="23" t="str">
        <f t="shared" si="29"/>
        <v>F</v>
      </c>
      <c r="AC141" s="17">
        <v>15000</v>
      </c>
      <c r="AD141" s="17">
        <v>12000</v>
      </c>
      <c r="AE141" s="17">
        <v>9000</v>
      </c>
      <c r="AF141" s="17">
        <v>0</v>
      </c>
      <c r="AG141" s="15" t="s">
        <v>35</v>
      </c>
      <c r="AH141" s="2"/>
      <c r="AI141" s="2"/>
    </row>
    <row r="142" spans="1:35" ht="14.5">
      <c r="A142" s="18" t="str">
        <f t="shared" si="24"/>
        <v>OverStock</v>
      </c>
      <c r="B142" s="14" t="s">
        <v>182</v>
      </c>
      <c r="C142" s="15" t="s">
        <v>137</v>
      </c>
      <c r="D142" s="18">
        <f t="shared" si="25"/>
        <v>11.9</v>
      </c>
      <c r="E142" s="20">
        <f t="shared" si="26"/>
        <v>5.7050251794706952</v>
      </c>
      <c r="F142" s="28">
        <f t="shared" si="27"/>
        <v>12.480499219968799</v>
      </c>
      <c r="G142" s="28">
        <f t="shared" si="28"/>
        <v>6.0002142933676206</v>
      </c>
      <c r="H142" s="16" t="str">
        <f>IFERROR(VLOOKUP(B142,#REF!,6,FALSE),"")</f>
        <v/>
      </c>
      <c r="I142" s="17">
        <v>56000</v>
      </c>
      <c r="J142" s="17">
        <v>56000</v>
      </c>
      <c r="K142" s="17" t="str">
        <f>IFERROR(VLOOKUP(B142,#REF!,9,FALSE),"")</f>
        <v/>
      </c>
      <c r="L142" s="17">
        <v>53245</v>
      </c>
      <c r="M142" s="10" t="e">
        <f>VLOOKUP(B142,#REF!,2,FALSE)</f>
        <v>#REF!</v>
      </c>
      <c r="N142" s="2" t="str">
        <f>IFERROR(VLOOKUP(B142,#REF!,39,FALSE),"")</f>
        <v/>
      </c>
      <c r="O142" s="18" t="str">
        <f>IFERROR(VLOOKUP(B142,#REF!,10,FALSE),"")</f>
        <v/>
      </c>
      <c r="P142" s="18" t="str">
        <f>IFERROR(VLOOKUP(B142,#REF!,11,FALSE),"")</f>
        <v/>
      </c>
      <c r="Q142" s="18"/>
      <c r="R142" s="18" t="str">
        <f>IFERROR(VLOOKUP(B142,#REF!,12,FALSE),"")</f>
        <v/>
      </c>
      <c r="S142" s="17">
        <v>35148</v>
      </c>
      <c r="T142" s="17">
        <v>0</v>
      </c>
      <c r="U142" s="17">
        <v>18097</v>
      </c>
      <c r="V142" s="19">
        <v>109245</v>
      </c>
      <c r="W142" s="20">
        <v>24.3</v>
      </c>
      <c r="X142" s="21">
        <v>11.7</v>
      </c>
      <c r="Y142" s="19">
        <v>4487</v>
      </c>
      <c r="Z142" s="17">
        <v>9333</v>
      </c>
      <c r="AA142" s="22">
        <v>2.1</v>
      </c>
      <c r="AB142" s="23">
        <f t="shared" si="29"/>
        <v>150</v>
      </c>
      <c r="AC142" s="17">
        <v>34000</v>
      </c>
      <c r="AD142" s="17">
        <v>26000</v>
      </c>
      <c r="AE142" s="17">
        <v>24000</v>
      </c>
      <c r="AF142" s="17">
        <v>24000</v>
      </c>
      <c r="AG142" s="15" t="s">
        <v>35</v>
      </c>
      <c r="AH142" s="2"/>
      <c r="AI142" s="2"/>
    </row>
    <row r="143" spans="1:35" ht="14.5">
      <c r="A143" s="18" t="str">
        <f t="shared" si="24"/>
        <v>Normal</v>
      </c>
      <c r="B143" s="14" t="s">
        <v>183</v>
      </c>
      <c r="C143" s="15" t="s">
        <v>137</v>
      </c>
      <c r="D143" s="18">
        <f t="shared" si="25"/>
        <v>9.5</v>
      </c>
      <c r="E143" s="20" t="str">
        <f t="shared" si="26"/>
        <v>--</v>
      </c>
      <c r="F143" s="28">
        <f t="shared" si="27"/>
        <v>0</v>
      </c>
      <c r="G143" s="28" t="str">
        <f t="shared" si="28"/>
        <v>--</v>
      </c>
      <c r="H143" s="16" t="str">
        <f>IFERROR(VLOOKUP(B143,#REF!,6,FALSE),"")</f>
        <v/>
      </c>
      <c r="I143" s="17">
        <v>0</v>
      </c>
      <c r="J143" s="17">
        <v>0</v>
      </c>
      <c r="K143" s="17" t="str">
        <f>IFERROR(VLOOKUP(B143,#REF!,9,FALSE),"")</f>
        <v/>
      </c>
      <c r="L143" s="17">
        <v>4000</v>
      </c>
      <c r="M143" s="10" t="e">
        <f>VLOOKUP(B143,#REF!,2,FALSE)</f>
        <v>#REF!</v>
      </c>
      <c r="N143" s="2" t="str">
        <f>IFERROR(VLOOKUP(B143,#REF!,39,FALSE),"")</f>
        <v/>
      </c>
      <c r="O143" s="18" t="str">
        <f>IFERROR(VLOOKUP(B143,#REF!,10,FALSE),"")</f>
        <v/>
      </c>
      <c r="P143" s="18" t="str">
        <f>IFERROR(VLOOKUP(B143,#REF!,11,FALSE),"")</f>
        <v/>
      </c>
      <c r="Q143" s="18"/>
      <c r="R143" s="18" t="str">
        <f>IFERROR(VLOOKUP(B143,#REF!,12,FALSE),"")</f>
        <v/>
      </c>
      <c r="S143" s="17">
        <v>0</v>
      </c>
      <c r="T143" s="17">
        <v>0</v>
      </c>
      <c r="U143" s="17">
        <v>4000</v>
      </c>
      <c r="V143" s="19">
        <v>4000</v>
      </c>
      <c r="W143" s="20">
        <v>9.5</v>
      </c>
      <c r="X143" s="21" t="s">
        <v>36</v>
      </c>
      <c r="Y143" s="19">
        <v>420</v>
      </c>
      <c r="Z143" s="17">
        <v>0</v>
      </c>
      <c r="AA143" s="22" t="s">
        <v>41</v>
      </c>
      <c r="AB143" s="23" t="str">
        <f t="shared" si="29"/>
        <v>E</v>
      </c>
      <c r="AC143" s="17">
        <v>0</v>
      </c>
      <c r="AD143" s="17">
        <v>0</v>
      </c>
      <c r="AE143" s="17">
        <v>0</v>
      </c>
      <c r="AF143" s="17">
        <v>3000</v>
      </c>
      <c r="AG143" s="15" t="s">
        <v>35</v>
      </c>
      <c r="AH143" s="2"/>
      <c r="AI143" s="2"/>
    </row>
    <row r="144" spans="1:35" ht="14.5">
      <c r="A144" s="18" t="str">
        <f t="shared" si="24"/>
        <v>Normal</v>
      </c>
      <c r="B144" s="14" t="s">
        <v>184</v>
      </c>
      <c r="C144" s="15" t="s">
        <v>137</v>
      </c>
      <c r="D144" s="18">
        <f t="shared" si="25"/>
        <v>2.8</v>
      </c>
      <c r="E144" s="20">
        <f t="shared" si="26"/>
        <v>1.9434134852961278</v>
      </c>
      <c r="F144" s="28">
        <f t="shared" si="27"/>
        <v>0</v>
      </c>
      <c r="G144" s="28">
        <f t="shared" si="28"/>
        <v>0</v>
      </c>
      <c r="H144" s="16" t="str">
        <f>IFERROR(VLOOKUP(B144,#REF!,6,FALSE),"")</f>
        <v/>
      </c>
      <c r="I144" s="17">
        <v>0</v>
      </c>
      <c r="J144" s="17">
        <v>0</v>
      </c>
      <c r="K144" s="17" t="str">
        <f>IFERROR(VLOOKUP(B144,#REF!,9,FALSE),"")</f>
        <v/>
      </c>
      <c r="L144" s="17">
        <v>184840</v>
      </c>
      <c r="M144" s="10" t="e">
        <f>VLOOKUP(B144,#REF!,2,FALSE)</f>
        <v>#REF!</v>
      </c>
      <c r="N144" s="2" t="str">
        <f>IFERROR(VLOOKUP(B144,#REF!,39,FALSE),"")</f>
        <v/>
      </c>
      <c r="O144" s="18" t="str">
        <f>IFERROR(VLOOKUP(B144,#REF!,10,FALSE),"")</f>
        <v/>
      </c>
      <c r="P144" s="18" t="str">
        <f>IFERROR(VLOOKUP(B144,#REF!,11,FALSE),"")</f>
        <v/>
      </c>
      <c r="Q144" s="18"/>
      <c r="R144" s="18" t="str">
        <f>IFERROR(VLOOKUP(B144,#REF!,12,FALSE),"")</f>
        <v/>
      </c>
      <c r="S144" s="17">
        <v>0</v>
      </c>
      <c r="T144" s="17">
        <v>0</v>
      </c>
      <c r="U144" s="17">
        <v>184840</v>
      </c>
      <c r="V144" s="19">
        <v>184840</v>
      </c>
      <c r="W144" s="20">
        <v>2.8</v>
      </c>
      <c r="X144" s="21">
        <v>1.9</v>
      </c>
      <c r="Y144" s="19">
        <v>66490</v>
      </c>
      <c r="Z144" s="17">
        <v>95111</v>
      </c>
      <c r="AA144" s="22">
        <v>1.4</v>
      </c>
      <c r="AB144" s="23">
        <f t="shared" si="29"/>
        <v>100</v>
      </c>
      <c r="AC144" s="17">
        <v>352000</v>
      </c>
      <c r="AD144" s="17">
        <v>246000</v>
      </c>
      <c r="AE144" s="17">
        <v>258000</v>
      </c>
      <c r="AF144" s="17">
        <v>148000</v>
      </c>
      <c r="AG144" s="15" t="s">
        <v>35</v>
      </c>
      <c r="AH144" s="2"/>
      <c r="AI144" s="2"/>
    </row>
    <row r="145" spans="1:35" ht="14.5">
      <c r="A145" s="18" t="str">
        <f t="shared" si="24"/>
        <v>Normal</v>
      </c>
      <c r="B145" s="14" t="s">
        <v>185</v>
      </c>
      <c r="C145" s="15" t="s">
        <v>137</v>
      </c>
      <c r="D145" s="18">
        <f t="shared" si="25"/>
        <v>7.7</v>
      </c>
      <c r="E145" s="20">
        <f t="shared" si="26"/>
        <v>6.1558805534174121</v>
      </c>
      <c r="F145" s="28">
        <f t="shared" si="27"/>
        <v>0.76565896067970762</v>
      </c>
      <c r="G145" s="28">
        <f t="shared" si="28"/>
        <v>0.61183808001263151</v>
      </c>
      <c r="H145" s="16" t="str">
        <f>IFERROR(VLOOKUP(B145,#REF!,6,FALSE),"")</f>
        <v/>
      </c>
      <c r="I145" s="17">
        <v>31000</v>
      </c>
      <c r="J145" s="17">
        <v>31000</v>
      </c>
      <c r="K145" s="17" t="str">
        <f>IFERROR(VLOOKUP(B145,#REF!,9,FALSE),"")</f>
        <v/>
      </c>
      <c r="L145" s="17">
        <v>311900</v>
      </c>
      <c r="M145" s="10" t="e">
        <f>VLOOKUP(B145,#REF!,2,FALSE)</f>
        <v>#REF!</v>
      </c>
      <c r="N145" s="2" t="str">
        <f>IFERROR(VLOOKUP(B145,#REF!,39,FALSE),"")</f>
        <v/>
      </c>
      <c r="O145" s="18" t="str">
        <f>IFERROR(VLOOKUP(B145,#REF!,10,FALSE),"")</f>
        <v/>
      </c>
      <c r="P145" s="18" t="str">
        <f>IFERROR(VLOOKUP(B145,#REF!,11,FALSE),"")</f>
        <v/>
      </c>
      <c r="Q145" s="18"/>
      <c r="R145" s="18" t="str">
        <f>IFERROR(VLOOKUP(B145,#REF!,12,FALSE),"")</f>
        <v/>
      </c>
      <c r="S145" s="17">
        <v>95900</v>
      </c>
      <c r="T145" s="17">
        <v>0</v>
      </c>
      <c r="U145" s="17">
        <v>216000</v>
      </c>
      <c r="V145" s="19">
        <v>342900</v>
      </c>
      <c r="W145" s="20">
        <v>8.5</v>
      </c>
      <c r="X145" s="21">
        <v>6.8</v>
      </c>
      <c r="Y145" s="19">
        <v>40488</v>
      </c>
      <c r="Z145" s="17">
        <v>50667</v>
      </c>
      <c r="AA145" s="22">
        <v>1.3</v>
      </c>
      <c r="AB145" s="23">
        <f t="shared" si="29"/>
        <v>100</v>
      </c>
      <c r="AC145" s="17">
        <v>216000</v>
      </c>
      <c r="AD145" s="17">
        <v>64000</v>
      </c>
      <c r="AE145" s="17">
        <v>176000</v>
      </c>
      <c r="AF145" s="17">
        <v>136000</v>
      </c>
      <c r="AG145" s="15" t="s">
        <v>35</v>
      </c>
      <c r="AH145" s="2"/>
      <c r="AI145" s="2"/>
    </row>
    <row r="146" spans="1:35" ht="14.5">
      <c r="A146" s="18" t="str">
        <f t="shared" si="24"/>
        <v>OverStock</v>
      </c>
      <c r="B146" s="14" t="s">
        <v>186</v>
      </c>
      <c r="C146" s="15" t="s">
        <v>137</v>
      </c>
      <c r="D146" s="18">
        <f t="shared" si="25"/>
        <v>0</v>
      </c>
      <c r="E146" s="20">
        <f t="shared" si="26"/>
        <v>0</v>
      </c>
      <c r="F146" s="28">
        <f t="shared" si="27"/>
        <v>26.548672566371682</v>
      </c>
      <c r="G146" s="28">
        <f t="shared" si="28"/>
        <v>15.306122448979592</v>
      </c>
      <c r="H146" s="16" t="str">
        <f>IFERROR(VLOOKUP(B146,#REF!,6,FALSE),"")</f>
        <v/>
      </c>
      <c r="I146" s="17">
        <v>3000</v>
      </c>
      <c r="J146" s="17">
        <v>0</v>
      </c>
      <c r="K146" s="17" t="str">
        <f>IFERROR(VLOOKUP(B146,#REF!,9,FALSE),"")</f>
        <v/>
      </c>
      <c r="L146" s="17">
        <v>0</v>
      </c>
      <c r="M146" s="10" t="e">
        <f>VLOOKUP(B146,#REF!,2,FALSE)</f>
        <v>#REF!</v>
      </c>
      <c r="N146" s="2" t="str">
        <f>IFERROR(VLOOKUP(B146,#REF!,39,FALSE),"")</f>
        <v/>
      </c>
      <c r="O146" s="18" t="str">
        <f>IFERROR(VLOOKUP(B146,#REF!,10,FALSE),"")</f>
        <v/>
      </c>
      <c r="P146" s="18" t="str">
        <f>IFERROR(VLOOKUP(B146,#REF!,11,FALSE),"")</f>
        <v/>
      </c>
      <c r="Q146" s="18"/>
      <c r="R146" s="18" t="str">
        <f>IFERROR(VLOOKUP(B146,#REF!,12,FALSE),"")</f>
        <v/>
      </c>
      <c r="S146" s="17">
        <v>0</v>
      </c>
      <c r="T146" s="17">
        <v>0</v>
      </c>
      <c r="U146" s="17">
        <v>0</v>
      </c>
      <c r="V146" s="19">
        <v>3000</v>
      </c>
      <c r="W146" s="20">
        <v>26.5</v>
      </c>
      <c r="X146" s="21">
        <v>15.3</v>
      </c>
      <c r="Y146" s="19">
        <v>113</v>
      </c>
      <c r="Z146" s="17">
        <v>196</v>
      </c>
      <c r="AA146" s="22">
        <v>1.7</v>
      </c>
      <c r="AB146" s="23">
        <f t="shared" si="29"/>
        <v>100</v>
      </c>
      <c r="AC146" s="17">
        <v>1760</v>
      </c>
      <c r="AD146" s="17">
        <v>0</v>
      </c>
      <c r="AE146" s="17">
        <v>0</v>
      </c>
      <c r="AF146" s="17">
        <v>0</v>
      </c>
      <c r="AG146" s="15" t="s">
        <v>35</v>
      </c>
      <c r="AH146" s="2"/>
      <c r="AI146" s="2"/>
    </row>
    <row r="147" spans="1:35" ht="14.5">
      <c r="A147" s="18" t="str">
        <f t="shared" si="24"/>
        <v>Normal</v>
      </c>
      <c r="B147" s="14" t="s">
        <v>187</v>
      </c>
      <c r="C147" s="15" t="s">
        <v>137</v>
      </c>
      <c r="D147" s="18">
        <f t="shared" si="25"/>
        <v>4.8</v>
      </c>
      <c r="E147" s="20">
        <f t="shared" si="26"/>
        <v>5.1282051282051286</v>
      </c>
      <c r="F147" s="28">
        <f t="shared" si="27"/>
        <v>3.8470672049394444E-2</v>
      </c>
      <c r="G147" s="28">
        <f t="shared" si="28"/>
        <v>4.1263372389200206E-2</v>
      </c>
      <c r="H147" s="16" t="str">
        <f>IFERROR(VLOOKUP(B147,#REF!,6,FALSE),"")</f>
        <v/>
      </c>
      <c r="I147" s="17">
        <v>486</v>
      </c>
      <c r="J147" s="17">
        <v>486</v>
      </c>
      <c r="K147" s="17" t="str">
        <f>IFERROR(VLOOKUP(B147,#REF!,9,FALSE),"")</f>
        <v/>
      </c>
      <c r="L147" s="17">
        <v>60400</v>
      </c>
      <c r="M147" s="10" t="e">
        <f>VLOOKUP(B147,#REF!,2,FALSE)</f>
        <v>#REF!</v>
      </c>
      <c r="N147" s="2" t="str">
        <f>IFERROR(VLOOKUP(B147,#REF!,39,FALSE),"")</f>
        <v/>
      </c>
      <c r="O147" s="18" t="str">
        <f>IFERROR(VLOOKUP(B147,#REF!,10,FALSE),"")</f>
        <v/>
      </c>
      <c r="P147" s="18" t="str">
        <f>IFERROR(VLOOKUP(B147,#REF!,11,FALSE),"")</f>
        <v/>
      </c>
      <c r="Q147" s="18"/>
      <c r="R147" s="18" t="str">
        <f>IFERROR(VLOOKUP(B147,#REF!,12,FALSE),"")</f>
        <v/>
      </c>
      <c r="S147" s="17">
        <v>14514</v>
      </c>
      <c r="T147" s="17">
        <v>0</v>
      </c>
      <c r="U147" s="17">
        <v>45886</v>
      </c>
      <c r="V147" s="19">
        <v>60886</v>
      </c>
      <c r="W147" s="20">
        <v>4.8</v>
      </c>
      <c r="X147" s="21">
        <v>5.2</v>
      </c>
      <c r="Y147" s="19">
        <v>12633</v>
      </c>
      <c r="Z147" s="17">
        <v>11778</v>
      </c>
      <c r="AA147" s="22">
        <v>0.9</v>
      </c>
      <c r="AB147" s="23">
        <f t="shared" si="29"/>
        <v>100</v>
      </c>
      <c r="AC147" s="17">
        <v>46000</v>
      </c>
      <c r="AD147" s="17">
        <v>30000</v>
      </c>
      <c r="AE147" s="17">
        <v>30000</v>
      </c>
      <c r="AF147" s="17">
        <v>29000</v>
      </c>
      <c r="AG147" s="15" t="s">
        <v>35</v>
      </c>
      <c r="AH147" s="2"/>
      <c r="AI147" s="2"/>
    </row>
    <row r="148" spans="1:35" ht="14.5">
      <c r="A148" s="18" t="str">
        <f t="shared" si="24"/>
        <v>Normal</v>
      </c>
      <c r="B148" s="14" t="s">
        <v>188</v>
      </c>
      <c r="C148" s="15" t="s">
        <v>137</v>
      </c>
      <c r="D148" s="18">
        <f t="shared" si="25"/>
        <v>0.6</v>
      </c>
      <c r="E148" s="20">
        <f t="shared" si="26"/>
        <v>0.7</v>
      </c>
      <c r="F148" s="28">
        <f t="shared" si="27"/>
        <v>0</v>
      </c>
      <c r="G148" s="28">
        <f t="shared" si="28"/>
        <v>0</v>
      </c>
      <c r="H148" s="16" t="str">
        <f>IFERROR(VLOOKUP(B148,#REF!,6,FALSE),"")</f>
        <v/>
      </c>
      <c r="I148" s="17">
        <v>0</v>
      </c>
      <c r="J148" s="17">
        <v>0</v>
      </c>
      <c r="K148" s="17" t="str">
        <f>IFERROR(VLOOKUP(B148,#REF!,9,FALSE),"")</f>
        <v/>
      </c>
      <c r="L148" s="17">
        <v>1400</v>
      </c>
      <c r="M148" s="10" t="e">
        <f>VLOOKUP(B148,#REF!,2,FALSE)</f>
        <v>#REF!</v>
      </c>
      <c r="N148" s="2" t="str">
        <f>IFERROR(VLOOKUP(B148,#REF!,39,FALSE),"")</f>
        <v/>
      </c>
      <c r="O148" s="18" t="str">
        <f>IFERROR(VLOOKUP(B148,#REF!,10,FALSE),"")</f>
        <v/>
      </c>
      <c r="P148" s="18" t="str">
        <f>IFERROR(VLOOKUP(B148,#REF!,11,FALSE),"")</f>
        <v/>
      </c>
      <c r="Q148" s="18"/>
      <c r="R148" s="18" t="str">
        <f>IFERROR(VLOOKUP(B148,#REF!,12,FALSE),"")</f>
        <v/>
      </c>
      <c r="S148" s="17">
        <v>0</v>
      </c>
      <c r="T148" s="17">
        <v>0</v>
      </c>
      <c r="U148" s="17">
        <v>1400</v>
      </c>
      <c r="V148" s="19">
        <v>1400</v>
      </c>
      <c r="W148" s="20">
        <v>0.6</v>
      </c>
      <c r="X148" s="21">
        <v>0.7</v>
      </c>
      <c r="Y148" s="19">
        <v>2193</v>
      </c>
      <c r="Z148" s="17">
        <v>2000</v>
      </c>
      <c r="AA148" s="22">
        <v>0.9</v>
      </c>
      <c r="AB148" s="23">
        <f t="shared" si="29"/>
        <v>100</v>
      </c>
      <c r="AC148" s="17">
        <v>14000</v>
      </c>
      <c r="AD148" s="17">
        <v>3000</v>
      </c>
      <c r="AE148" s="17">
        <v>1000</v>
      </c>
      <c r="AF148" s="17">
        <v>0</v>
      </c>
      <c r="AG148" s="15" t="s">
        <v>35</v>
      </c>
      <c r="AH148" s="2"/>
      <c r="AI148" s="2"/>
    </row>
    <row r="149" spans="1:35" ht="14.5">
      <c r="A149" s="18" t="str">
        <f t="shared" si="24"/>
        <v>ZeroZero</v>
      </c>
      <c r="B149" s="14" t="s">
        <v>189</v>
      </c>
      <c r="C149" s="15" t="s">
        <v>34</v>
      </c>
      <c r="D149" s="18" t="str">
        <f t="shared" si="25"/>
        <v>前八週無拉料</v>
      </c>
      <c r="E149" s="20" t="str">
        <f t="shared" si="26"/>
        <v>--</v>
      </c>
      <c r="F149" s="28" t="str">
        <f t="shared" si="27"/>
        <v>--</v>
      </c>
      <c r="G149" s="28" t="str">
        <f t="shared" si="28"/>
        <v>--</v>
      </c>
      <c r="H149" s="16" t="str">
        <f>IFERROR(VLOOKUP(B149,#REF!,6,FALSE),"")</f>
        <v/>
      </c>
      <c r="I149" s="17">
        <v>0</v>
      </c>
      <c r="J149" s="17">
        <v>0</v>
      </c>
      <c r="K149" s="17" t="str">
        <f>IFERROR(VLOOKUP(B149,#REF!,9,FALSE),"")</f>
        <v/>
      </c>
      <c r="L149" s="17">
        <v>60000</v>
      </c>
      <c r="M149" s="10" t="e">
        <f>VLOOKUP(B149,#REF!,2,FALSE)</f>
        <v>#REF!</v>
      </c>
      <c r="N149" s="2" t="str">
        <f>IFERROR(VLOOKUP(B149,#REF!,39,FALSE),"")</f>
        <v/>
      </c>
      <c r="O149" s="18" t="str">
        <f>IFERROR(VLOOKUP(B149,#REF!,10,FALSE),"")</f>
        <v/>
      </c>
      <c r="P149" s="18" t="str">
        <f>IFERROR(VLOOKUP(B149,#REF!,11,FALSE),"")</f>
        <v/>
      </c>
      <c r="Q149" s="18"/>
      <c r="R149" s="18" t="str">
        <f>IFERROR(VLOOKUP(B149,#REF!,12,FALSE),"")</f>
        <v/>
      </c>
      <c r="S149" s="17">
        <v>60000</v>
      </c>
      <c r="T149" s="17">
        <v>0</v>
      </c>
      <c r="U149" s="17">
        <v>0</v>
      </c>
      <c r="V149" s="19">
        <v>60000</v>
      </c>
      <c r="W149" s="20" t="s">
        <v>36</v>
      </c>
      <c r="X149" s="21" t="s">
        <v>36</v>
      </c>
      <c r="Y149" s="19">
        <v>0</v>
      </c>
      <c r="Z149" s="17" t="s">
        <v>36</v>
      </c>
      <c r="AA149" s="22" t="s">
        <v>41</v>
      </c>
      <c r="AB149" s="23" t="str">
        <f t="shared" si="29"/>
        <v>E</v>
      </c>
      <c r="AC149" s="17">
        <v>0</v>
      </c>
      <c r="AD149" s="17">
        <v>0</v>
      </c>
      <c r="AE149" s="17">
        <v>0</v>
      </c>
      <c r="AF149" s="17">
        <v>0</v>
      </c>
      <c r="AG149" s="15" t="s">
        <v>35</v>
      </c>
      <c r="AH149" s="2"/>
      <c r="AI149" s="2"/>
    </row>
    <row r="150" spans="1:35" ht="14.5">
      <c r="A150" s="18" t="str">
        <f t="shared" si="24"/>
        <v>ZeroZero</v>
      </c>
      <c r="B150" s="14" t="s">
        <v>190</v>
      </c>
      <c r="C150" s="15" t="s">
        <v>44</v>
      </c>
      <c r="D150" s="18" t="str">
        <f t="shared" si="25"/>
        <v>前八週無拉料</v>
      </c>
      <c r="E150" s="20" t="str">
        <f t="shared" si="26"/>
        <v>--</v>
      </c>
      <c r="F150" s="28" t="str">
        <f t="shared" si="27"/>
        <v>--</v>
      </c>
      <c r="G150" s="28" t="str">
        <f t="shared" si="28"/>
        <v>--</v>
      </c>
      <c r="H150" s="16" t="str">
        <f>IFERROR(VLOOKUP(B150,#REF!,6,FALSE),"")</f>
        <v/>
      </c>
      <c r="I150" s="17">
        <v>13690</v>
      </c>
      <c r="J150" s="17">
        <v>13690</v>
      </c>
      <c r="K150" s="17" t="str">
        <f>IFERROR(VLOOKUP(B150,#REF!,9,FALSE),"")</f>
        <v/>
      </c>
      <c r="L150" s="17">
        <v>0</v>
      </c>
      <c r="M150" s="10" t="e">
        <f>VLOOKUP(B150,#REF!,2,FALSE)</f>
        <v>#REF!</v>
      </c>
      <c r="N150" s="2" t="str">
        <f>IFERROR(VLOOKUP(B150,#REF!,39,FALSE),"")</f>
        <v/>
      </c>
      <c r="O150" s="18" t="str">
        <f>IFERROR(VLOOKUP(B150,#REF!,10,FALSE),"")</f>
        <v/>
      </c>
      <c r="P150" s="18" t="str">
        <f>IFERROR(VLOOKUP(B150,#REF!,11,FALSE),"")</f>
        <v/>
      </c>
      <c r="Q150" s="18"/>
      <c r="R150" s="18" t="str">
        <f>IFERROR(VLOOKUP(B150,#REF!,12,FALSE),"")</f>
        <v/>
      </c>
      <c r="S150" s="17">
        <v>0</v>
      </c>
      <c r="T150" s="17">
        <v>0</v>
      </c>
      <c r="U150" s="17">
        <v>0</v>
      </c>
      <c r="V150" s="19">
        <v>13690</v>
      </c>
      <c r="W150" s="20" t="s">
        <v>36</v>
      </c>
      <c r="X150" s="21" t="s">
        <v>36</v>
      </c>
      <c r="Y150" s="19">
        <v>0</v>
      </c>
      <c r="Z150" s="17" t="s">
        <v>36</v>
      </c>
      <c r="AA150" s="22" t="s">
        <v>41</v>
      </c>
      <c r="AB150" s="23" t="str">
        <f t="shared" si="29"/>
        <v>E</v>
      </c>
      <c r="AC150" s="17">
        <v>0</v>
      </c>
      <c r="AD150" s="17">
        <v>0</v>
      </c>
      <c r="AE150" s="17">
        <v>0</v>
      </c>
      <c r="AF150" s="17">
        <v>0</v>
      </c>
      <c r="AG150" s="15" t="s">
        <v>35</v>
      </c>
      <c r="AH150" s="2"/>
      <c r="AI150" s="2"/>
    </row>
    <row r="151" spans="1:35" ht="14.5">
      <c r="A151" s="18" t="str">
        <f t="shared" si="24"/>
        <v>ZeroZero</v>
      </c>
      <c r="B151" s="14" t="s">
        <v>191</v>
      </c>
      <c r="C151" s="15" t="s">
        <v>44</v>
      </c>
      <c r="D151" s="18" t="str">
        <f t="shared" si="25"/>
        <v>前八週無拉料</v>
      </c>
      <c r="E151" s="20" t="str">
        <f t="shared" si="26"/>
        <v>--</v>
      </c>
      <c r="F151" s="28" t="str">
        <f t="shared" si="27"/>
        <v>--</v>
      </c>
      <c r="G151" s="28" t="str">
        <f t="shared" si="28"/>
        <v>--</v>
      </c>
      <c r="H151" s="16" t="str">
        <f>IFERROR(VLOOKUP(B151,#REF!,6,FALSE),"")</f>
        <v/>
      </c>
      <c r="I151" s="17">
        <v>18450</v>
      </c>
      <c r="J151" s="17">
        <v>18450</v>
      </c>
      <c r="K151" s="17" t="str">
        <f>IFERROR(VLOOKUP(B151,#REF!,9,FALSE),"")</f>
        <v/>
      </c>
      <c r="L151" s="17">
        <v>0</v>
      </c>
      <c r="M151" s="10" t="e">
        <f>VLOOKUP(B151,#REF!,2,FALSE)</f>
        <v>#REF!</v>
      </c>
      <c r="N151" s="2" t="str">
        <f>IFERROR(VLOOKUP(B151,#REF!,39,FALSE),"")</f>
        <v/>
      </c>
      <c r="O151" s="18" t="str">
        <f>IFERROR(VLOOKUP(B151,#REF!,10,FALSE),"")</f>
        <v/>
      </c>
      <c r="P151" s="18" t="str">
        <f>IFERROR(VLOOKUP(B151,#REF!,11,FALSE),"")</f>
        <v/>
      </c>
      <c r="Q151" s="18"/>
      <c r="R151" s="18" t="str">
        <f>IFERROR(VLOOKUP(B151,#REF!,12,FALSE),"")</f>
        <v/>
      </c>
      <c r="S151" s="17">
        <v>0</v>
      </c>
      <c r="T151" s="17">
        <v>0</v>
      </c>
      <c r="U151" s="17">
        <v>0</v>
      </c>
      <c r="V151" s="19">
        <v>18450</v>
      </c>
      <c r="W151" s="20" t="s">
        <v>36</v>
      </c>
      <c r="X151" s="21" t="s">
        <v>36</v>
      </c>
      <c r="Y151" s="19">
        <v>0</v>
      </c>
      <c r="Z151" s="17" t="s">
        <v>36</v>
      </c>
      <c r="AA151" s="22" t="s">
        <v>41</v>
      </c>
      <c r="AB151" s="23" t="str">
        <f t="shared" si="29"/>
        <v>E</v>
      </c>
      <c r="AC151" s="17">
        <v>0</v>
      </c>
      <c r="AD151" s="17">
        <v>0</v>
      </c>
      <c r="AE151" s="17">
        <v>0</v>
      </c>
      <c r="AF151" s="17">
        <v>0</v>
      </c>
      <c r="AG151" s="15" t="s">
        <v>35</v>
      </c>
      <c r="AH151" s="2"/>
      <c r="AI151" s="2"/>
    </row>
    <row r="152" spans="1:35" ht="14.5">
      <c r="A152" s="18" t="str">
        <f t="shared" si="24"/>
        <v>OverStock</v>
      </c>
      <c r="B152" s="14" t="s">
        <v>192</v>
      </c>
      <c r="C152" s="15" t="s">
        <v>193</v>
      </c>
      <c r="D152" s="18">
        <f t="shared" si="25"/>
        <v>48</v>
      </c>
      <c r="E152" s="20" t="str">
        <f t="shared" si="26"/>
        <v>--</v>
      </c>
      <c r="F152" s="28">
        <f t="shared" si="27"/>
        <v>0</v>
      </c>
      <c r="G152" s="28" t="str">
        <f t="shared" si="28"/>
        <v>--</v>
      </c>
      <c r="H152" s="16" t="str">
        <f>IFERROR(VLOOKUP(B152,#REF!,6,FALSE),"")</f>
        <v/>
      </c>
      <c r="I152" s="17">
        <v>0</v>
      </c>
      <c r="J152" s="17">
        <v>0</v>
      </c>
      <c r="K152" s="17" t="str">
        <f>IFERROR(VLOOKUP(B152,#REF!,9,FALSE),"")</f>
        <v/>
      </c>
      <c r="L152" s="17">
        <v>18000</v>
      </c>
      <c r="M152" s="10" t="e">
        <f>VLOOKUP(B152,#REF!,2,FALSE)</f>
        <v>#REF!</v>
      </c>
      <c r="N152" s="2" t="str">
        <f>IFERROR(VLOOKUP(B152,#REF!,39,FALSE),"")</f>
        <v/>
      </c>
      <c r="O152" s="18" t="str">
        <f>IFERROR(VLOOKUP(B152,#REF!,10,FALSE),"")</f>
        <v/>
      </c>
      <c r="P152" s="18" t="str">
        <f>IFERROR(VLOOKUP(B152,#REF!,11,FALSE),"")</f>
        <v/>
      </c>
      <c r="Q152" s="18"/>
      <c r="R152" s="18" t="str">
        <f>IFERROR(VLOOKUP(B152,#REF!,12,FALSE),"")</f>
        <v/>
      </c>
      <c r="S152" s="17">
        <v>18000</v>
      </c>
      <c r="T152" s="17">
        <v>0</v>
      </c>
      <c r="U152" s="17">
        <v>0</v>
      </c>
      <c r="V152" s="19">
        <v>18000</v>
      </c>
      <c r="W152" s="20">
        <v>48</v>
      </c>
      <c r="X152" s="21" t="s">
        <v>36</v>
      </c>
      <c r="Y152" s="19">
        <v>375</v>
      </c>
      <c r="Z152" s="17" t="s">
        <v>36</v>
      </c>
      <c r="AA152" s="22" t="s">
        <v>41</v>
      </c>
      <c r="AB152" s="23" t="str">
        <f t="shared" si="29"/>
        <v>E</v>
      </c>
      <c r="AC152" s="17">
        <v>0</v>
      </c>
      <c r="AD152" s="17">
        <v>0</v>
      </c>
      <c r="AE152" s="17">
        <v>0</v>
      </c>
      <c r="AF152" s="17">
        <v>0</v>
      </c>
      <c r="AG152" s="15" t="s">
        <v>35</v>
      </c>
      <c r="AH152" s="2"/>
      <c r="AI152" s="2"/>
    </row>
    <row r="153" spans="1:35" ht="14.5">
      <c r="A153" s="18" t="str">
        <f t="shared" si="24"/>
        <v>FCST</v>
      </c>
      <c r="B153" s="14" t="s">
        <v>194</v>
      </c>
      <c r="C153" s="15" t="s">
        <v>193</v>
      </c>
      <c r="D153" s="18" t="str">
        <f t="shared" si="25"/>
        <v>前八週無拉料</v>
      </c>
      <c r="E153" s="20">
        <f t="shared" si="26"/>
        <v>0</v>
      </c>
      <c r="F153" s="28" t="str">
        <f t="shared" si="27"/>
        <v>--</v>
      </c>
      <c r="G153" s="28">
        <f t="shared" si="28"/>
        <v>0</v>
      </c>
      <c r="H153" s="16" t="str">
        <f>IFERROR(VLOOKUP(B153,#REF!,6,FALSE),"")</f>
        <v/>
      </c>
      <c r="I153" s="17">
        <v>0</v>
      </c>
      <c r="J153" s="17">
        <v>0</v>
      </c>
      <c r="K153" s="17" t="str">
        <f>IFERROR(VLOOKUP(B153,#REF!,9,FALSE),"")</f>
        <v/>
      </c>
      <c r="L153" s="17">
        <v>0</v>
      </c>
      <c r="M153" s="10" t="e">
        <f>VLOOKUP(B153,#REF!,2,FALSE)</f>
        <v>#REF!</v>
      </c>
      <c r="N153" s="2" t="str">
        <f>IFERROR(VLOOKUP(B153,#REF!,39,FALSE),"")</f>
        <v/>
      </c>
      <c r="O153" s="18" t="str">
        <f>IFERROR(VLOOKUP(B153,#REF!,10,FALSE),"")</f>
        <v/>
      </c>
      <c r="P153" s="18" t="str">
        <f>IFERROR(VLOOKUP(B153,#REF!,11,FALSE),"")</f>
        <v/>
      </c>
      <c r="Q153" s="18"/>
      <c r="R153" s="18" t="str">
        <f>IFERROR(VLOOKUP(B153,#REF!,12,FALSE),"")</f>
        <v/>
      </c>
      <c r="S153" s="17">
        <v>0</v>
      </c>
      <c r="T153" s="17">
        <v>0</v>
      </c>
      <c r="U153" s="17">
        <v>0</v>
      </c>
      <c r="V153" s="19">
        <v>0</v>
      </c>
      <c r="W153" s="20" t="s">
        <v>36</v>
      </c>
      <c r="X153" s="21">
        <v>0</v>
      </c>
      <c r="Y153" s="19">
        <v>0</v>
      </c>
      <c r="Z153" s="17">
        <v>1891</v>
      </c>
      <c r="AA153" s="22" t="s">
        <v>40</v>
      </c>
      <c r="AB153" s="23" t="str">
        <f t="shared" si="29"/>
        <v>F</v>
      </c>
      <c r="AC153" s="17">
        <v>0</v>
      </c>
      <c r="AD153" s="17">
        <v>7765</v>
      </c>
      <c r="AE153" s="17">
        <v>9250</v>
      </c>
      <c r="AF153" s="17">
        <v>0</v>
      </c>
      <c r="AG153" s="15" t="s">
        <v>35</v>
      </c>
      <c r="AH153" s="2"/>
      <c r="AI153" s="2"/>
    </row>
    <row r="154" spans="1:35" ht="14.5">
      <c r="A154" s="18" t="str">
        <f t="shared" si="24"/>
        <v>Normal</v>
      </c>
      <c r="B154" s="14" t="s">
        <v>195</v>
      </c>
      <c r="C154" s="15" t="s">
        <v>44</v>
      </c>
      <c r="D154" s="18">
        <f t="shared" si="25"/>
        <v>2.7</v>
      </c>
      <c r="E154" s="20">
        <f t="shared" si="26"/>
        <v>1.8001800180018002</v>
      </c>
      <c r="F154" s="28">
        <f t="shared" si="27"/>
        <v>0</v>
      </c>
      <c r="G154" s="28">
        <f t="shared" si="28"/>
        <v>0</v>
      </c>
      <c r="H154" s="16" t="str">
        <f>IFERROR(VLOOKUP(B154,#REF!,6,FALSE),"")</f>
        <v/>
      </c>
      <c r="I154" s="17">
        <v>0</v>
      </c>
      <c r="J154" s="17">
        <v>0</v>
      </c>
      <c r="K154" s="17" t="str">
        <f>IFERROR(VLOOKUP(B154,#REF!,9,FALSE),"")</f>
        <v/>
      </c>
      <c r="L154" s="17">
        <v>2000</v>
      </c>
      <c r="M154" s="10" t="e">
        <f>VLOOKUP(B154,#REF!,2,FALSE)</f>
        <v>#REF!</v>
      </c>
      <c r="N154" s="2" t="str">
        <f>IFERROR(VLOOKUP(B154,#REF!,39,FALSE),"")</f>
        <v/>
      </c>
      <c r="O154" s="18" t="str">
        <f>IFERROR(VLOOKUP(B154,#REF!,10,FALSE),"")</f>
        <v/>
      </c>
      <c r="P154" s="18" t="str">
        <f>IFERROR(VLOOKUP(B154,#REF!,11,FALSE),"")</f>
        <v/>
      </c>
      <c r="Q154" s="18"/>
      <c r="R154" s="18" t="str">
        <f>IFERROR(VLOOKUP(B154,#REF!,12,FALSE),"")</f>
        <v/>
      </c>
      <c r="S154" s="17">
        <v>0</v>
      </c>
      <c r="T154" s="17">
        <v>0</v>
      </c>
      <c r="U154" s="17">
        <v>0</v>
      </c>
      <c r="V154" s="19">
        <v>2000</v>
      </c>
      <c r="W154" s="20">
        <v>2.7</v>
      </c>
      <c r="X154" s="21">
        <v>1.8</v>
      </c>
      <c r="Y154" s="19">
        <v>750</v>
      </c>
      <c r="Z154" s="17">
        <v>1111</v>
      </c>
      <c r="AA154" s="22">
        <v>1.5</v>
      </c>
      <c r="AB154" s="23">
        <f t="shared" si="29"/>
        <v>100</v>
      </c>
      <c r="AC154" s="17">
        <v>4000</v>
      </c>
      <c r="AD154" s="17">
        <v>6000</v>
      </c>
      <c r="AE154" s="17">
        <v>0</v>
      </c>
      <c r="AF154" s="17">
        <v>0</v>
      </c>
      <c r="AG154" s="15" t="s">
        <v>35</v>
      </c>
      <c r="AH154" s="2"/>
      <c r="AI154" s="2"/>
    </row>
    <row r="155" spans="1:35" ht="14.5">
      <c r="A155" s="18" t="str">
        <f t="shared" si="24"/>
        <v>Normal</v>
      </c>
      <c r="B155" s="14" t="s">
        <v>196</v>
      </c>
      <c r="C155" s="15" t="s">
        <v>44</v>
      </c>
      <c r="D155" s="18">
        <f t="shared" si="25"/>
        <v>0</v>
      </c>
      <c r="E155" s="20">
        <f t="shared" si="26"/>
        <v>0</v>
      </c>
      <c r="F155" s="28">
        <f t="shared" si="27"/>
        <v>0</v>
      </c>
      <c r="G155" s="28">
        <f t="shared" si="28"/>
        <v>0</v>
      </c>
      <c r="H155" s="16" t="str">
        <f>IFERROR(VLOOKUP(B155,#REF!,6,FALSE),"")</f>
        <v/>
      </c>
      <c r="I155" s="17">
        <v>0</v>
      </c>
      <c r="J155" s="17">
        <v>0</v>
      </c>
      <c r="K155" s="17" t="str">
        <f>IFERROR(VLOOKUP(B155,#REF!,9,FALSE),"")</f>
        <v/>
      </c>
      <c r="L155" s="17">
        <v>0</v>
      </c>
      <c r="M155" s="10" t="e">
        <f>VLOOKUP(B155,#REF!,2,FALSE)</f>
        <v>#REF!</v>
      </c>
      <c r="N155" s="2" t="str">
        <f>IFERROR(VLOOKUP(B155,#REF!,39,FALSE),"")</f>
        <v/>
      </c>
      <c r="O155" s="18" t="str">
        <f>IFERROR(VLOOKUP(B155,#REF!,10,FALSE),"")</f>
        <v/>
      </c>
      <c r="P155" s="18" t="str">
        <f>IFERROR(VLOOKUP(B155,#REF!,11,FALSE),"")</f>
        <v/>
      </c>
      <c r="Q155" s="18"/>
      <c r="R155" s="18" t="str">
        <f>IFERROR(VLOOKUP(B155,#REF!,12,FALSE),"")</f>
        <v/>
      </c>
      <c r="S155" s="17">
        <v>0</v>
      </c>
      <c r="T155" s="17">
        <v>0</v>
      </c>
      <c r="U155" s="17">
        <v>0</v>
      </c>
      <c r="V155" s="19">
        <v>0</v>
      </c>
      <c r="W155" s="20">
        <v>0</v>
      </c>
      <c r="X155" s="21">
        <v>0</v>
      </c>
      <c r="Y155" s="19">
        <v>1750</v>
      </c>
      <c r="Z155" s="17">
        <v>1055</v>
      </c>
      <c r="AA155" s="22">
        <v>0.6</v>
      </c>
      <c r="AB155" s="23">
        <f t="shared" si="29"/>
        <v>100</v>
      </c>
      <c r="AC155" s="17">
        <v>4498</v>
      </c>
      <c r="AD155" s="17">
        <v>5000</v>
      </c>
      <c r="AE155" s="17">
        <v>0</v>
      </c>
      <c r="AF155" s="17">
        <v>5000</v>
      </c>
      <c r="AG155" s="15" t="s">
        <v>35</v>
      </c>
      <c r="AH155" s="2"/>
      <c r="AI155" s="2"/>
    </row>
    <row r="156" spans="1:35" ht="14.5">
      <c r="A156" s="18" t="str">
        <f t="shared" si="24"/>
        <v>Normal</v>
      </c>
      <c r="B156" s="14" t="s">
        <v>197</v>
      </c>
      <c r="C156" s="15" t="s">
        <v>44</v>
      </c>
      <c r="D156" s="18">
        <f t="shared" si="25"/>
        <v>0</v>
      </c>
      <c r="E156" s="20" t="str">
        <f t="shared" si="26"/>
        <v>--</v>
      </c>
      <c r="F156" s="28">
        <f t="shared" si="27"/>
        <v>0</v>
      </c>
      <c r="G156" s="28" t="str">
        <f t="shared" si="28"/>
        <v>--</v>
      </c>
      <c r="H156" s="16" t="str">
        <f>IFERROR(VLOOKUP(B156,#REF!,6,FALSE),"")</f>
        <v/>
      </c>
      <c r="I156" s="17">
        <v>0</v>
      </c>
      <c r="J156" s="17">
        <v>0</v>
      </c>
      <c r="K156" s="17" t="str">
        <f>IFERROR(VLOOKUP(B156,#REF!,9,FALSE),"")</f>
        <v/>
      </c>
      <c r="L156" s="17">
        <v>0</v>
      </c>
      <c r="M156" s="10" t="e">
        <f>VLOOKUP(B156,#REF!,2,FALSE)</f>
        <v>#REF!</v>
      </c>
      <c r="N156" s="2" t="str">
        <f>IFERROR(VLOOKUP(B156,#REF!,39,FALSE),"")</f>
        <v/>
      </c>
      <c r="O156" s="18" t="str">
        <f>IFERROR(VLOOKUP(B156,#REF!,10,FALSE),"")</f>
        <v/>
      </c>
      <c r="P156" s="18" t="str">
        <f>IFERROR(VLOOKUP(B156,#REF!,11,FALSE),"")</f>
        <v/>
      </c>
      <c r="Q156" s="18"/>
      <c r="R156" s="18" t="str">
        <f>IFERROR(VLOOKUP(B156,#REF!,12,FALSE),"")</f>
        <v/>
      </c>
      <c r="S156" s="17">
        <v>0</v>
      </c>
      <c r="T156" s="17">
        <v>0</v>
      </c>
      <c r="U156" s="17">
        <v>0</v>
      </c>
      <c r="V156" s="19">
        <v>0</v>
      </c>
      <c r="W156" s="20">
        <v>0</v>
      </c>
      <c r="X156" s="21" t="s">
        <v>36</v>
      </c>
      <c r="Y156" s="19">
        <v>134</v>
      </c>
      <c r="Z156" s="17" t="s">
        <v>36</v>
      </c>
      <c r="AA156" s="22" t="s">
        <v>41</v>
      </c>
      <c r="AB156" s="23" t="str">
        <f t="shared" si="29"/>
        <v>E</v>
      </c>
      <c r="AC156" s="17">
        <v>0</v>
      </c>
      <c r="AD156" s="17">
        <v>0</v>
      </c>
      <c r="AE156" s="17">
        <v>0</v>
      </c>
      <c r="AF156" s="17">
        <v>0</v>
      </c>
      <c r="AG156" s="15" t="s">
        <v>35</v>
      </c>
      <c r="AH156" s="2"/>
      <c r="AI156" s="2"/>
    </row>
  </sheetData>
  <phoneticPr fontId="1" type="noConversion"/>
  <conditionalFormatting sqref="AD157:AD1048576 AB1:AB15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3">
    <dataValidation type="list" allowBlank="1" showInputMessage="1" showErrorMessage="1" sqref="AJ157:AJ1048576 N4:N156">
      <formula1>"New,MP"</formula1>
    </dataValidation>
    <dataValidation type="list" allowBlank="1" showInputMessage="1" showErrorMessage="1" sqref="Q157:Q1048576 P4:P156">
      <formula1>"Sales,PM,SalesPM"</formula1>
    </dataValidation>
    <dataValidation type="list" errorStyle="warning" allowBlank="1" showInputMessage="1" showErrorMessage="1" sqref="P157:P1048576 O4:O15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2017-03-14T05:18:09Z</dcterms:modified>
</cp:coreProperties>
</file>