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 activeTab="1"/>
  </bookViews>
  <sheets>
    <sheet name="Summary" sheetId="10" r:id="rId1"/>
    <sheet name="Stock" sheetId="1" r:id="rId2"/>
    <sheet name="LastWeek" sheetId="9" r:id="rId3"/>
  </sheets>
  <calcPr calcId="125725"/>
  <pivotCaches>
    <pivotCache cacheId="5" r:id="rId4"/>
  </pivotCaches>
</workbook>
</file>

<file path=xl/calcChain.xml><?xml version="1.0" encoding="utf-8"?>
<calcChain xmlns="http://schemas.openxmlformats.org/spreadsheetml/2006/main">
  <c r="H168" i="1"/>
  <c r="B168"/>
  <c r="O168" l="1"/>
  <c r="S168" l="1"/>
  <c r="Q168"/>
  <c r="P168"/>
  <c r="L168"/>
  <c r="I168"/>
  <c r="G168"/>
  <c r="F168"/>
  <c r="E168"/>
  <c r="AD168" l="1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75"/>
  <c r="S75"/>
  <c r="Q75"/>
  <c r="P75"/>
  <c r="O75"/>
  <c r="L75"/>
  <c r="I75"/>
  <c r="H75"/>
  <c r="G75"/>
  <c r="F75"/>
  <c r="E75"/>
  <c r="B75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91"/>
  <c r="S91"/>
  <c r="Q91"/>
  <c r="P91"/>
  <c r="O91"/>
  <c r="L91"/>
  <c r="I91"/>
  <c r="H91"/>
  <c r="G91"/>
  <c r="F91"/>
  <c r="E91"/>
  <c r="B91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97"/>
  <c r="S97"/>
  <c r="Q97"/>
  <c r="P97"/>
  <c r="O97"/>
  <c r="L97"/>
  <c r="I97"/>
  <c r="H97"/>
  <c r="G97"/>
  <c r="F97"/>
  <c r="E97"/>
  <c r="B97"/>
  <c r="AD38"/>
  <c r="S38"/>
  <c r="Q38"/>
  <c r="P38"/>
  <c r="O38"/>
  <c r="L38"/>
  <c r="I38"/>
  <c r="H38"/>
  <c r="G38"/>
  <c r="F38"/>
  <c r="E38"/>
  <c r="B38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21"/>
  <c r="S21"/>
  <c r="Q21"/>
  <c r="P21"/>
  <c r="O21"/>
  <c r="L21"/>
  <c r="I21"/>
  <c r="H21"/>
  <c r="G21"/>
  <c r="F21"/>
  <c r="E21"/>
  <c r="B21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32"/>
  <c r="S32"/>
  <c r="Q32"/>
  <c r="P32"/>
  <c r="O32"/>
  <c r="L32"/>
  <c r="I32"/>
  <c r="H32"/>
  <c r="G32"/>
  <c r="F32"/>
  <c r="E32"/>
  <c r="B32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71"/>
  <c r="S71"/>
  <c r="Q71"/>
  <c r="P71"/>
  <c r="O71"/>
  <c r="L71"/>
  <c r="I71"/>
  <c r="H71"/>
  <c r="G71"/>
  <c r="F71"/>
  <c r="E71"/>
  <c r="B71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64"/>
  <c r="S64"/>
  <c r="Q64"/>
  <c r="P64"/>
  <c r="O64"/>
  <c r="L64"/>
  <c r="I64"/>
  <c r="H64"/>
  <c r="G64"/>
  <c r="F64"/>
  <c r="E64"/>
  <c r="B64"/>
  <c r="AD329"/>
  <c r="S329"/>
  <c r="Q329"/>
  <c r="P329"/>
  <c r="O329"/>
  <c r="L329"/>
  <c r="I329"/>
  <c r="H329"/>
  <c r="G329"/>
  <c r="F329"/>
  <c r="E329"/>
  <c r="B329"/>
  <c r="AD46"/>
  <c r="S46"/>
  <c r="Q46"/>
  <c r="P46"/>
  <c r="O46"/>
  <c r="L46"/>
  <c r="I46"/>
  <c r="H46"/>
  <c r="G46"/>
  <c r="F46"/>
  <c r="E46"/>
  <c r="B46"/>
  <c r="AD328"/>
  <c r="S328"/>
  <c r="Q328"/>
  <c r="P328"/>
  <c r="O328"/>
  <c r="L328"/>
  <c r="I328"/>
  <c r="H328"/>
  <c r="G328"/>
  <c r="F328"/>
  <c r="E328"/>
  <c r="B328"/>
  <c r="AD44"/>
  <c r="S44"/>
  <c r="Q44"/>
  <c r="P44"/>
  <c r="O44"/>
  <c r="L44"/>
  <c r="I44"/>
  <c r="H44"/>
  <c r="G44"/>
  <c r="F44"/>
  <c r="E44"/>
  <c r="B44"/>
  <c r="AD9"/>
  <c r="S9"/>
  <c r="Q9"/>
  <c r="P9"/>
  <c r="O9"/>
  <c r="L9"/>
  <c r="I9"/>
  <c r="H9"/>
  <c r="G9"/>
  <c r="F9"/>
  <c r="E9"/>
  <c r="B9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43"/>
  <c r="S43"/>
  <c r="Q43"/>
  <c r="P43"/>
  <c r="O43"/>
  <c r="L43"/>
  <c r="I43"/>
  <c r="H43"/>
  <c r="G43"/>
  <c r="F43"/>
  <c r="E43"/>
  <c r="B43"/>
  <c r="AD324"/>
  <c r="S324"/>
  <c r="Q324"/>
  <c r="P324"/>
  <c r="O324"/>
  <c r="L324"/>
  <c r="I324"/>
  <c r="H324"/>
  <c r="G324"/>
  <c r="F324"/>
  <c r="E324"/>
  <c r="B324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286"/>
  <c r="S286"/>
  <c r="Q286"/>
  <c r="P286"/>
  <c r="O286"/>
  <c r="L286"/>
  <c r="I286"/>
  <c r="H286"/>
  <c r="G286"/>
  <c r="F286"/>
  <c r="E286"/>
  <c r="B286"/>
  <c r="AD77"/>
  <c r="S77"/>
  <c r="Q77"/>
  <c r="P77"/>
  <c r="O77"/>
  <c r="L77"/>
  <c r="I77"/>
  <c r="H77"/>
  <c r="G77"/>
  <c r="F77"/>
  <c r="E77"/>
  <c r="B77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98"/>
  <c r="S98"/>
  <c r="Q98"/>
  <c r="P98"/>
  <c r="O98"/>
  <c r="L98"/>
  <c r="I98"/>
  <c r="H98"/>
  <c r="G98"/>
  <c r="F98"/>
  <c r="E98"/>
  <c r="B98"/>
  <c r="AD85"/>
  <c r="S85"/>
  <c r="Q85"/>
  <c r="P85"/>
  <c r="O85"/>
  <c r="L85"/>
  <c r="I85"/>
  <c r="H85"/>
  <c r="G85"/>
  <c r="F85"/>
  <c r="E85"/>
  <c r="B85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54"/>
  <c r="S54"/>
  <c r="Q54"/>
  <c r="P54"/>
  <c r="O54"/>
  <c r="L54"/>
  <c r="I54"/>
  <c r="H54"/>
  <c r="G54"/>
  <c r="F54"/>
  <c r="E54"/>
  <c r="B54"/>
  <c r="AD239"/>
  <c r="S239"/>
  <c r="Q239"/>
  <c r="P239"/>
  <c r="O239"/>
  <c r="L239"/>
  <c r="I239"/>
  <c r="H239"/>
  <c r="G239"/>
  <c r="F239"/>
  <c r="E239"/>
  <c r="B239"/>
  <c r="AD69"/>
  <c r="S69"/>
  <c r="Q69"/>
  <c r="P69"/>
  <c r="O69"/>
  <c r="L69"/>
  <c r="I69"/>
  <c r="H69"/>
  <c r="G69"/>
  <c r="F69"/>
  <c r="E69"/>
  <c r="B69"/>
  <c r="AD238"/>
  <c r="S238"/>
  <c r="Q238"/>
  <c r="P238"/>
  <c r="O238"/>
  <c r="L238"/>
  <c r="I238"/>
  <c r="H238"/>
  <c r="G238"/>
  <c r="F238"/>
  <c r="E238"/>
  <c r="B238"/>
  <c r="AD47"/>
  <c r="S47"/>
  <c r="Q47"/>
  <c r="P47"/>
  <c r="O47"/>
  <c r="L47"/>
  <c r="I47"/>
  <c r="H47"/>
  <c r="G47"/>
  <c r="F47"/>
  <c r="E47"/>
  <c r="B47"/>
  <c r="AD73"/>
  <c r="S73"/>
  <c r="Q73"/>
  <c r="P73"/>
  <c r="O73"/>
  <c r="L73"/>
  <c r="I73"/>
  <c r="H73"/>
  <c r="G73"/>
  <c r="F73"/>
  <c r="E73"/>
  <c r="B73"/>
  <c r="AD237"/>
  <c r="S237"/>
  <c r="Q237"/>
  <c r="P237"/>
  <c r="O237"/>
  <c r="L237"/>
  <c r="I237"/>
  <c r="H237"/>
  <c r="G237"/>
  <c r="F237"/>
  <c r="E237"/>
  <c r="B237"/>
  <c r="AD103"/>
  <c r="S103"/>
  <c r="Q103"/>
  <c r="P103"/>
  <c r="O103"/>
  <c r="L103"/>
  <c r="I103"/>
  <c r="H103"/>
  <c r="G103"/>
  <c r="F103"/>
  <c r="E103"/>
  <c r="B103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58"/>
  <c r="S58"/>
  <c r="Q58"/>
  <c r="P58"/>
  <c r="O58"/>
  <c r="L58"/>
  <c r="I58"/>
  <c r="H58"/>
  <c r="G58"/>
  <c r="F58"/>
  <c r="E58"/>
  <c r="B58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2"/>
  <c r="S192"/>
  <c r="Q192"/>
  <c r="P192"/>
  <c r="O192"/>
  <c r="L192"/>
  <c r="I192"/>
  <c r="H192"/>
  <c r="G192"/>
  <c r="F192"/>
  <c r="E192"/>
  <c r="B192"/>
  <c r="AD40"/>
  <c r="S40"/>
  <c r="Q40"/>
  <c r="P40"/>
  <c r="O40"/>
  <c r="L40"/>
  <c r="I40"/>
  <c r="H40"/>
  <c r="G40"/>
  <c r="F40"/>
  <c r="E40"/>
  <c r="B40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04"/>
  <c r="S104"/>
  <c r="Q104"/>
  <c r="P104"/>
  <c r="O104"/>
  <c r="L104"/>
  <c r="I104"/>
  <c r="H104"/>
  <c r="G104"/>
  <c r="F104"/>
  <c r="E104"/>
  <c r="B104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94"/>
  <c r="S94"/>
  <c r="Q94"/>
  <c r="P94"/>
  <c r="O94"/>
  <c r="L94"/>
  <c r="I94"/>
  <c r="H94"/>
  <c r="G94"/>
  <c r="F94"/>
  <c r="E94"/>
  <c r="B94"/>
  <c r="AD186"/>
  <c r="S186"/>
  <c r="Q186"/>
  <c r="P186"/>
  <c r="O186"/>
  <c r="L186"/>
  <c r="I186"/>
  <c r="H186"/>
  <c r="G186"/>
  <c r="F186"/>
  <c r="E186"/>
  <c r="B186"/>
  <c r="AD57"/>
  <c r="S57"/>
  <c r="Q57"/>
  <c r="P57"/>
  <c r="O57"/>
  <c r="L57"/>
  <c r="I57"/>
  <c r="H57"/>
  <c r="G57"/>
  <c r="F57"/>
  <c r="E57"/>
  <c r="B57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60"/>
  <c r="S60"/>
  <c r="Q60"/>
  <c r="P60"/>
  <c r="O60"/>
  <c r="L60"/>
  <c r="I60"/>
  <c r="H60"/>
  <c r="G60"/>
  <c r="F60"/>
  <c r="E60"/>
  <c r="B60"/>
  <c r="AD167"/>
  <c r="S167"/>
  <c r="Q167"/>
  <c r="P167"/>
  <c r="O167"/>
  <c r="L167"/>
  <c r="I167"/>
  <c r="H167"/>
  <c r="G167"/>
  <c r="F167"/>
  <c r="E167"/>
  <c r="B167"/>
  <c r="AD16"/>
  <c r="S16"/>
  <c r="Q16"/>
  <c r="P16"/>
  <c r="O16"/>
  <c r="L16"/>
  <c r="I16"/>
  <c r="H16"/>
  <c r="G16"/>
  <c r="F16"/>
  <c r="E16"/>
  <c r="B16"/>
  <c r="AD78"/>
  <c r="S78"/>
  <c r="Q78"/>
  <c r="P78"/>
  <c r="O78"/>
  <c r="L78"/>
  <c r="I78"/>
  <c r="H78"/>
  <c r="G78"/>
  <c r="F78"/>
  <c r="E78"/>
  <c r="B78"/>
  <c r="AD49"/>
  <c r="S49"/>
  <c r="Q49"/>
  <c r="P49"/>
  <c r="O49"/>
  <c r="L49"/>
  <c r="I49"/>
  <c r="H49"/>
  <c r="G49"/>
  <c r="F49"/>
  <c r="E49"/>
  <c r="B49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86"/>
  <c r="S86"/>
  <c r="Q86"/>
  <c r="P86"/>
  <c r="O86"/>
  <c r="L86"/>
  <c r="I86"/>
  <c r="H86"/>
  <c r="G86"/>
  <c r="F86"/>
  <c r="E86"/>
  <c r="B86"/>
  <c r="AD4"/>
  <c r="S4"/>
  <c r="Q4"/>
  <c r="P4"/>
  <c r="O4"/>
  <c r="L4"/>
  <c r="I4"/>
  <c r="H4"/>
  <c r="G4"/>
  <c r="F4"/>
  <c r="E4"/>
  <c r="B4"/>
  <c r="AD95"/>
  <c r="S95"/>
  <c r="Q95"/>
  <c r="P95"/>
  <c r="O95"/>
  <c r="L95"/>
  <c r="I95"/>
  <c r="H95"/>
  <c r="G95"/>
  <c r="F95"/>
  <c r="E95"/>
  <c r="B95"/>
  <c r="AD162"/>
  <c r="S162"/>
  <c r="Q162"/>
  <c r="P162"/>
  <c r="O162"/>
  <c r="L162"/>
  <c r="I162"/>
  <c r="H162"/>
  <c r="G162"/>
  <c r="F162"/>
  <c r="E162"/>
  <c r="B162"/>
  <c r="AD48"/>
  <c r="S48"/>
  <c r="Q48"/>
  <c r="P48"/>
  <c r="O48"/>
  <c r="L48"/>
  <c r="I48"/>
  <c r="H48"/>
  <c r="G48"/>
  <c r="F48"/>
  <c r="E48"/>
  <c r="B48"/>
  <c r="AD161"/>
  <c r="S161"/>
  <c r="Q161"/>
  <c r="P161"/>
  <c r="O161"/>
  <c r="L161"/>
  <c r="I161"/>
  <c r="H161"/>
  <c r="G161"/>
  <c r="F161"/>
  <c r="E161"/>
  <c r="B161"/>
  <c r="AD34"/>
  <c r="S34"/>
  <c r="Q34"/>
  <c r="P34"/>
  <c r="O34"/>
  <c r="L34"/>
  <c r="I34"/>
  <c r="H34"/>
  <c r="G34"/>
  <c r="F34"/>
  <c r="E34"/>
  <c r="B34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8"/>
  <c r="S8"/>
  <c r="Q8"/>
  <c r="P8"/>
  <c r="O8"/>
  <c r="L8"/>
  <c r="I8"/>
  <c r="H8"/>
  <c r="G8"/>
  <c r="F8"/>
  <c r="E8"/>
  <c r="B8"/>
  <c r="AD157"/>
  <c r="S157"/>
  <c r="Q157"/>
  <c r="P157"/>
  <c r="O157"/>
  <c r="L157"/>
  <c r="I157"/>
  <c r="H157"/>
  <c r="G157"/>
  <c r="F157"/>
  <c r="E157"/>
  <c r="B157"/>
  <c r="AD28"/>
  <c r="S28"/>
  <c r="Q28"/>
  <c r="P28"/>
  <c r="O28"/>
  <c r="L28"/>
  <c r="I28"/>
  <c r="H28"/>
  <c r="G28"/>
  <c r="F28"/>
  <c r="E28"/>
  <c r="B28"/>
  <c r="AD156"/>
  <c r="S156"/>
  <c r="Q156"/>
  <c r="P156"/>
  <c r="O156"/>
  <c r="L156"/>
  <c r="I156"/>
  <c r="H156"/>
  <c r="G156"/>
  <c r="F156"/>
  <c r="E156"/>
  <c r="B156"/>
  <c r="AD89"/>
  <c r="S89"/>
  <c r="Q89"/>
  <c r="P89"/>
  <c r="O89"/>
  <c r="L89"/>
  <c r="I89"/>
  <c r="H89"/>
  <c r="G89"/>
  <c r="F89"/>
  <c r="E89"/>
  <c r="B89"/>
  <c r="AD155"/>
  <c r="S155"/>
  <c r="Q155"/>
  <c r="P155"/>
  <c r="O155"/>
  <c r="L155"/>
  <c r="I155"/>
  <c r="H155"/>
  <c r="G155"/>
  <c r="F155"/>
  <c r="E155"/>
  <c r="B155"/>
  <c r="AD31"/>
  <c r="S31"/>
  <c r="Q31"/>
  <c r="P31"/>
  <c r="O31"/>
  <c r="L31"/>
  <c r="I31"/>
  <c r="H31"/>
  <c r="G31"/>
  <c r="F31"/>
  <c r="E31"/>
  <c r="B31"/>
  <c r="AD99"/>
  <c r="S99"/>
  <c r="Q99"/>
  <c r="P99"/>
  <c r="O99"/>
  <c r="L99"/>
  <c r="I99"/>
  <c r="H99"/>
  <c r="G99"/>
  <c r="F99"/>
  <c r="E99"/>
  <c r="B99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42"/>
  <c r="S42"/>
  <c r="Q42"/>
  <c r="P42"/>
  <c r="O42"/>
  <c r="L42"/>
  <c r="I42"/>
  <c r="H42"/>
  <c r="G42"/>
  <c r="F42"/>
  <c r="E42"/>
  <c r="B42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79"/>
  <c r="S79"/>
  <c r="Q79"/>
  <c r="P79"/>
  <c r="O79"/>
  <c r="L79"/>
  <c r="I79"/>
  <c r="H79"/>
  <c r="G79"/>
  <c r="F79"/>
  <c r="E79"/>
  <c r="B79"/>
  <c r="AD53"/>
  <c r="S53"/>
  <c r="Q53"/>
  <c r="P53"/>
  <c r="O53"/>
  <c r="L53"/>
  <c r="I53"/>
  <c r="H53"/>
  <c r="G53"/>
  <c r="F53"/>
  <c r="E53"/>
  <c r="B53"/>
  <c r="AD37"/>
  <c r="S37"/>
  <c r="Q37"/>
  <c r="P37"/>
  <c r="O37"/>
  <c r="L37"/>
  <c r="I37"/>
  <c r="H37"/>
  <c r="G37"/>
  <c r="F37"/>
  <c r="E37"/>
  <c r="B37"/>
  <c r="AD150"/>
  <c r="S150"/>
  <c r="Q150"/>
  <c r="P150"/>
  <c r="O150"/>
  <c r="L150"/>
  <c r="I150"/>
  <c r="H150"/>
  <c r="G150"/>
  <c r="F150"/>
  <c r="E150"/>
  <c r="B150"/>
  <c r="AD24"/>
  <c r="S24"/>
  <c r="Q24"/>
  <c r="P24"/>
  <c r="O24"/>
  <c r="L24"/>
  <c r="I24"/>
  <c r="H24"/>
  <c r="G24"/>
  <c r="F24"/>
  <c r="E24"/>
  <c r="B24"/>
  <c r="AD12"/>
  <c r="S12"/>
  <c r="Q12"/>
  <c r="P12"/>
  <c r="O12"/>
  <c r="L12"/>
  <c r="I12"/>
  <c r="H12"/>
  <c r="G12"/>
  <c r="F12"/>
  <c r="E12"/>
  <c r="B12"/>
  <c r="AD30"/>
  <c r="S30"/>
  <c r="Q30"/>
  <c r="P30"/>
  <c r="O30"/>
  <c r="L30"/>
  <c r="I30"/>
  <c r="H30"/>
  <c r="G30"/>
  <c r="F30"/>
  <c r="E30"/>
  <c r="B30"/>
  <c r="AD6"/>
  <c r="S6"/>
  <c r="Q6"/>
  <c r="P6"/>
  <c r="O6"/>
  <c r="L6"/>
  <c r="I6"/>
  <c r="H6"/>
  <c r="G6"/>
  <c r="F6"/>
  <c r="E6"/>
  <c r="B6"/>
  <c r="AD66"/>
  <c r="S66"/>
  <c r="Q66"/>
  <c r="P66"/>
  <c r="O66"/>
  <c r="L66"/>
  <c r="I66"/>
  <c r="H66"/>
  <c r="G66"/>
  <c r="F66"/>
  <c r="E66"/>
  <c r="B66"/>
  <c r="AD84"/>
  <c r="S84"/>
  <c r="Q84"/>
  <c r="P84"/>
  <c r="O84"/>
  <c r="L84"/>
  <c r="I84"/>
  <c r="H84"/>
  <c r="G84"/>
  <c r="F84"/>
  <c r="E84"/>
  <c r="B84"/>
  <c r="AD149"/>
  <c r="S149"/>
  <c r="Q149"/>
  <c r="P149"/>
  <c r="O149"/>
  <c r="L149"/>
  <c r="I149"/>
  <c r="H149"/>
  <c r="G149"/>
  <c r="F149"/>
  <c r="E149"/>
  <c r="B149"/>
  <c r="AD35"/>
  <c r="S35"/>
  <c r="Q35"/>
  <c r="P35"/>
  <c r="O35"/>
  <c r="L35"/>
  <c r="I35"/>
  <c r="H35"/>
  <c r="G35"/>
  <c r="F35"/>
  <c r="E35"/>
  <c r="B35"/>
  <c r="AD15"/>
  <c r="S15"/>
  <c r="Q15"/>
  <c r="P15"/>
  <c r="O15"/>
  <c r="L15"/>
  <c r="I15"/>
  <c r="H15"/>
  <c r="G15"/>
  <c r="F15"/>
  <c r="E15"/>
  <c r="B15"/>
  <c r="AD88"/>
  <c r="S88"/>
  <c r="Q88"/>
  <c r="P88"/>
  <c r="O88"/>
  <c r="L88"/>
  <c r="I88"/>
  <c r="H88"/>
  <c r="G88"/>
  <c r="F88"/>
  <c r="E88"/>
  <c r="B88"/>
  <c r="AD148"/>
  <c r="S148"/>
  <c r="Q148"/>
  <c r="P148"/>
  <c r="O148"/>
  <c r="L148"/>
  <c r="I148"/>
  <c r="H148"/>
  <c r="G148"/>
  <c r="F148"/>
  <c r="E148"/>
  <c r="B148"/>
  <c r="AD82"/>
  <c r="S82"/>
  <c r="Q82"/>
  <c r="P82"/>
  <c r="O82"/>
  <c r="L82"/>
  <c r="I82"/>
  <c r="H82"/>
  <c r="G82"/>
  <c r="F82"/>
  <c r="E82"/>
  <c r="B82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29"/>
  <c r="S29"/>
  <c r="Q29"/>
  <c r="P29"/>
  <c r="O29"/>
  <c r="L29"/>
  <c r="I29"/>
  <c r="H29"/>
  <c r="G29"/>
  <c r="F29"/>
  <c r="E29"/>
  <c r="B29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25"/>
  <c r="S25"/>
  <c r="Q25"/>
  <c r="P25"/>
  <c r="O25"/>
  <c r="L25"/>
  <c r="I25"/>
  <c r="H25"/>
  <c r="G25"/>
  <c r="F25"/>
  <c r="E25"/>
  <c r="B25"/>
  <c r="AD68"/>
  <c r="S68"/>
  <c r="Q68"/>
  <c r="P68"/>
  <c r="O68"/>
  <c r="L68"/>
  <c r="I68"/>
  <c r="H68"/>
  <c r="G68"/>
  <c r="F68"/>
  <c r="E68"/>
  <c r="B68"/>
  <c r="AD70"/>
  <c r="S70"/>
  <c r="Q70"/>
  <c r="P70"/>
  <c r="O70"/>
  <c r="L70"/>
  <c r="I70"/>
  <c r="H70"/>
  <c r="G70"/>
  <c r="F70"/>
  <c r="E70"/>
  <c r="B70"/>
  <c r="AD63"/>
  <c r="S63"/>
  <c r="Q63"/>
  <c r="P63"/>
  <c r="O63"/>
  <c r="L63"/>
  <c r="I63"/>
  <c r="H63"/>
  <c r="G63"/>
  <c r="F63"/>
  <c r="E63"/>
  <c r="B63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41"/>
  <c r="S41"/>
  <c r="Q41"/>
  <c r="P41"/>
  <c r="O41"/>
  <c r="L41"/>
  <c r="I41"/>
  <c r="H41"/>
  <c r="G41"/>
  <c r="F41"/>
  <c r="E41"/>
  <c r="B41"/>
  <c r="AD87"/>
  <c r="S87"/>
  <c r="Q87"/>
  <c r="P87"/>
  <c r="O87"/>
  <c r="L87"/>
  <c r="I87"/>
  <c r="H87"/>
  <c r="G87"/>
  <c r="F87"/>
  <c r="E87"/>
  <c r="B87"/>
  <c r="AD138"/>
  <c r="S138"/>
  <c r="Q138"/>
  <c r="P138"/>
  <c r="O138"/>
  <c r="L138"/>
  <c r="I138"/>
  <c r="H138"/>
  <c r="G138"/>
  <c r="F138"/>
  <c r="E138"/>
  <c r="B138"/>
  <c r="AD72"/>
  <c r="S72"/>
  <c r="Q72"/>
  <c r="P72"/>
  <c r="O72"/>
  <c r="L72"/>
  <c r="I72"/>
  <c r="H72"/>
  <c r="G72"/>
  <c r="F72"/>
  <c r="E72"/>
  <c r="B72"/>
  <c r="AD62"/>
  <c r="S62"/>
  <c r="Q62"/>
  <c r="P62"/>
  <c r="O62"/>
  <c r="L62"/>
  <c r="I62"/>
  <c r="H62"/>
  <c r="G62"/>
  <c r="F62"/>
  <c r="E62"/>
  <c r="B62"/>
  <c r="AD36"/>
  <c r="S36"/>
  <c r="Q36"/>
  <c r="P36"/>
  <c r="O36"/>
  <c r="L36"/>
  <c r="I36"/>
  <c r="H36"/>
  <c r="G36"/>
  <c r="F36"/>
  <c r="E36"/>
  <c r="B36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9"/>
  <c r="S19"/>
  <c r="Q19"/>
  <c r="P19"/>
  <c r="O19"/>
  <c r="L19"/>
  <c r="I19"/>
  <c r="H19"/>
  <c r="G19"/>
  <c r="F19"/>
  <c r="E19"/>
  <c r="B19"/>
  <c r="AD133"/>
  <c r="S133"/>
  <c r="Q133"/>
  <c r="P133"/>
  <c r="O133"/>
  <c r="L133"/>
  <c r="I133"/>
  <c r="H133"/>
  <c r="G133"/>
  <c r="F133"/>
  <c r="E133"/>
  <c r="B133"/>
  <c r="AD5"/>
  <c r="S5"/>
  <c r="Q5"/>
  <c r="P5"/>
  <c r="O5"/>
  <c r="L5"/>
  <c r="I5"/>
  <c r="H5"/>
  <c r="G5"/>
  <c r="F5"/>
  <c r="E5"/>
  <c r="B5"/>
  <c r="AD81"/>
  <c r="S81"/>
  <c r="Q81"/>
  <c r="P81"/>
  <c r="O81"/>
  <c r="L81"/>
  <c r="I81"/>
  <c r="H81"/>
  <c r="G81"/>
  <c r="F81"/>
  <c r="E81"/>
  <c r="B81"/>
  <c r="AD10"/>
  <c r="S10"/>
  <c r="Q10"/>
  <c r="P10"/>
  <c r="O10"/>
  <c r="L10"/>
  <c r="I10"/>
  <c r="H10"/>
  <c r="G10"/>
  <c r="F10"/>
  <c r="E10"/>
  <c r="B10"/>
  <c r="AD59"/>
  <c r="S59"/>
  <c r="Q59"/>
  <c r="P59"/>
  <c r="O59"/>
  <c r="L59"/>
  <c r="I59"/>
  <c r="H59"/>
  <c r="G59"/>
  <c r="F59"/>
  <c r="E59"/>
  <c r="B59"/>
  <c r="AD132"/>
  <c r="S132"/>
  <c r="Q132"/>
  <c r="P132"/>
  <c r="O132"/>
  <c r="L132"/>
  <c r="I132"/>
  <c r="H132"/>
  <c r="G132"/>
  <c r="F132"/>
  <c r="E132"/>
  <c r="B132"/>
  <c r="AD74"/>
  <c r="S74"/>
  <c r="Q74"/>
  <c r="P74"/>
  <c r="O74"/>
  <c r="L74"/>
  <c r="I74"/>
  <c r="H74"/>
  <c r="G74"/>
  <c r="F74"/>
  <c r="E74"/>
  <c r="B74"/>
  <c r="AD39"/>
  <c r="S39"/>
  <c r="Q39"/>
  <c r="P39"/>
  <c r="O39"/>
  <c r="L39"/>
  <c r="I39"/>
  <c r="H39"/>
  <c r="G39"/>
  <c r="F39"/>
  <c r="E39"/>
  <c r="B39"/>
  <c r="AD131"/>
  <c r="S131"/>
  <c r="Q131"/>
  <c r="P131"/>
  <c r="O131"/>
  <c r="L131"/>
  <c r="I131"/>
  <c r="H131"/>
  <c r="G131"/>
  <c r="F131"/>
  <c r="E131"/>
  <c r="B131"/>
  <c r="AD20"/>
  <c r="S20"/>
  <c r="Q20"/>
  <c r="P20"/>
  <c r="O20"/>
  <c r="L20"/>
  <c r="I20"/>
  <c r="H20"/>
  <c r="G20"/>
  <c r="F20"/>
  <c r="E20"/>
  <c r="B20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11"/>
  <c r="S111"/>
  <c r="Q111"/>
  <c r="P111"/>
  <c r="O111"/>
  <c r="L111"/>
  <c r="I111"/>
  <c r="H111"/>
  <c r="G111"/>
  <c r="F111"/>
  <c r="E111"/>
  <c r="B111"/>
  <c r="AD65"/>
  <c r="S65"/>
  <c r="Q65"/>
  <c r="P65"/>
  <c r="O65"/>
  <c r="L65"/>
  <c r="I65"/>
  <c r="H65"/>
  <c r="G65"/>
  <c r="F65"/>
  <c r="E65"/>
  <c r="B65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7"/>
  <c r="S107"/>
  <c r="Q107"/>
  <c r="P107"/>
  <c r="O107"/>
  <c r="L107"/>
  <c r="I107"/>
  <c r="H107"/>
  <c r="G107"/>
  <c r="F107"/>
  <c r="E107"/>
  <c r="B107"/>
  <c r="AD92"/>
  <c r="S92"/>
  <c r="Q92"/>
  <c r="P92"/>
  <c r="O92"/>
  <c r="L92"/>
  <c r="I92"/>
  <c r="H92"/>
  <c r="G92"/>
  <c r="F92"/>
  <c r="E92"/>
  <c r="B92"/>
  <c r="AD108"/>
  <c r="S108"/>
  <c r="Q108"/>
  <c r="P108"/>
  <c r="O108"/>
  <c r="L108"/>
  <c r="I108"/>
  <c r="H108"/>
  <c r="G108"/>
  <c r="F108"/>
  <c r="E108"/>
  <c r="B108"/>
  <c r="AD179"/>
  <c r="S179"/>
  <c r="Q179"/>
  <c r="P179"/>
  <c r="O179"/>
  <c r="L179"/>
  <c r="I179"/>
  <c r="H179"/>
  <c r="G179"/>
  <c r="F179"/>
  <c r="E179"/>
  <c r="B179"/>
  <c r="AD174"/>
  <c r="S174"/>
  <c r="Q174"/>
  <c r="P174"/>
  <c r="O174"/>
  <c r="L174"/>
  <c r="I174"/>
  <c r="H174"/>
  <c r="G174"/>
  <c r="F174"/>
  <c r="E174"/>
  <c r="B174"/>
  <c r="AD171"/>
  <c r="S171"/>
  <c r="Q171"/>
  <c r="P171"/>
  <c r="O171"/>
  <c r="L171"/>
  <c r="I171"/>
  <c r="H171"/>
  <c r="G171"/>
  <c r="F171"/>
  <c r="E171"/>
  <c r="B171"/>
  <c r="AD61"/>
  <c r="S61"/>
  <c r="Q61"/>
  <c r="P61"/>
  <c r="O61"/>
  <c r="L61"/>
  <c r="I61"/>
  <c r="H61"/>
  <c r="G61"/>
  <c r="F61"/>
  <c r="E61"/>
  <c r="B61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67"/>
  <c r="S67"/>
  <c r="Q67"/>
  <c r="P67"/>
  <c r="O67"/>
  <c r="L67"/>
  <c r="I67"/>
  <c r="H67"/>
  <c r="G67"/>
  <c r="F67"/>
  <c r="E67"/>
  <c r="B67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3"/>
  <c r="S273"/>
  <c r="Q273"/>
  <c r="P273"/>
  <c r="O273"/>
  <c r="L273"/>
  <c r="I273"/>
  <c r="H273"/>
  <c r="G273"/>
  <c r="F273"/>
  <c r="E273"/>
  <c r="B273"/>
  <c r="AD270"/>
  <c r="S270"/>
  <c r="Q270"/>
  <c r="P270"/>
  <c r="O270"/>
  <c r="L270"/>
  <c r="I270"/>
  <c r="H270"/>
  <c r="G270"/>
  <c r="F270"/>
  <c r="E270"/>
  <c r="B270"/>
  <c r="AD90"/>
  <c r="S90"/>
  <c r="Q90"/>
  <c r="P90"/>
  <c r="O90"/>
  <c r="L90"/>
  <c r="I90"/>
  <c r="H90"/>
  <c r="G90"/>
  <c r="F90"/>
  <c r="E90"/>
  <c r="B90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7"/>
  <c r="S7"/>
  <c r="Q7"/>
  <c r="P7"/>
  <c r="O7"/>
  <c r="L7"/>
  <c r="I7"/>
  <c r="H7"/>
  <c r="G7"/>
  <c r="F7"/>
  <c r="E7"/>
  <c r="B7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0"/>
  <c r="S210"/>
  <c r="Q210"/>
  <c r="P210"/>
  <c r="O210"/>
  <c r="L210"/>
  <c r="I210"/>
  <c r="H210"/>
  <c r="G210"/>
  <c r="F210"/>
  <c r="E210"/>
  <c r="B210"/>
  <c r="AD23"/>
  <c r="S23"/>
  <c r="Q23"/>
  <c r="P23"/>
  <c r="O23"/>
  <c r="L23"/>
  <c r="I23"/>
  <c r="H23"/>
  <c r="G23"/>
  <c r="F23"/>
  <c r="E23"/>
  <c r="B23"/>
  <c r="AD209"/>
  <c r="S209"/>
  <c r="Q209"/>
  <c r="P209"/>
  <c r="O209"/>
  <c r="L209"/>
  <c r="I209"/>
  <c r="H209"/>
  <c r="G209"/>
  <c r="F209"/>
  <c r="E209"/>
  <c r="B209"/>
  <c r="AD13"/>
  <c r="S13"/>
  <c r="Q13"/>
  <c r="P13"/>
  <c r="O13"/>
  <c r="L13"/>
  <c r="I13"/>
  <c r="H13"/>
  <c r="G13"/>
  <c r="F13"/>
  <c r="E13"/>
  <c r="B13"/>
  <c r="AD208"/>
  <c r="S208"/>
  <c r="Q208"/>
  <c r="P208"/>
  <c r="O208"/>
  <c r="L208"/>
  <c r="I208"/>
  <c r="H208"/>
  <c r="G208"/>
  <c r="F208"/>
  <c r="E208"/>
  <c r="B208"/>
  <c r="AD45"/>
  <c r="S45"/>
  <c r="Q45"/>
  <c r="P45"/>
  <c r="O45"/>
  <c r="L45"/>
  <c r="I45"/>
  <c r="H45"/>
  <c r="G45"/>
  <c r="F45"/>
  <c r="E45"/>
  <c r="B45"/>
  <c r="AD207"/>
  <c r="S207"/>
  <c r="Q207"/>
  <c r="P207"/>
  <c r="O207"/>
  <c r="L207"/>
  <c r="I207"/>
  <c r="H207"/>
  <c r="G207"/>
  <c r="F207"/>
  <c r="E207"/>
  <c r="B207"/>
  <c r="AD102"/>
  <c r="S102"/>
  <c r="Q102"/>
  <c r="P102"/>
  <c r="O102"/>
  <c r="L102"/>
  <c r="I102"/>
  <c r="H102"/>
  <c r="G102"/>
  <c r="F102"/>
  <c r="E102"/>
  <c r="B102"/>
  <c r="AD22"/>
  <c r="S22"/>
  <c r="Q22"/>
  <c r="P22"/>
  <c r="O22"/>
  <c r="L22"/>
  <c r="I22"/>
  <c r="H22"/>
  <c r="G22"/>
  <c r="F22"/>
  <c r="E22"/>
  <c r="B22"/>
  <c r="AD206"/>
  <c r="S206"/>
  <c r="Q206"/>
  <c r="P206"/>
  <c r="O206"/>
  <c r="L206"/>
  <c r="I206"/>
  <c r="H206"/>
  <c r="G206"/>
  <c r="F206"/>
  <c r="E206"/>
  <c r="B206"/>
  <c r="AD55"/>
  <c r="S55"/>
  <c r="Q55"/>
  <c r="P55"/>
  <c r="O55"/>
  <c r="L55"/>
  <c r="I55"/>
  <c r="H55"/>
  <c r="G55"/>
  <c r="F55"/>
  <c r="E55"/>
  <c r="B55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05"/>
  <c r="S105"/>
  <c r="Q105"/>
  <c r="P105"/>
  <c r="O105"/>
  <c r="L105"/>
  <c r="I105"/>
  <c r="H105"/>
  <c r="G105"/>
  <c r="F105"/>
  <c r="E105"/>
  <c r="B105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3"/>
  <c r="S193"/>
  <c r="Q193"/>
  <c r="P193"/>
  <c r="O193"/>
  <c r="L193"/>
  <c r="I193"/>
  <c r="H193"/>
  <c r="G193"/>
  <c r="F193"/>
  <c r="E193"/>
  <c r="B193"/>
  <c r="AD181"/>
  <c r="S181"/>
  <c r="Q181"/>
  <c r="P181"/>
  <c r="O181"/>
  <c r="L181"/>
  <c r="I181"/>
  <c r="H181"/>
  <c r="G181"/>
  <c r="F181"/>
  <c r="E181"/>
  <c r="B181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8"/>
  <c r="S18"/>
  <c r="Q18"/>
  <c r="P18"/>
  <c r="O18"/>
  <c r="L18"/>
  <c r="I18"/>
  <c r="H18"/>
  <c r="G18"/>
  <c r="F18"/>
  <c r="E18"/>
  <c r="B18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26"/>
  <c r="S26"/>
  <c r="Q26"/>
  <c r="P26"/>
  <c r="O26"/>
  <c r="L26"/>
  <c r="I26"/>
  <c r="H26"/>
  <c r="G26"/>
  <c r="F26"/>
  <c r="E26"/>
  <c r="B26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01"/>
  <c r="S101"/>
  <c r="Q101"/>
  <c r="P101"/>
  <c r="O101"/>
  <c r="L101"/>
  <c r="I101"/>
  <c r="H101"/>
  <c r="G101"/>
  <c r="F101"/>
  <c r="E101"/>
  <c r="B101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23"/>
  <c r="S323"/>
  <c r="Q323"/>
  <c r="P323"/>
  <c r="O323"/>
  <c r="L323"/>
  <c r="I323"/>
  <c r="H323"/>
  <c r="G323"/>
  <c r="F323"/>
  <c r="E323"/>
  <c r="B323"/>
  <c r="AD52"/>
  <c r="S52"/>
  <c r="Q52"/>
  <c r="P52"/>
  <c r="O52"/>
  <c r="L52"/>
  <c r="I52"/>
  <c r="H52"/>
  <c r="G52"/>
  <c r="F52"/>
  <c r="E52"/>
  <c r="B52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7"/>
  <c r="S307"/>
  <c r="Q307"/>
  <c r="P307"/>
  <c r="O307"/>
  <c r="L307"/>
  <c r="I307"/>
  <c r="H307"/>
  <c r="G307"/>
  <c r="F307"/>
  <c r="E307"/>
  <c r="B307"/>
  <c r="AD106"/>
  <c r="S106"/>
  <c r="Q106"/>
  <c r="P106"/>
  <c r="O106"/>
  <c r="L106"/>
  <c r="I106"/>
  <c r="H106"/>
  <c r="G106"/>
  <c r="F106"/>
  <c r="E106"/>
  <c r="B106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11"/>
  <c r="S11"/>
  <c r="Q11"/>
  <c r="P11"/>
  <c r="O11"/>
  <c r="L11"/>
  <c r="I11"/>
  <c r="H11"/>
  <c r="G11"/>
  <c r="F11"/>
  <c r="E11"/>
  <c r="B11"/>
  <c r="AD299"/>
  <c r="S299"/>
  <c r="Q299"/>
  <c r="P299"/>
  <c r="O299"/>
  <c r="L299"/>
  <c r="I299"/>
  <c r="H299"/>
  <c r="G299"/>
  <c r="F299"/>
  <c r="E299"/>
  <c r="B299"/>
  <c r="AD14"/>
  <c r="S14"/>
  <c r="Q14"/>
  <c r="P14"/>
  <c r="O14"/>
  <c r="L14"/>
  <c r="I14"/>
  <c r="H14"/>
  <c r="G14"/>
  <c r="F14"/>
  <c r="E14"/>
  <c r="B14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51"/>
  <c r="S51"/>
  <c r="Q51"/>
  <c r="P51"/>
  <c r="O51"/>
  <c r="L51"/>
  <c r="I51"/>
  <c r="H51"/>
  <c r="G51"/>
  <c r="F51"/>
  <c r="E51"/>
  <c r="B51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93"/>
  <c r="S93"/>
  <c r="Q93"/>
  <c r="P93"/>
  <c r="O93"/>
  <c r="L93"/>
  <c r="I93"/>
  <c r="H93"/>
  <c r="G93"/>
  <c r="F93"/>
  <c r="E93"/>
  <c r="B93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96"/>
  <c r="S96"/>
  <c r="Q96"/>
  <c r="P96"/>
  <c r="O96"/>
  <c r="L96"/>
  <c r="I96"/>
  <c r="H96"/>
  <c r="G96"/>
  <c r="F96"/>
  <c r="E96"/>
  <c r="B96"/>
  <c r="AD258"/>
  <c r="S258"/>
  <c r="Q258"/>
  <c r="P258"/>
  <c r="O258"/>
  <c r="L258"/>
  <c r="I258"/>
  <c r="H258"/>
  <c r="G258"/>
  <c r="F258"/>
  <c r="E258"/>
  <c r="B258"/>
  <c r="AD56"/>
  <c r="S56"/>
  <c r="Q56"/>
  <c r="P56"/>
  <c r="O56"/>
  <c r="L56"/>
  <c r="I56"/>
  <c r="H56"/>
  <c r="G56"/>
  <c r="F56"/>
  <c r="E56"/>
  <c r="B56"/>
  <c r="AD76"/>
  <c r="S76"/>
  <c r="Q76"/>
  <c r="P76"/>
  <c r="O76"/>
  <c r="L76"/>
  <c r="I76"/>
  <c r="H76"/>
  <c r="G76"/>
  <c r="F76"/>
  <c r="E76"/>
  <c r="B76"/>
  <c r="AD257"/>
  <c r="S257"/>
  <c r="Q257"/>
  <c r="P257"/>
  <c r="O257"/>
  <c r="L257"/>
  <c r="I257"/>
  <c r="H257"/>
  <c r="G257"/>
  <c r="F257"/>
  <c r="E257"/>
  <c r="B257"/>
  <c r="AD80"/>
  <c r="S80"/>
  <c r="Q80"/>
  <c r="P80"/>
  <c r="O80"/>
  <c r="L80"/>
  <c r="I80"/>
  <c r="H80"/>
  <c r="G80"/>
  <c r="F80"/>
  <c r="E80"/>
  <c r="B80"/>
  <c r="AD256"/>
  <c r="S256"/>
  <c r="Q256"/>
  <c r="P256"/>
  <c r="O256"/>
  <c r="L256"/>
  <c r="I256"/>
  <c r="H256"/>
  <c r="G256"/>
  <c r="F256"/>
  <c r="E256"/>
  <c r="B256"/>
  <c r="AD50"/>
  <c r="S50"/>
  <c r="Q50"/>
  <c r="P50"/>
  <c r="O50"/>
  <c r="L50"/>
  <c r="I50"/>
  <c r="H50"/>
  <c r="G50"/>
  <c r="F50"/>
  <c r="E50"/>
  <c r="B50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7"/>
  <c r="S27"/>
  <c r="Q27"/>
  <c r="P27"/>
  <c r="O27"/>
  <c r="L27"/>
  <c r="I27"/>
  <c r="H27"/>
  <c r="G27"/>
  <c r="F27"/>
  <c r="E27"/>
  <c r="B27"/>
  <c r="AD252"/>
  <c r="S252"/>
  <c r="Q252"/>
  <c r="P252"/>
  <c r="O252"/>
  <c r="L252"/>
  <c r="I252"/>
  <c r="H252"/>
  <c r="G252"/>
  <c r="F252"/>
  <c r="E252"/>
  <c r="B252"/>
  <c r="AD100"/>
  <c r="S100"/>
  <c r="Q100"/>
  <c r="P100"/>
  <c r="O100"/>
  <c r="L100"/>
  <c r="I100"/>
  <c r="H100"/>
  <c r="G100"/>
  <c r="F100"/>
  <c r="E100"/>
  <c r="B100"/>
  <c r="AD251"/>
  <c r="S251"/>
  <c r="Q251"/>
  <c r="P251"/>
  <c r="O251"/>
  <c r="L251"/>
  <c r="I251"/>
  <c r="H251"/>
  <c r="G251"/>
  <c r="F251"/>
  <c r="E251"/>
  <c r="B251"/>
  <c r="AD17"/>
  <c r="S17"/>
  <c r="Q17"/>
  <c r="P17"/>
  <c r="O17"/>
  <c r="L17"/>
  <c r="I17"/>
  <c r="H17"/>
  <c r="G17"/>
  <c r="F17"/>
  <c r="E17"/>
  <c r="B17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83"/>
  <c r="S83"/>
  <c r="Q83"/>
  <c r="P83"/>
  <c r="O83"/>
  <c r="L83"/>
  <c r="I83"/>
  <c r="H83"/>
  <c r="G83"/>
  <c r="F83"/>
  <c r="E83"/>
  <c r="B83"/>
  <c r="AD199"/>
  <c r="S199"/>
  <c r="Q199"/>
  <c r="P199"/>
  <c r="O199"/>
  <c r="L199"/>
  <c r="I199"/>
  <c r="H199"/>
  <c r="G199"/>
  <c r="F199"/>
  <c r="E199"/>
  <c r="B199"/>
  <c r="AD191"/>
  <c r="S191"/>
  <c r="Q191"/>
  <c r="P191"/>
  <c r="O191"/>
  <c r="L191"/>
  <c r="I191"/>
  <c r="H191"/>
  <c r="G191"/>
  <c r="F191"/>
  <c r="E191"/>
  <c r="B191"/>
  <c r="AD180"/>
  <c r="S180"/>
  <c r="Q180"/>
  <c r="P180"/>
  <c r="O180"/>
  <c r="L180"/>
  <c r="I180"/>
  <c r="H180"/>
  <c r="G180"/>
  <c r="F180"/>
  <c r="E180"/>
  <c r="B180"/>
  <c r="AD178"/>
  <c r="S178"/>
  <c r="Q178"/>
  <c r="P178"/>
  <c r="O178"/>
  <c r="L178"/>
  <c r="I178"/>
  <c r="H178"/>
  <c r="G178"/>
  <c r="F178"/>
  <c r="E178"/>
  <c r="B178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33"/>
  <c r="S33"/>
  <c r="Q33"/>
  <c r="P33"/>
  <c r="O33"/>
  <c r="L33"/>
  <c r="I33"/>
  <c r="H33"/>
  <c r="G33"/>
  <c r="F33"/>
  <c r="E33"/>
  <c r="B33"/>
</calcChain>
</file>

<file path=xl/sharedStrings.xml><?xml version="1.0" encoding="utf-8"?>
<sst xmlns="http://schemas.openxmlformats.org/spreadsheetml/2006/main" count="8056" uniqueCount="735">
  <si>
    <t>Report :</t>
    <phoneticPr fontId="1" type="noConversion"/>
  </si>
  <si>
    <t>Report Date：</t>
    <phoneticPr fontId="1" type="noConversion"/>
  </si>
  <si>
    <t xml:space="preserve">Org. </t>
  </si>
  <si>
    <t>Position</t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</si>
  <si>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</si>
  <si>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</si>
  <si>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</si>
  <si>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</si>
  <si>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</si>
  <si>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</si>
  <si>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</si>
  <si>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</si>
  <si>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</si>
  <si>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</si>
  <si>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</si>
  <si>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</si>
  <si>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</si>
  <si>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</si>
  <si>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</si>
  <si>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</si>
  <si>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</si>
  <si>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</si>
  <si>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UP</t>
  </si>
  <si>
    <t>N1 Prj</t>
  </si>
  <si>
    <t>N2 Prj</t>
  </si>
  <si>
    <t>N3 Prj</t>
  </si>
  <si>
    <t>N4 Prj</t>
  </si>
  <si>
    <t>N5 Prj</t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</si>
  <si>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</si>
  <si>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</si>
  <si>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</si>
  <si>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</si>
  <si>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</si>
  <si>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</si>
  <si>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</si>
  <si>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</si>
  <si>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</si>
  <si>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BL WK</t>
  </si>
  <si>
    <t>BL FCST WK</t>
  </si>
  <si>
    <t>Last TTL OH</t>
    <phoneticPr fontId="1" type="noConversion"/>
  </si>
  <si>
    <t>TTL OH</t>
    <phoneticPr fontId="1" type="noConversion"/>
  </si>
  <si>
    <t>On the way</t>
  </si>
  <si>
    <t>Hub OH</t>
    <phoneticPr fontId="1" type="noConversion"/>
  </si>
  <si>
    <t>Others OH</t>
    <phoneticPr fontId="1" type="noConversion"/>
  </si>
  <si>
    <t>DC OH</t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</si>
  <si>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</si>
  <si>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</si>
  <si>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</si>
  <si>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</si>
  <si>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列標籤</t>
  </si>
  <si>
    <t>總計</t>
  </si>
  <si>
    <t>加總 - TTL OH AMT</t>
  </si>
  <si>
    <t>G</t>
  </si>
  <si>
    <t>計數 - Item Short Name</t>
  </si>
  <si>
    <t>比例 - Item Short Name</t>
  </si>
  <si>
    <t>比例 - TTL OH AMT</t>
  </si>
  <si>
    <t>2017/01/11 13:10</t>
  </si>
  <si>
    <t>AITG</t>
  </si>
  <si>
    <t/>
  </si>
  <si>
    <t>AS179-92LF</t>
  </si>
  <si>
    <t>SKYWORKS</t>
  </si>
  <si>
    <t>Irene</t>
  </si>
  <si>
    <t>25997</t>
  </si>
  <si>
    <t>LITEON</t>
  </si>
  <si>
    <t>AWL9581V2</t>
  </si>
  <si>
    <t>F</t>
  </si>
  <si>
    <t>CM32180A3OP-AD</t>
  </si>
  <si>
    <t>CAPELLA</t>
  </si>
  <si>
    <t>E</t>
  </si>
  <si>
    <t>CM3218A3OP-AD</t>
  </si>
  <si>
    <t>CSRQ53719C25-CBBU-T</t>
  </si>
  <si>
    <t>CSR</t>
  </si>
  <si>
    <t>CSRQ53750C25-CBBU-T</t>
  </si>
  <si>
    <t>EMMC08G-M325-A52</t>
  </si>
  <si>
    <t>KINGSTON</t>
  </si>
  <si>
    <t>LV8123AGQW</t>
  </si>
  <si>
    <t>RICHTEK</t>
  </si>
  <si>
    <t>LV8130BGQW</t>
  </si>
  <si>
    <t>RFX2401C</t>
  </si>
  <si>
    <t>RFX8051</t>
  </si>
  <si>
    <t>RFX8422S</t>
  </si>
  <si>
    <t>RT6576DGQW</t>
  </si>
  <si>
    <t>RT7272BGSP</t>
  </si>
  <si>
    <t>RT8010GQW</t>
  </si>
  <si>
    <t>RT8015AGQW</t>
  </si>
  <si>
    <t>RT8058GQW</t>
  </si>
  <si>
    <t>RT8068AZQW</t>
  </si>
  <si>
    <t>RT8097BHGB</t>
  </si>
  <si>
    <t>RT8120BGSP</t>
  </si>
  <si>
    <t>RT8127AGQW</t>
  </si>
  <si>
    <t>RT8129AGQW</t>
  </si>
  <si>
    <t>RT8202AGQW</t>
  </si>
  <si>
    <t>RT8209AGQW</t>
  </si>
  <si>
    <t>RT8237CZQW(2)</t>
  </si>
  <si>
    <t>RT8288AZSP</t>
  </si>
  <si>
    <t>RT8295AHZSP</t>
  </si>
  <si>
    <t>RT8296AHZSP</t>
  </si>
  <si>
    <t>RT8525DGQW</t>
  </si>
  <si>
    <t>RT9011-GGGQWC</t>
  </si>
  <si>
    <t>RT9013-18GB</t>
  </si>
  <si>
    <t>RT9013-25GB</t>
  </si>
  <si>
    <t>RT9013-25PB</t>
  </si>
  <si>
    <t>RT9013-33GB</t>
  </si>
  <si>
    <t>RT9026GFP</t>
  </si>
  <si>
    <t>RT9040GQW(2)</t>
  </si>
  <si>
    <t>RT9043GB</t>
  </si>
  <si>
    <t>RT9048GSP</t>
  </si>
  <si>
    <t>RT9049-12GB</t>
  </si>
  <si>
    <t>RT9053AGB</t>
  </si>
  <si>
    <t>RT9088AGQW</t>
  </si>
  <si>
    <t>RT9166-12GVL</t>
  </si>
  <si>
    <t>RT9173DGSP</t>
  </si>
  <si>
    <t>RT9179GB</t>
  </si>
  <si>
    <t>RT9193-15PB</t>
  </si>
  <si>
    <t>RT9193-18GB</t>
  </si>
  <si>
    <t>RT9297GQW</t>
  </si>
  <si>
    <t>RT9818C-27GV</t>
  </si>
  <si>
    <t>RT9818C-30PV</t>
  </si>
  <si>
    <t>SE2438T-R</t>
  </si>
  <si>
    <t>SE2576L-R</t>
  </si>
  <si>
    <t>SE2577L-R</t>
  </si>
  <si>
    <t>SE2595L-R</t>
  </si>
  <si>
    <t>SE5003L-R</t>
  </si>
  <si>
    <t>SE5003L1-R</t>
  </si>
  <si>
    <t>SE5005L-R</t>
  </si>
  <si>
    <t>SE5008L-R</t>
  </si>
  <si>
    <t>SE5022T-R</t>
  </si>
  <si>
    <t>SE5023L-R</t>
  </si>
  <si>
    <t>SE5516A-R</t>
  </si>
  <si>
    <t>SKY13314-374LF</t>
  </si>
  <si>
    <t>SKY13317-373LF</t>
  </si>
  <si>
    <t>SKY13323-378LF</t>
  </si>
  <si>
    <t>SKY13348-374LF</t>
  </si>
  <si>
    <t>SKY13351-378LF</t>
  </si>
  <si>
    <t>SKY13370-374LF</t>
  </si>
  <si>
    <t>SKY13373-460LF</t>
  </si>
  <si>
    <t>SKY13377-313LF</t>
  </si>
  <si>
    <t>SKY13380-350LF</t>
  </si>
  <si>
    <t>SKY13438-374LF</t>
  </si>
  <si>
    <t>SKY65404-31</t>
  </si>
  <si>
    <t>SKY65405-21</t>
  </si>
  <si>
    <t>SKY65971-11</t>
  </si>
  <si>
    <t>SKY65981-11</t>
  </si>
  <si>
    <t>SKY85302-11</t>
  </si>
  <si>
    <t>SKY85325-11</t>
  </si>
  <si>
    <t>SKY85405-11</t>
  </si>
  <si>
    <t>SKY85405-211</t>
  </si>
  <si>
    <t>SKY85703-11</t>
  </si>
  <si>
    <t>SKY85706-11</t>
  </si>
  <si>
    <t>SKY85712-21</t>
  </si>
  <si>
    <t>SKY85728-11</t>
  </si>
  <si>
    <t>SKY85736-11</t>
  </si>
  <si>
    <t>SKY85806-11</t>
  </si>
  <si>
    <t>SKY90006-374LF</t>
  </si>
  <si>
    <t>SMP1340-079LF</t>
  </si>
  <si>
    <t>SMP1345-040LF</t>
  </si>
  <si>
    <t>SMS7621-079LF</t>
  </si>
  <si>
    <t>SMS7630-079LF</t>
  </si>
  <si>
    <t>ZR374305/150BGCG19-C2</t>
  </si>
  <si>
    <t>ZR374305/300NCCG14-C2</t>
  </si>
  <si>
    <t>ZR374310/300BGCG27-C2</t>
  </si>
  <si>
    <t>ZR374310/300NCCG14-C2</t>
  </si>
  <si>
    <t>ADNS-2080</t>
  </si>
  <si>
    <t>PIXART</t>
  </si>
  <si>
    <t>ADNS-2120-001</t>
  </si>
  <si>
    <t>ADNS-2700</t>
  </si>
  <si>
    <t>ADNS-2710</t>
  </si>
  <si>
    <t>ADNS-3050</t>
  </si>
  <si>
    <t>ADNS-3090</t>
  </si>
  <si>
    <t>ADNS-5090</t>
  </si>
  <si>
    <t>ADNS-5100-001</t>
  </si>
  <si>
    <t>ADNS-5110-001</t>
  </si>
  <si>
    <t>ADNS-5120-002</t>
  </si>
  <si>
    <t>ADNS-6150</t>
  </si>
  <si>
    <t>ADNS-6170-002</t>
  </si>
  <si>
    <t>ADNS-7530</t>
  </si>
  <si>
    <t>ADNS-7550</t>
  </si>
  <si>
    <t>ADNS-8020</t>
  </si>
  <si>
    <t>ADNS-8100-002</t>
  </si>
  <si>
    <t>AND0581V3</t>
  </si>
  <si>
    <t>AON6262E</t>
  </si>
  <si>
    <t>AOS</t>
  </si>
  <si>
    <t>CSR8311A08-IQQD-R</t>
  </si>
  <si>
    <t>CSR8510A10-ICXR-R</t>
  </si>
  <si>
    <t>CSR8640B04-IBBC-R</t>
  </si>
  <si>
    <t>CSR8811A12-IQQD-R</t>
  </si>
  <si>
    <t>CSRQ5305C26-CBBU-T</t>
  </si>
  <si>
    <t>CSRQ5310C26-CBBU-T</t>
  </si>
  <si>
    <t>DK-USB-SPI-10225-1A</t>
  </si>
  <si>
    <t>HR1000AGS-Z</t>
  </si>
  <si>
    <t>MPS</t>
  </si>
  <si>
    <t>Gillian</t>
  </si>
  <si>
    <t>LM18-LSI</t>
  </si>
  <si>
    <t>LM19-LSI</t>
  </si>
  <si>
    <t>LM31-LNG</t>
  </si>
  <si>
    <t>MP1471AGJ-Z</t>
  </si>
  <si>
    <t>MP18021HN-A-LF-Z</t>
  </si>
  <si>
    <t>MP2159GJ-Z</t>
  </si>
  <si>
    <t>MP2233DJ-LF-Z</t>
  </si>
  <si>
    <t>MP6205DD-LF-Z</t>
  </si>
  <si>
    <t>MP6901DJ-LF-Z</t>
  </si>
  <si>
    <t>MP6902DS-C530-LF-Z</t>
  </si>
  <si>
    <t>MP6907GJ-Z</t>
  </si>
  <si>
    <t>MP6922AGSE-Z</t>
  </si>
  <si>
    <t>MP6922DSE-LF-Z</t>
  </si>
  <si>
    <t>MP6922NGS-Z</t>
  </si>
  <si>
    <t>MP6923GS-Z</t>
  </si>
  <si>
    <t>MP9131GG-Z</t>
  </si>
  <si>
    <t>MP9361DJ-LF-Z</t>
  </si>
  <si>
    <t>MPM3606GQV-Z</t>
  </si>
  <si>
    <t>MPM3620GQV-Z</t>
  </si>
  <si>
    <t>MPQ8632GL-6-Z</t>
  </si>
  <si>
    <t>PAW3204DB-TJ3L</t>
  </si>
  <si>
    <t>PAW3204DB-TJ3R</t>
  </si>
  <si>
    <t>PAW3205DB-TJ3T</t>
  </si>
  <si>
    <t>PAW3212DB-TJDT</t>
  </si>
  <si>
    <t>PAW3220LU-TJDU</t>
  </si>
  <si>
    <t>PAW3226DB-TJDA</t>
  </si>
  <si>
    <t>PAW3228LU-TJDU</t>
  </si>
  <si>
    <t>PAW3512DK-TJYA</t>
  </si>
  <si>
    <t>PAW3515DB</t>
  </si>
  <si>
    <t>PCT1336QN</t>
  </si>
  <si>
    <t>PMW3310DH-AWQT</t>
  </si>
  <si>
    <t>PMW3367DM-T3QU</t>
  </si>
  <si>
    <t>PMW3610DM-SUDU</t>
  </si>
  <si>
    <t>PNLR-012-LSI</t>
  </si>
  <si>
    <t>PNLR-012-RSI</t>
  </si>
  <si>
    <t>PNLR-013-LSI</t>
  </si>
  <si>
    <t>PNSR-015-RB8</t>
  </si>
  <si>
    <t>RT9193-15GB</t>
  </si>
  <si>
    <t>RICHTECH</t>
  </si>
  <si>
    <t>RT9193-28GB</t>
  </si>
  <si>
    <t>SDNS-3059-SS</t>
  </si>
  <si>
    <t>SDNS-3988</t>
  </si>
  <si>
    <t>SE2432L-R</t>
  </si>
  <si>
    <t>SKY85408-11</t>
  </si>
  <si>
    <t>SKY85614-11</t>
  </si>
  <si>
    <t>201345-MG03</t>
  </si>
  <si>
    <t>MICRO CRYSTAL</t>
  </si>
  <si>
    <t>CSR1011A05-IQQA-R</t>
  </si>
  <si>
    <t>CSR8670C-IBBH-R</t>
  </si>
  <si>
    <t>CSRQ53750C15-CBBU-T</t>
  </si>
  <si>
    <t>19-337C/RSBHGHC-M01/2T</t>
  </si>
  <si>
    <t>EVERLIGHT</t>
  </si>
  <si>
    <t>204-10SYGD/S530-E2/T2</t>
  </si>
  <si>
    <t>333-2SYGD/S530-E2</t>
  </si>
  <si>
    <t>61-238/RSGCBKC-B02/ET</t>
  </si>
  <si>
    <t>67-21/G6C-FN2P2B/2T</t>
  </si>
  <si>
    <t>74VHC595FT</t>
  </si>
  <si>
    <t>TOSHIBA</t>
  </si>
  <si>
    <t>Dustin</t>
  </si>
  <si>
    <t>A694B/2SYGSURW/S530-A3/F14-95</t>
  </si>
  <si>
    <t>AO3400A_101</t>
  </si>
  <si>
    <t>AO3401A</t>
  </si>
  <si>
    <t>AO3401L</t>
  </si>
  <si>
    <t>AO3403L</t>
  </si>
  <si>
    <t>AO3406L</t>
  </si>
  <si>
    <t>AO3407A</t>
  </si>
  <si>
    <t>AO3409L</t>
  </si>
  <si>
    <t>AO3413</t>
  </si>
  <si>
    <t>AO3414</t>
  </si>
  <si>
    <t>AO3415</t>
  </si>
  <si>
    <t>AO3419L</t>
  </si>
  <si>
    <t>AO4262E</t>
  </si>
  <si>
    <t>AO4264</t>
  </si>
  <si>
    <t>AO4264E</t>
  </si>
  <si>
    <t>AO4409</t>
  </si>
  <si>
    <t>AO4413</t>
  </si>
  <si>
    <t>AO4421</t>
  </si>
  <si>
    <t>AO4468</t>
  </si>
  <si>
    <t>AO4566</t>
  </si>
  <si>
    <t>AO4622</t>
  </si>
  <si>
    <t>AO5404E</t>
  </si>
  <si>
    <t>AO5404EL</t>
  </si>
  <si>
    <t>AO6604</t>
  </si>
  <si>
    <t>AO7405</t>
  </si>
  <si>
    <t>AO7410</t>
  </si>
  <si>
    <t>AO9926C</t>
  </si>
  <si>
    <t>AOB2500L</t>
  </si>
  <si>
    <t>AOB298L</t>
  </si>
  <si>
    <t>AOD409</t>
  </si>
  <si>
    <t>AOD458</t>
  </si>
  <si>
    <t>AOH3254</t>
  </si>
  <si>
    <t>AOI478</t>
  </si>
  <si>
    <t>AOI4N60</t>
  </si>
  <si>
    <t>AOI510</t>
  </si>
  <si>
    <t>AON6234</t>
  </si>
  <si>
    <t>AON6242</t>
  </si>
  <si>
    <t>AON6246</t>
  </si>
  <si>
    <t>AON6250</t>
  </si>
  <si>
    <t>AON6260</t>
  </si>
  <si>
    <t>AON6506</t>
  </si>
  <si>
    <t>AON6520</t>
  </si>
  <si>
    <t>AON7446</t>
  </si>
  <si>
    <t>AOT2500L</t>
  </si>
  <si>
    <t>AOT2918L</t>
  </si>
  <si>
    <t>AOT418L</t>
  </si>
  <si>
    <t>AOT440L</t>
  </si>
  <si>
    <t>AOTF10N60</t>
  </si>
  <si>
    <t>AOTF10N65</t>
  </si>
  <si>
    <t>AOTF11N62</t>
  </si>
  <si>
    <t>AOTF11N62L</t>
  </si>
  <si>
    <t>AOTF11N70</t>
  </si>
  <si>
    <t>AOTF12N50</t>
  </si>
  <si>
    <t>AOTF12N65</t>
  </si>
  <si>
    <t>AOTF12N65L</t>
  </si>
  <si>
    <t>AOTF14N50</t>
  </si>
  <si>
    <t>AOTF22N50</t>
  </si>
  <si>
    <t>AOTF2918L</t>
  </si>
  <si>
    <t>AOTF42S60L</t>
  </si>
  <si>
    <t>AOTF4N60L</t>
  </si>
  <si>
    <t>AOTF7N60</t>
  </si>
  <si>
    <t>AOTF7N60L</t>
  </si>
  <si>
    <t>AOTF7N65</t>
  </si>
  <si>
    <t>AOTF7N70</t>
  </si>
  <si>
    <t>AOTF8N50</t>
  </si>
  <si>
    <t>AOTF8N65</t>
  </si>
  <si>
    <t>AOTF9N70</t>
  </si>
  <si>
    <t>AOWF10N60</t>
  </si>
  <si>
    <t>AOWF15S65</t>
  </si>
  <si>
    <t>AOZ1015AI</t>
  </si>
  <si>
    <t>AOZ1212AI</t>
  </si>
  <si>
    <t>AOZ1233QI-01</t>
  </si>
  <si>
    <t>AOZ1267QI-01</t>
  </si>
  <si>
    <t>AOZ1360AIL</t>
  </si>
  <si>
    <t>AOZ1915DI</t>
  </si>
  <si>
    <t>AOZ8001DI</t>
  </si>
  <si>
    <t>AOZ8105CI</t>
  </si>
  <si>
    <t>AOZ8212CI-05L</t>
  </si>
  <si>
    <t>AOZ8231ADI-03</t>
  </si>
  <si>
    <t>AOZ8231ADI-05</t>
  </si>
  <si>
    <t>AOZ8300CI-03</t>
  </si>
  <si>
    <t>AOZ8328DI</t>
  </si>
  <si>
    <t>AOZ8808DI-05</t>
  </si>
  <si>
    <t>AOZ8809DI-05</t>
  </si>
  <si>
    <t>AOZ8851DI-05</t>
  </si>
  <si>
    <t>AOZ8902CIL</t>
  </si>
  <si>
    <t>AOZ8903CI</t>
  </si>
  <si>
    <t>AS3701A-BWLT-50</t>
  </si>
  <si>
    <t>AMS</t>
  </si>
  <si>
    <t>EASV1003W0</t>
  </si>
  <si>
    <t>EL1017(TA)-VG</t>
  </si>
  <si>
    <t>EL1018(TA)-VG</t>
  </si>
  <si>
    <t>EL357NA-TA</t>
  </si>
  <si>
    <t>EL3H7(B)(TB)(LTO)-VG</t>
  </si>
  <si>
    <t>EL3H7(C)(TA)-G</t>
  </si>
  <si>
    <t>EL817(C)-F</t>
  </si>
  <si>
    <t>EL817(C)-FV</t>
  </si>
  <si>
    <t>EL8171S1(TU)-G</t>
  </si>
  <si>
    <t>EL817M(A)-FG</t>
  </si>
  <si>
    <t>EL817S(B)(TA)-F</t>
  </si>
  <si>
    <t>EL817S1(B)(TA)-FG</t>
  </si>
  <si>
    <t>ELYU03-5070J4J6294310-N0</t>
  </si>
  <si>
    <t>ELYU03-5070J6J8294310-N0(FTK)</t>
  </si>
  <si>
    <t>HIR204C/H0</t>
  </si>
  <si>
    <t>IRM-V538M3/TR1</t>
  </si>
  <si>
    <t>JT4K71-AS-200</t>
  </si>
  <si>
    <t>LC01-6.TDT</t>
  </si>
  <si>
    <t>SEMTECH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</si>
  <si>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</si>
  <si>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</si>
  <si>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</si>
  <si>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</si>
  <si>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</si>
  <si>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</si>
  <si>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MX25L6473EM2I-10G</t>
  </si>
  <si>
    <t>MX25L6473FM2I-08G.T</t>
  </si>
  <si>
    <t>MX25L8006EM2I-12G</t>
  </si>
  <si>
    <t>MX25U12873FM2I-10G</t>
  </si>
  <si>
    <t>MX25U6473FM2I-10G</t>
  </si>
  <si>
    <t>RCLAMP0502A.TCT</t>
  </si>
  <si>
    <t>RCLAMP0502N.TCT</t>
  </si>
  <si>
    <t>RCLAMP0521Z.TNT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</si>
  <si>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</si>
  <si>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</si>
  <si>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</si>
  <si>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</si>
  <si>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</si>
  <si>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</si>
  <si>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</si>
  <si>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</si>
  <si>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RCLAMP3331ZATFT</t>
  </si>
  <si>
    <t>RE0108ADD6-12</t>
  </si>
  <si>
    <t>UPI</t>
  </si>
  <si>
    <t>RE0108ADD6-18</t>
  </si>
  <si>
    <t>RTC5612</t>
  </si>
  <si>
    <t>RICHWAVE</t>
  </si>
  <si>
    <t>RTC6655F</t>
  </si>
  <si>
    <t>SC4437SK-3.3TRT</t>
  </si>
  <si>
    <t>SC4626ZSKTRT</t>
  </si>
  <si>
    <t>SC632ULTRT</t>
  </si>
  <si>
    <t>SD05C.TCT</t>
  </si>
  <si>
    <t>SE2623L1-R</t>
  </si>
  <si>
    <t>SM36.TCT</t>
  </si>
  <si>
    <t>SMD1206P300SLRT</t>
  </si>
  <si>
    <t>PTTC</t>
  </si>
  <si>
    <t>SMD1210P110TFT</t>
  </si>
  <si>
    <t>SMD2920P300TF/15</t>
  </si>
  <si>
    <t>SRDA3.3-4.TBT</t>
  </si>
  <si>
    <t>SRV05-4.TCT</t>
  </si>
  <si>
    <t>SSM6N43FU</t>
  </si>
  <si>
    <t>SSM6N7002FU</t>
  </si>
  <si>
    <t>TC190G62AFG0009</t>
  </si>
  <si>
    <t>TC58NVG1S3HBAI4</t>
  </si>
  <si>
    <t>TC58NVG1S3HTA00</t>
  </si>
  <si>
    <t>TC58NVG2S0HBAI4</t>
  </si>
  <si>
    <t>TC74VHC125FT</t>
  </si>
  <si>
    <t>TC7SZ08FU</t>
  </si>
  <si>
    <t>TC7SZ125F</t>
  </si>
  <si>
    <t>TCS10DLU</t>
  </si>
  <si>
    <t>TH58NVG3S0HBAI4</t>
  </si>
  <si>
    <t>TH58NVG3S0HTA00</t>
  </si>
  <si>
    <t>THGBMBG5D1KBAIT</t>
  </si>
  <si>
    <t>THGBMDG5D1LBAIL</t>
  </si>
  <si>
    <t>THGBMFG7C1LBAIL</t>
  </si>
  <si>
    <t>TLP281-4</t>
  </si>
  <si>
    <t>TPC8067-H,LQ</t>
  </si>
  <si>
    <t>TPH1500CNH</t>
  </si>
  <si>
    <t>UP0104SSW8</t>
  </si>
  <si>
    <t>UP0108AED4-12</t>
  </si>
  <si>
    <t>UP0108AED4-28</t>
  </si>
  <si>
    <t>UP0111AMA5-00</t>
  </si>
  <si>
    <t>UP1535PDDA</t>
  </si>
  <si>
    <t>UP1536BDDA</t>
  </si>
  <si>
    <t>UP1536QDDA</t>
  </si>
  <si>
    <t>UP1536RDDA</t>
  </si>
  <si>
    <t>UP1539QQDD</t>
  </si>
  <si>
    <t>UP1591SQKF</t>
  </si>
  <si>
    <t>UP1704AMT5-00</t>
  </si>
  <si>
    <t>UP1708PQMI</t>
  </si>
  <si>
    <t>UP1713PQDD</t>
  </si>
  <si>
    <t>UP1722PDE6-00</t>
  </si>
  <si>
    <t>UP1727PDDA</t>
  </si>
  <si>
    <t>UP7501M8</t>
  </si>
  <si>
    <t>UP7549TMA5-25</t>
  </si>
  <si>
    <t>UP7550PMA8</t>
  </si>
  <si>
    <t>UP7604CMS3-N3</t>
  </si>
  <si>
    <t>UP8815PDDA</t>
  </si>
  <si>
    <t>UP9617PQDD</t>
  </si>
  <si>
    <t>數值</t>
  </si>
  <si>
    <t>R</t>
  </si>
  <si>
    <t>Red AMT</t>
  </si>
  <si>
    <t>Red Rank</t>
  </si>
  <si>
    <t>(多重項目)</t>
  </si>
  <si>
    <t>Report :</t>
  </si>
  <si>
    <t>DDR Stock Report</t>
  </si>
  <si>
    <t>Report Date：</t>
  </si>
  <si>
    <t>2016/12/29 12:10</t>
  </si>
  <si>
    <t>Type</t>
  </si>
  <si>
    <t>Item Short Name</t>
  </si>
  <si>
    <t>Brand</t>
  </si>
  <si>
    <t>OH WK</t>
  </si>
  <si>
    <t>OH FCST WK</t>
  </si>
  <si>
    <t>Last BL</t>
  </si>
  <si>
    <t>Backlog</t>
  </si>
  <si>
    <t>BL &lt;= 9WKs</t>
  </si>
  <si>
    <t>Last TTL OH</t>
  </si>
  <si>
    <t>TTL OH</t>
  </si>
  <si>
    <t>Stage</t>
  </si>
  <si>
    <t>Checking</t>
  </si>
  <si>
    <t>Hub OH</t>
  </si>
  <si>
    <t>Others OH</t>
  </si>
  <si>
    <t>Actual WK</t>
  </si>
  <si>
    <t>FCST WK</t>
  </si>
  <si>
    <t>FCST AWU</t>
  </si>
  <si>
    <t>Ratio</t>
  </si>
  <si>
    <t>Diret.</t>
  </si>
  <si>
    <t>Backlog AMT</t>
  </si>
  <si>
    <t>TTL OH AMT</t>
  </si>
  <si>
    <t>Hub OH AMT</t>
  </si>
  <si>
    <t>Avail. AMT</t>
  </si>
  <si>
    <t>N Prj</t>
  </si>
  <si>
    <t>Exception Criteria I</t>
  </si>
  <si>
    <t>None</t>
  </si>
  <si>
    <t>前八週無拉料</t>
  </si>
  <si>
    <t>--</t>
  </si>
  <si>
    <t>New</t>
  </si>
  <si>
    <t>ZeroZero</t>
  </si>
  <si>
    <t>MP</t>
  </si>
  <si>
    <t>Jan forecast 9k, Mar forecast 9k</t>
  </si>
  <si>
    <t>OverStock</t>
  </si>
  <si>
    <t>FCST:300K for AO3401L replacement</t>
  </si>
  <si>
    <t>AO3401L repalcement part for POWER BU &amp; NABU FCST:30K/M</t>
  </si>
  <si>
    <t>FCST:240K /M</t>
  </si>
  <si>
    <t>FCST: 300K/M</t>
  </si>
  <si>
    <t>FCST:3K/M during Q1</t>
  </si>
  <si>
    <t>Slow</t>
  </si>
  <si>
    <t>20161121-no demand for LITE-ON</t>
  </si>
  <si>
    <t>(20161121)no demand for LITE-ON</t>
  </si>
  <si>
    <t>LITEON is no demand</t>
  </si>
  <si>
    <t>Normal</t>
  </si>
  <si>
    <t>PM</t>
  </si>
  <si>
    <t xml:space="preserve">project eol , cancel bl </t>
  </si>
  <si>
    <t>Done</t>
  </si>
  <si>
    <t>shortage</t>
  </si>
  <si>
    <t>SalesPM</t>
  </si>
  <si>
    <t>Transfer to other cust</t>
  </si>
  <si>
    <t>FCST</t>
  </si>
  <si>
    <t xml:space="preserve">q1 forecast 12k </t>
  </si>
  <si>
    <t>FCST:  60K/M</t>
  </si>
  <si>
    <t>FCST:45K/M</t>
  </si>
  <si>
    <t>FCST:9K/M</t>
  </si>
  <si>
    <t>will be consign on Jan. and Feb.</t>
  </si>
  <si>
    <t>FCST:30K/M</t>
  </si>
  <si>
    <t>transfer to SZ</t>
  </si>
  <si>
    <t>to cover OPPO new demand</t>
  </si>
  <si>
    <t>will consume in Jan</t>
  </si>
  <si>
    <t>FCST:300K/M</t>
  </si>
  <si>
    <t>FCST:400K/M</t>
  </si>
  <si>
    <t>shortage, will line down on 1/25</t>
  </si>
  <si>
    <t>shortage, 21K/M</t>
  </si>
  <si>
    <t>transfer to FOXCONN</t>
  </si>
  <si>
    <t>FCST;60K/M</t>
  </si>
  <si>
    <t>FCST:60K/M</t>
  </si>
  <si>
    <t>FCST:45k/m</t>
  </si>
  <si>
    <t>sample for new project</t>
  </si>
  <si>
    <t>transferred to USI</t>
  </si>
  <si>
    <t>transfer to USI</t>
  </si>
  <si>
    <t>FCST:200K/M, shortage</t>
  </si>
  <si>
    <t>FCST:200K/M</t>
  </si>
  <si>
    <t>for new project, FCST:6K/M</t>
  </si>
  <si>
    <t>new part for NABU, FCST:6K/M</t>
  </si>
  <si>
    <t>cancel backlog</t>
  </si>
  <si>
    <t>FCST:5K/M</t>
  </si>
  <si>
    <t>cust is upside from JAN, FCST:6K/M</t>
  </si>
  <si>
    <t>20161230-demand delay to FEB</t>
  </si>
  <si>
    <t>there is no demand on JAN</t>
  </si>
  <si>
    <t>price issue , no demand</t>
  </si>
  <si>
    <t>FCST:15K/M</t>
  </si>
  <si>
    <t>FCST:7K</t>
  </si>
  <si>
    <t>FCST:7K/M</t>
  </si>
  <si>
    <t>210K transfer to SZ, HUB也要退</t>
  </si>
  <si>
    <t>already cancel backlog</t>
  </si>
  <si>
    <t>FCST:3K/M</t>
  </si>
  <si>
    <t>FCST:3K</t>
  </si>
  <si>
    <t>FCST:70K/M</t>
  </si>
  <si>
    <t>FCST:100K/M</t>
  </si>
  <si>
    <t>demand delay to FEB</t>
  </si>
  <si>
    <t>FCST:2.5K/M</t>
  </si>
  <si>
    <t>prepare for Dell new project</t>
  </si>
  <si>
    <t xml:space="preserve">transfer to Foxconn </t>
  </si>
  <si>
    <t>DD</t>
  </si>
  <si>
    <t>FCST:40K/M</t>
  </si>
  <si>
    <t>FCST:20K/M</t>
  </si>
  <si>
    <t>for new project, FCST: 30K/M</t>
  </si>
  <si>
    <t>cust is downside since JAN, FCST:6K/M</t>
  </si>
  <si>
    <t>cust is downside since Jan, FCST:6K/M</t>
  </si>
  <si>
    <t>FCST:90K/M</t>
  </si>
  <si>
    <t xml:space="preserve">FCST:150K, push out backlog, Sale keep 400K, and push PM to transfer stock*314K </t>
  </si>
  <si>
    <t>customer demand 50K/M</t>
  </si>
  <si>
    <t>transfer to WISTRON</t>
  </si>
  <si>
    <t>HUB return and transfer to WISTRON</t>
  </si>
  <si>
    <t>FCST:80K/M</t>
  </si>
  <si>
    <t>FCST:50K/M</t>
  </si>
  <si>
    <t>will consume 50K in Jan</t>
  </si>
  <si>
    <t>customer will consume 50K in Jan</t>
  </si>
  <si>
    <t>FCST:50K/M, push out backlog</t>
  </si>
  <si>
    <t>customer demand drop to 60K/M , push out backlog</t>
  </si>
  <si>
    <t>transfer 20K to TVP, FCST:10K/M</t>
  </si>
  <si>
    <t>FCST:10K/M</t>
  </si>
  <si>
    <t>buffer stock for 130W project</t>
  </si>
  <si>
    <t>buffer stock for sudden demand</t>
  </si>
  <si>
    <t>new project for UBNT</t>
  </si>
  <si>
    <t>prepare for UBNT new project</t>
  </si>
  <si>
    <t>old D/C</t>
  </si>
  <si>
    <t>slow, old D/C</t>
  </si>
  <si>
    <t>FCST:10K/M , push out backlog</t>
  </si>
  <si>
    <t>FCST:400K in Jan</t>
  </si>
  <si>
    <t>prepare for new project</t>
  </si>
  <si>
    <t>FCST:10K/M, push out backlog, and push cus. Consign VMI</t>
  </si>
  <si>
    <t>FCST:150K/M</t>
  </si>
  <si>
    <t>FCST50K from Mar, push out BLOG</t>
  </si>
  <si>
    <t>new project will be MP in Feb, FCST:50K/M</t>
  </si>
  <si>
    <t>FCST:12K/M</t>
  </si>
  <si>
    <t>20161024 -slow</t>
  </si>
  <si>
    <t>20161024---slow moving</t>
  </si>
  <si>
    <t>Dead</t>
  </si>
  <si>
    <t>20160829-slow</t>
  </si>
  <si>
    <t>20160829-slow moving</t>
  </si>
  <si>
    <t>FCST:6K/M and upside to 12K/M since MAR</t>
  </si>
  <si>
    <t>FCST:800pcs/M</t>
  </si>
  <si>
    <t>FCST:2K/M</t>
  </si>
  <si>
    <t>for new project</t>
  </si>
  <si>
    <t>there is no demand for LITEON</t>
  </si>
  <si>
    <t>FCST:81K/M</t>
  </si>
  <si>
    <t>transferred to TVB</t>
  </si>
  <si>
    <t>transfer to TPV</t>
  </si>
  <si>
    <t>FCST:1800K/M</t>
  </si>
  <si>
    <t>FCST:10K/M since MAR</t>
  </si>
  <si>
    <t>FCST:10K/M since FEB</t>
  </si>
  <si>
    <t>billing on JAN</t>
  </si>
  <si>
    <t>total OPO: 500pcs</t>
  </si>
  <si>
    <t>FCST:9K on JAN</t>
  </si>
  <si>
    <t>cust is upside since JAN, FCST:510K/M</t>
  </si>
  <si>
    <t>20161230-slow moving</t>
  </si>
  <si>
    <t>slow</t>
  </si>
  <si>
    <t>for UBNT new project</t>
  </si>
  <si>
    <t>the cust is upside to 540K/M since JAN</t>
  </si>
  <si>
    <t>FCST:480K/M</t>
  </si>
  <si>
    <t>transferred to MSI</t>
  </si>
  <si>
    <t>Jan~Mar demand 9k, 18k for other cust</t>
  </si>
  <si>
    <t>SR</t>
  </si>
  <si>
    <t>check demand</t>
  </si>
  <si>
    <t>checking customer demand</t>
  </si>
  <si>
    <t>Jan~Mar demand 7.5k, 12.5k for other cust</t>
  </si>
  <si>
    <t>Amtran inquire new demand in feb</t>
  </si>
  <si>
    <t>Have be shipped last week</t>
  </si>
  <si>
    <t>Jan~Mar demand 21.6k</t>
  </si>
  <si>
    <t>Lite-on forecast 3.6K/M</t>
  </si>
  <si>
    <t>FCST: 500K/M</t>
  </si>
  <si>
    <t>preapre for new project</t>
  </si>
  <si>
    <t>HUB沒光寶6K</t>
  </si>
  <si>
    <t>6K不是LITEON的</t>
  </si>
  <si>
    <t>FCST: 40K in Jan</t>
  </si>
  <si>
    <t>re-label to ELYU03-5070J4J6294310-N0</t>
  </si>
  <si>
    <t>請整併再一起==&gt; ELYU03-5070J6J8294310-N0(FTK)</t>
  </si>
  <si>
    <t>will consume 2K in Feb</t>
  </si>
  <si>
    <t>demand delay to FEB, FCST:150K/M</t>
  </si>
  <si>
    <t>Sample for new project</t>
  </si>
  <si>
    <t>B250 MP in Jan, forecast 150k/m</t>
  </si>
  <si>
    <t>for MB new roject, mp in q1 end, forecast 10k/m</t>
  </si>
  <si>
    <t>FCST:21K/M</t>
  </si>
  <si>
    <t>FCST:24K/M</t>
  </si>
  <si>
    <t>FCST:1K/M &amp; push BLOG</t>
  </si>
  <si>
    <t>FCST:80K in Jan</t>
  </si>
  <si>
    <t>FCST:10K</t>
  </si>
  <si>
    <t>20161121-slow</t>
  </si>
  <si>
    <t>20161121-slow moving</t>
  </si>
  <si>
    <t>FCTS:40K/M</t>
  </si>
  <si>
    <t>FCST:100Ku/M</t>
  </si>
  <si>
    <t>FCST:25Ku/M</t>
  </si>
  <si>
    <t>upside to 8K since JAN</t>
  </si>
  <si>
    <t>FCST:25K/M</t>
  </si>
  <si>
    <t>FCST:4Ku/M</t>
  </si>
  <si>
    <t>for new project, FCST:10K/M</t>
  </si>
  <si>
    <t xml:space="preserve">for new project and FCST:40K/M </t>
  </si>
  <si>
    <t>FCST:4K/M</t>
  </si>
  <si>
    <t xml:space="preserve">for new project and FCST:4K/M </t>
  </si>
  <si>
    <t xml:space="preserve">DI new project for CNC, MP in Q2, forecast 5k/M </t>
  </si>
  <si>
    <t>DI new project for CNC, MP in Q2, forecast 5k/M</t>
  </si>
  <si>
    <t>FCST:3Ku/M</t>
  </si>
  <si>
    <t>for new project(wearable device)</t>
  </si>
  <si>
    <t>FCST:9Ku/M</t>
  </si>
  <si>
    <t>cust is downside since JAN, FCST:15K/M</t>
  </si>
  <si>
    <t>FCST:36Ku/M since DEC</t>
  </si>
  <si>
    <t>FCST:50Ku/M since DEC</t>
  </si>
  <si>
    <t>upside to 36Ku since DEC</t>
  </si>
  <si>
    <t>the cust is upside to 30K/M since JAN</t>
  </si>
  <si>
    <t>FCST:20Ku/M</t>
  </si>
  <si>
    <t>FCST:12Ku/M</t>
  </si>
  <si>
    <t>the cust is upside to 50K/M since JAN</t>
  </si>
  <si>
    <t>upside to 45Ku/M since DEC</t>
  </si>
  <si>
    <t>consumed on DEC</t>
  </si>
  <si>
    <t>the demand delay to MAR, FCST:6K/M</t>
  </si>
  <si>
    <t>the csut is downside since JAN, FCST:24K/M</t>
  </si>
  <si>
    <t>FCST:36Ku/M</t>
  </si>
  <si>
    <t xml:space="preserve">shortage </t>
  </si>
  <si>
    <t>Feb~Apr forecast 10k, 12.5k for othe cust</t>
  </si>
  <si>
    <t>Q1 forecast 60k/M, checking B25/TINY4 share rate</t>
  </si>
  <si>
    <t>q1 forecast 10k/m</t>
  </si>
  <si>
    <t>for UBNT, UBNT forecast 1.5Mu/M</t>
  </si>
  <si>
    <t>checking b250/tiny4 share rate in q1</t>
  </si>
  <si>
    <t>new project mp in q2</t>
  </si>
  <si>
    <t>q1 forecast 30k</t>
  </si>
  <si>
    <t>q1 forecast 210k</t>
  </si>
  <si>
    <t>Jan forecast 51k, Feb~Apr forecast 20k/m</t>
  </si>
  <si>
    <t>forecast 25k/m</t>
  </si>
  <si>
    <t>last order 5k , project eol</t>
  </si>
  <si>
    <t xml:space="preserve">q1 forecast 50k </t>
  </si>
  <si>
    <t xml:space="preserve">Feb forecast 3k </t>
  </si>
  <si>
    <t xml:space="preserve">Jan forecast 3k </t>
  </si>
  <si>
    <t>forecast 18k/m</t>
  </si>
  <si>
    <t xml:space="preserve">Jan forecast 10k </t>
  </si>
  <si>
    <t xml:space="preserve">q1 forecast 15k </t>
  </si>
  <si>
    <t xml:space="preserve">q1 forcast 6k </t>
  </si>
  <si>
    <t>ship out in 12/28</t>
  </si>
  <si>
    <t>q1 forecst 18k</t>
  </si>
  <si>
    <t>BL in Jun'17</t>
  </si>
  <si>
    <t>Demand postpone to Jan, forecast 100k/m</t>
  </si>
  <si>
    <t>correct PN: JT4K71-AS-200(K1)</t>
  </si>
  <si>
    <t>part number is not correct.</t>
  </si>
  <si>
    <t>FCST:300Ku/M</t>
  </si>
  <si>
    <t>demand on DEC</t>
  </si>
  <si>
    <t>fore othe cust</t>
  </si>
  <si>
    <t>q1 forecast 390k</t>
  </si>
  <si>
    <t>q1 forecast 150k, 42k transfer to othe cust</t>
  </si>
  <si>
    <t>q1 forecast 27k</t>
  </si>
  <si>
    <t>shortage, 2017 forecast 11Mu</t>
  </si>
  <si>
    <t>q1 forecast 2.1Mu</t>
  </si>
  <si>
    <t>Lite-on forecast 100k/m, for othe cust</t>
  </si>
  <si>
    <t>q1 forecast 339k</t>
  </si>
  <si>
    <t>q1 forecast 87k</t>
  </si>
  <si>
    <t xml:space="preserve">FCST : Feb:30Ku , March : 150Ku . </t>
  </si>
  <si>
    <t>q1 forecast 45k</t>
  </si>
  <si>
    <t>q1 forecast 78k</t>
  </si>
  <si>
    <t>shortagae</t>
  </si>
  <si>
    <t>Transfer to Edom</t>
  </si>
  <si>
    <t>checking new project mp date</t>
  </si>
  <si>
    <t>for new project sample</t>
  </si>
  <si>
    <t>new project mp in Feb FORECAST 40K/M</t>
  </si>
  <si>
    <t>for other cust</t>
  </si>
  <si>
    <t xml:space="preserve">q1 forecast 42k </t>
  </si>
  <si>
    <t>Lite-on forecast 15K/M</t>
  </si>
  <si>
    <t>FCST:60K on JAN and 30K/M since FEB</t>
  </si>
  <si>
    <t>FCST:36Ku/M and upside to 60K on JAN</t>
  </si>
  <si>
    <t>push to consume the HUB stk</t>
  </si>
  <si>
    <t>transferred to other cust.</t>
  </si>
  <si>
    <t>there is no demand for LITEON and no STK &amp; PBK</t>
  </si>
  <si>
    <t>FCST:60K/M since JAN</t>
  </si>
  <si>
    <t>FCST:60Ku/M since JAN</t>
  </si>
  <si>
    <t>q1 forwcast 9k</t>
  </si>
  <si>
    <t>q1 forwcast 513k</t>
  </si>
  <si>
    <t>q1 forwcast 105k</t>
  </si>
  <si>
    <t>FCST:2Ku/M since DEC</t>
  </si>
  <si>
    <t>FCST:900K/M</t>
  </si>
  <si>
    <t>FCST:210K/M</t>
  </si>
  <si>
    <t>20161121-slow moving, transfer to other cust to consume around 10K/M</t>
  </si>
  <si>
    <t>20161121-demand delay to FEB</t>
  </si>
  <si>
    <t>(20161121)demand delay to FEB</t>
  </si>
  <si>
    <t>FCST:72K/M</t>
  </si>
  <si>
    <t>FCST:18K on JAN and 6K/M since FEB</t>
  </si>
  <si>
    <t>FCST:6K/M</t>
  </si>
  <si>
    <t>LITEON real STK: 3874pcs and will consume on JAN &amp; FEB</t>
  </si>
  <si>
    <t>shortage item; billing on JAN</t>
  </si>
  <si>
    <t>transfer to other cust.</t>
  </si>
  <si>
    <t>LITE-ON PN:TLP291-4, FCST2K/M</t>
  </si>
  <si>
    <t>the HUB STK will be consumed on FEB</t>
  </si>
  <si>
    <t>FCST:500K/M</t>
  </si>
  <si>
    <t>FCST:120K/M &amp; for new project on Q1</t>
  </si>
  <si>
    <t>20161219-there is no demand for LITEON</t>
  </si>
  <si>
    <t>(20161219)there is no demand for LITEON</t>
  </si>
  <si>
    <t>FCST:5K/M (shortage part)</t>
  </si>
  <si>
    <t>replacement; FCST:3K/M</t>
  </si>
  <si>
    <t>FCST:400K/M &amp; for new project</t>
  </si>
  <si>
    <t>replacement for UBNT project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</si>
</sst>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76" formatCode="#,##0_);[Red]\(#,##0\)"/>
    <numFmt numFmtId="177" formatCode="#,##0.0_);[Red]\(#,##0.0\)"/>
    <numFmt numFmtId="178" formatCode="#,##0.0000_ "/>
    <numFmt numFmtId="179" formatCode="#,##0_ "/>
  </numFmts>
  <fonts count="2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  <font>
      <sz val="10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  <border>
      <left style="thin">
        <color theme="3" tint="0.39997558519241921"/>
      </left>
      <right/>
      <top style="thin">
        <color rgb="FF538DD5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176" fontId="3" fillId="0" borderId="1" xfId="0" applyNumberFormat="1" applyFont="1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19" fillId="0" borderId="4" xfId="0" applyNumberFormat="1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enya.chen" refreshedDate="42808.968492129628" createdVersion="4" refreshedVersion="3" minRefreshableVersion="3" recordCount="353">
  <cacheSource type="worksheet">
    <worksheetSource name="表格1"/>
  </cacheSource>
  <cacheFields count="50">
    <cacheField name="Type" numFmtId="0">
      <sharedItems/>
    </cacheField>
    <cacheField name="Item Short Name" numFmtId="49">
      <sharedItems/>
    </cacheField>
    <cacheField name="Brand" numFmtId="49">
      <sharedItems containsBlank="1" count="20">
        <s v="AOS"/>
        <s v="PIXART"/>
        <s v="TOSHIBA"/>
        <s v="SKYWORKS"/>
        <s v="MPS"/>
        <s v="RICHTEK"/>
        <s v="CSR"/>
        <s v="UPI"/>
        <s v="EVERLIGHT"/>
        <s v="SEMTECH"/>
        <s v="MXIC"/>
        <s v="AMS"/>
        <s v="MICRO CRYSTAL"/>
        <s v="RICHWAVE"/>
        <s v="CAPELLA"/>
        <s v="KINGSTON"/>
        <s v="RICHTECH"/>
        <s v="PTTC"/>
        <m u="1"/>
        <s v="A" u="1"/>
      </sharedItems>
    </cacheField>
    <cacheField name="OH WK" numFmtId="0">
      <sharedItems containsMixedTypes="1" containsNumber="1" minValue="0" maxValue="32160.3"/>
    </cacheField>
    <cacheField name="OH FCST WK" numFmtId="177">
      <sharedItems containsMixedTypes="1" containsNumber="1" minValue="0" maxValue="780.3"/>
    </cacheField>
    <cacheField name="BL WK" numFmtId="177">
      <sharedItems containsMixedTypes="1" containsNumber="1" minValue="0" maxValue="60166.7"/>
    </cacheField>
    <cacheField name="BL FCST WK" numFmtId="177">
      <sharedItems containsMixedTypes="1" containsNumber="1" minValue="0" maxValue="1027.3"/>
    </cacheField>
    <cacheField name="Last BL" numFmtId="176">
      <sharedItems containsSemiMixedTypes="0" containsString="0" containsNumber="1" containsInteger="1" minValue="0" maxValue="6227000"/>
    </cacheField>
    <cacheField name="Backlog" numFmtId="176">
      <sharedItems containsSemiMixedTypes="0" containsString="0" containsNumber="1" containsInteger="1" minValue="0" maxValue="11340000"/>
    </cacheField>
    <cacheField name="BL &lt;= 9WKs" numFmtId="176">
      <sharedItems containsSemiMixedTypes="0" containsString="0" containsNumber="1" containsInteger="1" minValue="0" maxValue="4240454"/>
    </cacheField>
    <cacheField name="Last TTL OH" numFmtId="176">
      <sharedItems containsSemiMixedTypes="0" containsString="0" containsNumber="1" containsInteger="1" minValue="0" maxValue="4964000"/>
    </cacheField>
    <cacheField name="TTL OH" numFmtId="176">
      <sharedItems containsSemiMixedTypes="0" containsString="0" containsNumber="1" containsInteger="1" minValue="0" maxValue="5963000"/>
    </cacheField>
    <cacheField name="Sales" numFmtId="0">
      <sharedItems/>
    </cacheField>
    <cacheField name="Stage" numFmtId="0">
      <sharedItems/>
    </cacheField>
    <cacheField name="Status" numFmtId="0">
      <sharedItems/>
    </cacheField>
    <cacheField name="Owner" numFmtId="0">
      <sharedItems/>
    </cacheField>
    <cacheField name="Action" numFmtId="0">
      <sharedItems containsNonDate="0" containsString="0" containsBlank="1"/>
    </cacheField>
    <cacheField name="Last Action" numFmtId="0">
      <sharedItems containsMixedTypes="1" containsNumber="1" containsInteger="1" minValue="0" maxValue="0"/>
    </cacheField>
    <cacheField name="DC OH" numFmtId="176">
      <sharedItems containsSemiMixedTypes="0" containsString="0" containsNumber="1" containsInteger="1" minValue="0" maxValue="5843000"/>
    </cacheField>
    <cacheField name="On the way" numFmtId="176">
      <sharedItems containsSemiMixedTypes="0" containsString="0" containsNumber="1" containsInteger="1" minValue="0" maxValue="228000"/>
    </cacheField>
    <cacheField name="Hub OH" numFmtId="176">
      <sharedItems containsSemiMixedTypes="0" containsString="0" containsNumber="1" containsInteger="1" minValue="0" maxValue="615000"/>
    </cacheField>
    <cacheField name="Others OH" numFmtId="176">
      <sharedItems containsSemiMixedTypes="0" containsString="0" containsNumber="1" containsInteger="1" minValue="0" maxValue="81000"/>
    </cacheField>
    <cacheField name="Avail." numFmtId="176">
      <sharedItems containsSemiMixedTypes="0" containsString="0" containsNumber="1" containsInteger="1" minValue="0" maxValue="11340000" count="253">
        <n v="10841000"/>
        <n v="501000"/>
        <n v="2535141"/>
        <n v="163890"/>
        <n v="553962"/>
        <n v="72350"/>
        <n v="2157000"/>
        <n v="381000"/>
        <n v="633600"/>
        <n v="963000"/>
        <n v="471000"/>
        <n v="560000"/>
        <n v="3615721"/>
        <n v="619500"/>
        <n v="20000"/>
        <n v="3087000"/>
        <n v="3311600"/>
        <n v="1713000"/>
        <n v="179000"/>
        <n v="57500"/>
        <n v="292075"/>
        <n v="217000"/>
        <n v="102000"/>
        <n v="246219"/>
        <n v="209099"/>
        <n v="249000"/>
        <n v="98750"/>
        <n v="198838"/>
        <n v="3520"/>
        <n v="75000"/>
        <n v="180000"/>
        <n v="21970"/>
        <n v="477000"/>
        <n v="140195"/>
        <n v="254938"/>
        <n v="40800"/>
        <n v="216000"/>
        <n v="33000"/>
        <n v="169641"/>
        <n v="5511"/>
        <n v="248000"/>
        <n v="250694"/>
        <n v="12000"/>
        <n v="120000"/>
        <n v="139000"/>
        <n v="27000"/>
        <n v="408000"/>
        <n v="51000"/>
        <n v="69350"/>
        <n v="125000"/>
        <n v="70000"/>
        <n v="15716"/>
        <n v="171605"/>
        <n v="7500"/>
        <n v="18000"/>
        <n v="63457"/>
        <n v="37500"/>
        <n v="45000"/>
        <n v="8771"/>
        <n v="3000"/>
        <n v="96766"/>
        <n v="148046"/>
        <n v="10000"/>
        <n v="656"/>
        <n v="99882"/>
        <n v="156000"/>
        <n v="63000"/>
        <n v="4500"/>
        <n v="24000"/>
        <n v="9427"/>
        <n v="169386"/>
        <n v="115098"/>
        <n v="2000"/>
        <n v="2900"/>
        <n v="189000"/>
        <n v="9000"/>
        <n v="91454"/>
        <n v="30777"/>
        <n v="9072"/>
        <n v="1203"/>
        <n v="5700"/>
        <n v="12381"/>
        <n v="660"/>
        <n v="600"/>
        <n v="500"/>
        <n v="900"/>
        <n v="1220"/>
        <n v="177"/>
        <n v="1000"/>
        <n v="390"/>
        <n v="30"/>
        <n v="220"/>
        <n v="0"/>
        <n v="800"/>
        <n v="8000"/>
        <n v="460"/>
        <n v="15553"/>
        <n v="42400"/>
        <n v="43147"/>
        <n v="145898"/>
        <n v="71846"/>
        <n v="11794"/>
        <n v="29634"/>
        <n v="25861"/>
        <n v="14393"/>
        <n v="65719"/>
        <n v="118085"/>
        <n v="68124"/>
        <n v="215858"/>
        <n v="37727"/>
        <n v="41513"/>
        <n v="1041000"/>
        <n v="1629000"/>
        <n v="196992"/>
        <n v="348000"/>
        <n v="600000"/>
        <n v="2147"/>
        <n v="1287000"/>
        <n v="6400"/>
        <n v="17600"/>
        <n v="35000"/>
        <n v="2148893"/>
        <n v="372000"/>
        <n v="202289"/>
        <n v="84367"/>
        <n v="465000"/>
        <n v="408609"/>
        <n v="2504887"/>
        <n v="243985"/>
        <n v="694992"/>
        <n v="69453"/>
        <n v="955398"/>
        <n v="39000"/>
        <n v="99000"/>
        <n v="36000"/>
        <n v="525000"/>
        <n v="141000"/>
        <n v="2541000"/>
        <n v="822000"/>
        <n v="5000"/>
        <n v="400000"/>
        <n v="28200"/>
        <n v="15600"/>
        <n v="1321298"/>
        <n v="311800"/>
        <n v="140900"/>
        <n v="365936"/>
        <n v="227500"/>
        <n v="594000"/>
        <n v="11000"/>
        <n v="110079"/>
        <n v="51912"/>
        <n v="930760"/>
        <n v="2500"/>
        <n v="72000"/>
        <n v="194400"/>
        <n v="540000"/>
        <n v="582500"/>
        <n v="40000"/>
        <n v="102332"/>
        <n v="32945"/>
        <n v="96193"/>
        <n v="20936"/>
        <n v="86041"/>
        <n v="20745"/>
        <n v="60000"/>
        <n v="85619"/>
        <n v="1980"/>
        <n v="7641"/>
        <n v="833712"/>
        <n v="43188"/>
        <n v="151765"/>
        <n v="578981"/>
        <n v="112184"/>
        <n v="26618"/>
        <n v="7618252"/>
        <n v="5390"/>
        <n v="50460"/>
        <n v="120658"/>
        <n v="12015"/>
        <n v="346600"/>
        <n v="693000"/>
        <n v="153000"/>
        <n v="123000"/>
        <n v="54000"/>
        <n v="69000"/>
        <n v="32500"/>
        <n v="645442"/>
        <n v="15000"/>
        <n v="1089448"/>
        <n v="22500"/>
        <n v="5006122"/>
        <n v="136500"/>
        <n v="32352"/>
        <n v="12566"/>
        <n v="1728868"/>
        <n v="84596"/>
        <n v="25210"/>
        <n v="12945"/>
        <n v="11265"/>
        <n v="6000"/>
        <n v="687000"/>
        <n v="171000"/>
        <n v="1206000"/>
        <n v="131080"/>
        <n v="27042"/>
        <n v="609000"/>
        <n v="210000"/>
        <n v="138000"/>
        <n v="105000"/>
        <n v="11340000"/>
        <n v="423000"/>
        <n v="3294000"/>
        <n v="921000"/>
        <n v="90000"/>
        <n v="117000"/>
        <n v="87000"/>
        <n v="78000"/>
        <n v="603000"/>
        <n v="99675"/>
        <n v="226500"/>
        <n v="21000"/>
        <n v="64744"/>
        <n v="174000"/>
        <n v="84000"/>
        <n v="31877"/>
        <n v="151593"/>
        <n v="42000"/>
        <n v="498000"/>
        <n v="144000"/>
        <n v="4000"/>
        <n v="1974000"/>
        <n v="384000"/>
        <n v="7666"/>
        <n v="507206"/>
        <n v="169205"/>
        <n v="4360"/>
        <n v="590"/>
        <n v="53196"/>
        <n v="369000"/>
        <n v="47500"/>
        <n v="716601"/>
        <n v="358105"/>
        <n v="57000"/>
        <n v="2615"/>
        <n v="319227"/>
        <n v="3756730"/>
        <n v="586471"/>
        <n v="3660"/>
        <n v="1740000"/>
        <n v="7140"/>
        <n v="400"/>
        <n v="21420"/>
      </sharedItems>
    </cacheField>
    <cacheField name="Actual WK" numFmtId="177">
      <sharedItems containsMixedTypes="1" containsNumber="1" minValue="0" maxValue="92327"/>
    </cacheField>
    <cacheField name="FCST WK" numFmtId="177">
      <sharedItems containsMixedTypes="1" containsNumber="1" minValue="0" maxValue="1807.6"/>
    </cacheField>
    <cacheField name="Actual AWU" numFmtId="176">
      <sharedItems containsSemiMixedTypes="0" containsString="0" containsNumber="1" containsInteger="1" minValue="0" maxValue="523332"/>
    </cacheField>
    <cacheField name="FCST AWU" numFmtId="176">
      <sharedItems containsMixedTypes="1" containsNumber="1" containsInteger="1" minValue="0" maxValue="464634"/>
    </cacheField>
    <cacheField name="Ratio" numFmtId="177">
      <sharedItems containsMixedTypes="1" containsNumber="1" minValue="0" maxValue="333.8"/>
    </cacheField>
    <cacheField name="Diret." numFmtId="0">
      <sharedItems containsMixedTypes="1" containsNumber="1" containsInteger="1" minValue="50" maxValue="150"/>
    </cacheField>
    <cacheField name="FCST M" numFmtId="176">
      <sharedItems containsSemiMixedTypes="0" containsString="0" containsNumber="1" containsInteger="1" minValue="0" maxValue="1509702"/>
    </cacheField>
    <cacheField name="FCST M1" numFmtId="176">
      <sharedItems containsSemiMixedTypes="0" containsString="0" containsNumber="1" containsInteger="1" minValue="0" maxValue="2140000"/>
    </cacheField>
    <cacheField name="FCST M2" numFmtId="176">
      <sharedItems containsSemiMixedTypes="0" containsString="0" containsNumber="1" containsInteger="1" minValue="0" maxValue="1913449"/>
    </cacheField>
    <cacheField name="FCST M3" numFmtId="176">
      <sharedItems containsSemiMixedTypes="0" containsString="0" containsNumber="1" containsInteger="1" minValue="0" maxValue="11442181"/>
    </cacheField>
    <cacheField name="UP" numFmtId="178">
      <sharedItems containsSemiMixedTypes="0" containsString="0" containsNumber="1" minValue="0" maxValue="12"/>
    </cacheField>
    <cacheField name="Backlog AMT" numFmtId="176">
      <sharedItems containsSemiMixedTypes="0" containsString="0" containsNumber="1" minValue="0" maxValue="1606916.905"/>
    </cacheField>
    <cacheField name="TTL OH AMT" numFmtId="176">
      <sharedItems containsSemiMixedTypes="0" containsString="0" containsNumber="1" minValue="0" maxValue="637304.33899999992"/>
    </cacheField>
    <cacheField name="Hub OH AMT" numFmtId="176">
      <sharedItems containsSemiMixedTypes="0" containsString="0" containsNumber="1" minValue="0" maxValue="146207.98500000002"/>
    </cacheField>
    <cacheField name="Avail. AMT" numFmtId="176">
      <sharedItems containsSemiMixedTypes="0" containsString="0" containsNumber="1" minValue="0" maxValue="1961699.8900000001"/>
    </cacheField>
    <cacheField name="N Prj" numFmtId="176">
      <sharedItems containsSemiMixedTypes="0" containsString="0" containsNumber="1" containsInteger="1" minValue="0" maxValue="1500000"/>
    </cacheField>
    <cacheField name="N1 Prj" numFmtId="176">
      <sharedItems containsSemiMixedTypes="0" containsString="0" containsNumber="1" containsInteger="1" minValue="0" maxValue="2500000"/>
    </cacheField>
    <cacheField name="N2 Prj" numFmtId="176">
      <sharedItems containsSemiMixedTypes="0" containsString="0" containsNumber="1" containsInteger="1" minValue="0" maxValue="2500000"/>
    </cacheField>
    <cacheField name="N3 Prj" numFmtId="176">
      <sharedItems containsSemiMixedTypes="0" containsString="0" containsNumber="1" containsInteger="1" minValue="0" maxValue="2500000"/>
    </cacheField>
    <cacheField name="N4 Prj" numFmtId="176">
      <sharedItems containsSemiMixedTypes="0" containsString="0" containsNumber="1" containsInteger="1" minValue="0" maxValue="2500000"/>
    </cacheField>
    <cacheField name="N5 Prj" numFmtId="176">
      <sharedItems containsSemiMixedTypes="0" containsString="0" containsNumber="1" containsInteger="1" minValue="0" maxValue="2500000"/>
    </cacheField>
    <cacheField name="Org. " numFmtId="49">
      <sharedItems containsSemiMixedTypes="0" containsString="0" containsNumber="1" containsInteger="1" minValue="3714" maxValue="3719"/>
    </cacheField>
    <cacheField name="Customer" numFmtId="49">
      <sharedItems/>
    </cacheField>
    <cacheField name="Position" numFmtId="49">
      <sharedItems/>
    </cacheField>
    <cacheField name="Exception Criteria I" numFmtId="0">
      <sharedItems count="2">
        <s v="R"/>
        <s v="G"/>
      </sharedItems>
    </cacheField>
    <cacheField name="Red AMT" numFmtId="0">
      <sharedItems containsSemiMixedTypes="0" containsString="0" containsNumber="1" minValue="0" maxValue="169945.5"/>
    </cacheField>
    <cacheField name="Red Rank" numFmtId="0">
      <sharedItems containsSemiMixedTypes="0" containsString="0" containsNumber="1" containsInteger="1" minValue="1" maxValue="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3">
  <r>
    <s v="OverStock"/>
    <s v="AOZ8212CI-05L"/>
    <x v="0"/>
    <n v="32.5"/>
    <n v="17.899999999999999"/>
    <n v="26.5"/>
    <n v="14.7"/>
    <n v="6219000"/>
    <n v="4878000"/>
    <n v="2349000"/>
    <n v="4964000"/>
    <n v="5963000"/>
    <s v="Dustin"/>
    <s v="MP"/>
    <s v="Checking"/>
    <s v="Sales"/>
    <m/>
    <s v="FCST:1800K/M"/>
    <n v="5843000"/>
    <n v="0"/>
    <n v="120000"/>
    <n v="0"/>
    <x v="0"/>
    <n v="59"/>
    <n v="32.6"/>
    <n v="183750"/>
    <n v="332280"/>
    <n v="1.8"/>
    <n v="100"/>
    <n v="547345"/>
    <n v="1682502"/>
    <n v="1913449"/>
    <n v="11442181"/>
    <n v="2.8500000000000001E-2"/>
    <n v="139023"/>
    <n v="169945.5"/>
    <n v="3420"/>
    <n v="308968.5"/>
    <n v="1500000"/>
    <n v="2500000"/>
    <n v="2500000"/>
    <n v="2500000"/>
    <n v="2500000"/>
    <n v="2500000"/>
    <n v="3719"/>
    <s v="25997"/>
    <s v="LITEON"/>
    <x v="0"/>
    <n v="169945.5"/>
    <n v="1"/>
  </r>
  <r>
    <s v="ZeroZero"/>
    <s v="AO4262E"/>
    <x v="0"/>
    <s v="前八週無拉料"/>
    <s v="--"/>
    <s v="--"/>
    <s v="--"/>
    <n v="0"/>
    <n v="0"/>
    <n v="0"/>
    <n v="501000"/>
    <n v="501000"/>
    <s v="Gillian"/>
    <s v="New"/>
    <s v="Checking"/>
    <s v="Sales"/>
    <m/>
    <s v="transfer to SZ"/>
    <n v="501000"/>
    <n v="0"/>
    <n v="0"/>
    <n v="0"/>
    <x v="1"/>
    <s v=""/>
    <s v=""/>
    <n v="0"/>
    <s v=""/>
    <s v="E"/>
    <s v="E"/>
    <n v="0"/>
    <n v="0"/>
    <n v="0"/>
    <n v="0"/>
    <n v="0.26"/>
    <n v="0"/>
    <n v="130260"/>
    <n v="0"/>
    <n v="130260"/>
    <n v="0"/>
    <n v="0"/>
    <n v="0"/>
    <n v="0"/>
    <n v="0"/>
    <n v="0"/>
    <n v="3719"/>
    <s v="25997"/>
    <s v="LITEON"/>
    <x v="0"/>
    <n v="130260"/>
    <n v="2"/>
  </r>
  <r>
    <s v="OverStock"/>
    <s v="AOTF10N60"/>
    <x v="0"/>
    <n v="20.100000000000001"/>
    <s v="--"/>
    <n v="50"/>
    <s v="--"/>
    <n v="1832000"/>
    <n v="1807000"/>
    <n v="469000"/>
    <n v="714141"/>
    <n v="728141"/>
    <s v="Gillian"/>
    <s v="MP"/>
    <s v="Checking"/>
    <s v="Sales"/>
    <m/>
    <s v="FCST:150K, push out backlog, Sale keep 400K, and push PM to transfer stock*314K "/>
    <n v="723000"/>
    <n v="0"/>
    <n v="5141"/>
    <n v="0"/>
    <x v="2"/>
    <n v="70.099999999999994"/>
    <s v=""/>
    <n v="36159"/>
    <s v=""/>
    <s v="E"/>
    <s v="E"/>
    <n v="0"/>
    <n v="0"/>
    <n v="0"/>
    <n v="0"/>
    <n v="0.17369999999999999"/>
    <n v="313875.89999999997"/>
    <n v="126478.09169999999"/>
    <n v="892.99169999999992"/>
    <n v="440353.99169999996"/>
    <n v="30000"/>
    <n v="50000"/>
    <n v="100000"/>
    <n v="100000"/>
    <n v="100000"/>
    <n v="100000"/>
    <n v="3719"/>
    <s v="25997"/>
    <s v="LITEON"/>
    <x v="0"/>
    <n v="126478.09169999999"/>
    <n v="3"/>
  </r>
  <r>
    <s v="ZeroZero"/>
    <s v="PCT1336QN"/>
    <x v="1"/>
    <s v="前八週無拉料"/>
    <s v="--"/>
    <s v="--"/>
    <s v="--"/>
    <n v="0"/>
    <n v="0"/>
    <n v="0"/>
    <n v="163890"/>
    <n v="163890"/>
    <s v="Irene"/>
    <s v="MP"/>
    <s v="Slow"/>
    <s v="SalesPM"/>
    <m/>
    <s v="DI new project for CNC, MP in Q2, forecast 5k/M "/>
    <n v="73890"/>
    <n v="0"/>
    <n v="90000"/>
    <n v="0"/>
    <x v="3"/>
    <s v=""/>
    <s v=""/>
    <n v="0"/>
    <n v="0"/>
    <s v="E"/>
    <s v="E"/>
    <n v="0"/>
    <n v="0"/>
    <n v="0"/>
    <n v="0"/>
    <n v="0.73850000000000005"/>
    <n v="0"/>
    <n v="121032.76500000001"/>
    <n v="66465"/>
    <n v="121032.76500000001"/>
    <n v="0"/>
    <n v="0"/>
    <n v="0"/>
    <n v="0"/>
    <n v="0"/>
    <n v="0"/>
    <n v="3715"/>
    <s v="25997"/>
    <s v="LITEON"/>
    <x v="0"/>
    <n v="121032.76500000001"/>
    <n v="4"/>
  </r>
  <r>
    <s v="OverStock"/>
    <s v="AOWF15S65"/>
    <x v="0"/>
    <n v="32160.3"/>
    <s v="--"/>
    <n v="60166.7"/>
    <s v="--"/>
    <n v="361000"/>
    <n v="361000"/>
    <n v="160000"/>
    <n v="214962"/>
    <n v="192962"/>
    <s v="Gillian"/>
    <s v="New"/>
    <s v="Checking"/>
    <s v="SalesPM"/>
    <m/>
    <s v="FCST50K from Mar, push out BLOG"/>
    <n v="172000"/>
    <n v="0"/>
    <n v="20962"/>
    <n v="0"/>
    <x v="4"/>
    <n v="92327"/>
    <s v=""/>
    <n v="6"/>
    <n v="0"/>
    <s v="E"/>
    <s v="E"/>
    <n v="0"/>
    <n v="0"/>
    <n v="32038"/>
    <n v="0"/>
    <n v="0.55100000000000005"/>
    <n v="198911.00000000003"/>
    <n v="106322.06200000001"/>
    <n v="11550.062000000002"/>
    <n v="305233.06200000003"/>
    <n v="10000"/>
    <n v="10000"/>
    <n v="50000"/>
    <n v="80000"/>
    <n v="80000"/>
    <n v="80000"/>
    <n v="3719"/>
    <s v="25997"/>
    <s v="LITEON"/>
    <x v="0"/>
    <n v="106322.06200000001"/>
    <n v="5"/>
  </r>
  <r>
    <s v="ZeroZero"/>
    <s v="TC58NVG1S3HBAI4"/>
    <x v="2"/>
    <s v="前八週無拉料"/>
    <s v="--"/>
    <s v="--"/>
    <s v="--"/>
    <n v="0"/>
    <n v="0"/>
    <n v="0"/>
    <n v="107800"/>
    <n v="72350"/>
    <s v="Dustin"/>
    <s v="MP"/>
    <s v="Dead"/>
    <s v="Sales"/>
    <m/>
    <s v="20161121-slow moving, transfer to other cust to consume around 10K/M"/>
    <n v="72350"/>
    <n v="0"/>
    <n v="0"/>
    <n v="0"/>
    <x v="5"/>
    <s v=""/>
    <s v=""/>
    <n v="0"/>
    <s v=""/>
    <s v="E"/>
    <s v="E"/>
    <n v="0"/>
    <n v="0"/>
    <n v="0"/>
    <n v="0"/>
    <n v="0.90549999999999997"/>
    <n v="0"/>
    <n v="65512.924999999996"/>
    <n v="0"/>
    <n v="65512.924999999996"/>
    <n v="0"/>
    <n v="0"/>
    <n v="0"/>
    <n v="0"/>
    <n v="0"/>
    <n v="0"/>
    <n v="3719"/>
    <s v="25997"/>
    <s v="LITEON"/>
    <x v="0"/>
    <n v="65512.924999999996"/>
    <n v="6"/>
  </r>
  <r>
    <s v="OverStock"/>
    <s v="AO3415"/>
    <x v="0"/>
    <n v="284.2"/>
    <n v="88.2"/>
    <n v="54.1"/>
    <n v="16.8"/>
    <n v="468000"/>
    <n v="345000"/>
    <n v="345000"/>
    <n v="1704000"/>
    <n v="1812000"/>
    <s v="Dustin"/>
    <s v="MP"/>
    <s v="Slow"/>
    <s v="SalesPM"/>
    <m/>
    <s v="transfer to FOXCONN"/>
    <n v="1812000"/>
    <n v="0"/>
    <n v="0"/>
    <n v="0"/>
    <x v="6"/>
    <n v="338.4"/>
    <n v="105"/>
    <n v="6375"/>
    <n v="20550"/>
    <n v="3.2"/>
    <n v="150"/>
    <n v="29447"/>
    <n v="146158"/>
    <n v="91200"/>
    <n v="127968"/>
    <n v="3.3700000000000001E-2"/>
    <n v="11626.5"/>
    <n v="61064.4"/>
    <n v="0"/>
    <n v="72690.900000000009"/>
    <n v="30000"/>
    <n v="150000"/>
    <n v="150000"/>
    <n v="150000"/>
    <n v="150000"/>
    <n v="150000"/>
    <n v="3719"/>
    <s v="25997"/>
    <s v="LITEON"/>
    <x v="0"/>
    <n v="61064.4"/>
    <n v="7"/>
  </r>
  <r>
    <s v="OverStock"/>
    <s v="SKY13380-350LF"/>
    <x v="3"/>
    <n v="146.69999999999999"/>
    <n v="41.5"/>
    <n v="192"/>
    <n v="54.3"/>
    <n v="282000"/>
    <n v="216000"/>
    <n v="129000"/>
    <n v="111000"/>
    <n v="165000"/>
    <s v="Irene"/>
    <s v="MP"/>
    <s v="Done"/>
    <s v="SalesPM"/>
    <m/>
    <s v="FCST : Feb:30Ku , March : 150Ku . "/>
    <n v="165000"/>
    <n v="0"/>
    <n v="0"/>
    <n v="0"/>
    <x v="7"/>
    <n v="338.7"/>
    <n v="95.8"/>
    <n v="1125"/>
    <n v="3975"/>
    <n v="3.5"/>
    <n v="150"/>
    <n v="0"/>
    <n v="15375"/>
    <n v="136400"/>
    <n v="7200"/>
    <n v="0.3488"/>
    <n v="75340.800000000003"/>
    <n v="57552"/>
    <n v="0"/>
    <n v="132892.79999999999"/>
    <n v="36000"/>
    <n v="63000"/>
    <n v="81000"/>
    <n v="90000"/>
    <n v="90000"/>
    <n v="90000"/>
    <n v="3714"/>
    <s v="25997"/>
    <s v="LITEON"/>
    <x v="0"/>
    <n v="57552"/>
    <n v="8"/>
  </r>
  <r>
    <s v="OverStock"/>
    <s v="AOTF11N62"/>
    <x v="0"/>
    <n v="17.8"/>
    <s v="--"/>
    <n v="22.5"/>
    <s v="--"/>
    <n v="354000"/>
    <n v="354000"/>
    <n v="0"/>
    <n v="348600"/>
    <n v="279600"/>
    <s v="Gillian"/>
    <s v="MP"/>
    <s v="Checking"/>
    <s v="Sales"/>
    <m/>
    <s v="FCST:50K/M, push out backlog"/>
    <n v="259600"/>
    <n v="0"/>
    <n v="20000"/>
    <n v="0"/>
    <x v="8"/>
    <n v="40.200000000000003"/>
    <s v=""/>
    <n v="15751"/>
    <s v=""/>
    <s v="E"/>
    <s v="E"/>
    <n v="0"/>
    <n v="0"/>
    <n v="0"/>
    <n v="0"/>
    <n v="0.19400000000000001"/>
    <n v="68676"/>
    <n v="54242.400000000001"/>
    <n v="3880"/>
    <n v="122918.40000000001"/>
    <n v="50000"/>
    <n v="50000"/>
    <n v="50000"/>
    <n v="50000"/>
    <n v="50000"/>
    <n v="50000"/>
    <n v="3719"/>
    <s v="25997"/>
    <s v="LITEON"/>
    <x v="0"/>
    <n v="54242.400000000001"/>
    <n v="9"/>
  </r>
  <r>
    <s v="FCST"/>
    <s v="MP9361DJ-LF-Z"/>
    <x v="4"/>
    <s v="前八週無拉料"/>
    <n v="23.9"/>
    <s v="--"/>
    <n v="22.9"/>
    <n v="0"/>
    <n v="471000"/>
    <n v="471000"/>
    <n v="492000"/>
    <n v="492000"/>
    <s v="Irene"/>
    <s v=""/>
    <s v="Checking"/>
    <s v="Sales"/>
    <m/>
    <n v="0"/>
    <n v="492000"/>
    <n v="0"/>
    <n v="0"/>
    <n v="0"/>
    <x v="9"/>
    <s v=""/>
    <n v="46.8"/>
    <n v="0"/>
    <n v="20577"/>
    <s v="F"/>
    <s v="F"/>
    <n v="29688"/>
    <n v="146158"/>
    <n v="91200"/>
    <n v="127968"/>
    <n v="9.1800000000000007E-2"/>
    <n v="43237.8"/>
    <n v="45165.600000000006"/>
    <n v="0"/>
    <n v="88403.400000000009"/>
    <n v="84000"/>
    <n v="138000"/>
    <n v="102000"/>
    <n v="51000"/>
    <n v="51000"/>
    <n v="51000"/>
    <n v="3715"/>
    <s v="25997"/>
    <s v="LITEON"/>
    <x v="0"/>
    <n v="45165.600000000006"/>
    <n v="10"/>
  </r>
  <r>
    <s v="OverStock"/>
    <s v="SKY13373-460LF"/>
    <x v="3"/>
    <n v="110.9"/>
    <n v="43.4"/>
    <n v="68.599999999999994"/>
    <n v="26.8"/>
    <n v="315000"/>
    <n v="180000"/>
    <n v="57000"/>
    <n v="186000"/>
    <n v="291000"/>
    <s v="Irene"/>
    <s v="MP"/>
    <s v="Done"/>
    <s v="SalesPM"/>
    <m/>
    <s v="q1 forecast 339k"/>
    <n v="291000"/>
    <n v="0"/>
    <n v="0"/>
    <n v="0"/>
    <x v="10"/>
    <n v="179.4"/>
    <n v="70.3"/>
    <n v="2625"/>
    <n v="6704"/>
    <n v="2.6"/>
    <n v="150"/>
    <n v="0"/>
    <n v="19540"/>
    <n v="272800"/>
    <n v="7200"/>
    <n v="0.14660000000000001"/>
    <n v="26388"/>
    <n v="42660.600000000006"/>
    <n v="0"/>
    <n v="69048.600000000006"/>
    <n v="63000"/>
    <n v="123000"/>
    <n v="150000"/>
    <n v="120000"/>
    <n v="120000"/>
    <n v="120000"/>
    <n v="3714"/>
    <s v="25997"/>
    <s v="LITEON"/>
    <x v="0"/>
    <n v="42660.600000000006"/>
    <n v="11"/>
  </r>
  <r>
    <s v="OverStock"/>
    <s v="AON7446"/>
    <x v="0"/>
    <n v="40.6"/>
    <n v="32"/>
    <n v="28.3"/>
    <n v="22.3"/>
    <n v="230000"/>
    <n v="230000"/>
    <n v="185000"/>
    <n v="330000"/>
    <n v="330000"/>
    <s v="Dustin"/>
    <s v="MP"/>
    <s v="Checking"/>
    <s v="Sales"/>
    <m/>
    <s v="FCST:80K/M"/>
    <n v="330000"/>
    <n v="0"/>
    <n v="0"/>
    <n v="0"/>
    <x v="11"/>
    <n v="68.900000000000006"/>
    <n v="54.3"/>
    <n v="8125"/>
    <n v="10315"/>
    <n v="1.3"/>
    <n v="100"/>
    <n v="3729"/>
    <n v="61356"/>
    <n v="66602"/>
    <n v="80500"/>
    <n v="0.1169"/>
    <n v="26887"/>
    <n v="38577"/>
    <n v="0"/>
    <n v="65464"/>
    <n v="60000"/>
    <n v="90000"/>
    <n v="90000"/>
    <n v="90000"/>
    <n v="90000"/>
    <n v="90000"/>
    <n v="3719"/>
    <s v="25997"/>
    <s v="LITEON"/>
    <x v="0"/>
    <n v="38577"/>
    <n v="12"/>
  </r>
  <r>
    <s v="OverStock"/>
    <s v="AOZ8902CIL"/>
    <x v="0"/>
    <n v="19.2"/>
    <n v="57.1"/>
    <n v="11.5"/>
    <n v="34"/>
    <n v="1350000"/>
    <n v="1350000"/>
    <n v="0"/>
    <n v="2635217"/>
    <n v="2265721"/>
    <s v="Dustin"/>
    <s v="MP"/>
    <s v="Checking"/>
    <s v="Sales"/>
    <m/>
    <s v="the cust is upside to 540K/M since JAN"/>
    <n v="1917000"/>
    <n v="0"/>
    <n v="348721"/>
    <n v="0"/>
    <x v="12"/>
    <n v="30.7"/>
    <n v="91.2"/>
    <n v="117723"/>
    <n v="39667"/>
    <n v="0.3"/>
    <n v="50"/>
    <n v="225000"/>
    <n v="60000"/>
    <n v="291000"/>
    <n v="30000"/>
    <n v="1.55E-2"/>
    <n v="20925"/>
    <n v="35118.675499999998"/>
    <n v="5405.1755000000003"/>
    <n v="56043.675499999998"/>
    <n v="450000"/>
    <n v="300000"/>
    <n v="300000"/>
    <n v="300000"/>
    <n v="300000"/>
    <n v="300000"/>
    <n v="3719"/>
    <s v="25997"/>
    <s v="LITEON"/>
    <x v="0"/>
    <n v="35118.675499999998"/>
    <n v="13"/>
  </r>
  <r>
    <s v="ZeroZero"/>
    <s v="RT8058GQW"/>
    <x v="5"/>
    <s v="前八週無拉料"/>
    <s v="--"/>
    <s v="--"/>
    <s v="--"/>
    <n v="3919500"/>
    <n v="319500"/>
    <n v="319500"/>
    <n v="300000"/>
    <n v="300000"/>
    <s v="Irene"/>
    <s v="MP"/>
    <s v="Checking"/>
    <s v="Sales"/>
    <m/>
    <s v="for UBNT, UBNT forecast 1.5Mu/M"/>
    <n v="300000"/>
    <n v="0"/>
    <n v="0"/>
    <n v="0"/>
    <x v="13"/>
    <s v=""/>
    <s v=""/>
    <n v="0"/>
    <s v=""/>
    <s v="E"/>
    <s v="E"/>
    <n v="0"/>
    <n v="0"/>
    <n v="0"/>
    <n v="0"/>
    <n v="0.1164"/>
    <n v="37189.800000000003"/>
    <n v="34920"/>
    <n v="0"/>
    <n v="72109.8"/>
    <n v="0"/>
    <n v="0"/>
    <n v="0"/>
    <n v="0"/>
    <n v="0"/>
    <n v="0"/>
    <n v="3714"/>
    <s v="25997"/>
    <s v="LITEON"/>
    <x v="0"/>
    <n v="34920"/>
    <n v="14"/>
  </r>
  <r>
    <s v="FCST"/>
    <s v="CSR8640B04-IBBC-R"/>
    <x v="6"/>
    <s v="前八週無拉料"/>
    <n v="53.2"/>
    <s v="--"/>
    <n v="22.8"/>
    <n v="6000"/>
    <n v="6000"/>
    <n v="6000"/>
    <n v="14000"/>
    <n v="14000"/>
    <s v="Irene"/>
    <s v="MP"/>
    <s v="Checking"/>
    <s v="Sales"/>
    <m/>
    <s v="Amtran inquire new demand in feb"/>
    <n v="14000"/>
    <n v="0"/>
    <n v="0"/>
    <n v="0"/>
    <x v="14"/>
    <s v=""/>
    <n v="76"/>
    <n v="0"/>
    <n v="263"/>
    <s v="F"/>
    <s v="F"/>
    <n v="871"/>
    <n v="1500"/>
    <n v="0"/>
    <n v="0"/>
    <n v="2.1852999999999998"/>
    <n v="13111.8"/>
    <n v="30594.199999999997"/>
    <n v="0"/>
    <n v="43705.999999999993"/>
    <n v="40000"/>
    <n v="4000"/>
    <n v="0"/>
    <n v="0"/>
    <n v="0"/>
    <n v="0"/>
    <n v="3715"/>
    <s v="25997"/>
    <s v="LITEON"/>
    <x v="0"/>
    <n v="30594.199999999997"/>
    <n v="15"/>
  </r>
  <r>
    <s v="OverStock"/>
    <s v="AO4264E"/>
    <x v="0"/>
    <n v="16.899999999999999"/>
    <n v="9.8000000000000007"/>
    <n v="100.7"/>
    <n v="58.4"/>
    <n v="3318000"/>
    <n v="2643000"/>
    <n v="1725000"/>
    <n v="348000"/>
    <n v="444000"/>
    <s v="Gillian"/>
    <s v="New"/>
    <s v="Checking"/>
    <s v="Sales"/>
    <m/>
    <s v="FCST:300K/M"/>
    <n v="198000"/>
    <n v="180000"/>
    <n v="66000"/>
    <n v="0"/>
    <x v="15"/>
    <n v="117.6"/>
    <n v="68.2"/>
    <n v="26250"/>
    <n v="45248"/>
    <n v="1.7"/>
    <n v="100"/>
    <n v="147233"/>
    <n v="260000"/>
    <n v="260000"/>
    <n v="0"/>
    <n v="6.6500000000000004E-2"/>
    <n v="175759.5"/>
    <n v="29526"/>
    <n v="16359"/>
    <n v="205285.5"/>
    <n v="400000"/>
    <n v="400000"/>
    <n v="400000"/>
    <n v="400000"/>
    <n v="400000"/>
    <n v="400000"/>
    <n v="3719"/>
    <s v="25997"/>
    <s v="LITEON"/>
    <x v="0"/>
    <n v="29526"/>
    <n v="16"/>
  </r>
  <r>
    <s v="OverStock"/>
    <s v="AO3403L"/>
    <x v="0"/>
    <n v="13.7"/>
    <n v="13.3"/>
    <n v="18.600000000000001"/>
    <n v="18"/>
    <n v="1785000"/>
    <n v="1905000"/>
    <n v="795000"/>
    <n v="1454600"/>
    <n v="1406600"/>
    <s v="Gillian"/>
    <s v="MP"/>
    <s v="Checking"/>
    <s v="Sales"/>
    <m/>
    <s v="FCST: 300K/M"/>
    <n v="827600"/>
    <n v="0"/>
    <n v="579000"/>
    <n v="0"/>
    <x v="16"/>
    <n v="32.299999999999997"/>
    <n v="31.4"/>
    <n v="102375"/>
    <n v="105557"/>
    <n v="1"/>
    <n v="100"/>
    <n v="48663"/>
    <n v="709347"/>
    <n v="384000"/>
    <n v="0"/>
    <n v="2.0400000000000001E-2"/>
    <n v="38862"/>
    <n v="28694.640000000003"/>
    <n v="11811.6"/>
    <n v="67556.639999999999"/>
    <n v="300000"/>
    <n v="390000"/>
    <n v="390000"/>
    <n v="450000"/>
    <n v="450000"/>
    <n v="450000"/>
    <n v="3719"/>
    <s v="25997"/>
    <s v="LITEON"/>
    <x v="0"/>
    <n v="28694.640000000003"/>
    <n v="17"/>
  </r>
  <r>
    <s v="OverStock"/>
    <s v="UP0108AED4-28"/>
    <x v="7"/>
    <n v="23.1"/>
    <n v="17.7"/>
    <n v="12.6"/>
    <n v="9.6999999999999993"/>
    <n v="606000"/>
    <n v="606000"/>
    <n v="606000"/>
    <n v="1329000"/>
    <n v="1107000"/>
    <s v="Gillian"/>
    <s v="MP"/>
    <s v="Checking"/>
    <s v="Sales"/>
    <m/>
    <s v="FCST:400K/M"/>
    <n v="492000"/>
    <n v="0"/>
    <n v="615000"/>
    <n v="0"/>
    <x v="17"/>
    <n v="35.700000000000003"/>
    <n v="27.4"/>
    <n v="48000"/>
    <n v="62473"/>
    <n v="1.3"/>
    <n v="100"/>
    <n v="240000"/>
    <n v="200000"/>
    <n v="122254"/>
    <n v="34662"/>
    <n v="2.4400000000000002E-2"/>
    <n v="14786.400000000001"/>
    <n v="27010.800000000003"/>
    <n v="15006.000000000002"/>
    <n v="41797.200000000004"/>
    <n v="300000"/>
    <n v="300000"/>
    <n v="300000"/>
    <n v="300000"/>
    <n v="300000"/>
    <n v="300000"/>
    <n v="3719"/>
    <s v="25997"/>
    <s v="LITEON"/>
    <x v="0"/>
    <n v="27010.800000000003"/>
    <n v="18"/>
  </r>
  <r>
    <s v="OverStock"/>
    <s v="MP6922AGSE-Z"/>
    <x v="4"/>
    <n v="14.4"/>
    <n v="20.3"/>
    <n v="11.6"/>
    <n v="16.399999999999999"/>
    <n v="110000"/>
    <n v="80000"/>
    <n v="60000"/>
    <n v="65500"/>
    <n v="99000"/>
    <s v="Gillian"/>
    <s v="MP"/>
    <s v="Checking"/>
    <s v="Sales"/>
    <m/>
    <s v="FCST:24K/M"/>
    <n v="75500"/>
    <n v="0"/>
    <n v="23500"/>
    <n v="0"/>
    <x v="18"/>
    <n v="26"/>
    <n v="36.799999999999997"/>
    <n v="6875"/>
    <n v="4868"/>
    <n v="0.7"/>
    <n v="100"/>
    <n v="3312"/>
    <n v="40500"/>
    <n v="32000"/>
    <n v="0"/>
    <n v="0.26400000000000001"/>
    <n v="21120"/>
    <n v="26136"/>
    <n v="6204"/>
    <n v="47256"/>
    <n v="40000"/>
    <n v="40000"/>
    <n v="40000"/>
    <n v="40000"/>
    <n v="40000"/>
    <n v="40000"/>
    <n v="3715"/>
    <s v="25997"/>
    <s v="LITEON"/>
    <x v="0"/>
    <n v="26136"/>
    <n v="19"/>
  </r>
  <r>
    <s v="ZeroZero"/>
    <s v="MPM3620GQV-Z"/>
    <x v="4"/>
    <s v="前八週無拉料"/>
    <s v="--"/>
    <s v="--"/>
    <s v="--"/>
    <n v="0"/>
    <n v="0"/>
    <n v="0"/>
    <n v="65000"/>
    <n v="57500"/>
    <s v="Gillian"/>
    <s v="MP"/>
    <s v="Checking"/>
    <s v="Sales"/>
    <m/>
    <s v="FCST:10K/M"/>
    <n v="45000"/>
    <n v="0"/>
    <n v="12500"/>
    <n v="0"/>
    <x v="19"/>
    <s v=""/>
    <s v=""/>
    <n v="0"/>
    <n v="0"/>
    <s v="E"/>
    <s v="E"/>
    <n v="0"/>
    <n v="0"/>
    <n v="0"/>
    <n v="0"/>
    <n v="0.43680000000000002"/>
    <n v="0"/>
    <n v="25116"/>
    <n v="5460"/>
    <n v="25116"/>
    <n v="0"/>
    <n v="0"/>
    <n v="0"/>
    <n v="0"/>
    <n v="0"/>
    <n v="0"/>
    <n v="3715"/>
    <s v="25997"/>
    <s v="LITEON"/>
    <x v="0"/>
    <n v="25116"/>
    <n v="20"/>
  </r>
  <r>
    <s v="OverStock"/>
    <s v="AOTF11N62L"/>
    <x v="0"/>
    <n v="19.8"/>
    <n v="8.9"/>
    <n v="34.700000000000003"/>
    <n v="15.6"/>
    <n v="186000"/>
    <n v="186000"/>
    <n v="0"/>
    <n v="94075"/>
    <n v="106075"/>
    <s v="Gillian"/>
    <s v="MP"/>
    <s v="Checking"/>
    <s v="Sales"/>
    <m/>
    <s v="FCST:20K/M"/>
    <n v="84000"/>
    <n v="0"/>
    <n v="22075"/>
    <n v="0"/>
    <x v="20"/>
    <n v="54.5"/>
    <n v="24.5"/>
    <n v="5363"/>
    <n v="11936"/>
    <n v="2.2000000000000002"/>
    <n v="150"/>
    <n v="12000"/>
    <n v="77925"/>
    <n v="38500"/>
    <n v="7500"/>
    <n v="0.22370000000000001"/>
    <n v="41608.200000000004"/>
    <n v="23728.977500000001"/>
    <n v="4938.1774999999998"/>
    <n v="65337.177500000005"/>
    <n v="20000"/>
    <n v="20000"/>
    <n v="30000"/>
    <n v="40000"/>
    <n v="40000"/>
    <n v="40000"/>
    <n v="3719"/>
    <s v="25997"/>
    <s v="LITEON"/>
    <x v="0"/>
    <n v="23728.977500000001"/>
    <n v="21"/>
  </r>
  <r>
    <s v="ZeroZero"/>
    <s v="AOI4N60"/>
    <x v="0"/>
    <s v="前八週無拉料"/>
    <s v="--"/>
    <s v="--"/>
    <s v="--"/>
    <n v="7000"/>
    <n v="0"/>
    <n v="0"/>
    <n v="210000"/>
    <n v="217000"/>
    <s v="Gillian"/>
    <s v="MP"/>
    <s v="Checking"/>
    <s v="Sales"/>
    <m/>
    <s v="210K transfer to SZ, HUB也要退"/>
    <n v="203000"/>
    <n v="0"/>
    <n v="14000"/>
    <n v="0"/>
    <x v="21"/>
    <s v=""/>
    <s v=""/>
    <n v="0"/>
    <s v=""/>
    <s v="E"/>
    <s v="E"/>
    <n v="0"/>
    <n v="0"/>
    <n v="0"/>
    <n v="0"/>
    <n v="9.8900000000000002E-2"/>
    <n v="0"/>
    <n v="21461.3"/>
    <n v="1384.6000000000001"/>
    <n v="21461.3"/>
    <n v="0"/>
    <n v="0"/>
    <n v="0"/>
    <n v="0"/>
    <n v="0"/>
    <n v="0"/>
    <n v="3719"/>
    <s v="25997"/>
    <s v="LITEON"/>
    <x v="0"/>
    <n v="21461.3"/>
    <n v="22"/>
  </r>
  <r>
    <s v="ZeroZero"/>
    <s v="AON6262E"/>
    <x v="0"/>
    <s v="前八週無拉料"/>
    <s v="--"/>
    <s v="--"/>
    <s v="--"/>
    <n v="0"/>
    <n v="0"/>
    <n v="0"/>
    <n v="102000"/>
    <n v="102000"/>
    <s v=""/>
    <s v="New"/>
    <s v="Checking"/>
    <s v="PM"/>
    <m/>
    <s v="transfer to Foxconn "/>
    <n v="102000"/>
    <n v="0"/>
    <n v="0"/>
    <n v="0"/>
    <x v="22"/>
    <s v=""/>
    <s v=""/>
    <n v="0"/>
    <s v=""/>
    <s v="E"/>
    <s v="E"/>
    <n v="0"/>
    <n v="0"/>
    <n v="0"/>
    <n v="0"/>
    <n v="0.20730000000000001"/>
    <n v="0"/>
    <n v="21144.600000000002"/>
    <n v="0"/>
    <n v="21144.600000000002"/>
    <n v="0"/>
    <n v="0"/>
    <n v="0"/>
    <n v="0"/>
    <n v="0"/>
    <n v="0"/>
    <n v="3715"/>
    <s v="25997"/>
    <s v="LITEON"/>
    <x v="0"/>
    <n v="21144.600000000002"/>
    <n v="23"/>
  </r>
  <r>
    <s v="OverStock"/>
    <s v="RT8127AGQW"/>
    <x v="5"/>
    <n v="9"/>
    <n v="27.7"/>
    <n v="8.8000000000000007"/>
    <n v="27"/>
    <n v="121500"/>
    <n v="121500"/>
    <n v="78000"/>
    <n v="103500"/>
    <n v="124719"/>
    <s v="Irene"/>
    <s v="MP"/>
    <s v="Done"/>
    <s v="Sales"/>
    <m/>
    <s v="q1 forecast 210k"/>
    <n v="76500"/>
    <n v="0"/>
    <n v="48219"/>
    <n v="0"/>
    <x v="23"/>
    <n v="17.8"/>
    <n v="54.7"/>
    <n v="13864"/>
    <n v="4500"/>
    <n v="0.3"/>
    <n v="50"/>
    <n v="21000"/>
    <n v="9000"/>
    <n v="42000"/>
    <n v="4500"/>
    <n v="0.16539999999999999"/>
    <n v="20096.099999999999"/>
    <n v="20628.5226"/>
    <n v="7975.4225999999999"/>
    <n v="40724.622599999995"/>
    <n v="51000"/>
    <n v="51000"/>
    <n v="60000"/>
    <n v="0"/>
    <n v="0"/>
    <n v="0"/>
    <n v="3714"/>
    <s v="25997"/>
    <s v="LITEON"/>
    <x v="0"/>
    <n v="20628.5226"/>
    <n v="24"/>
  </r>
  <r>
    <s v="OverStock"/>
    <s v="AOTF9N70"/>
    <x v="0"/>
    <n v="19.3"/>
    <n v="138.80000000000001"/>
    <n v="31.1"/>
    <n v="223.6"/>
    <n v="130000"/>
    <n v="129000"/>
    <n v="68000"/>
    <n v="97249"/>
    <n v="80099"/>
    <s v="Gillian"/>
    <s v="MP"/>
    <s v="Checking"/>
    <s v="Sales"/>
    <m/>
    <s v="will consume in Jan"/>
    <n v="1000"/>
    <n v="24000"/>
    <n v="55099"/>
    <n v="0"/>
    <x v="24"/>
    <n v="50.4"/>
    <n v="362.4"/>
    <n v="4146"/>
    <n v="577"/>
    <n v="0.1"/>
    <n v="50"/>
    <n v="3325"/>
    <n v="1872"/>
    <n v="3744"/>
    <n v="0"/>
    <n v="0.247"/>
    <n v="31863"/>
    <n v="19784.453000000001"/>
    <n v="19537.453000000001"/>
    <n v="51647.453000000001"/>
    <n v="20000"/>
    <n v="20000"/>
    <n v="20000"/>
    <n v="20000"/>
    <n v="50000"/>
    <n v="50000"/>
    <n v="3719"/>
    <s v="25997"/>
    <s v="LITEON"/>
    <x v="0"/>
    <n v="19784.453000000001"/>
    <n v="25"/>
  </r>
  <r>
    <s v="FCST"/>
    <s v="AON6242"/>
    <x v="0"/>
    <s v="前八週無拉料"/>
    <n v="220.1"/>
    <s v="--"/>
    <n v="741.3"/>
    <n v="201000"/>
    <n v="192000"/>
    <n v="0"/>
    <n v="48000"/>
    <n v="57000"/>
    <s v="Dustin"/>
    <s v="MP"/>
    <s v="Slow"/>
    <s v="Sales"/>
    <m/>
    <s v="cust is downside since JAN, FCST:6K/M"/>
    <n v="57000"/>
    <n v="0"/>
    <n v="0"/>
    <n v="0"/>
    <x v="25"/>
    <s v=""/>
    <n v="961.4"/>
    <n v="0"/>
    <n v="259"/>
    <s v="F"/>
    <s v="F"/>
    <n v="0"/>
    <n v="0"/>
    <n v="2332"/>
    <n v="0"/>
    <n v="0.3135"/>
    <n v="60192"/>
    <n v="17869.5"/>
    <n v="0"/>
    <n v="78061.5"/>
    <n v="3000"/>
    <n v="15000"/>
    <n v="15000"/>
    <n v="30000"/>
    <n v="30000"/>
    <n v="30000"/>
    <n v="3719"/>
    <s v="25997"/>
    <s v="LITEON"/>
    <x v="0"/>
    <n v="17869.5"/>
    <n v="26"/>
  </r>
  <r>
    <s v="OverStock"/>
    <s v="AOTF10N65"/>
    <x v="0"/>
    <n v="645.6"/>
    <s v="--"/>
    <n v="439.6"/>
    <s v="--"/>
    <n v="40000"/>
    <n v="40000"/>
    <n v="40000"/>
    <n v="58750"/>
    <n v="58750"/>
    <s v="Gillian"/>
    <s v="MP"/>
    <s v="Checking"/>
    <s v="Sales"/>
    <m/>
    <s v="will consume 50K in Jan"/>
    <n v="8750"/>
    <n v="0"/>
    <n v="50000"/>
    <n v="0"/>
    <x v="26"/>
    <n v="1085.2"/>
    <s v=""/>
    <n v="91"/>
    <s v=""/>
    <s v="E"/>
    <s v="E"/>
    <n v="0"/>
    <n v="0"/>
    <n v="0"/>
    <n v="0"/>
    <n v="0.2394"/>
    <n v="9576"/>
    <n v="14064.75"/>
    <n v="11970"/>
    <n v="23640.75"/>
    <n v="20000"/>
    <n v="20000"/>
    <n v="30000"/>
    <n v="30000"/>
    <n v="30000"/>
    <n v="30000"/>
    <n v="3719"/>
    <s v="25997"/>
    <s v="LITEON"/>
    <x v="0"/>
    <n v="14064.75"/>
    <n v="27"/>
  </r>
  <r>
    <s v="OverStock"/>
    <s v="AOTF7N65"/>
    <x v="0"/>
    <n v="59.8"/>
    <n v="780.3"/>
    <n v="78.7"/>
    <n v="1027.3"/>
    <n v="113000"/>
    <n v="113000"/>
    <n v="113000"/>
    <n v="87138"/>
    <n v="85838"/>
    <s v="Gillian"/>
    <s v="MP"/>
    <s v="Checking"/>
    <s v="Sales"/>
    <m/>
    <s v="FCST:10K/M , push out backlog"/>
    <n v="81000"/>
    <n v="0"/>
    <n v="4838"/>
    <n v="0"/>
    <x v="27"/>
    <n v="138.6"/>
    <n v="1807.6"/>
    <n v="1435"/>
    <n v="110"/>
    <n v="0.1"/>
    <n v="50"/>
    <n v="0"/>
    <n v="992"/>
    <n v="1200"/>
    <n v="0"/>
    <n v="0.15840000000000001"/>
    <n v="17899.2"/>
    <n v="13596.739200000002"/>
    <n v="766.33920000000012"/>
    <n v="31495.939200000004"/>
    <n v="5000"/>
    <n v="10000"/>
    <n v="10000"/>
    <n v="10000"/>
    <n v="10000"/>
    <n v="10000"/>
    <n v="3719"/>
    <s v="25997"/>
    <s v="LITEON"/>
    <x v="0"/>
    <n v="13596.739200000002"/>
    <n v="28"/>
  </r>
  <r>
    <s v="ZeroZero"/>
    <s v="THGBMFG7C1LBAIL"/>
    <x v="2"/>
    <s v="前八週無拉料"/>
    <s v="--"/>
    <s v="--"/>
    <s v="--"/>
    <n v="1000"/>
    <n v="1000"/>
    <n v="1000"/>
    <n v="2520"/>
    <n v="2520"/>
    <s v="Dustin"/>
    <s v="MP"/>
    <s v="Checking"/>
    <s v="Sales"/>
    <m/>
    <s v="transfer to other cust."/>
    <n v="2520"/>
    <n v="0"/>
    <n v="0"/>
    <n v="0"/>
    <x v="28"/>
    <s v=""/>
    <s v=""/>
    <n v="0"/>
    <s v=""/>
    <s v="E"/>
    <s v="E"/>
    <n v="0"/>
    <n v="0"/>
    <n v="0"/>
    <n v="0"/>
    <n v="5.1433999999999997"/>
    <n v="5143.3999999999996"/>
    <n v="12961.367999999999"/>
    <n v="0"/>
    <n v="18104.768"/>
    <n v="0"/>
    <n v="0"/>
    <n v="0"/>
    <n v="0"/>
    <n v="0"/>
    <n v="0"/>
    <n v="3719"/>
    <s v="25997"/>
    <s v="LITEON"/>
    <x v="0"/>
    <n v="12961.367999999999"/>
    <n v="29"/>
  </r>
  <r>
    <s v="FCST"/>
    <s v="AWL9581V2"/>
    <x v="3"/>
    <s v="前八週無拉料"/>
    <n v="31.1"/>
    <s v="--"/>
    <n v="85.5"/>
    <n v="55000"/>
    <n v="55000"/>
    <n v="0"/>
    <n v="20000"/>
    <n v="20000"/>
    <s v="Irene"/>
    <s v="MP"/>
    <s v="Done"/>
    <s v="SalesPM"/>
    <m/>
    <s v="Jan~Mar demand 7.5k, 12.5k for other cust"/>
    <n v="20000"/>
    <n v="0"/>
    <n v="0"/>
    <n v="0"/>
    <x v="29"/>
    <s v=""/>
    <n v="116.6"/>
    <n v="0"/>
    <n v="643"/>
    <s v="F"/>
    <s v="F"/>
    <n v="0"/>
    <n v="5786"/>
    <n v="0"/>
    <n v="0"/>
    <n v="0.64490000000000003"/>
    <n v="35469.5"/>
    <n v="12898"/>
    <n v="0"/>
    <n v="48367.5"/>
    <n v="0"/>
    <n v="0"/>
    <n v="0"/>
    <n v="0"/>
    <n v="0"/>
    <n v="0"/>
    <n v="3714"/>
    <s v="25997"/>
    <s v="LITEON"/>
    <x v="0"/>
    <n v="12898"/>
    <n v="30"/>
  </r>
  <r>
    <s v="FCST"/>
    <s v="AOZ1267QI-01"/>
    <x v="0"/>
    <s v="前八週無拉料"/>
    <n v="30.5"/>
    <s v="--"/>
    <n v="122.1"/>
    <n v="153000"/>
    <n v="144000"/>
    <n v="0"/>
    <n v="15000"/>
    <n v="36000"/>
    <s v="Dustin"/>
    <s v="MP"/>
    <s v="Checking"/>
    <s v="Sales"/>
    <m/>
    <s v="FCST:15K/M"/>
    <n v="36000"/>
    <n v="0"/>
    <n v="0"/>
    <n v="0"/>
    <x v="30"/>
    <s v=""/>
    <n v="152.69999999999999"/>
    <n v="0"/>
    <n v="1179"/>
    <s v="F"/>
    <s v="F"/>
    <n v="9114"/>
    <n v="0"/>
    <n v="9500"/>
    <n v="0"/>
    <n v="0.26600000000000001"/>
    <n v="38304"/>
    <n v="9576"/>
    <n v="0"/>
    <n v="47880"/>
    <n v="12000"/>
    <n v="18000"/>
    <n v="18000"/>
    <n v="45000"/>
    <n v="45000"/>
    <n v="45000"/>
    <n v="3719"/>
    <s v="25997"/>
    <s v="LITEON"/>
    <x v="0"/>
    <n v="9576"/>
    <n v="31"/>
  </r>
  <r>
    <s v="OverStock"/>
    <s v="AOT2500L"/>
    <x v="0"/>
    <n v="35.299999999999997"/>
    <n v="13.4"/>
    <n v="51.2"/>
    <n v="19.5"/>
    <n v="13000"/>
    <n v="13000"/>
    <n v="3000"/>
    <n v="8970"/>
    <n v="8970"/>
    <s v="Gillian"/>
    <s v="MP"/>
    <s v="Checking"/>
    <s v="Sales"/>
    <m/>
    <s v="FCST:5K/M"/>
    <n v="0"/>
    <n v="0"/>
    <n v="8970"/>
    <n v="0"/>
    <x v="31"/>
    <n v="86.5"/>
    <n v="32.9"/>
    <n v="254"/>
    <n v="667"/>
    <n v="2.6"/>
    <n v="150"/>
    <n v="6000"/>
    <n v="0"/>
    <n v="0"/>
    <n v="0"/>
    <n v="1.026"/>
    <n v="13338"/>
    <n v="9203.2199999999993"/>
    <n v="9203.2199999999993"/>
    <n v="22541.22"/>
    <n v="0"/>
    <n v="6000"/>
    <n v="0"/>
    <n v="0"/>
    <n v="0"/>
    <n v="0"/>
    <n v="3719"/>
    <s v="25997"/>
    <s v="LITEON"/>
    <x v="0"/>
    <n v="9203.2199999999993"/>
    <n v="32"/>
  </r>
  <r>
    <s v="OverStock"/>
    <s v="AO4566"/>
    <x v="0"/>
    <n v="23.2"/>
    <n v="18.3"/>
    <n v="40.4"/>
    <n v="31.9"/>
    <n v="303000"/>
    <n v="303000"/>
    <n v="219000"/>
    <n v="231000"/>
    <n v="174000"/>
    <s v="Gillian"/>
    <s v="MP"/>
    <s v="Checking"/>
    <s v="Sales"/>
    <m/>
    <s v="FCST:45k/m"/>
    <n v="165000"/>
    <n v="0"/>
    <n v="9000"/>
    <n v="0"/>
    <x v="32"/>
    <n v="63.6"/>
    <n v="50.2"/>
    <n v="7500"/>
    <n v="9496"/>
    <n v="1.3"/>
    <n v="100"/>
    <n v="14000"/>
    <n v="48111"/>
    <n v="56247"/>
    <n v="3642"/>
    <n v="4.3700000000000003E-2"/>
    <n v="13241.1"/>
    <n v="7603.8"/>
    <n v="393.3"/>
    <n v="20844.900000000001"/>
    <n v="18000"/>
    <n v="18000"/>
    <n v="75000"/>
    <n v="75000"/>
    <n v="75000"/>
    <n v="75000"/>
    <n v="3719"/>
    <s v="25997"/>
    <s v="LITEON"/>
    <x v="0"/>
    <n v="7603.8"/>
    <n v="33"/>
  </r>
  <r>
    <s v="OverStock"/>
    <s v="AOTF12N50"/>
    <x v="0"/>
    <n v="8.9"/>
    <s v="--"/>
    <n v="22.2"/>
    <s v="--"/>
    <n v="100000"/>
    <n v="100000"/>
    <n v="50000"/>
    <n v="86195"/>
    <n v="40195"/>
    <s v="Gillian"/>
    <s v="MP"/>
    <s v="Checking"/>
    <s v="Sales"/>
    <m/>
    <s v="transfer 20K to TVP, FCST:10K/M"/>
    <n v="35715"/>
    <n v="0"/>
    <n v="4480"/>
    <n v="0"/>
    <x v="33"/>
    <n v="31.2"/>
    <s v=""/>
    <n v="4500"/>
    <s v=""/>
    <s v="E"/>
    <s v="E"/>
    <n v="0"/>
    <n v="0"/>
    <n v="0"/>
    <n v="0"/>
    <n v="0.18240000000000001"/>
    <n v="18240"/>
    <n v="7331.5680000000002"/>
    <n v="817.15200000000004"/>
    <n v="25571.567999999999"/>
    <n v="10000"/>
    <n v="10000"/>
    <n v="10000"/>
    <n v="10000"/>
    <n v="30000"/>
    <n v="30000"/>
    <n v="3719"/>
    <s v="25997"/>
    <s v="LITEON"/>
    <x v="0"/>
    <n v="7331.5680000000002"/>
    <n v="34"/>
  </r>
  <r>
    <s v="OverStock"/>
    <s v="UP1539QQDD"/>
    <x v="7"/>
    <n v="171.7"/>
    <n v="9.4"/>
    <n v="625"/>
    <n v="34.299999999999997"/>
    <n v="550000"/>
    <n v="200000"/>
    <n v="200000"/>
    <n v="54938"/>
    <n v="54938"/>
    <s v="Dustin"/>
    <s v="New"/>
    <s v="Checking"/>
    <s v="Sales"/>
    <m/>
    <s v="for new project"/>
    <n v="0"/>
    <n v="0"/>
    <n v="54938"/>
    <n v="0"/>
    <x v="34"/>
    <n v="796.7"/>
    <n v="43.7"/>
    <n v="320"/>
    <n v="5833"/>
    <n v="18.2"/>
    <n v="150"/>
    <n v="0"/>
    <n v="32500"/>
    <n v="75000"/>
    <n v="72500"/>
    <n v="0.13200000000000001"/>
    <n v="26400"/>
    <n v="7251.8160000000007"/>
    <n v="7251.8160000000007"/>
    <n v="33651.815999999999"/>
    <n v="50000"/>
    <n v="50000"/>
    <n v="50000"/>
    <n v="50000"/>
    <n v="50000"/>
    <n v="50000"/>
    <n v="3719"/>
    <s v="25997"/>
    <s v="LITEON"/>
    <x v="0"/>
    <n v="7251.8160000000007"/>
    <n v="35"/>
  </r>
  <r>
    <s v="OverStock"/>
    <s v="AO3407A"/>
    <x v="0"/>
    <n v="36.9"/>
    <n v="11.8"/>
    <n v="41.2"/>
    <n v="13.1"/>
    <n v="216000"/>
    <n v="201000"/>
    <n v="45000"/>
    <n v="165000"/>
    <n v="180000"/>
    <s v="Gillian"/>
    <s v="MP"/>
    <s v="Checking"/>
    <s v="Sales"/>
    <m/>
    <s v="FCST:  60K/M"/>
    <n v="180000"/>
    <n v="0"/>
    <n v="0"/>
    <n v="0"/>
    <x v="7"/>
    <n v="78.2"/>
    <n v="24.9"/>
    <n v="4875"/>
    <n v="15288"/>
    <n v="3.1"/>
    <n v="150"/>
    <n v="69503"/>
    <n v="40092"/>
    <n v="52000"/>
    <n v="0"/>
    <n v="3.9E-2"/>
    <n v="7839"/>
    <n v="7020"/>
    <n v="0"/>
    <n v="14859"/>
    <n v="60000"/>
    <n v="90000"/>
    <n v="45000"/>
    <n v="45000"/>
    <n v="45000"/>
    <n v="45000"/>
    <n v="3719"/>
    <s v="25997"/>
    <s v="LITEON"/>
    <x v="0"/>
    <n v="7020"/>
    <n v="36"/>
  </r>
  <r>
    <s v="ZeroZero"/>
    <s v="ELYU03-5070J6J8294310-N0(FTK)"/>
    <x v="8"/>
    <s v="前八週無拉料"/>
    <s v="--"/>
    <s v="--"/>
    <s v="--"/>
    <n v="41600"/>
    <n v="28800"/>
    <n v="28800"/>
    <n v="0"/>
    <n v="12000"/>
    <s v="Gillian"/>
    <s v="New"/>
    <s v="Checking"/>
    <s v="Sales"/>
    <m/>
    <s v="re-label to ELYU03-5070J4J6294310-N0"/>
    <n v="12000"/>
    <n v="0"/>
    <n v="0"/>
    <n v="0"/>
    <x v="35"/>
    <s v=""/>
    <s v=""/>
    <n v="0"/>
    <s v=""/>
    <s v="E"/>
    <s v="E"/>
    <n v="0"/>
    <n v="0"/>
    <n v="0"/>
    <n v="0"/>
    <n v="0.5232"/>
    <n v="15068.16"/>
    <n v="6278.4"/>
    <n v="0"/>
    <n v="21346.560000000001"/>
    <n v="0"/>
    <n v="0"/>
    <n v="0"/>
    <n v="0"/>
    <n v="0"/>
    <n v="0"/>
    <n v="3719"/>
    <s v="25997"/>
    <s v="LITEON"/>
    <x v="0"/>
    <n v="6278.4"/>
    <n v="37"/>
  </r>
  <r>
    <s v="OverStock"/>
    <s v="AO7405"/>
    <x v="0"/>
    <n v="29.3"/>
    <n v="18"/>
    <n v="18.7"/>
    <n v="11.4"/>
    <n v="105000"/>
    <n v="84000"/>
    <n v="21000"/>
    <n v="117000"/>
    <n v="132000"/>
    <s v="Dustin"/>
    <s v="MP"/>
    <s v="Checking"/>
    <s v="Sales"/>
    <m/>
    <s v="FCST:30K/M"/>
    <n v="132000"/>
    <n v="0"/>
    <n v="0"/>
    <n v="0"/>
    <x v="36"/>
    <n v="48"/>
    <n v="29.4"/>
    <n v="4500"/>
    <n v="7340"/>
    <n v="1.6"/>
    <n v="100"/>
    <n v="1793"/>
    <n v="54167"/>
    <n v="30600"/>
    <n v="32600"/>
    <n v="4.19E-2"/>
    <n v="3519.6"/>
    <n v="5530.8"/>
    <n v="0"/>
    <n v="9050.4"/>
    <n v="36000"/>
    <n v="24000"/>
    <n v="36000"/>
    <n v="36000"/>
    <n v="36000"/>
    <n v="36000"/>
    <n v="3719"/>
    <s v="25997"/>
    <s v="LITEON"/>
    <x v="0"/>
    <n v="5530.8"/>
    <n v="38"/>
  </r>
  <r>
    <s v="ZeroZero"/>
    <s v="AOTF42S60L"/>
    <x v="0"/>
    <s v="前八週無拉料"/>
    <s v="--"/>
    <s v="--"/>
    <s v="--"/>
    <n v="30000"/>
    <n v="30000"/>
    <n v="0"/>
    <n v="3000"/>
    <n v="3000"/>
    <s v="Gillian"/>
    <s v="New"/>
    <s v="Checking"/>
    <s v="Sales"/>
    <m/>
    <s v="new project for UBNT"/>
    <n v="3000"/>
    <n v="0"/>
    <n v="0"/>
    <n v="0"/>
    <x v="37"/>
    <s v=""/>
    <s v=""/>
    <n v="0"/>
    <s v=""/>
    <s v="E"/>
    <s v="E"/>
    <n v="0"/>
    <n v="0"/>
    <n v="0"/>
    <n v="0"/>
    <n v="1.7323999999999999"/>
    <n v="51972"/>
    <n v="5197.2"/>
    <n v="0"/>
    <n v="57169.2"/>
    <n v="0"/>
    <n v="0"/>
    <n v="0"/>
    <n v="0"/>
    <n v="0"/>
    <n v="0"/>
    <n v="3719"/>
    <s v="25997"/>
    <s v="LITEON"/>
    <x v="0"/>
    <n v="5197.2"/>
    <n v="39"/>
  </r>
  <r>
    <s v="OverStock"/>
    <s v="SRV05-4.TCT"/>
    <x v="9"/>
    <n v="25.9"/>
    <n v="13.5"/>
    <n v="25.4"/>
    <n v="13.3"/>
    <n v="54000"/>
    <n v="84000"/>
    <n v="84000"/>
    <n v="47671"/>
    <n v="85641"/>
    <s v="Dustin"/>
    <s v="MP"/>
    <s v="Checking"/>
    <s v="Sales"/>
    <m/>
    <s v="FCST:30K/M"/>
    <n v="48000"/>
    <n v="0"/>
    <n v="37641"/>
    <n v="0"/>
    <x v="38"/>
    <n v="51.4"/>
    <n v="26.8"/>
    <n v="3301"/>
    <n v="6333"/>
    <n v="1.9"/>
    <n v="100"/>
    <n v="15000"/>
    <n v="33000"/>
    <n v="27000"/>
    <n v="6000"/>
    <n v="5.8900000000000001E-2"/>
    <n v="4947.6000000000004"/>
    <n v="5044.2548999999999"/>
    <n v="2217.0549000000001"/>
    <n v="9991.8549000000003"/>
    <n v="36000"/>
    <n v="27000"/>
    <n v="21000"/>
    <n v="21000"/>
    <n v="21000"/>
    <n v="21000"/>
    <n v="3719"/>
    <s v="25997"/>
    <s v="LITEON"/>
    <x v="0"/>
    <n v="5044.2548999999999"/>
    <n v="40"/>
  </r>
  <r>
    <s v="ZeroZero"/>
    <s v="TC58NVG1S3HTA00"/>
    <x v="2"/>
    <s v="前八週無拉料"/>
    <s v="--"/>
    <s v="--"/>
    <s v="--"/>
    <n v="0"/>
    <n v="0"/>
    <n v="0"/>
    <n v="19012"/>
    <n v="5511"/>
    <s v="Dustin"/>
    <s v="MP"/>
    <s v="Dead"/>
    <s v="Sales"/>
    <m/>
    <s v="20161121-slow moving"/>
    <n v="5511"/>
    <n v="0"/>
    <n v="0"/>
    <n v="0"/>
    <x v="39"/>
    <s v=""/>
    <s v=""/>
    <n v="0"/>
    <s v=""/>
    <s v="E"/>
    <s v="E"/>
    <n v="0"/>
    <n v="0"/>
    <n v="0"/>
    <n v="0"/>
    <n v="0.91100000000000003"/>
    <n v="0"/>
    <n v="5020.5209999999997"/>
    <n v="0"/>
    <n v="5020.5209999999997"/>
    <n v="0"/>
    <n v="0"/>
    <n v="0"/>
    <n v="0"/>
    <n v="0"/>
    <n v="0"/>
    <n v="3719"/>
    <s v="25997"/>
    <s v="LITEON"/>
    <x v="0"/>
    <n v="5020.5209999999997"/>
    <n v="41"/>
  </r>
  <r>
    <s v="ZeroZero"/>
    <s v="MP6923GS-Z"/>
    <x v="4"/>
    <s v="前八週無拉料"/>
    <s v="--"/>
    <s v="--"/>
    <s v="--"/>
    <n v="5000"/>
    <n v="5000"/>
    <n v="2500"/>
    <n v="15000"/>
    <n v="15000"/>
    <s v="Gillian"/>
    <s v="MP"/>
    <s v="Checking"/>
    <s v="Sales"/>
    <m/>
    <s v="FCST:1K/M &amp; push BLOG"/>
    <n v="10000"/>
    <n v="0"/>
    <n v="5000"/>
    <n v="0"/>
    <x v="14"/>
    <s v=""/>
    <s v=""/>
    <n v="0"/>
    <n v="0"/>
    <s v="E"/>
    <s v="E"/>
    <n v="0"/>
    <n v="0"/>
    <n v="0"/>
    <n v="0"/>
    <n v="0.32790000000000002"/>
    <n v="1639.5000000000002"/>
    <n v="4918.5"/>
    <n v="1639.5000000000002"/>
    <n v="6558.0000000000009"/>
    <n v="0"/>
    <n v="0"/>
    <n v="5000"/>
    <n v="50000"/>
    <n v="5000"/>
    <n v="5000"/>
    <n v="3715"/>
    <s v="25997"/>
    <s v="LITEON"/>
    <x v="0"/>
    <n v="4918.5"/>
    <n v="42"/>
  </r>
  <r>
    <s v="FCST"/>
    <s v="TC74VHC125FT"/>
    <x v="2"/>
    <s v="前八週無拉料"/>
    <n v="8.1999999999999993"/>
    <s v="--"/>
    <n v="12.1"/>
    <n v="0"/>
    <n v="148000"/>
    <n v="140000"/>
    <n v="0"/>
    <n v="100000"/>
    <s v="Dustin"/>
    <s v="MP"/>
    <s v="Checking"/>
    <s v="Sales"/>
    <m/>
    <s v="FCST:60K/M"/>
    <n v="100000"/>
    <n v="0"/>
    <n v="0"/>
    <n v="0"/>
    <x v="40"/>
    <s v=""/>
    <n v="20.3"/>
    <n v="0"/>
    <n v="12222"/>
    <s v="F"/>
    <s v="F"/>
    <n v="46000"/>
    <n v="64000"/>
    <n v="0"/>
    <n v="0"/>
    <n v="4.65E-2"/>
    <n v="6882"/>
    <n v="4650"/>
    <n v="0"/>
    <n v="11532"/>
    <n v="40000"/>
    <n v="60000"/>
    <n v="60000"/>
    <n v="60000"/>
    <n v="60000"/>
    <n v="60000"/>
    <n v="3719"/>
    <s v="25997"/>
    <s v="LITEON"/>
    <x v="0"/>
    <n v="4650"/>
    <n v="43"/>
  </r>
  <r>
    <s v="OverStock"/>
    <s v="RCLAMP0524PATCT"/>
    <x v="9"/>
    <n v="31.3"/>
    <n v="16.100000000000001"/>
    <n v="15.8"/>
    <n v="8.1"/>
    <n v="60000"/>
    <n v="84000"/>
    <n v="72000"/>
    <n v="137744"/>
    <n v="166694"/>
    <s v="Dustin"/>
    <s v="MP"/>
    <s v="Checking"/>
    <s v="Sales"/>
    <m/>
    <s v="FCST:50K/M"/>
    <n v="111000"/>
    <n v="0"/>
    <n v="55694"/>
    <n v="0"/>
    <x v="41"/>
    <n v="47.1"/>
    <n v="24.3"/>
    <n v="5321"/>
    <n v="10333"/>
    <n v="1.9"/>
    <n v="100"/>
    <n v="27000"/>
    <n v="54000"/>
    <n v="45000"/>
    <n v="9000"/>
    <n v="2.7099999999999999E-2"/>
    <n v="2276.4"/>
    <n v="4517.4074000000001"/>
    <n v="1509.3073999999999"/>
    <n v="6793.8073999999997"/>
    <n v="54000"/>
    <n v="45000"/>
    <n v="45000"/>
    <n v="39000"/>
    <n v="39000"/>
    <n v="39000"/>
    <n v="3719"/>
    <s v="25997"/>
    <s v="LITEON"/>
    <x v="0"/>
    <n v="4517.4074000000001"/>
    <n v="44"/>
  </r>
  <r>
    <s v="ZeroZero"/>
    <s v="AOZ1915DI"/>
    <x v="0"/>
    <s v="前八週無拉料"/>
    <s v="--"/>
    <s v="--"/>
    <s v="--"/>
    <n v="0"/>
    <n v="0"/>
    <n v="0"/>
    <n v="12000"/>
    <n v="12000"/>
    <s v="Dustin"/>
    <s v="MP"/>
    <s v="Slow"/>
    <s v="Sales"/>
    <m/>
    <s v="there is no demand for LITEON"/>
    <n v="12000"/>
    <n v="0"/>
    <n v="0"/>
    <n v="0"/>
    <x v="42"/>
    <s v=""/>
    <s v=""/>
    <n v="0"/>
    <s v=""/>
    <s v="E"/>
    <s v="E"/>
    <n v="0"/>
    <n v="0"/>
    <n v="0"/>
    <n v="0"/>
    <n v="0.36099999999999999"/>
    <n v="0"/>
    <n v="4332"/>
    <n v="0"/>
    <n v="4332"/>
    <n v="0"/>
    <n v="0"/>
    <n v="0"/>
    <n v="0"/>
    <n v="0"/>
    <n v="0"/>
    <n v="3719"/>
    <s v="25997"/>
    <s v="LITEON"/>
    <x v="0"/>
    <n v="4332"/>
    <n v="45"/>
  </r>
  <r>
    <s v="ZeroZero"/>
    <s v="AOZ8809DI-05"/>
    <x v="0"/>
    <s v="前八週無拉料"/>
    <s v="--"/>
    <s v="--"/>
    <s v="--"/>
    <n v="0"/>
    <n v="0"/>
    <n v="0"/>
    <n v="120000"/>
    <n v="120000"/>
    <s v="Dustin"/>
    <s v="MP"/>
    <s v="Slow"/>
    <s v="Sales"/>
    <m/>
    <s v="20161230-slow moving"/>
    <n v="120000"/>
    <n v="0"/>
    <n v="0"/>
    <n v="0"/>
    <x v="43"/>
    <s v=""/>
    <s v=""/>
    <n v="0"/>
    <s v=""/>
    <s v="E"/>
    <s v="E"/>
    <n v="0"/>
    <n v="0"/>
    <n v="0"/>
    <n v="0"/>
    <n v="3.2199999999999999E-2"/>
    <n v="0"/>
    <n v="3864"/>
    <n v="0"/>
    <n v="3864"/>
    <n v="0"/>
    <n v="0"/>
    <n v="0"/>
    <n v="0"/>
    <n v="0"/>
    <n v="0"/>
    <n v="3719"/>
    <s v="25997"/>
    <s v="LITEON"/>
    <x v="0"/>
    <n v="3864"/>
    <n v="46"/>
  </r>
  <r>
    <s v="OverStock"/>
    <s v="RT8237CZQW(2)"/>
    <x v="5"/>
    <n v="14.3"/>
    <n v="12.8"/>
    <n v="22.8"/>
    <n v="20.5"/>
    <n v="94500"/>
    <n v="85500"/>
    <n v="60000"/>
    <n v="37000"/>
    <n v="53500"/>
    <s v="Irene"/>
    <s v="MP"/>
    <s v="Done"/>
    <s v="Sales"/>
    <m/>
    <s v="forecast 25k/m"/>
    <n v="53500"/>
    <n v="0"/>
    <n v="0"/>
    <n v="0"/>
    <x v="44"/>
    <n v="37.1"/>
    <n v="33.299999999999997"/>
    <n v="3750"/>
    <n v="4177"/>
    <n v="1.1000000000000001"/>
    <n v="100"/>
    <n v="2649"/>
    <n v="22945"/>
    <n v="26000"/>
    <n v="26000"/>
    <n v="7.1999999999999995E-2"/>
    <n v="6155.9999999999991"/>
    <n v="3851.9999999999995"/>
    <n v="0"/>
    <n v="10008"/>
    <n v="30000"/>
    <n v="24000"/>
    <n v="20000"/>
    <n v="20000"/>
    <n v="20000"/>
    <n v="20000"/>
    <n v="3714"/>
    <s v="25997"/>
    <s v="LITEON"/>
    <x v="0"/>
    <n v="3851.9999999999995"/>
    <n v="47"/>
  </r>
  <r>
    <s v="FCST"/>
    <s v="SE5003L-R"/>
    <x v="3"/>
    <s v="前八週無拉料"/>
    <n v="15.8"/>
    <s v="--"/>
    <n v="55.3"/>
    <n v="6000"/>
    <n v="21000"/>
    <n v="6000"/>
    <n v="6000"/>
    <n v="6000"/>
    <s v="Irene"/>
    <s v="MP"/>
    <s v="Done"/>
    <s v="SalesPM"/>
    <m/>
    <s v="shortage "/>
    <n v="6000"/>
    <n v="0"/>
    <n v="0"/>
    <n v="0"/>
    <x v="45"/>
    <s v=""/>
    <n v="71.099999999999994"/>
    <n v="0"/>
    <n v="380"/>
    <s v="F"/>
    <s v="F"/>
    <n v="0"/>
    <n v="1420"/>
    <n v="3000"/>
    <n v="1000"/>
    <n v="0.62529999999999997"/>
    <n v="13131.3"/>
    <n v="3751.7999999999997"/>
    <n v="0"/>
    <n v="16883.099999999999"/>
    <n v="0"/>
    <n v="0"/>
    <n v="0"/>
    <n v="0"/>
    <n v="0"/>
    <n v="0"/>
    <n v="3714"/>
    <s v="25997"/>
    <s v="LITEON"/>
    <x v="0"/>
    <n v="3751.7999999999997"/>
    <n v="48"/>
  </r>
  <r>
    <s v="OverStock"/>
    <s v="SMS7621-079LF"/>
    <x v="3"/>
    <n v="12.4"/>
    <n v="12.2"/>
    <n v="37.1"/>
    <n v="36.5"/>
    <n v="270000"/>
    <n v="306000"/>
    <n v="240000"/>
    <n v="81000"/>
    <n v="102000"/>
    <s v="Irene"/>
    <s v="MP"/>
    <s v="Done"/>
    <s v="SalesPM"/>
    <m/>
    <s v="q1 forwcast 105k"/>
    <n v="102000"/>
    <n v="0"/>
    <n v="0"/>
    <n v="0"/>
    <x v="46"/>
    <n v="49.5"/>
    <n v="48.7"/>
    <n v="8250"/>
    <n v="8374"/>
    <n v="1"/>
    <n v="100"/>
    <n v="32585"/>
    <n v="23504"/>
    <n v="41780"/>
    <n v="45670"/>
    <n v="3.6499999999999998E-2"/>
    <n v="11169"/>
    <n v="3722.9999999999995"/>
    <n v="0"/>
    <n v="14891.999999999998"/>
    <n v="30000"/>
    <n v="30000"/>
    <n v="30000"/>
    <n v="30000"/>
    <n v="30000"/>
    <n v="30000"/>
    <n v="3714"/>
    <s v="25997"/>
    <s v="LITEON"/>
    <x v="0"/>
    <n v="3722.9999999999995"/>
    <n v="49"/>
  </r>
  <r>
    <s v="OverStock"/>
    <s v="AOTF12N65"/>
    <x v="0"/>
    <n v="3472.5"/>
    <n v="10.4"/>
    <n v="37500"/>
    <n v="112.4"/>
    <n v="150000"/>
    <n v="150000"/>
    <n v="0"/>
    <n v="22890"/>
    <n v="13890"/>
    <s v="Gillian"/>
    <s v="MP"/>
    <s v="Checking"/>
    <s v="Sales"/>
    <m/>
    <s v="FCST:10K/M"/>
    <n v="0"/>
    <n v="0"/>
    <n v="13890"/>
    <n v="0"/>
    <x v="3"/>
    <n v="40972.5"/>
    <n v="122.8"/>
    <n v="4"/>
    <n v="1335"/>
    <n v="333.8"/>
    <n v="150"/>
    <n v="10008"/>
    <n v="0"/>
    <n v="2008"/>
    <n v="0"/>
    <n v="0.247"/>
    <n v="37050"/>
    <n v="3430.83"/>
    <n v="3430.83"/>
    <n v="40480.83"/>
    <n v="10000"/>
    <n v="10000"/>
    <n v="20000"/>
    <n v="20000"/>
    <n v="20000"/>
    <n v="20000"/>
    <n v="3719"/>
    <s v="25997"/>
    <s v="LITEON"/>
    <x v="0"/>
    <n v="3430.83"/>
    <n v="50"/>
  </r>
  <r>
    <s v="OverStock"/>
    <s v="RCLAMP2574N.TCT"/>
    <x v="9"/>
    <n v="20"/>
    <n v="8.5"/>
    <n v="48"/>
    <n v="20.399999999999999"/>
    <n v="30000"/>
    <n v="36000"/>
    <n v="12000"/>
    <n v="36000"/>
    <n v="15000"/>
    <s v="Dustin"/>
    <s v="MP"/>
    <s v="Checking"/>
    <s v="Sales"/>
    <m/>
    <s v="FCST:12K/M"/>
    <n v="15000"/>
    <n v="0"/>
    <n v="0"/>
    <n v="0"/>
    <x v="47"/>
    <n v="68"/>
    <n v="28.8"/>
    <n v="750"/>
    <n v="1769"/>
    <n v="2.4"/>
    <n v="150"/>
    <n v="921"/>
    <n v="12000"/>
    <n v="12000"/>
    <n v="12000"/>
    <n v="0.2185"/>
    <n v="7866"/>
    <n v="3277.5"/>
    <n v="0"/>
    <n v="11143.5"/>
    <n v="6000"/>
    <n v="12000"/>
    <n v="12000"/>
    <n v="15000"/>
    <n v="15000"/>
    <n v="15000"/>
    <n v="3719"/>
    <s v="25997"/>
    <s v="LITEON"/>
    <x v="0"/>
    <n v="3277.5"/>
    <n v="51"/>
  </r>
  <r>
    <s v="FCST"/>
    <s v="MP6902DS-C530-LF-Z"/>
    <x v="4"/>
    <s v="前八週無拉料"/>
    <n v="11.4"/>
    <s v="--"/>
    <n v="21"/>
    <n v="45000"/>
    <n v="45000"/>
    <n v="5000"/>
    <n v="6850"/>
    <n v="24350"/>
    <s v="Gillian"/>
    <s v="MP"/>
    <s v="Checking"/>
    <s v="Sales"/>
    <m/>
    <s v="FCST:15K/M"/>
    <n v="4350"/>
    <n v="0"/>
    <n v="20000"/>
    <n v="0"/>
    <x v="48"/>
    <s v=""/>
    <n v="32.4"/>
    <n v="0"/>
    <n v="2142"/>
    <s v="F"/>
    <s v="F"/>
    <n v="0"/>
    <n v="9282"/>
    <n v="10000"/>
    <n v="0"/>
    <n v="0.13159999999999999"/>
    <n v="5922"/>
    <n v="3204.46"/>
    <n v="2632"/>
    <n v="9126.4599999999991"/>
    <n v="0"/>
    <n v="0"/>
    <n v="0"/>
    <n v="0"/>
    <n v="0"/>
    <n v="0"/>
    <n v="3715"/>
    <s v="25997"/>
    <s v="LITEON"/>
    <x v="0"/>
    <n v="3204.46"/>
    <n v="52"/>
  </r>
  <r>
    <s v="OverStock"/>
    <s v="RT9011-GGGQWC"/>
    <x v="5"/>
    <n v="84"/>
    <n v="27.2"/>
    <n v="116"/>
    <n v="37.6"/>
    <n v="82500"/>
    <n v="72500"/>
    <n v="32500"/>
    <n v="45000"/>
    <n v="52500"/>
    <s v="Irene"/>
    <s v="MP"/>
    <s v="Done"/>
    <s v="Sales"/>
    <m/>
    <s v="q1 forecast 50k "/>
    <n v="52500"/>
    <n v="0"/>
    <n v="0"/>
    <n v="0"/>
    <x v="49"/>
    <n v="200"/>
    <n v="64.900000000000006"/>
    <n v="625"/>
    <n v="1927"/>
    <n v="3.1"/>
    <n v="150"/>
    <n v="0"/>
    <n v="12247"/>
    <n v="34100"/>
    <n v="1800"/>
    <n v="5.8799999999999998E-2"/>
    <n v="4263"/>
    <n v="3087"/>
    <n v="0"/>
    <n v="7350"/>
    <n v="15000"/>
    <n v="15000"/>
    <n v="10000"/>
    <n v="10000"/>
    <n v="10000"/>
    <n v="10000"/>
    <n v="3714"/>
    <s v="25997"/>
    <s v="LITEON"/>
    <x v="0"/>
    <n v="3087"/>
    <n v="53"/>
  </r>
  <r>
    <s v="ZeroZero"/>
    <s v="EL3H7(B)(TB)(LTO)-VG"/>
    <x v="8"/>
    <s v="前八週無拉料"/>
    <s v="--"/>
    <s v="--"/>
    <s v="--"/>
    <n v="0"/>
    <n v="0"/>
    <n v="0"/>
    <n v="70000"/>
    <n v="70000"/>
    <s v="Gillian"/>
    <s v="MP"/>
    <s v="Dead"/>
    <s v="SalesPM"/>
    <m/>
    <s v="20160829-slow"/>
    <n v="70000"/>
    <n v="0"/>
    <n v="0"/>
    <n v="0"/>
    <x v="50"/>
    <s v=""/>
    <s v=""/>
    <n v="0"/>
    <s v=""/>
    <s v="E"/>
    <s v="E"/>
    <n v="0"/>
    <n v="0"/>
    <n v="0"/>
    <n v="0"/>
    <n v="4.0800000000000003E-2"/>
    <n v="0"/>
    <n v="2856"/>
    <n v="0"/>
    <n v="2856"/>
    <n v="0"/>
    <n v="0"/>
    <n v="0"/>
    <n v="0"/>
    <n v="0"/>
    <n v="0"/>
    <n v="3719"/>
    <s v="25997"/>
    <s v="LITEON"/>
    <x v="0"/>
    <n v="2856"/>
    <n v="54"/>
  </r>
  <r>
    <s v="OverStock"/>
    <s v="MX25U6473FM2I-10G"/>
    <x v="10"/>
    <n v="10.5"/>
    <n v="8.6999999999999993"/>
    <n v="10.8"/>
    <n v="9"/>
    <n v="8000"/>
    <n v="8000"/>
    <n v="8000"/>
    <n v="7726"/>
    <n v="7716"/>
    <s v="Dustin"/>
    <s v="MP"/>
    <s v="Checking"/>
    <s v="Sales"/>
    <m/>
    <s v="for new project and FCST:4K/M "/>
    <n v="0"/>
    <n v="0"/>
    <n v="7716"/>
    <n v="0"/>
    <x v="51"/>
    <n v="21.3"/>
    <n v="17.7"/>
    <n v="738"/>
    <n v="889"/>
    <n v="1.2"/>
    <n v="100"/>
    <n v="4000"/>
    <n v="2000"/>
    <n v="2000"/>
    <n v="0"/>
    <n v="0.34539999999999998"/>
    <n v="2763.2"/>
    <n v="2665.1063999999997"/>
    <n v="2665.1063999999997"/>
    <n v="5428.3063999999995"/>
    <n v="4000"/>
    <n v="2000"/>
    <n v="2000"/>
    <n v="2000"/>
    <n v="2000"/>
    <n v="2000"/>
    <n v="3719"/>
    <s v="25997"/>
    <s v="LITEON"/>
    <x v="0"/>
    <n v="2665.1063999999997"/>
    <n v="55"/>
  </r>
  <r>
    <s v="OverStock"/>
    <s v="AO3414"/>
    <x v="0"/>
    <n v="25"/>
    <n v="9.1999999999999993"/>
    <n v="42.5"/>
    <n v="15.7"/>
    <n v="108000"/>
    <n v="108000"/>
    <n v="0"/>
    <n v="23645"/>
    <n v="63605"/>
    <s v="Gillian"/>
    <s v="MP"/>
    <s v="Checking"/>
    <s v="Sales"/>
    <m/>
    <s v="FCST:30K/M"/>
    <n v="60000"/>
    <n v="0"/>
    <n v="3605"/>
    <n v="0"/>
    <x v="52"/>
    <n v="67.5"/>
    <n v="24.9"/>
    <n v="2541"/>
    <n v="6898"/>
    <n v="2.7"/>
    <n v="150"/>
    <n v="17583"/>
    <n v="26500"/>
    <n v="21000"/>
    <n v="3000"/>
    <n v="3.9899999999999998E-2"/>
    <n v="4309.2"/>
    <n v="2537.8395"/>
    <n v="143.83949999999999"/>
    <n v="6847.0394999999999"/>
    <n v="21000"/>
    <n v="24000"/>
    <n v="24000"/>
    <n v="24000"/>
    <n v="24000"/>
    <n v="24000"/>
    <n v="3719"/>
    <s v="25997"/>
    <s v="LITEON"/>
    <x v="0"/>
    <n v="2537.8395"/>
    <n v="56"/>
  </r>
  <r>
    <s v="ZeroZero"/>
    <s v="AS3701A-BWLT-50"/>
    <x v="11"/>
    <s v="前八週無拉料"/>
    <s v="--"/>
    <s v="--"/>
    <s v="--"/>
    <n v="0"/>
    <n v="0"/>
    <n v="0"/>
    <n v="7500"/>
    <n v="7500"/>
    <s v="Dustin"/>
    <s v="MP"/>
    <s v="SR"/>
    <s v="SalesPM"/>
    <m/>
    <s v="check demand"/>
    <n v="7500"/>
    <n v="0"/>
    <n v="0"/>
    <n v="0"/>
    <x v="53"/>
    <s v=""/>
    <s v=""/>
    <n v="0"/>
    <s v=""/>
    <s v="E"/>
    <s v="E"/>
    <n v="0"/>
    <n v="0"/>
    <n v="0"/>
    <n v="0"/>
    <n v="0.33"/>
    <n v="0"/>
    <n v="2475"/>
    <n v="0"/>
    <n v="2475"/>
    <n v="0"/>
    <n v="0"/>
    <n v="0"/>
    <n v="0"/>
    <n v="0"/>
    <n v="0"/>
    <n v="3719"/>
    <s v="25997"/>
    <s v="LITEON"/>
    <x v="0"/>
    <n v="2475"/>
    <n v="57"/>
  </r>
  <r>
    <s v="ZeroZero"/>
    <s v="201345-MG03"/>
    <x v="12"/>
    <s v="前八週無拉料"/>
    <s v="--"/>
    <s v="--"/>
    <s v="--"/>
    <n v="0"/>
    <n v="0"/>
    <n v="0"/>
    <n v="18000"/>
    <n v="18000"/>
    <s v="Irene"/>
    <s v="MP"/>
    <s v="Checking"/>
    <s v="Sales"/>
    <m/>
    <s v="Jan forecast 9k, Mar forecast 9k"/>
    <n v="18000"/>
    <n v="0"/>
    <n v="0"/>
    <n v="0"/>
    <x v="54"/>
    <s v=""/>
    <s v=""/>
    <n v="0"/>
    <s v=""/>
    <s v="E"/>
    <s v="E"/>
    <n v="0"/>
    <n v="0"/>
    <n v="0"/>
    <n v="0"/>
    <n v="0.1313"/>
    <n v="0"/>
    <n v="2363.4"/>
    <n v="0"/>
    <n v="2363.4"/>
    <n v="9000"/>
    <n v="9000"/>
    <n v="0"/>
    <n v="0"/>
    <n v="0"/>
    <n v="0"/>
    <n v="3717"/>
    <s v="25997"/>
    <s v="LITEON"/>
    <x v="0"/>
    <n v="2363.4"/>
    <n v="58"/>
  </r>
  <r>
    <s v="OverStock"/>
    <s v="AO4622"/>
    <x v="0"/>
    <n v="45.7"/>
    <n v="22.8"/>
    <n v="49.5"/>
    <n v="24.8"/>
    <n v="33000"/>
    <n v="33000"/>
    <n v="0"/>
    <n v="11497"/>
    <n v="30457"/>
    <s v="Dustin"/>
    <s v="MP"/>
    <s v="Checking"/>
    <s v="Sales"/>
    <m/>
    <s v="cust is upside from JAN, FCST:6K/M"/>
    <n v="21000"/>
    <n v="0"/>
    <n v="9457"/>
    <n v="0"/>
    <x v="55"/>
    <n v="95.3"/>
    <n v="47.6"/>
    <n v="666"/>
    <n v="1333"/>
    <n v="2"/>
    <n v="150"/>
    <n v="3000"/>
    <n v="6000"/>
    <n v="6000"/>
    <n v="0"/>
    <n v="7.5999999999999998E-2"/>
    <n v="2508"/>
    <n v="2314.732"/>
    <n v="718.73199999999997"/>
    <n v="4822.732"/>
    <n v="6000"/>
    <n v="6000"/>
    <n v="6000"/>
    <n v="6000"/>
    <n v="6000"/>
    <n v="6000"/>
    <n v="3719"/>
    <s v="25997"/>
    <s v="LITEON"/>
    <x v="0"/>
    <n v="2314.732"/>
    <n v="59"/>
  </r>
  <r>
    <s v="ZeroZero"/>
    <s v="AOD458"/>
    <x v="0"/>
    <s v="前八週無拉料"/>
    <s v="--"/>
    <s v="--"/>
    <s v="--"/>
    <n v="20000"/>
    <n v="20000"/>
    <n v="10000"/>
    <n v="17500"/>
    <n v="17500"/>
    <s v="Gillian"/>
    <s v="MP"/>
    <s v="Checking"/>
    <s v="Sales"/>
    <m/>
    <s v="cancel backlog"/>
    <n v="17500"/>
    <n v="0"/>
    <n v="0"/>
    <n v="0"/>
    <x v="56"/>
    <s v=""/>
    <s v=""/>
    <n v="0"/>
    <s v=""/>
    <s v="E"/>
    <s v="E"/>
    <n v="0"/>
    <n v="0"/>
    <n v="0"/>
    <n v="0"/>
    <n v="0.12920000000000001"/>
    <n v="2584"/>
    <n v="2261"/>
    <n v="0"/>
    <n v="4845"/>
    <n v="0"/>
    <n v="0"/>
    <n v="5000"/>
    <n v="5000"/>
    <n v="5000"/>
    <n v="5000"/>
    <n v="3719"/>
    <s v="25997"/>
    <s v="LITEON"/>
    <x v="0"/>
    <n v="2261"/>
    <n v="60"/>
  </r>
  <r>
    <s v="ZeroZero"/>
    <s v="TC7SZ125F"/>
    <x v="2"/>
    <s v="前八週無拉料"/>
    <s v="--"/>
    <s v="--"/>
    <s v="--"/>
    <n v="0"/>
    <n v="0"/>
    <n v="0"/>
    <n v="0"/>
    <n v="18000"/>
    <s v="Dustin"/>
    <s v="MP"/>
    <s v="Checking"/>
    <s v="Sales"/>
    <m/>
    <s v="FCST:6K/M"/>
    <n v="18000"/>
    <n v="0"/>
    <n v="0"/>
    <n v="0"/>
    <x v="54"/>
    <s v=""/>
    <s v=""/>
    <n v="0"/>
    <s v=""/>
    <s v="E"/>
    <s v="E"/>
    <n v="0"/>
    <n v="0"/>
    <n v="0"/>
    <n v="0"/>
    <n v="0.124"/>
    <n v="0"/>
    <n v="2232"/>
    <n v="0"/>
    <n v="2232"/>
    <n v="0"/>
    <n v="0"/>
    <n v="0"/>
    <n v="0"/>
    <n v="0"/>
    <n v="0"/>
    <n v="3719"/>
    <s v="25997"/>
    <s v="LITEON"/>
    <x v="0"/>
    <n v="2232"/>
    <n v="61"/>
  </r>
  <r>
    <s v="ZeroZero"/>
    <s v="74VHC595FT"/>
    <x v="2"/>
    <s v="前八週無拉料"/>
    <s v="--"/>
    <s v="--"/>
    <s v="--"/>
    <n v="0"/>
    <n v="0"/>
    <n v="0"/>
    <n v="45000"/>
    <n v="45000"/>
    <s v="Dustin"/>
    <s v="MP"/>
    <s v="Slow"/>
    <s v="Sales"/>
    <m/>
    <s v="20161121-no demand for LITE-ON"/>
    <n v="45000"/>
    <n v="0"/>
    <n v="0"/>
    <n v="0"/>
    <x v="57"/>
    <s v=""/>
    <s v=""/>
    <n v="0"/>
    <s v=""/>
    <s v="E"/>
    <s v="E"/>
    <n v="0"/>
    <n v="0"/>
    <n v="0"/>
    <n v="0"/>
    <n v="4.9500000000000002E-2"/>
    <n v="0"/>
    <n v="2227.5"/>
    <n v="0"/>
    <n v="2227.5"/>
    <n v="0"/>
    <n v="0"/>
    <n v="0"/>
    <n v="0"/>
    <n v="0"/>
    <n v="0"/>
    <n v="3719"/>
    <s v="25997"/>
    <s v="LITEON"/>
    <x v="0"/>
    <n v="2227.5"/>
    <n v="62"/>
  </r>
  <r>
    <s v="ZeroZero"/>
    <s v="AOT440L"/>
    <x v="0"/>
    <s v="前八週無拉料"/>
    <s v="--"/>
    <s v="--"/>
    <s v="--"/>
    <n v="4000"/>
    <n v="0"/>
    <n v="0"/>
    <n v="4771"/>
    <n v="8771"/>
    <s v="Gillian"/>
    <s v="MP"/>
    <s v="Checking"/>
    <s v="Sales"/>
    <m/>
    <s v="will consume in Jan"/>
    <n v="4000"/>
    <n v="0"/>
    <n v="4771"/>
    <n v="0"/>
    <x v="58"/>
    <s v=""/>
    <s v=""/>
    <n v="0"/>
    <n v="0"/>
    <s v="E"/>
    <s v="E"/>
    <n v="0"/>
    <n v="0"/>
    <n v="0"/>
    <n v="0"/>
    <n v="0.2366"/>
    <n v="0"/>
    <n v="2075.2186000000002"/>
    <n v="1128.8186000000001"/>
    <n v="2075.2186000000002"/>
    <n v="0"/>
    <n v="0"/>
    <n v="0"/>
    <n v="0"/>
    <n v="0"/>
    <n v="0"/>
    <n v="3719"/>
    <s v="25997"/>
    <s v="LITEON"/>
    <x v="0"/>
    <n v="2075.2186000000002"/>
    <n v="63"/>
  </r>
  <r>
    <s v="ZeroZero"/>
    <s v="SE2432L-R"/>
    <x v="3"/>
    <s v="前八週無拉料"/>
    <s v="--"/>
    <s v="--"/>
    <s v="--"/>
    <n v="0"/>
    <n v="0"/>
    <n v="0"/>
    <n v="3000"/>
    <n v="3000"/>
    <s v="Irene"/>
    <s v="MP"/>
    <s v="Dead"/>
    <s v="PM"/>
    <m/>
    <s v="fore othe cust"/>
    <n v="3000"/>
    <n v="0"/>
    <n v="0"/>
    <n v="0"/>
    <x v="59"/>
    <s v=""/>
    <s v=""/>
    <n v="0"/>
    <s v=""/>
    <s v="E"/>
    <s v="E"/>
    <n v="0"/>
    <n v="0"/>
    <n v="0"/>
    <n v="0"/>
    <n v="0.65469999999999995"/>
    <n v="0"/>
    <n v="1964.1"/>
    <n v="0"/>
    <n v="1964.1"/>
    <n v="0"/>
    <n v="0"/>
    <n v="0"/>
    <n v="0"/>
    <n v="0"/>
    <n v="0"/>
    <n v="3715"/>
    <s v="25997"/>
    <s v="LITEON"/>
    <x v="0"/>
    <n v="1964.1"/>
    <n v="64"/>
  </r>
  <r>
    <s v="OverStock"/>
    <s v="AOI478"/>
    <x v="0"/>
    <n v="12"/>
    <s v="--"/>
    <n v="31.4"/>
    <s v="--"/>
    <n v="70000"/>
    <n v="70000"/>
    <n v="49000"/>
    <n v="31986"/>
    <n v="26766"/>
    <s v="Gillian"/>
    <s v="MP"/>
    <s v="Checking"/>
    <s v="Sales"/>
    <m/>
    <s v="FCST:7K"/>
    <n v="10500"/>
    <n v="0"/>
    <n v="16266"/>
    <n v="0"/>
    <x v="60"/>
    <n v="43.4"/>
    <s v=""/>
    <n v="2231"/>
    <n v="0"/>
    <s v="E"/>
    <s v="E"/>
    <n v="0"/>
    <n v="0"/>
    <n v="0"/>
    <n v="0"/>
    <n v="7.22E-2"/>
    <n v="5054"/>
    <n v="1932.5052000000001"/>
    <n v="1174.4051999999999"/>
    <n v="6986.5051999999996"/>
    <n v="7000"/>
    <n v="7000"/>
    <n v="15000"/>
    <n v="21000"/>
    <n v="21000"/>
    <n v="21000"/>
    <n v="3719"/>
    <s v="25997"/>
    <s v="LITEON"/>
    <x v="0"/>
    <n v="1932.5052000000001"/>
    <n v="65"/>
  </r>
  <r>
    <s v="OverStock"/>
    <s v="RCLAMP0582N.TCT"/>
    <x v="9"/>
    <n v="17.600000000000001"/>
    <n v="9.6999999999999993"/>
    <n v="27.4"/>
    <n v="15"/>
    <n v="90000"/>
    <n v="90000"/>
    <n v="90000"/>
    <n v="42496"/>
    <n v="58046"/>
    <s v="Dustin"/>
    <s v="MP"/>
    <s v="Checking"/>
    <s v="Sales"/>
    <m/>
    <s v="FCST:30K/M"/>
    <n v="27000"/>
    <n v="0"/>
    <n v="31046"/>
    <n v="0"/>
    <x v="61"/>
    <n v="45"/>
    <n v="24.7"/>
    <n v="3289"/>
    <n v="6000"/>
    <n v="1.8"/>
    <n v="100"/>
    <n v="18000"/>
    <n v="27000"/>
    <n v="33000"/>
    <n v="0"/>
    <n v="3.1899999999999998E-2"/>
    <n v="2871"/>
    <n v="1851.6673999999998"/>
    <n v="990.36739999999998"/>
    <n v="4722.6673999999994"/>
    <n v="27000"/>
    <n v="24000"/>
    <n v="30000"/>
    <n v="30000"/>
    <n v="30000"/>
    <n v="30000"/>
    <n v="3719"/>
    <s v="25997"/>
    <s v="LITEON"/>
    <x v="0"/>
    <n v="1851.6673999999998"/>
    <n v="66"/>
  </r>
  <r>
    <s v="ZeroZero"/>
    <s v="AOH3254"/>
    <x v="0"/>
    <s v="前八週無拉料"/>
    <s v="--"/>
    <s v="--"/>
    <s v="--"/>
    <n v="5000"/>
    <n v="5000"/>
    <n v="0"/>
    <n v="5000"/>
    <n v="5000"/>
    <s v="Gillian"/>
    <s v="MP"/>
    <s v="Checking"/>
    <s v="Sales"/>
    <m/>
    <s v="cancel backlog"/>
    <n v="5000"/>
    <n v="0"/>
    <n v="0"/>
    <n v="0"/>
    <x v="62"/>
    <s v=""/>
    <s v=""/>
    <n v="0"/>
    <s v=""/>
    <s v="E"/>
    <s v="E"/>
    <n v="0"/>
    <n v="0"/>
    <n v="0"/>
    <n v="0"/>
    <n v="0.33910000000000001"/>
    <n v="1695.5"/>
    <n v="1695.5"/>
    <n v="0"/>
    <n v="3391"/>
    <n v="0"/>
    <n v="0"/>
    <n v="0"/>
    <n v="0"/>
    <n v="0"/>
    <n v="0"/>
    <n v="3719"/>
    <s v="25997"/>
    <s v="LITEON"/>
    <x v="0"/>
    <n v="1695.5"/>
    <n v="67"/>
  </r>
  <r>
    <s v="ZeroZero"/>
    <s v="TH58NVG3S0HTA00"/>
    <x v="2"/>
    <s v="前八週無拉料"/>
    <s v="--"/>
    <s v="--"/>
    <s v="--"/>
    <n v="0"/>
    <n v="0"/>
    <n v="0"/>
    <n v="3246"/>
    <n v="656"/>
    <s v="Dustin"/>
    <s v="MP"/>
    <s v="Dead"/>
    <s v="SalesPM"/>
    <m/>
    <s v="20161121-demand delay to FEB"/>
    <n v="656"/>
    <n v="0"/>
    <n v="0"/>
    <n v="0"/>
    <x v="63"/>
    <s v=""/>
    <s v=""/>
    <n v="0"/>
    <s v=""/>
    <s v="E"/>
    <s v="E"/>
    <n v="0"/>
    <n v="0"/>
    <n v="0"/>
    <n v="0"/>
    <n v="2.5623"/>
    <n v="0"/>
    <n v="1680.8688"/>
    <n v="0"/>
    <n v="1680.8688"/>
    <n v="0"/>
    <n v="0"/>
    <n v="0"/>
    <n v="0"/>
    <n v="0"/>
    <n v="0"/>
    <n v="3719"/>
    <s v="25997"/>
    <s v="LITEON"/>
    <x v="0"/>
    <n v="1680.8688"/>
    <n v="68"/>
  </r>
  <r>
    <s v="OverStock"/>
    <s v="AO5404E"/>
    <x v="0"/>
    <n v="20.8"/>
    <n v="177.3"/>
    <n v="33.6"/>
    <n v="286.39999999999998"/>
    <n v="63000"/>
    <n v="63000"/>
    <n v="21000"/>
    <n v="39000"/>
    <n v="39000"/>
    <s v="Dustin"/>
    <s v="MP"/>
    <s v="Slow"/>
    <s v="Sales"/>
    <m/>
    <s v="20161230-demand delay to FEB"/>
    <n v="39000"/>
    <n v="0"/>
    <n v="0"/>
    <n v="0"/>
    <x v="22"/>
    <n v="54.4"/>
    <n v="463.6"/>
    <n v="1875"/>
    <n v="220"/>
    <n v="0.1"/>
    <n v="50"/>
    <n v="0"/>
    <n v="0"/>
    <n v="1977"/>
    <n v="0"/>
    <n v="4.1399999999999999E-2"/>
    <n v="2608.1999999999998"/>
    <n v="1614.6"/>
    <n v="0"/>
    <n v="4222.8"/>
    <n v="3000"/>
    <n v="15000"/>
    <n v="15000"/>
    <n v="15000"/>
    <n v="15000"/>
    <n v="15000"/>
    <n v="3719"/>
    <s v="25997"/>
    <s v="LITEON"/>
    <x v="0"/>
    <n v="1614.6"/>
    <n v="69"/>
  </r>
  <r>
    <s v="OverStock"/>
    <s v="RCLAMP0524P.TCT"/>
    <x v="9"/>
    <n v="16.2"/>
    <n v="9.1999999999999993"/>
    <n v="24.3"/>
    <n v="13.8"/>
    <n v="60000"/>
    <n v="60000"/>
    <n v="60000"/>
    <n v="45475"/>
    <n v="39882"/>
    <s v="Dustin"/>
    <s v="MP"/>
    <s v="Checking"/>
    <s v="Sales"/>
    <m/>
    <s v="cust is downside since JAN, FCST:15K/M"/>
    <n v="15000"/>
    <n v="0"/>
    <n v="24882"/>
    <n v="0"/>
    <x v="64"/>
    <n v="40.5"/>
    <n v="23.1"/>
    <n v="2468"/>
    <n v="4333"/>
    <n v="1.8"/>
    <n v="100"/>
    <n v="12000"/>
    <n v="21000"/>
    <n v="24000"/>
    <n v="0"/>
    <n v="3.6799999999999999E-2"/>
    <n v="2208"/>
    <n v="1467.6576"/>
    <n v="915.6576"/>
    <n v="3675.6576"/>
    <n v="18000"/>
    <n v="18000"/>
    <n v="24000"/>
    <n v="24000"/>
    <n v="24000"/>
    <n v="24000"/>
    <n v="3719"/>
    <s v="25997"/>
    <s v="LITEON"/>
    <x v="0"/>
    <n v="1467.6576"/>
    <n v="70"/>
  </r>
  <r>
    <s v="OverStock"/>
    <s v="AO3409L"/>
    <x v="0"/>
    <n v="14"/>
    <n v="20.8"/>
    <n v="38"/>
    <n v="56.3"/>
    <n v="114000"/>
    <n v="114000"/>
    <n v="0"/>
    <n v="51000"/>
    <n v="42000"/>
    <s v="Gillian"/>
    <s v="MP"/>
    <s v="Checking"/>
    <s v="Sales"/>
    <m/>
    <s v="FCST:9K/M"/>
    <n v="27000"/>
    <n v="3000"/>
    <n v="12000"/>
    <n v="0"/>
    <x v="65"/>
    <n v="52"/>
    <n v="77.099999999999994"/>
    <n v="3000"/>
    <n v="2024"/>
    <n v="0.7"/>
    <n v="100"/>
    <n v="6213"/>
    <n v="12000"/>
    <n v="4000"/>
    <n v="0"/>
    <n v="3.1E-2"/>
    <n v="3534"/>
    <n v="1302"/>
    <n v="465"/>
    <n v="4836"/>
    <n v="9000"/>
    <n v="6000"/>
    <n v="6000"/>
    <n v="9000"/>
    <n v="9000"/>
    <n v="9000"/>
    <n v="3719"/>
    <s v="25997"/>
    <s v="LITEON"/>
    <x v="0"/>
    <n v="1302"/>
    <n v="71"/>
  </r>
  <r>
    <s v="OverStock"/>
    <s v="UP7604CMS3-N3"/>
    <x v="7"/>
    <n v="14.9"/>
    <n v="20.9"/>
    <n v="9.1"/>
    <n v="12.9"/>
    <n v="45000"/>
    <n v="24000"/>
    <n v="15000"/>
    <n v="12000"/>
    <n v="39000"/>
    <s v="Dustin"/>
    <s v="MP"/>
    <s v="Checking"/>
    <s v="Sales"/>
    <m/>
    <s v="FCST:15K/M"/>
    <n v="39000"/>
    <n v="0"/>
    <n v="0"/>
    <n v="0"/>
    <x v="66"/>
    <n v="24"/>
    <n v="33.799999999999997"/>
    <n v="2625"/>
    <n v="1862"/>
    <n v="0.7"/>
    <n v="100"/>
    <n v="0"/>
    <n v="11381"/>
    <n v="13379"/>
    <n v="14300"/>
    <n v="3.3300000000000003E-2"/>
    <n v="799.2"/>
    <n v="1298.7"/>
    <n v="0"/>
    <n v="2097.9"/>
    <n v="9000"/>
    <n v="9000"/>
    <n v="15000"/>
    <n v="15000"/>
    <n v="15000"/>
    <n v="15000"/>
    <n v="3719"/>
    <s v="25997"/>
    <s v="LITEON"/>
    <x v="0"/>
    <n v="1298.7"/>
    <n v="72"/>
  </r>
  <r>
    <s v="ZeroZero"/>
    <s v="RT8525DGQW"/>
    <x v="5"/>
    <s v="前八週無拉料"/>
    <s v="--"/>
    <s v="--"/>
    <s v="--"/>
    <n v="3000"/>
    <n v="0"/>
    <n v="0"/>
    <n v="1500"/>
    <n v="4500"/>
    <s v="Irene"/>
    <s v="MP"/>
    <s v="Checking"/>
    <s v="Sales"/>
    <m/>
    <n v="0"/>
    <n v="4500"/>
    <n v="0"/>
    <n v="0"/>
    <n v="0"/>
    <x v="67"/>
    <s v=""/>
    <s v=""/>
    <n v="0"/>
    <s v=""/>
    <s v="E"/>
    <s v="E"/>
    <n v="0"/>
    <n v="0"/>
    <n v="0"/>
    <n v="0"/>
    <n v="0.2447"/>
    <n v="0"/>
    <n v="1101.1500000000001"/>
    <n v="0"/>
    <n v="1101.1500000000001"/>
    <n v="0"/>
    <n v="0"/>
    <n v="0"/>
    <n v="0"/>
    <n v="0"/>
    <n v="0"/>
    <n v="3714"/>
    <s v="25997"/>
    <s v="LITEON"/>
    <x v="0"/>
    <n v="1101.1500000000001"/>
    <n v="73"/>
  </r>
  <r>
    <s v="ZeroZero"/>
    <s v="SD05C.TCT"/>
    <x v="9"/>
    <s v="前八週無拉料"/>
    <s v="--"/>
    <s v="--"/>
    <s v="--"/>
    <n v="24000"/>
    <n v="0"/>
    <n v="0"/>
    <n v="0"/>
    <n v="24000"/>
    <s v="Dustin"/>
    <s v="MP"/>
    <s v="Done"/>
    <s v="Sales"/>
    <m/>
    <s v="consumed on DEC"/>
    <n v="24000"/>
    <n v="0"/>
    <n v="0"/>
    <n v="0"/>
    <x v="68"/>
    <s v=""/>
    <s v=""/>
    <n v="0"/>
    <s v=""/>
    <s v="E"/>
    <s v="E"/>
    <n v="0"/>
    <n v="0"/>
    <n v="0"/>
    <n v="0"/>
    <n v="4.1500000000000002E-2"/>
    <n v="0"/>
    <n v="996"/>
    <n v="0"/>
    <n v="996"/>
    <n v="0"/>
    <n v="3000"/>
    <n v="3000"/>
    <n v="3000"/>
    <n v="3000"/>
    <n v="3000"/>
    <n v="3719"/>
    <s v="25997"/>
    <s v="LITEON"/>
    <x v="0"/>
    <n v="996"/>
    <n v="74"/>
  </r>
  <r>
    <s v="FCST"/>
    <s v="AOZ8851DI-05"/>
    <x v="0"/>
    <s v="前八週無拉料"/>
    <n v="14.5"/>
    <s v="--"/>
    <n v="28.9"/>
    <n v="42000"/>
    <n v="42000"/>
    <n v="27000"/>
    <n v="18000"/>
    <n v="21000"/>
    <s v="Dustin"/>
    <s v="New"/>
    <s v="Checking"/>
    <s v="Sales"/>
    <m/>
    <s v="for UBNT new project"/>
    <n v="21000"/>
    <n v="0"/>
    <n v="0"/>
    <n v="0"/>
    <x v="66"/>
    <s v=""/>
    <n v="43.4"/>
    <n v="0"/>
    <n v="1452"/>
    <s v="F"/>
    <s v="F"/>
    <n v="0"/>
    <n v="13064"/>
    <n v="0"/>
    <n v="0"/>
    <n v="4.4699999999999997E-2"/>
    <n v="1877.3999999999999"/>
    <n v="938.69999999999993"/>
    <n v="0"/>
    <n v="2816.1"/>
    <n v="12000"/>
    <n v="15000"/>
    <n v="6000"/>
    <n v="6000"/>
    <n v="6000"/>
    <n v="6000"/>
    <n v="3719"/>
    <s v="25997"/>
    <s v="LITEON"/>
    <x v="0"/>
    <n v="938.69999999999993"/>
    <n v="75"/>
  </r>
  <r>
    <s v="ZeroZero"/>
    <s v="AOTF14N50"/>
    <x v="0"/>
    <s v="前八週無拉料"/>
    <s v="--"/>
    <s v="--"/>
    <s v="--"/>
    <n v="0"/>
    <n v="0"/>
    <n v="0"/>
    <n v="3000"/>
    <n v="3000"/>
    <s v="Gillian"/>
    <s v="MP"/>
    <s v="Checking"/>
    <s v="Sales"/>
    <m/>
    <s v="buffer stock for 130W project"/>
    <n v="3000"/>
    <n v="0"/>
    <n v="0"/>
    <n v="0"/>
    <x v="59"/>
    <s v=""/>
    <s v=""/>
    <n v="0"/>
    <s v=""/>
    <s v="E"/>
    <s v="E"/>
    <n v="0"/>
    <n v="0"/>
    <n v="0"/>
    <n v="0"/>
    <n v="0.30399999999999999"/>
    <n v="0"/>
    <n v="912"/>
    <n v="0"/>
    <n v="912"/>
    <n v="0"/>
    <n v="0"/>
    <n v="0"/>
    <n v="0"/>
    <n v="0"/>
    <n v="0"/>
    <n v="3719"/>
    <s v="25997"/>
    <s v="LITEON"/>
    <x v="0"/>
    <n v="912"/>
    <n v="76"/>
  </r>
  <r>
    <s v="ZeroZero"/>
    <s v="RT8295AHZSP"/>
    <x v="5"/>
    <s v="前八週無拉料"/>
    <s v="--"/>
    <s v="--"/>
    <s v="--"/>
    <n v="2500"/>
    <n v="2500"/>
    <n v="0"/>
    <n v="1927"/>
    <n v="6927"/>
    <s v="Irene"/>
    <s v="MP"/>
    <s v="Done"/>
    <s v="Sales"/>
    <m/>
    <s v="last order 5k , project eol"/>
    <n v="0"/>
    <n v="0"/>
    <n v="6927"/>
    <n v="0"/>
    <x v="69"/>
    <s v=""/>
    <s v=""/>
    <n v="0"/>
    <s v=""/>
    <s v="E"/>
    <s v="E"/>
    <n v="0"/>
    <n v="0"/>
    <n v="0"/>
    <n v="0"/>
    <n v="0.1196"/>
    <n v="299"/>
    <n v="828.4692"/>
    <n v="828.4692"/>
    <n v="1127.4692"/>
    <n v="0"/>
    <n v="0"/>
    <n v="0"/>
    <n v="0"/>
    <n v="0"/>
    <n v="0"/>
    <n v="3714"/>
    <s v="25997"/>
    <s v="LITEON"/>
    <x v="0"/>
    <n v="828.4692"/>
    <n v="77"/>
  </r>
  <r>
    <s v="OverStock"/>
    <s v="AO3419L"/>
    <x v="0"/>
    <n v="10.5"/>
    <n v="11.8"/>
    <n v="46"/>
    <n v="51.7"/>
    <n v="138000"/>
    <n v="138000"/>
    <n v="96000"/>
    <n v="34386"/>
    <n v="31386"/>
    <s v="Gillian"/>
    <s v="MP"/>
    <s v="Checking"/>
    <s v="Sales"/>
    <m/>
    <s v="FCST:9K/M"/>
    <n v="30000"/>
    <n v="0"/>
    <n v="1386"/>
    <n v="0"/>
    <x v="70"/>
    <n v="56.5"/>
    <n v="63.5"/>
    <n v="3000"/>
    <n v="2667"/>
    <n v="0.9"/>
    <n v="100"/>
    <n v="15000"/>
    <n v="9000"/>
    <n v="6000"/>
    <n v="18000"/>
    <n v="2.58E-2"/>
    <n v="3560.4"/>
    <n v="809.75879999999995"/>
    <n v="35.758800000000001"/>
    <n v="4370.1588000000002"/>
    <n v="6000"/>
    <n v="6000"/>
    <n v="6000"/>
    <n v="6000"/>
    <n v="6000"/>
    <n v="6000"/>
    <n v="3719"/>
    <s v="25997"/>
    <s v="LITEON"/>
    <x v="0"/>
    <n v="809.75879999999995"/>
    <n v="78"/>
  </r>
  <r>
    <s v="ZeroZero"/>
    <s v="AON6260"/>
    <x v="0"/>
    <s v="前八週無拉料"/>
    <s v="--"/>
    <s v="--"/>
    <s v="--"/>
    <n v="30000"/>
    <n v="30000"/>
    <n v="30000"/>
    <n v="3000"/>
    <n v="3000"/>
    <s v="Gillian"/>
    <s v="MP"/>
    <s v="Checking"/>
    <s v="Sales"/>
    <m/>
    <s v="transfer to SZ"/>
    <n v="3000"/>
    <n v="0"/>
    <n v="0"/>
    <n v="0"/>
    <x v="37"/>
    <s v=""/>
    <s v=""/>
    <n v="0"/>
    <s v=""/>
    <s v="E"/>
    <s v="E"/>
    <n v="0"/>
    <n v="0"/>
    <n v="0"/>
    <n v="0"/>
    <n v="0.26600000000000001"/>
    <n v="7980"/>
    <n v="798"/>
    <n v="0"/>
    <n v="8778"/>
    <n v="0"/>
    <n v="3000"/>
    <n v="3000"/>
    <n v="15000"/>
    <n v="15000"/>
    <n v="15000"/>
    <n v="3719"/>
    <s v="25997"/>
    <s v="LITEON"/>
    <x v="0"/>
    <n v="798"/>
    <n v="79"/>
  </r>
  <r>
    <s v="ZeroZero"/>
    <s v="LV8130BGQW"/>
    <x v="5"/>
    <s v="前八週無拉料"/>
    <s v="--"/>
    <s v="--"/>
    <s v="--"/>
    <n v="111000"/>
    <n v="103500"/>
    <n v="73500"/>
    <n v="4098"/>
    <n v="11598"/>
    <s v="Irene"/>
    <s v="New"/>
    <s v="Checking"/>
    <s v="Sales"/>
    <m/>
    <s v="for MB new roject, mp in q1 end, forecast 10k/m"/>
    <n v="11598"/>
    <n v="0"/>
    <n v="0"/>
    <n v="0"/>
    <x v="71"/>
    <s v=""/>
    <s v=""/>
    <n v="0"/>
    <s v=""/>
    <s v="E"/>
    <s v="E"/>
    <n v="0"/>
    <n v="0"/>
    <n v="0"/>
    <n v="0"/>
    <n v="6.7799999999999999E-2"/>
    <n v="7017.3"/>
    <n v="786.34439999999995"/>
    <n v="0"/>
    <n v="7803.6444000000001"/>
    <n v="0"/>
    <n v="0"/>
    <n v="0"/>
    <n v="0"/>
    <n v="0"/>
    <n v="0"/>
    <n v="3714"/>
    <s v="25997"/>
    <s v="LITEON"/>
    <x v="0"/>
    <n v="786.34439999999995"/>
    <n v="80"/>
  </r>
  <r>
    <s v="ZeroZero"/>
    <s v="AOT418L"/>
    <x v="0"/>
    <s v="前八週無拉料"/>
    <s v="--"/>
    <s v="--"/>
    <s v="--"/>
    <n v="0"/>
    <n v="0"/>
    <n v="0"/>
    <n v="1000"/>
    <n v="2000"/>
    <s v="Gillian"/>
    <s v="MP"/>
    <s v="Checking"/>
    <s v="Sales"/>
    <m/>
    <n v="0"/>
    <n v="0"/>
    <n v="0"/>
    <n v="2000"/>
    <n v="0"/>
    <x v="72"/>
    <s v=""/>
    <s v=""/>
    <n v="0"/>
    <s v=""/>
    <s v="E"/>
    <s v="E"/>
    <n v="0"/>
    <n v="0"/>
    <n v="0"/>
    <n v="0"/>
    <n v="0.38"/>
    <n v="0"/>
    <n v="760"/>
    <n v="760"/>
    <n v="760"/>
    <n v="0"/>
    <n v="0"/>
    <n v="0"/>
    <n v="0"/>
    <n v="0"/>
    <n v="0"/>
    <n v="3719"/>
    <s v="25997"/>
    <s v="LITEON"/>
    <x v="0"/>
    <n v="760"/>
    <n v="81"/>
  </r>
  <r>
    <s v="ZeroZero"/>
    <s v="RTC5612"/>
    <x v="13"/>
    <s v="前八週無拉料"/>
    <s v="--"/>
    <s v="--"/>
    <s v="--"/>
    <n v="0"/>
    <n v="0"/>
    <n v="0"/>
    <n v="2900"/>
    <n v="2900"/>
    <s v="Gillian"/>
    <s v="MP"/>
    <s v="Dead"/>
    <s v="SalesPM"/>
    <m/>
    <s v="20161121-slow"/>
    <n v="2900"/>
    <n v="0"/>
    <n v="0"/>
    <n v="0"/>
    <x v="73"/>
    <s v=""/>
    <s v=""/>
    <n v="0"/>
    <s v=""/>
    <s v="E"/>
    <s v="E"/>
    <n v="0"/>
    <n v="0"/>
    <n v="0"/>
    <n v="0"/>
    <n v="0.217"/>
    <n v="0"/>
    <n v="629.29999999999995"/>
    <n v="0"/>
    <n v="629.29999999999995"/>
    <n v="0"/>
    <n v="0"/>
    <n v="0"/>
    <n v="0"/>
    <n v="0"/>
    <n v="0"/>
    <n v="3719"/>
    <s v="25997"/>
    <s v="LITEON"/>
    <x v="0"/>
    <n v="629.29999999999995"/>
    <n v="82"/>
  </r>
  <r>
    <s v="OverStock"/>
    <s v="AOZ8231ADI-03"/>
    <x v="0"/>
    <n v="32"/>
    <s v="--"/>
    <n v="24"/>
    <s v="--"/>
    <n v="30000"/>
    <n v="30000"/>
    <n v="20000"/>
    <n v="40000"/>
    <n v="40000"/>
    <s v="Dustin"/>
    <s v="MP"/>
    <s v="Checking"/>
    <s v="Sales"/>
    <m/>
    <s v="FCST:10K/M since MAR"/>
    <n v="0"/>
    <n v="0"/>
    <n v="40000"/>
    <n v="0"/>
    <x v="50"/>
    <n v="56"/>
    <s v=""/>
    <n v="1250"/>
    <n v="0"/>
    <s v="E"/>
    <s v="E"/>
    <n v="0"/>
    <n v="0"/>
    <n v="0"/>
    <n v="0"/>
    <n v="1.52E-2"/>
    <n v="456"/>
    <n v="608"/>
    <n v="608"/>
    <n v="1064"/>
    <n v="0"/>
    <n v="0"/>
    <n v="0"/>
    <n v="10000"/>
    <n v="10000"/>
    <n v="10000"/>
    <n v="3719"/>
    <s v="25997"/>
    <s v="LITEON"/>
    <x v="0"/>
    <n v="608"/>
    <n v="83"/>
  </r>
  <r>
    <s v="OverStock"/>
    <s v="AO6604"/>
    <x v="0"/>
    <n v="12"/>
    <n v="8.6999999999999993"/>
    <n v="240"/>
    <n v="173.9"/>
    <n v="180000"/>
    <n v="180000"/>
    <n v="60000"/>
    <n v="21000"/>
    <n v="9000"/>
    <s v="Dustin"/>
    <s v="MP"/>
    <s v="Checking"/>
    <s v="Sales"/>
    <m/>
    <s v="FCST:15K/M"/>
    <n v="9000"/>
    <n v="0"/>
    <n v="0"/>
    <n v="0"/>
    <x v="74"/>
    <n v="252"/>
    <n v="182.6"/>
    <n v="750"/>
    <n v="1035"/>
    <n v="1.4"/>
    <n v="100"/>
    <n v="0"/>
    <n v="9314"/>
    <n v="0"/>
    <n v="0"/>
    <n v="6.4399999999999999E-2"/>
    <n v="11592"/>
    <n v="579.6"/>
    <n v="0"/>
    <n v="12171.6"/>
    <n v="9000"/>
    <n v="30000"/>
    <n v="30000"/>
    <n v="30000"/>
    <n v="30000"/>
    <n v="30000"/>
    <n v="3719"/>
    <s v="25997"/>
    <s v="LITEON"/>
    <x v="0"/>
    <n v="579.6"/>
    <n v="84"/>
  </r>
  <r>
    <s v="ZeroZero"/>
    <s v="AON6520"/>
    <x v="0"/>
    <s v="前八週無拉料"/>
    <s v="--"/>
    <s v="--"/>
    <s v="--"/>
    <n v="0"/>
    <n v="0"/>
    <n v="0"/>
    <n v="0"/>
    <n v="9000"/>
    <s v="Dustin"/>
    <s v="MP"/>
    <s v="Checking"/>
    <s v="SalesPM"/>
    <m/>
    <s v="transfer to WISTRON"/>
    <n v="9000"/>
    <n v="0"/>
    <n v="0"/>
    <n v="0"/>
    <x v="75"/>
    <s v=""/>
    <s v=""/>
    <n v="0"/>
    <s v=""/>
    <s v="E"/>
    <s v="E"/>
    <n v="0"/>
    <n v="0"/>
    <n v="0"/>
    <n v="0"/>
    <n v="3.8399999999999997E-2"/>
    <n v="0"/>
    <n v="345.59999999999997"/>
    <n v="0"/>
    <n v="345.59999999999997"/>
    <n v="0"/>
    <n v="0"/>
    <n v="0"/>
    <n v="0"/>
    <n v="0"/>
    <n v="0"/>
    <n v="3719"/>
    <s v="25997"/>
    <s v="LITEON"/>
    <x v="0"/>
    <n v="345.59999999999997"/>
    <n v="85"/>
  </r>
  <r>
    <s v="ZeroZero"/>
    <s v="AOTF8N50"/>
    <x v="0"/>
    <s v="前八週無拉料"/>
    <s v="--"/>
    <s v="--"/>
    <s v="--"/>
    <n v="90000"/>
    <n v="90000"/>
    <n v="60000"/>
    <n v="1454"/>
    <n v="1454"/>
    <s v="Gillian"/>
    <s v="New"/>
    <s v="Checking"/>
    <s v="Sales"/>
    <m/>
    <s v="prepare for new project"/>
    <n v="1436"/>
    <n v="0"/>
    <n v="18"/>
    <n v="0"/>
    <x v="76"/>
    <s v=""/>
    <s v=""/>
    <n v="0"/>
    <s v=""/>
    <s v="E"/>
    <s v="E"/>
    <n v="0"/>
    <n v="0"/>
    <n v="0"/>
    <n v="0"/>
    <n v="0.14399999999999999"/>
    <n v="12959.999999999998"/>
    <n v="209.37599999999998"/>
    <n v="2.5919999999999996"/>
    <n v="13169.375999999998"/>
    <n v="0"/>
    <n v="0"/>
    <n v="0"/>
    <n v="30000"/>
    <n v="30000"/>
    <n v="30000"/>
    <n v="3719"/>
    <s v="25997"/>
    <s v="LITEON"/>
    <x v="0"/>
    <n v="209.37599999999998"/>
    <n v="86"/>
  </r>
  <r>
    <s v="OverStock"/>
    <s v="PNSR-015-RB8"/>
    <x v="1"/>
    <n v="42.7"/>
    <n v="54.5"/>
    <n v="430.8"/>
    <n v="549"/>
    <n v="28000"/>
    <n v="28000"/>
    <n v="28000"/>
    <n v="2827"/>
    <n v="2777"/>
    <s v="Irene"/>
    <s v="MP"/>
    <s v="Checking"/>
    <s v="Sales"/>
    <m/>
    <n v="0"/>
    <n v="2000"/>
    <n v="0"/>
    <n v="777"/>
    <n v="0"/>
    <x v="77"/>
    <n v="473.5"/>
    <n v="603.5"/>
    <n v="65"/>
    <n v="51"/>
    <n v="0.8"/>
    <n v="100"/>
    <n v="460"/>
    <n v="0"/>
    <n v="0"/>
    <n v="0"/>
    <n v="7.3999999999999996E-2"/>
    <n v="2072"/>
    <n v="205.49799999999999"/>
    <n v="57.497999999999998"/>
    <n v="2277.498"/>
    <n v="0"/>
    <n v="0"/>
    <n v="0"/>
    <n v="0"/>
    <n v="0"/>
    <n v="0"/>
    <n v="3715"/>
    <s v="25997"/>
    <s v="LITEON"/>
    <x v="0"/>
    <n v="205.49799999999999"/>
    <n v="87"/>
  </r>
  <r>
    <s v="ZeroZero"/>
    <s v="UP1722PDE6-00"/>
    <x v="7"/>
    <s v="前八週無拉料"/>
    <s v="--"/>
    <s v="--"/>
    <s v="--"/>
    <n v="0"/>
    <n v="0"/>
    <n v="0"/>
    <n v="3000"/>
    <n v="3000"/>
    <s v="Dustin"/>
    <s v="New"/>
    <s v="Checking"/>
    <s v="Sales"/>
    <m/>
    <s v="replacement; FCST:3K/M"/>
    <n v="3000"/>
    <n v="0"/>
    <n v="0"/>
    <n v="0"/>
    <x v="59"/>
    <s v=""/>
    <s v=""/>
    <n v="0"/>
    <s v=""/>
    <s v="E"/>
    <s v="E"/>
    <n v="0"/>
    <n v="0"/>
    <n v="0"/>
    <n v="0"/>
    <n v="5.6899999999999999E-2"/>
    <n v="0"/>
    <n v="170.7"/>
    <n v="0"/>
    <n v="170.7"/>
    <n v="0"/>
    <n v="0"/>
    <n v="0"/>
    <n v="0"/>
    <n v="0"/>
    <n v="0"/>
    <n v="3719"/>
    <s v="25997"/>
    <s v="LITEON"/>
    <x v="0"/>
    <n v="170.7"/>
    <n v="88"/>
  </r>
  <r>
    <s v="ZeroZero"/>
    <s v="204-10SYGD/S530-E2/T2"/>
    <x v="8"/>
    <s v="前八週無拉料"/>
    <s v="--"/>
    <s v="--"/>
    <s v="--"/>
    <n v="0"/>
    <n v="0"/>
    <n v="0"/>
    <n v="9072"/>
    <n v="9072"/>
    <s v="Gillian"/>
    <s v="MP"/>
    <s v="Checking"/>
    <s v="Sales"/>
    <m/>
    <s v="20161024 -slow"/>
    <n v="8000"/>
    <n v="0"/>
    <n v="1072"/>
    <n v="0"/>
    <x v="78"/>
    <s v=""/>
    <s v=""/>
    <n v="0"/>
    <s v=""/>
    <s v="E"/>
    <s v="E"/>
    <n v="0"/>
    <n v="0"/>
    <n v="0"/>
    <n v="0"/>
    <n v="1.5100000000000001E-2"/>
    <n v="0"/>
    <n v="136.9872"/>
    <n v="16.187200000000001"/>
    <n v="136.9872"/>
    <n v="0"/>
    <n v="0"/>
    <n v="0"/>
    <n v="0"/>
    <n v="0"/>
    <n v="0"/>
    <n v="3719"/>
    <s v="25997"/>
    <s v="LITEON"/>
    <x v="0"/>
    <n v="136.9872"/>
    <n v="89"/>
  </r>
  <r>
    <s v="ZeroZero"/>
    <s v="RT9088AGQW"/>
    <x v="5"/>
    <s v="前八週無拉料"/>
    <s v="--"/>
    <s v="--"/>
    <s v="--"/>
    <n v="0"/>
    <n v="0"/>
    <n v="0"/>
    <n v="1203"/>
    <n v="1203"/>
    <s v="Irene"/>
    <s v="MP"/>
    <s v="Checking"/>
    <s v="Sales"/>
    <m/>
    <n v="0"/>
    <n v="1203"/>
    <n v="0"/>
    <n v="0"/>
    <n v="0"/>
    <x v="79"/>
    <s v=""/>
    <s v=""/>
    <n v="0"/>
    <s v=""/>
    <s v="E"/>
    <s v="E"/>
    <n v="0"/>
    <n v="0"/>
    <n v="0"/>
    <n v="0"/>
    <n v="0.1028"/>
    <n v="0"/>
    <n v="123.66840000000001"/>
    <n v="0"/>
    <n v="123.66840000000001"/>
    <n v="0"/>
    <n v="0"/>
    <n v="0"/>
    <n v="0"/>
    <n v="0"/>
    <n v="0"/>
    <n v="3714"/>
    <s v="25997"/>
    <s v="LITEON"/>
    <x v="0"/>
    <n v="123.66840000000001"/>
    <n v="90"/>
  </r>
  <r>
    <s v="ZeroZero"/>
    <s v="EL817(C)-FV"/>
    <x v="8"/>
    <s v="前八週無拉料"/>
    <s v="--"/>
    <s v="--"/>
    <s v="--"/>
    <n v="0"/>
    <n v="0"/>
    <n v="0"/>
    <n v="5700"/>
    <n v="5700"/>
    <s v="Gillian"/>
    <s v="MP"/>
    <s v="Dead"/>
    <s v="SalesPM"/>
    <m/>
    <s v="20160829-slow"/>
    <n v="5700"/>
    <n v="0"/>
    <n v="0"/>
    <n v="0"/>
    <x v="80"/>
    <s v=""/>
    <s v=""/>
    <n v="0"/>
    <s v=""/>
    <s v="E"/>
    <s v="E"/>
    <n v="0"/>
    <n v="0"/>
    <n v="0"/>
    <n v="0"/>
    <n v="2.1000000000000001E-2"/>
    <n v="0"/>
    <n v="119.7"/>
    <n v="0"/>
    <n v="119.7"/>
    <n v="0"/>
    <n v="0"/>
    <n v="0"/>
    <n v="0"/>
    <n v="0"/>
    <n v="0"/>
    <n v="3719"/>
    <s v="25997"/>
    <s v="LITEON"/>
    <x v="0"/>
    <n v="119.7"/>
    <n v="91"/>
  </r>
  <r>
    <s v="OverStock"/>
    <s v="AOZ8105CI"/>
    <x v="0"/>
    <n v="6381"/>
    <s v="--"/>
    <n v="6000"/>
    <s v="--"/>
    <n v="6000"/>
    <n v="6000"/>
    <n v="6000"/>
    <n v="6381"/>
    <n v="6381"/>
    <s v="Dustin"/>
    <s v="MP"/>
    <s v="Checking"/>
    <s v="Sales"/>
    <m/>
    <s v="transferred to TVB"/>
    <n v="3000"/>
    <n v="0"/>
    <n v="3381"/>
    <n v="0"/>
    <x v="81"/>
    <n v="12381"/>
    <s v=""/>
    <n v="1"/>
    <s v=""/>
    <s v="E"/>
    <s v="E"/>
    <n v="0"/>
    <n v="0"/>
    <n v="0"/>
    <n v="0"/>
    <n v="1.7100000000000001E-2"/>
    <n v="102.60000000000001"/>
    <n v="109.1151"/>
    <n v="57.815100000000001"/>
    <n v="211.71510000000001"/>
    <n v="3000"/>
    <n v="3000"/>
    <n v="3000"/>
    <n v="3000"/>
    <n v="3000"/>
    <n v="3000"/>
    <n v="3719"/>
    <s v="25997"/>
    <s v="LITEON"/>
    <x v="0"/>
    <n v="109.1151"/>
    <n v="92"/>
  </r>
  <r>
    <s v="ZeroZero"/>
    <s v="RT9013-25GB"/>
    <x v="5"/>
    <s v="前八週無拉料"/>
    <s v="--"/>
    <s v="--"/>
    <s v="--"/>
    <n v="0"/>
    <n v="0"/>
    <n v="0"/>
    <n v="3000"/>
    <n v="3000"/>
    <s v="Irene"/>
    <s v="MP"/>
    <s v="Checking"/>
    <s v="Sales"/>
    <m/>
    <n v="0"/>
    <n v="3000"/>
    <n v="0"/>
    <n v="0"/>
    <n v="0"/>
    <x v="59"/>
    <s v=""/>
    <s v=""/>
    <n v="0"/>
    <s v=""/>
    <s v="E"/>
    <s v="E"/>
    <n v="0"/>
    <n v="0"/>
    <n v="0"/>
    <n v="0"/>
    <n v="3.5999999999999997E-2"/>
    <n v="0"/>
    <n v="107.99999999999999"/>
    <n v="0"/>
    <n v="107.99999999999999"/>
    <n v="0"/>
    <n v="0"/>
    <n v="0"/>
    <n v="0"/>
    <n v="0"/>
    <n v="0"/>
    <n v="3714"/>
    <s v="25997"/>
    <s v="LITEON"/>
    <x v="0"/>
    <n v="107.99999999999999"/>
    <n v="93"/>
  </r>
  <r>
    <s v="ZeroZero"/>
    <s v="UP1591SQKF"/>
    <x v="7"/>
    <s v="前八週無拉料"/>
    <s v="--"/>
    <s v="--"/>
    <s v="--"/>
    <n v="0"/>
    <n v="0"/>
    <n v="0"/>
    <n v="660"/>
    <n v="660"/>
    <s v="Dustin"/>
    <s v="New"/>
    <s v="Checking"/>
    <s v="Sales"/>
    <m/>
    <s v="for new project"/>
    <n v="660"/>
    <n v="0"/>
    <n v="0"/>
    <n v="0"/>
    <x v="82"/>
    <s v=""/>
    <s v=""/>
    <n v="0"/>
    <s v=""/>
    <s v="E"/>
    <s v="E"/>
    <n v="0"/>
    <n v="0"/>
    <n v="0"/>
    <n v="0"/>
    <n v="0.16159999999999999"/>
    <n v="0"/>
    <n v="106.65599999999999"/>
    <n v="0"/>
    <n v="106.65599999999999"/>
    <n v="0"/>
    <n v="0"/>
    <n v="0"/>
    <n v="0"/>
    <n v="0"/>
    <n v="0"/>
    <n v="3719"/>
    <s v="25997"/>
    <s v="LITEON"/>
    <x v="0"/>
    <n v="106.65599999999999"/>
    <n v="94"/>
  </r>
  <r>
    <s v="ZeroZero"/>
    <s v="RTC6655F"/>
    <x v="13"/>
    <s v="前八週無拉料"/>
    <s v="--"/>
    <s v="--"/>
    <s v="--"/>
    <n v="0"/>
    <n v="0"/>
    <n v="0"/>
    <n v="600"/>
    <n v="600"/>
    <s v="Gillian"/>
    <s v="MP"/>
    <s v="Dead"/>
    <s v="SalesPM"/>
    <m/>
    <s v="20161121-slow"/>
    <n v="600"/>
    <n v="0"/>
    <n v="0"/>
    <n v="0"/>
    <x v="83"/>
    <s v=""/>
    <s v=""/>
    <n v="0"/>
    <s v=""/>
    <s v="E"/>
    <s v="E"/>
    <n v="0"/>
    <n v="0"/>
    <n v="0"/>
    <n v="0"/>
    <n v="0.16800000000000001"/>
    <n v="0"/>
    <n v="100.80000000000001"/>
    <n v="0"/>
    <n v="100.80000000000001"/>
    <n v="0"/>
    <n v="0"/>
    <n v="0"/>
    <n v="0"/>
    <n v="0"/>
    <n v="0"/>
    <n v="3719"/>
    <s v="25997"/>
    <s v="LITEON"/>
    <x v="0"/>
    <n v="100.80000000000001"/>
    <n v="95"/>
  </r>
  <r>
    <s v="ZeroZero"/>
    <s v="AOTF7N60L"/>
    <x v="0"/>
    <s v="前八週無拉料"/>
    <s v="--"/>
    <s v="--"/>
    <s v="--"/>
    <n v="0"/>
    <n v="0"/>
    <n v="0"/>
    <n v="500"/>
    <n v="500"/>
    <s v="Gillian"/>
    <s v="MP"/>
    <s v="Checking"/>
    <s v="Sales"/>
    <m/>
    <s v="old D/C"/>
    <n v="500"/>
    <n v="0"/>
    <n v="0"/>
    <n v="0"/>
    <x v="84"/>
    <s v=""/>
    <s v=""/>
    <n v="0"/>
    <s v=""/>
    <s v="E"/>
    <s v="E"/>
    <n v="0"/>
    <n v="0"/>
    <n v="0"/>
    <n v="0"/>
    <n v="0.16800000000000001"/>
    <n v="0"/>
    <n v="84"/>
    <n v="0"/>
    <n v="84"/>
    <n v="0"/>
    <n v="0"/>
    <n v="0"/>
    <n v="0"/>
    <n v="0"/>
    <n v="0"/>
    <n v="3719"/>
    <s v="25997"/>
    <s v="LITEON"/>
    <x v="0"/>
    <n v="84"/>
    <n v="96"/>
  </r>
  <r>
    <s v="ZeroZero"/>
    <s v="RT8097BHGB"/>
    <x v="5"/>
    <s v="前八週無拉料"/>
    <s v="--"/>
    <s v="--"/>
    <s v="--"/>
    <n v="0"/>
    <n v="0"/>
    <n v="0"/>
    <n v="900"/>
    <n v="900"/>
    <s v="Irene"/>
    <s v="New"/>
    <s v="Checking"/>
    <s v="Sales"/>
    <m/>
    <s v="new project mp in q2"/>
    <n v="900"/>
    <n v="0"/>
    <n v="0"/>
    <n v="0"/>
    <x v="85"/>
    <s v=""/>
    <s v=""/>
    <n v="0"/>
    <s v=""/>
    <s v="E"/>
    <s v="E"/>
    <n v="0"/>
    <n v="0"/>
    <n v="0"/>
    <n v="0"/>
    <n v="6.2100000000000002E-2"/>
    <n v="0"/>
    <n v="55.89"/>
    <n v="0"/>
    <n v="55.89"/>
    <n v="0"/>
    <n v="0"/>
    <n v="0"/>
    <n v="0"/>
    <n v="0"/>
    <n v="0"/>
    <n v="3714"/>
    <s v="25997"/>
    <s v="LITEON"/>
    <x v="0"/>
    <n v="55.89"/>
    <n v="97"/>
  </r>
  <r>
    <s v="ZeroZero"/>
    <s v="ADNS-5100-001"/>
    <x v="1"/>
    <s v="前八週無拉料"/>
    <s v="--"/>
    <s v="--"/>
    <s v="--"/>
    <n v="0"/>
    <n v="0"/>
    <n v="0"/>
    <n v="1220"/>
    <n v="1220"/>
    <s v="Irene"/>
    <s v="MP"/>
    <s v="Checking"/>
    <s v="SalesPM"/>
    <m/>
    <s v="Transfer to other cust"/>
    <n v="0"/>
    <n v="0"/>
    <n v="1220"/>
    <n v="0"/>
    <x v="86"/>
    <s v=""/>
    <s v=""/>
    <n v="0"/>
    <s v=""/>
    <s v="E"/>
    <s v="E"/>
    <n v="0"/>
    <n v="0"/>
    <n v="0"/>
    <n v="0"/>
    <n v="4.4999999999999998E-2"/>
    <n v="0"/>
    <n v="54.9"/>
    <n v="54.9"/>
    <n v="54.9"/>
    <n v="0"/>
    <n v="0"/>
    <n v="0"/>
    <n v="0"/>
    <n v="0"/>
    <n v="0"/>
    <n v="3715"/>
    <s v="25997"/>
    <s v="LITEON"/>
    <x v="0"/>
    <n v="54.9"/>
    <n v="98"/>
  </r>
  <r>
    <s v="ZeroZero"/>
    <s v="MP6922DSE-LF-Z"/>
    <x v="4"/>
    <s v="前八週無拉料"/>
    <s v="--"/>
    <s v="--"/>
    <s v="--"/>
    <n v="0"/>
    <n v="0"/>
    <n v="0"/>
    <n v="177"/>
    <n v="177"/>
    <s v="Gillian"/>
    <s v="New"/>
    <s v="Checking"/>
    <s v="Sales"/>
    <m/>
    <s v="sample for new project"/>
    <n v="0"/>
    <n v="0"/>
    <n v="177"/>
    <n v="0"/>
    <x v="87"/>
    <s v=""/>
    <s v=""/>
    <n v="0"/>
    <s v=""/>
    <s v="E"/>
    <s v="E"/>
    <n v="0"/>
    <n v="0"/>
    <n v="0"/>
    <n v="0"/>
    <n v="0.21740000000000001"/>
    <n v="0"/>
    <n v="38.479800000000004"/>
    <n v="38.479800000000004"/>
    <n v="38.479800000000004"/>
    <n v="0"/>
    <n v="0"/>
    <n v="0"/>
    <n v="0"/>
    <n v="0"/>
    <n v="0"/>
    <n v="3715"/>
    <s v="25997"/>
    <s v="LITEON"/>
    <x v="0"/>
    <n v="38.479800000000004"/>
    <n v="99"/>
  </r>
  <r>
    <s v="ZeroZero"/>
    <s v="RCLAMP0521Z.TNT"/>
    <x v="9"/>
    <s v="前八週無拉料"/>
    <s v="--"/>
    <s v="--"/>
    <s v="--"/>
    <n v="0"/>
    <n v="0"/>
    <n v="0"/>
    <n v="3000"/>
    <n v="3000"/>
    <s v="Dustin"/>
    <s v="New"/>
    <s v="Checking"/>
    <s v="Sales"/>
    <m/>
    <s v="for new project"/>
    <n v="3000"/>
    <n v="0"/>
    <n v="0"/>
    <n v="0"/>
    <x v="59"/>
    <s v=""/>
    <s v=""/>
    <n v="0"/>
    <s v=""/>
    <s v="E"/>
    <s v="E"/>
    <n v="0"/>
    <n v="0"/>
    <n v="0"/>
    <n v="0"/>
    <n v="9.4000000000000004E-3"/>
    <n v="0"/>
    <n v="28.200000000000003"/>
    <n v="0"/>
    <n v="28.200000000000003"/>
    <n v="0"/>
    <n v="0"/>
    <n v="0"/>
    <n v="0"/>
    <n v="0"/>
    <n v="0"/>
    <n v="3719"/>
    <s v="25997"/>
    <s v="LITEON"/>
    <x v="0"/>
    <n v="28.200000000000003"/>
    <n v="100"/>
  </r>
  <r>
    <s v="ZeroZero"/>
    <s v="EL817S(B)(TA)-F"/>
    <x v="8"/>
    <s v="前八週無拉料"/>
    <s v="--"/>
    <s v="--"/>
    <s v="--"/>
    <n v="0"/>
    <n v="0"/>
    <n v="0"/>
    <n v="1000"/>
    <n v="1000"/>
    <s v="Gillian"/>
    <s v="MP"/>
    <s v="Dead"/>
    <s v="SalesPM"/>
    <m/>
    <s v="20160829-slow"/>
    <n v="1000"/>
    <n v="0"/>
    <n v="0"/>
    <n v="0"/>
    <x v="88"/>
    <s v=""/>
    <s v=""/>
    <n v="0"/>
    <s v=""/>
    <s v="E"/>
    <s v="E"/>
    <n v="0"/>
    <n v="0"/>
    <n v="0"/>
    <n v="0"/>
    <n v="2.53E-2"/>
    <n v="0"/>
    <n v="25.3"/>
    <n v="0"/>
    <n v="25.3"/>
    <n v="0"/>
    <n v="0"/>
    <n v="0"/>
    <n v="0"/>
    <n v="0"/>
    <n v="0"/>
    <n v="3719"/>
    <s v="25997"/>
    <s v="LITEON"/>
    <x v="0"/>
    <n v="25.3"/>
    <n v="101"/>
  </r>
  <r>
    <s v="ZeroZero"/>
    <s v="LM31-LNG"/>
    <x v="1"/>
    <s v="前八週無拉料"/>
    <s v="--"/>
    <s v="--"/>
    <s v="--"/>
    <n v="0"/>
    <n v="0"/>
    <n v="0"/>
    <n v="390"/>
    <n v="390"/>
    <s v="Irene"/>
    <s v="MP"/>
    <s v="Checking"/>
    <s v="SalesPM"/>
    <m/>
    <s v="Transfer to other cust"/>
    <n v="390"/>
    <n v="0"/>
    <n v="0"/>
    <n v="0"/>
    <x v="89"/>
    <s v=""/>
    <s v=""/>
    <n v="0"/>
    <s v=""/>
    <s v="E"/>
    <s v="E"/>
    <n v="0"/>
    <n v="0"/>
    <n v="0"/>
    <n v="0"/>
    <n v="5.5E-2"/>
    <n v="0"/>
    <n v="21.45"/>
    <n v="0"/>
    <n v="21.45"/>
    <n v="0"/>
    <n v="0"/>
    <n v="0"/>
    <n v="0"/>
    <n v="0"/>
    <n v="0"/>
    <n v="3715"/>
    <s v="25997"/>
    <s v="LITEON"/>
    <x v="0"/>
    <n v="21.45"/>
    <n v="102"/>
  </r>
  <r>
    <s v="ZeroZero"/>
    <s v="SKY85405-11"/>
    <x v="3"/>
    <s v="前八週無拉料"/>
    <s v="--"/>
    <s v="--"/>
    <s v="--"/>
    <n v="0"/>
    <n v="0"/>
    <n v="0"/>
    <n v="30"/>
    <n v="30"/>
    <s v="Irene"/>
    <s v="MP"/>
    <s v="Checking"/>
    <s v="Sales"/>
    <m/>
    <s v="for new project sample"/>
    <n v="30"/>
    <n v="0"/>
    <n v="0"/>
    <n v="0"/>
    <x v="90"/>
    <s v=""/>
    <s v=""/>
    <n v="0"/>
    <s v=""/>
    <s v="E"/>
    <s v="E"/>
    <n v="0"/>
    <n v="0"/>
    <n v="0"/>
    <n v="0"/>
    <n v="0.66510000000000002"/>
    <n v="0"/>
    <n v="19.952999999999999"/>
    <n v="0"/>
    <n v="19.952999999999999"/>
    <n v="0"/>
    <n v="0"/>
    <n v="0"/>
    <n v="0"/>
    <n v="0"/>
    <n v="0"/>
    <n v="3714"/>
    <s v="25997"/>
    <s v="LITEON"/>
    <x v="0"/>
    <n v="19.952999999999999"/>
    <n v="103"/>
  </r>
  <r>
    <s v="ZeroZero"/>
    <s v="333-2SYGD/S530-E2"/>
    <x v="8"/>
    <s v="前八週無拉料"/>
    <s v="--"/>
    <s v="--"/>
    <s v="--"/>
    <n v="0"/>
    <n v="0"/>
    <n v="0"/>
    <n v="220"/>
    <n v="220"/>
    <s v="Gillian"/>
    <s v="MP"/>
    <s v="Dead"/>
    <s v="SalesPM"/>
    <m/>
    <s v="20160829-slow"/>
    <n v="0"/>
    <n v="0"/>
    <n v="220"/>
    <n v="0"/>
    <x v="91"/>
    <s v=""/>
    <s v=""/>
    <n v="0"/>
    <s v=""/>
    <s v="E"/>
    <s v="E"/>
    <n v="0"/>
    <n v="0"/>
    <n v="0"/>
    <n v="0"/>
    <n v="1.9E-2"/>
    <n v="0"/>
    <n v="4.18"/>
    <n v="4.18"/>
    <n v="4.18"/>
    <n v="0"/>
    <n v="0"/>
    <n v="0"/>
    <n v="0"/>
    <n v="0"/>
    <n v="0"/>
    <n v="3719"/>
    <s v="25997"/>
    <s v="LITEON"/>
    <x v="0"/>
    <n v="4.18"/>
    <n v="104"/>
  </r>
  <r>
    <s v="None"/>
    <s v="19-337C/RSBHGHC-M01/2T"/>
    <x v="8"/>
    <s v="前八週無拉料"/>
    <s v="--"/>
    <s v="--"/>
    <s v="--"/>
    <n v="0"/>
    <n v="0"/>
    <n v="0"/>
    <n v="0"/>
    <n v="0"/>
    <s v="Irene"/>
    <s v="New"/>
    <s v="Checking"/>
    <s v="Sales"/>
    <m/>
    <n v="0"/>
    <n v="0"/>
    <n v="0"/>
    <n v="0"/>
    <n v="0"/>
    <x v="92"/>
    <s v=""/>
    <s v=""/>
    <n v="0"/>
    <n v="0"/>
    <s v="E"/>
    <s v="E"/>
    <n v="0"/>
    <n v="0"/>
    <n v="0"/>
    <n v="1054000"/>
    <n v="0"/>
    <n v="0"/>
    <n v="0"/>
    <n v="0"/>
    <n v="0"/>
    <n v="0"/>
    <n v="0"/>
    <n v="0"/>
    <n v="0"/>
    <n v="0"/>
    <n v="0"/>
    <n v="3719"/>
    <s v="25997"/>
    <s v="LITEON"/>
    <x v="1"/>
    <n v="0"/>
    <n v="105"/>
  </r>
  <r>
    <s v="Normal"/>
    <s v="61-238/RSGCBKC-B02/ET"/>
    <x v="8"/>
    <n v="8"/>
    <s v="--"/>
    <n v="0"/>
    <s v="--"/>
    <n v="0"/>
    <n v="0"/>
    <n v="0"/>
    <n v="800"/>
    <n v="800"/>
    <s v="Gillian"/>
    <s v="MP"/>
    <s v="Checking"/>
    <s v="SalesPM"/>
    <m/>
    <n v="0"/>
    <n v="800"/>
    <n v="0"/>
    <n v="0"/>
    <n v="0"/>
    <x v="93"/>
    <n v="8"/>
    <s v=""/>
    <n v="100"/>
    <s v=""/>
    <s v="E"/>
    <s v="E"/>
    <n v="0"/>
    <n v="0"/>
    <n v="0"/>
    <n v="0"/>
    <n v="9.4200000000000006E-2"/>
    <n v="0"/>
    <n v="75.36"/>
    <n v="0"/>
    <n v="75.36"/>
    <n v="800"/>
    <n v="800"/>
    <n v="800"/>
    <n v="800"/>
    <n v="800"/>
    <n v="800"/>
    <n v="3719"/>
    <s v="25997"/>
    <s v="LITEON"/>
    <x v="1"/>
    <n v="0"/>
    <n v="105"/>
  </r>
  <r>
    <s v="OverStock"/>
    <s v="67-21/G6C-FN2P2B/2T"/>
    <x v="8"/>
    <n v="32"/>
    <n v="11.8"/>
    <n v="0"/>
    <n v="0"/>
    <n v="0"/>
    <n v="0"/>
    <n v="0"/>
    <n v="8000"/>
    <n v="8000"/>
    <s v="Gillian"/>
    <s v="MP"/>
    <s v="Checking"/>
    <s v="Sales"/>
    <m/>
    <s v="FCST:2K/M"/>
    <n v="8000"/>
    <n v="0"/>
    <n v="0"/>
    <n v="0"/>
    <x v="94"/>
    <n v="32"/>
    <n v="11.8"/>
    <n v="250"/>
    <n v="679"/>
    <n v="2.7"/>
    <n v="150"/>
    <n v="567"/>
    <n v="5544"/>
    <n v="992"/>
    <n v="988"/>
    <n v="2.01E-2"/>
    <n v="0"/>
    <n v="160.80000000000001"/>
    <n v="0"/>
    <n v="160.80000000000001"/>
    <n v="6000"/>
    <n v="6000"/>
    <n v="3000"/>
    <n v="3000"/>
    <n v="3000"/>
    <n v="3000"/>
    <n v="3719"/>
    <s v="25997"/>
    <s v="LITEON"/>
    <x v="1"/>
    <n v="0"/>
    <n v="105"/>
  </r>
  <r>
    <s v="Normal"/>
    <s v="A694B/2SYGSURW/S530-A3/F14-95"/>
    <x v="8"/>
    <n v="13.5"/>
    <s v="--"/>
    <n v="0"/>
    <s v="--"/>
    <n v="0"/>
    <n v="0"/>
    <n v="0"/>
    <n v="730"/>
    <n v="460"/>
    <s v="Gillian"/>
    <s v="MP"/>
    <s v="Checking"/>
    <s v="Sales"/>
    <m/>
    <s v="billing on JAN"/>
    <n v="460"/>
    <n v="0"/>
    <n v="0"/>
    <n v="0"/>
    <x v="95"/>
    <n v="13.5"/>
    <s v=""/>
    <n v="34"/>
    <n v="0"/>
    <s v="E"/>
    <s v="E"/>
    <n v="0"/>
    <n v="0"/>
    <n v="83"/>
    <n v="0"/>
    <n v="7.85E-2"/>
    <n v="0"/>
    <n v="36.11"/>
    <n v="0"/>
    <n v="36.11"/>
    <n v="270"/>
    <n v="270"/>
    <n v="0"/>
    <n v="0"/>
    <n v="0"/>
    <n v="0"/>
    <n v="3719"/>
    <s v="25997"/>
    <s v="LITEON"/>
    <x v="1"/>
    <n v="0"/>
    <n v="105"/>
  </r>
  <r>
    <s v="Normal"/>
    <s v="ADNS-2080"/>
    <x v="1"/>
    <n v="1.1000000000000001"/>
    <n v="0.8"/>
    <n v="10.1"/>
    <n v="7.3"/>
    <n v="14000"/>
    <n v="14028"/>
    <n v="0"/>
    <n v="1557"/>
    <n v="1525"/>
    <s v="Irene"/>
    <s v="MP"/>
    <s v="Checking"/>
    <s v="Sales"/>
    <m/>
    <n v="0"/>
    <n v="0"/>
    <n v="0"/>
    <n v="1525"/>
    <n v="0"/>
    <x v="96"/>
    <n v="11.2"/>
    <n v="8.1"/>
    <n v="1393"/>
    <n v="1916"/>
    <n v="1.4"/>
    <n v="100"/>
    <n v="9243"/>
    <n v="6000"/>
    <n v="4000"/>
    <n v="0"/>
    <n v="0.41710000000000003"/>
    <n v="5851.0788000000002"/>
    <n v="636.07749999999999"/>
    <n v="636.07749999999999"/>
    <n v="6487.1563000000006"/>
    <n v="4000"/>
    <n v="4000"/>
    <n v="2000"/>
    <n v="2000"/>
    <n v="2000"/>
    <n v="2000"/>
    <n v="3715"/>
    <s v="25997"/>
    <s v="LITEON"/>
    <x v="1"/>
    <n v="0"/>
    <n v="105"/>
  </r>
  <r>
    <s v="Normal"/>
    <s v="ADNS-2120-001"/>
    <x v="1"/>
    <n v="9.6"/>
    <n v="20.6"/>
    <n v="5.3"/>
    <n v="11.3"/>
    <n v="15000"/>
    <n v="15000"/>
    <n v="0"/>
    <n v="33359"/>
    <n v="27400"/>
    <s v="Irene"/>
    <s v="MP"/>
    <s v="Checking"/>
    <s v="Sales"/>
    <m/>
    <n v="0"/>
    <n v="13000"/>
    <n v="0"/>
    <n v="14400"/>
    <n v="0"/>
    <x v="97"/>
    <n v="14.9"/>
    <n v="31.8"/>
    <n v="2852"/>
    <n v="1333"/>
    <n v="0.5"/>
    <n v="100"/>
    <n v="12000"/>
    <n v="0"/>
    <n v="4000"/>
    <n v="0"/>
    <n v="9.0300000000000005E-2"/>
    <n v="1354.5"/>
    <n v="2474.2200000000003"/>
    <n v="1300.3200000000002"/>
    <n v="3828.7200000000003"/>
    <n v="3000"/>
    <n v="4000"/>
    <n v="2000"/>
    <n v="2000"/>
    <n v="2000"/>
    <n v="2000"/>
    <n v="3715"/>
    <s v="25997"/>
    <s v="LITEON"/>
    <x v="1"/>
    <n v="0"/>
    <n v="105"/>
  </r>
  <r>
    <s v="ZeroZero"/>
    <s v="ADNS-2700"/>
    <x v="1"/>
    <s v="前八週無拉料"/>
    <s v="--"/>
    <s v="--"/>
    <s v="--"/>
    <n v="42797"/>
    <n v="43147"/>
    <n v="200"/>
    <n v="0"/>
    <n v="0"/>
    <s v="Irene"/>
    <s v="MP"/>
    <s v="Checking"/>
    <s v="PM"/>
    <m/>
    <s v="project eol , cancel bl "/>
    <n v="0"/>
    <n v="0"/>
    <n v="0"/>
    <n v="0"/>
    <x v="98"/>
    <s v=""/>
    <s v=""/>
    <n v="0"/>
    <s v=""/>
    <s v="E"/>
    <s v="E"/>
    <n v="0"/>
    <n v="0"/>
    <n v="0"/>
    <n v="0"/>
    <n v="0.35"/>
    <n v="15101.449999999999"/>
    <n v="0"/>
    <n v="0"/>
    <n v="15101.449999999999"/>
    <n v="0"/>
    <n v="0"/>
    <n v="0"/>
    <n v="0"/>
    <n v="0"/>
    <n v="0"/>
    <n v="3715"/>
    <s v="25997"/>
    <s v="LITEON"/>
    <x v="0"/>
    <n v="0"/>
    <n v="105"/>
  </r>
  <r>
    <s v="OverStock"/>
    <s v="ADNS-2710"/>
    <x v="1"/>
    <n v="0"/>
    <s v="--"/>
    <n v="64.8"/>
    <s v="--"/>
    <n v="145572"/>
    <n v="145898"/>
    <n v="145898"/>
    <n v="0"/>
    <n v="0"/>
    <s v="Irene"/>
    <s v="MP"/>
    <s v="Checking"/>
    <s v="Sales"/>
    <m/>
    <n v="0"/>
    <n v="0"/>
    <n v="0"/>
    <n v="0"/>
    <n v="0"/>
    <x v="99"/>
    <n v="64.8"/>
    <s v=""/>
    <n v="2250"/>
    <s v=""/>
    <s v="E"/>
    <s v="E"/>
    <n v="0"/>
    <n v="0"/>
    <n v="0"/>
    <n v="0"/>
    <n v="0.35"/>
    <n v="51064.299999999996"/>
    <n v="0"/>
    <n v="0"/>
    <n v="51064.299999999996"/>
    <n v="0"/>
    <n v="0"/>
    <n v="0"/>
    <n v="0"/>
    <n v="0"/>
    <n v="0"/>
    <n v="3715"/>
    <s v="25997"/>
    <s v="LITEON"/>
    <x v="1"/>
    <n v="0"/>
    <n v="105"/>
  </r>
  <r>
    <s v="OverStock"/>
    <s v="ADNS-3050"/>
    <x v="1"/>
    <n v="17.600000000000001"/>
    <n v="58.8"/>
    <n v="0"/>
    <n v="0"/>
    <n v="13000"/>
    <n v="0"/>
    <n v="0"/>
    <n v="58846"/>
    <n v="71846"/>
    <s v="Irene"/>
    <s v="MP"/>
    <s v="Checking"/>
    <s v="Sales"/>
    <m/>
    <n v="0"/>
    <n v="55000"/>
    <n v="0"/>
    <n v="16846"/>
    <n v="0"/>
    <x v="100"/>
    <n v="17.600000000000001"/>
    <n v="58.8"/>
    <n v="4072"/>
    <n v="1222"/>
    <n v="0.3"/>
    <n v="50"/>
    <n v="4000"/>
    <n v="5000"/>
    <n v="8000"/>
    <n v="7000"/>
    <n v="0.98280000000000001"/>
    <n v="0"/>
    <n v="70610.248800000001"/>
    <n v="16556.248800000001"/>
    <n v="70610.248800000001"/>
    <n v="9000"/>
    <n v="9000"/>
    <n v="5000"/>
    <n v="5000"/>
    <n v="5000"/>
    <n v="5000"/>
    <n v="3715"/>
    <s v="25997"/>
    <s v="LITEON"/>
    <x v="1"/>
    <n v="0"/>
    <n v="105"/>
  </r>
  <r>
    <s v="Normal"/>
    <s v="ADNS-3090"/>
    <x v="1"/>
    <n v="4.5999999999999996"/>
    <n v="6.3"/>
    <n v="4.8"/>
    <n v="6.5"/>
    <n v="6000"/>
    <n v="6012"/>
    <n v="0"/>
    <n v="9873"/>
    <n v="5782"/>
    <s v="Irene"/>
    <s v="MP"/>
    <s v="Checking"/>
    <s v="Sales"/>
    <m/>
    <n v="0"/>
    <n v="0"/>
    <n v="0"/>
    <n v="2782"/>
    <n v="3000"/>
    <x v="101"/>
    <n v="9.4"/>
    <n v="12.8"/>
    <n v="1255"/>
    <n v="924"/>
    <n v="0.7"/>
    <n v="100"/>
    <n v="5317"/>
    <n v="1000"/>
    <n v="2000"/>
    <n v="0"/>
    <n v="2.2599999999999998"/>
    <n v="13587.119999999999"/>
    <n v="13067.319999999998"/>
    <n v="6287.32"/>
    <n v="26654.44"/>
    <n v="3000"/>
    <n v="3000"/>
    <n v="2000"/>
    <n v="2000"/>
    <n v="0"/>
    <n v="0"/>
    <n v="3715"/>
    <s v="25997"/>
    <s v="LITEON"/>
    <x v="1"/>
    <n v="0"/>
    <n v="105"/>
  </r>
  <r>
    <s v="OverStock"/>
    <s v="ADNS-5090"/>
    <x v="1"/>
    <n v="18.3"/>
    <n v="5.2"/>
    <n v="100.2"/>
    <n v="28.2"/>
    <n v="25000"/>
    <n v="25054"/>
    <n v="0"/>
    <n v="4580"/>
    <n v="4580"/>
    <s v="Irene"/>
    <s v="MP"/>
    <s v="Done"/>
    <s v="Sales"/>
    <m/>
    <s v="shortage"/>
    <n v="100"/>
    <n v="0"/>
    <n v="4480"/>
    <n v="0"/>
    <x v="102"/>
    <n v="118.5"/>
    <n v="33.299999999999997"/>
    <n v="250"/>
    <n v="889"/>
    <n v="3.6"/>
    <n v="150"/>
    <n v="2000"/>
    <n v="2000"/>
    <n v="4000"/>
    <n v="4000"/>
    <n v="0.34920000000000001"/>
    <n v="8748.8567999999996"/>
    <n v="1599.336"/>
    <n v="1564.4159999999999"/>
    <n v="10348.192800000001"/>
    <n v="5000"/>
    <n v="2000"/>
    <n v="2000"/>
    <n v="2000"/>
    <n v="2000"/>
    <n v="2000"/>
    <n v="3715"/>
    <s v="25997"/>
    <s v="LITEON"/>
    <x v="1"/>
    <n v="0"/>
    <n v="105"/>
  </r>
  <r>
    <s v="Normal"/>
    <s v="ADNS-5110-001"/>
    <x v="1"/>
    <n v="5.0999999999999996"/>
    <n v="116.5"/>
    <n v="0"/>
    <n v="0"/>
    <n v="0"/>
    <n v="0"/>
    <n v="0"/>
    <n v="29831"/>
    <n v="25861"/>
    <s v="Irene"/>
    <s v="MP"/>
    <s v="Checking"/>
    <s v="Sales"/>
    <m/>
    <n v="0"/>
    <n v="0"/>
    <n v="0"/>
    <n v="25861"/>
    <n v="0"/>
    <x v="103"/>
    <n v="5.0999999999999996"/>
    <n v="116.5"/>
    <n v="5090"/>
    <n v="222"/>
    <n v="0"/>
    <n v="50"/>
    <n v="0"/>
    <n v="1000"/>
    <n v="6000"/>
    <n v="5000"/>
    <n v="5.5E-2"/>
    <n v="0"/>
    <n v="1422.355"/>
    <n v="1422.355"/>
    <n v="1422.355"/>
    <n v="30000"/>
    <n v="20000"/>
    <n v="10000"/>
    <n v="5000"/>
    <n v="5000"/>
    <n v="5000"/>
    <n v="3715"/>
    <s v="25997"/>
    <s v="LITEON"/>
    <x v="1"/>
    <n v="0"/>
    <n v="105"/>
  </r>
  <r>
    <s v="Normal"/>
    <s v="ADNS-5120-002"/>
    <x v="1"/>
    <n v="6.6"/>
    <n v="6"/>
    <n v="3.5"/>
    <n v="3.2"/>
    <n v="13000"/>
    <n v="5000"/>
    <n v="5000"/>
    <n v="4425"/>
    <n v="9393"/>
    <s v="Irene"/>
    <s v="MP"/>
    <s v="Checking"/>
    <s v="Sales"/>
    <m/>
    <n v="0"/>
    <n v="4000"/>
    <n v="0"/>
    <n v="5393"/>
    <n v="0"/>
    <x v="104"/>
    <n v="10.1"/>
    <n v="9.3000000000000007"/>
    <n v="1427"/>
    <n v="1556"/>
    <n v="1.1000000000000001"/>
    <n v="100"/>
    <n v="10000"/>
    <n v="4000"/>
    <n v="0"/>
    <n v="0"/>
    <n v="6.2E-2"/>
    <n v="310"/>
    <n v="582.36599999999999"/>
    <n v="334.36599999999999"/>
    <n v="892.36599999999999"/>
    <n v="2000"/>
    <n v="9000"/>
    <n v="8000"/>
    <n v="0"/>
    <n v="0"/>
    <n v="0"/>
    <n v="3715"/>
    <s v="25997"/>
    <s v="LITEON"/>
    <x v="1"/>
    <n v="0"/>
    <n v="105"/>
  </r>
  <r>
    <s v="Normal"/>
    <s v="ADNS-6150"/>
    <x v="1"/>
    <n v="5.0999999999999996"/>
    <n v="4.7"/>
    <n v="5.8"/>
    <n v="5.3"/>
    <n v="35000"/>
    <n v="35000"/>
    <n v="0"/>
    <n v="55792"/>
    <n v="30719"/>
    <s v="Irene"/>
    <s v="MP"/>
    <s v="Checking"/>
    <s v="Sales"/>
    <m/>
    <n v="0"/>
    <n v="14000"/>
    <n v="0"/>
    <n v="16719"/>
    <n v="0"/>
    <x v="105"/>
    <n v="10.9"/>
    <n v="10"/>
    <n v="6019"/>
    <n v="6556"/>
    <n v="1.1000000000000001"/>
    <n v="100"/>
    <n v="46000"/>
    <n v="4000"/>
    <n v="18000"/>
    <n v="0"/>
    <n v="0.15"/>
    <n v="5250"/>
    <n v="4607.8499999999995"/>
    <n v="2507.85"/>
    <n v="9857.85"/>
    <n v="15000"/>
    <n v="15000"/>
    <n v="10000"/>
    <n v="5000"/>
    <n v="5000"/>
    <n v="5000"/>
    <n v="3715"/>
    <s v="25997"/>
    <s v="LITEON"/>
    <x v="1"/>
    <n v="0"/>
    <n v="105"/>
  </r>
  <r>
    <s v="Normal"/>
    <s v="ADNS-6170-002"/>
    <x v="1"/>
    <n v="3.3"/>
    <n v="2.5"/>
    <n v="10.4"/>
    <n v="8"/>
    <n v="90000"/>
    <n v="90000"/>
    <n v="0"/>
    <n v="20885"/>
    <n v="28085"/>
    <s v="Irene"/>
    <s v="MP"/>
    <s v="Checking"/>
    <s v="Sales"/>
    <m/>
    <n v="0"/>
    <n v="0"/>
    <n v="0"/>
    <n v="28085"/>
    <n v="0"/>
    <x v="106"/>
    <n v="13.7"/>
    <n v="10.5"/>
    <n v="8628"/>
    <n v="11224"/>
    <n v="1.3"/>
    <n v="100"/>
    <n v="60020"/>
    <n v="33000"/>
    <n v="25000"/>
    <n v="8000"/>
    <n v="0.15"/>
    <n v="13500"/>
    <n v="4212.75"/>
    <n v="4212.75"/>
    <n v="17712.75"/>
    <n v="20000"/>
    <n v="20000"/>
    <n v="20000"/>
    <n v="20000"/>
    <n v="20000"/>
    <n v="20000"/>
    <n v="3715"/>
    <s v="25997"/>
    <s v="LITEON"/>
    <x v="1"/>
    <n v="0"/>
    <n v="105"/>
  </r>
  <r>
    <s v="Normal"/>
    <s v="ADNS-7530"/>
    <x v="1"/>
    <n v="7.7"/>
    <n v="6.2"/>
    <n v="6.9"/>
    <n v="5.5"/>
    <n v="32000"/>
    <n v="32064"/>
    <n v="32064"/>
    <n v="46216"/>
    <n v="36060"/>
    <s v="Irene"/>
    <s v="MP"/>
    <s v="Checking"/>
    <s v="Sales"/>
    <m/>
    <n v="0"/>
    <n v="11250"/>
    <n v="0"/>
    <n v="24810"/>
    <n v="0"/>
    <x v="107"/>
    <n v="14.6"/>
    <n v="11.7"/>
    <n v="4664"/>
    <n v="5806"/>
    <n v="1.2"/>
    <n v="100"/>
    <n v="10000"/>
    <n v="34250"/>
    <n v="14000"/>
    <n v="0"/>
    <n v="1.0654999999999999"/>
    <n v="34164.191999999995"/>
    <n v="38421.929999999993"/>
    <n v="26435.054999999997"/>
    <n v="72586.121999999988"/>
    <n v="15000"/>
    <n v="15000"/>
    <n v="10000"/>
    <n v="5000"/>
    <n v="5000"/>
    <n v="5000"/>
    <n v="3715"/>
    <s v="25997"/>
    <s v="LITEON"/>
    <x v="1"/>
    <n v="0"/>
    <n v="105"/>
  </r>
  <r>
    <s v="OverStock"/>
    <s v="ADNS-7550"/>
    <x v="1"/>
    <n v="4.8"/>
    <n v="4"/>
    <n v="26.8"/>
    <n v="22.3"/>
    <n v="183000"/>
    <n v="183366"/>
    <n v="33066"/>
    <n v="33180"/>
    <n v="32492"/>
    <s v="Irene"/>
    <s v="MP"/>
    <s v="Checking"/>
    <s v="Sales"/>
    <m/>
    <n v="0"/>
    <n v="5215"/>
    <n v="0"/>
    <n v="27277"/>
    <n v="0"/>
    <x v="108"/>
    <n v="31.6"/>
    <n v="26.3"/>
    <n v="6839"/>
    <n v="8222"/>
    <n v="1.2"/>
    <n v="100"/>
    <n v="26000"/>
    <n v="42000"/>
    <n v="20000"/>
    <n v="18000"/>
    <n v="1.0669999999999999"/>
    <n v="195651.522"/>
    <n v="34668.964"/>
    <n v="29104.558999999997"/>
    <n v="230320.48599999998"/>
    <n v="20000"/>
    <n v="20000"/>
    <n v="10000"/>
    <n v="5000"/>
    <n v="20000"/>
    <n v="20000"/>
    <n v="3715"/>
    <s v="25997"/>
    <s v="LITEON"/>
    <x v="1"/>
    <n v="0"/>
    <n v="105"/>
  </r>
  <r>
    <s v="Normal"/>
    <s v="ADNS-8020"/>
    <x v="1"/>
    <n v="3.3"/>
    <n v="3.5"/>
    <n v="9.6"/>
    <n v="10.1"/>
    <n v="30000"/>
    <n v="28072"/>
    <n v="6028"/>
    <n v="20561"/>
    <n v="9655"/>
    <s v="Irene"/>
    <s v="MP"/>
    <s v="Checking"/>
    <s v="Sales"/>
    <m/>
    <n v="0"/>
    <n v="1000"/>
    <n v="0"/>
    <n v="8655"/>
    <n v="0"/>
    <x v="109"/>
    <n v="12.8"/>
    <n v="13.5"/>
    <n v="2938"/>
    <n v="2793"/>
    <n v="1"/>
    <n v="100"/>
    <n v="5136"/>
    <n v="17000"/>
    <n v="7000"/>
    <n v="2500"/>
    <n v="2.9134000000000002"/>
    <n v="81784.964800000002"/>
    <n v="28128.877"/>
    <n v="25215.477000000003"/>
    <n v="109913.84180000001"/>
    <n v="10000"/>
    <n v="10000"/>
    <n v="10000"/>
    <n v="20000"/>
    <n v="20000"/>
    <n v="20000"/>
    <n v="3715"/>
    <s v="25997"/>
    <s v="LITEON"/>
    <x v="1"/>
    <n v="0"/>
    <n v="105"/>
  </r>
  <r>
    <s v="Normal"/>
    <s v="ADNS-8100-002"/>
    <x v="1"/>
    <n v="2.9"/>
    <n v="4"/>
    <n v="8.1"/>
    <n v="11.5"/>
    <n v="42718"/>
    <n v="30718"/>
    <n v="15718"/>
    <n v="19371"/>
    <n v="10795"/>
    <s v="Irene"/>
    <s v="MP"/>
    <s v="Checking"/>
    <s v="Sales"/>
    <m/>
    <n v="0"/>
    <n v="0"/>
    <n v="0"/>
    <n v="10795"/>
    <n v="0"/>
    <x v="110"/>
    <n v="11"/>
    <n v="15.6"/>
    <n v="3772"/>
    <n v="2667"/>
    <n v="0.7"/>
    <n v="100"/>
    <n v="16000"/>
    <n v="4000"/>
    <n v="6000"/>
    <n v="4000"/>
    <n v="0.19"/>
    <n v="5836.42"/>
    <n v="2051.0500000000002"/>
    <n v="2051.0500000000002"/>
    <n v="7887.47"/>
    <n v="10000"/>
    <n v="10000"/>
    <n v="10000"/>
    <n v="20000"/>
    <n v="20000"/>
    <n v="20000"/>
    <n v="3715"/>
    <s v="25997"/>
    <s v="LITEON"/>
    <x v="1"/>
    <n v="0"/>
    <n v="105"/>
  </r>
  <r>
    <s v="FCST"/>
    <s v="AND0581V3"/>
    <x v="3"/>
    <s v="前八週無拉料"/>
    <n v="0"/>
    <s v="--"/>
    <n v="19.5"/>
    <n v="10000"/>
    <n v="20000"/>
    <n v="0"/>
    <n v="0"/>
    <n v="0"/>
    <s v="Irene"/>
    <s v="MP"/>
    <s v="Done"/>
    <s v="SalesPM"/>
    <m/>
    <s v="q1 forecast 12k "/>
    <n v="0"/>
    <n v="0"/>
    <n v="0"/>
    <n v="0"/>
    <x v="14"/>
    <s v=""/>
    <n v="19.5"/>
    <n v="0"/>
    <n v="1026"/>
    <s v="F"/>
    <s v="F"/>
    <n v="867"/>
    <n v="8370"/>
    <n v="2000"/>
    <n v="2000"/>
    <n v="0"/>
    <n v="0"/>
    <n v="0"/>
    <n v="0"/>
    <n v="0"/>
    <n v="0"/>
    <n v="0"/>
    <n v="0"/>
    <n v="0"/>
    <n v="0"/>
    <n v="0"/>
    <n v="3715"/>
    <s v="25997"/>
    <s v="LITEON"/>
    <x v="1"/>
    <n v="0"/>
    <n v="105"/>
  </r>
  <r>
    <s v="None"/>
    <s v="AO3400A_101"/>
    <x v="0"/>
    <s v="前八週無拉料"/>
    <s v="--"/>
    <s v="--"/>
    <s v="--"/>
    <n v="0"/>
    <n v="0"/>
    <n v="0"/>
    <n v="0"/>
    <n v="0"/>
    <s v="Gillian"/>
    <s v=""/>
    <s v="Checking"/>
    <s v="Sales"/>
    <m/>
    <n v="0"/>
    <n v="0"/>
    <n v="0"/>
    <n v="0"/>
    <n v="0"/>
    <x v="92"/>
    <s v=""/>
    <s v=""/>
    <n v="0"/>
    <s v=""/>
    <s v="E"/>
    <s v="E"/>
    <n v="0"/>
    <n v="0"/>
    <n v="0"/>
    <n v="0"/>
    <n v="5.6000000000000001E-2"/>
    <n v="0"/>
    <n v="0"/>
    <n v="0"/>
    <n v="0"/>
    <n v="0"/>
    <n v="0"/>
    <n v="0"/>
    <n v="0"/>
    <n v="0"/>
    <n v="0"/>
    <n v="3719"/>
    <s v="25997"/>
    <s v="LITEON"/>
    <x v="1"/>
    <n v="0"/>
    <n v="105"/>
  </r>
  <r>
    <s v="OverStock"/>
    <s v="AO3401A"/>
    <x v="0"/>
    <n v="43.2"/>
    <n v="7.6"/>
    <n v="512"/>
    <n v="90.4"/>
    <n v="960000"/>
    <n v="960000"/>
    <n v="120000"/>
    <n v="57000"/>
    <n v="81000"/>
    <s v="Gillian"/>
    <s v="MP"/>
    <s v="Checking"/>
    <s v="Sales"/>
    <m/>
    <s v="FCST:300K for AO3401L replacement"/>
    <n v="81000"/>
    <n v="0"/>
    <n v="0"/>
    <n v="0"/>
    <x v="111"/>
    <n v="555.20000000000005"/>
    <n v="98.1"/>
    <n v="1875"/>
    <n v="10617"/>
    <n v="5.7"/>
    <n v="150"/>
    <n v="32553"/>
    <n v="39000"/>
    <n v="24000"/>
    <n v="0"/>
    <n v="3.0499999999999999E-2"/>
    <n v="29280"/>
    <n v="2470.5"/>
    <n v="0"/>
    <n v="31750.5"/>
    <n v="39000"/>
    <n v="27000"/>
    <n v="27000"/>
    <n v="24000"/>
    <n v="24000"/>
    <n v="24000"/>
    <n v="3719"/>
    <s v="25997"/>
    <s v="LITEON"/>
    <x v="1"/>
    <n v="0"/>
    <n v="105"/>
  </r>
  <r>
    <s v="OverStock"/>
    <s v="AO3401L"/>
    <x v="0"/>
    <n v="7.8"/>
    <n v="5.8"/>
    <n v="33.9"/>
    <n v="25.2"/>
    <n v="1323000"/>
    <n v="1323000"/>
    <n v="579000"/>
    <n v="384000"/>
    <n v="306000"/>
    <s v="Gillian"/>
    <s v="MP"/>
    <s v="Checking"/>
    <s v="Sales"/>
    <m/>
    <s v="FCST:240K /M"/>
    <n v="306000"/>
    <n v="0"/>
    <n v="0"/>
    <n v="0"/>
    <x v="112"/>
    <n v="41.8"/>
    <n v="31"/>
    <n v="39000"/>
    <n v="52556"/>
    <n v="1.3"/>
    <n v="100"/>
    <n v="258000"/>
    <n v="132000"/>
    <n v="92000"/>
    <n v="9000"/>
    <n v="3.56E-2"/>
    <n v="47098.8"/>
    <n v="10893.6"/>
    <n v="0"/>
    <n v="57992.4"/>
    <n v="180000"/>
    <n v="180000"/>
    <n v="210000"/>
    <n v="210000"/>
    <n v="210000"/>
    <n v="210000"/>
    <n v="3719"/>
    <s v="25997"/>
    <s v="LITEON"/>
    <x v="1"/>
    <n v="0"/>
    <n v="105"/>
  </r>
  <r>
    <s v="None"/>
    <s v="AO3406L"/>
    <x v="0"/>
    <s v="前八週無拉料"/>
    <s v="--"/>
    <s v="--"/>
    <s v="--"/>
    <n v="0"/>
    <n v="0"/>
    <n v="0"/>
    <n v="0"/>
    <n v="0"/>
    <s v="Gillian"/>
    <s v="MP"/>
    <s v="Slow"/>
    <s v="Sales"/>
    <m/>
    <s v="LITEON is no demand"/>
    <n v="0"/>
    <n v="0"/>
    <n v="0"/>
    <n v="0"/>
    <x v="92"/>
    <s v=""/>
    <s v=""/>
    <n v="0"/>
    <s v=""/>
    <s v="E"/>
    <s v="E"/>
    <n v="0"/>
    <n v="0"/>
    <n v="0"/>
    <n v="0"/>
    <n v="3.04E-2"/>
    <n v="0"/>
    <n v="0"/>
    <n v="0"/>
    <n v="0"/>
    <n v="0"/>
    <n v="0"/>
    <n v="0"/>
    <n v="0"/>
    <n v="0"/>
    <n v="0"/>
    <n v="3719"/>
    <s v="25997"/>
    <s v="LITEON"/>
    <x v="1"/>
    <n v="0"/>
    <n v="105"/>
  </r>
  <r>
    <s v="OverStock"/>
    <s v="AO3413"/>
    <x v="0"/>
    <n v="24"/>
    <n v="17.899999999999999"/>
    <n v="0"/>
    <n v="0"/>
    <n v="0"/>
    <n v="0"/>
    <n v="0"/>
    <n v="3000"/>
    <n v="9000"/>
    <s v="Gillian"/>
    <s v="MP"/>
    <s v="Checking"/>
    <s v="Sales"/>
    <m/>
    <s v="will be consign on Jan. and Feb."/>
    <n v="9000"/>
    <n v="0"/>
    <n v="0"/>
    <n v="0"/>
    <x v="75"/>
    <n v="24"/>
    <n v="17.899999999999999"/>
    <n v="375"/>
    <n v="502"/>
    <n v="1.3"/>
    <n v="100"/>
    <n v="1519"/>
    <n v="3000"/>
    <n v="6800"/>
    <n v="4500"/>
    <n v="2.76E-2"/>
    <n v="0"/>
    <n v="248.4"/>
    <n v="0"/>
    <n v="248.4"/>
    <n v="0"/>
    <n v="0"/>
    <n v="0"/>
    <n v="0"/>
    <n v="0"/>
    <n v="0"/>
    <n v="3719"/>
    <s v="25997"/>
    <s v="LITEON"/>
    <x v="1"/>
    <n v="0"/>
    <n v="105"/>
  </r>
  <r>
    <s v="Normal"/>
    <s v="AO4264"/>
    <x v="0"/>
    <n v="0"/>
    <n v="0"/>
    <n v="0"/>
    <n v="0"/>
    <n v="0"/>
    <n v="0"/>
    <n v="0"/>
    <n v="42000"/>
    <n v="0"/>
    <s v="Gillian"/>
    <s v="New"/>
    <s v="Checking"/>
    <s v="Sales"/>
    <m/>
    <n v="0"/>
    <n v="0"/>
    <n v="0"/>
    <n v="0"/>
    <n v="0"/>
    <x v="92"/>
    <n v="0"/>
    <n v="0"/>
    <n v="15000"/>
    <n v="75400"/>
    <n v="5"/>
    <n v="150"/>
    <n v="402601"/>
    <n v="276000"/>
    <n v="292000"/>
    <n v="0"/>
    <n v="7.7899999999999997E-2"/>
    <n v="0"/>
    <n v="0"/>
    <n v="0"/>
    <n v="0"/>
    <n v="0"/>
    <n v="0"/>
    <n v="0"/>
    <n v="0"/>
    <n v="0"/>
    <n v="0"/>
    <n v="3719"/>
    <s v="25997"/>
    <s v="LITEON"/>
    <x v="1"/>
    <n v="0"/>
    <n v="105"/>
  </r>
  <r>
    <s v="OverStock"/>
    <s v="AO4409"/>
    <x v="0"/>
    <n v="5"/>
    <n v="7.4"/>
    <n v="27.8"/>
    <n v="41"/>
    <n v="162000"/>
    <n v="166992"/>
    <n v="0"/>
    <n v="60000"/>
    <n v="30000"/>
    <s v="Gillian"/>
    <s v="MP"/>
    <s v="Checking"/>
    <s v="Sales"/>
    <m/>
    <s v="shortage, will line down on 1/25"/>
    <n v="0"/>
    <n v="3000"/>
    <n v="27000"/>
    <n v="0"/>
    <x v="113"/>
    <n v="32.799999999999997"/>
    <n v="48.4"/>
    <n v="6000"/>
    <n v="4070"/>
    <n v="0.7"/>
    <n v="100"/>
    <n v="5034"/>
    <n v="22600"/>
    <n v="22500"/>
    <n v="0"/>
    <n v="0.1767"/>
    <n v="29507.486399999998"/>
    <n v="5301"/>
    <n v="5301"/>
    <n v="34808.486400000002"/>
    <n v="18000"/>
    <n v="21000"/>
    <n v="21000"/>
    <n v="21000"/>
    <n v="30000"/>
    <n v="30000"/>
    <n v="3719"/>
    <s v="25997"/>
    <s v="LITEON"/>
    <x v="1"/>
    <n v="0"/>
    <n v="105"/>
  </r>
  <r>
    <s v="ZeroZero"/>
    <s v="AO4413"/>
    <x v="0"/>
    <s v="前八週無拉料"/>
    <s v="--"/>
    <s v="--"/>
    <s v="--"/>
    <n v="348000"/>
    <n v="348000"/>
    <n v="153000"/>
    <n v="0"/>
    <n v="0"/>
    <s v="Dustin"/>
    <s v="MP"/>
    <s v="Checking"/>
    <s v="Sales"/>
    <m/>
    <s v="transferred to USI"/>
    <n v="0"/>
    <n v="0"/>
    <n v="0"/>
    <n v="0"/>
    <x v="114"/>
    <s v=""/>
    <s v=""/>
    <n v="0"/>
    <s v=""/>
    <s v="E"/>
    <s v="E"/>
    <n v="0"/>
    <n v="0"/>
    <n v="0"/>
    <n v="0"/>
    <n v="0.15709999999999999"/>
    <n v="54670.799999999996"/>
    <n v="0"/>
    <n v="0"/>
    <n v="54670.799999999996"/>
    <n v="90000"/>
    <n v="90000"/>
    <n v="90000"/>
    <n v="90000"/>
    <n v="90000"/>
    <n v="90000"/>
    <n v="3719"/>
    <s v="25997"/>
    <s v="LITEON"/>
    <x v="0"/>
    <n v="0"/>
    <n v="105"/>
  </r>
  <r>
    <s v="None"/>
    <s v="AO4421"/>
    <x v="0"/>
    <s v="前八週無拉料"/>
    <s v="--"/>
    <s v="--"/>
    <s v="--"/>
    <n v="0"/>
    <n v="0"/>
    <n v="0"/>
    <n v="0"/>
    <n v="0"/>
    <s v="Gillian"/>
    <s v="MP"/>
    <s v="Checking"/>
    <s v="Sales"/>
    <m/>
    <n v="0"/>
    <n v="0"/>
    <n v="0"/>
    <n v="0"/>
    <n v="0"/>
    <x v="92"/>
    <s v=""/>
    <s v=""/>
    <n v="0"/>
    <s v=""/>
    <s v="E"/>
    <s v="E"/>
    <n v="0"/>
    <n v="0"/>
    <n v="0"/>
    <n v="0"/>
    <n v="0.15579999999999999"/>
    <n v="0"/>
    <n v="0"/>
    <n v="0"/>
    <n v="0"/>
    <n v="0"/>
    <n v="0"/>
    <n v="0"/>
    <n v="0"/>
    <n v="0"/>
    <n v="0"/>
    <n v="3719"/>
    <s v="25997"/>
    <s v="LITEON"/>
    <x v="1"/>
    <n v="0"/>
    <n v="105"/>
  </r>
  <r>
    <s v="OverStock"/>
    <s v="AO4468"/>
    <x v="0"/>
    <n v="5.7"/>
    <n v="13.2"/>
    <n v="33.4"/>
    <n v="78.099999999999994"/>
    <n v="513000"/>
    <n v="513000"/>
    <n v="0"/>
    <n v="135000"/>
    <n v="87000"/>
    <s v="Gillian"/>
    <s v="MP"/>
    <s v="Checking"/>
    <s v="Sales"/>
    <m/>
    <s v="FCST;60K/M"/>
    <n v="6000"/>
    <n v="18000"/>
    <n v="63000"/>
    <n v="0"/>
    <x v="115"/>
    <n v="39"/>
    <n v="91.3"/>
    <n v="15375"/>
    <n v="6569"/>
    <n v="0.4"/>
    <n v="50"/>
    <n v="25411"/>
    <n v="33708"/>
    <n v="13536"/>
    <n v="0"/>
    <n v="3.61E-2"/>
    <n v="18519.3"/>
    <n v="3140.7"/>
    <n v="2924.1"/>
    <n v="21660"/>
    <n v="60000"/>
    <n v="60000"/>
    <n v="60000"/>
    <n v="90000"/>
    <n v="90000"/>
    <n v="90000"/>
    <n v="3719"/>
    <s v="25997"/>
    <s v="LITEON"/>
    <x v="1"/>
    <n v="0"/>
    <n v="105"/>
  </r>
  <r>
    <s v="None"/>
    <s v="AO5404EL"/>
    <x v="0"/>
    <s v="前八週無拉料"/>
    <s v="--"/>
    <s v="--"/>
    <s v="--"/>
    <n v="0"/>
    <n v="0"/>
    <n v="0"/>
    <n v="0"/>
    <n v="0"/>
    <s v="Gillian"/>
    <s v="MP"/>
    <s v="Done"/>
    <s v="Sales"/>
    <m/>
    <n v="0"/>
    <n v="0"/>
    <n v="0"/>
    <n v="0"/>
    <n v="0"/>
    <x v="92"/>
    <s v=""/>
    <s v=""/>
    <n v="0"/>
    <s v=""/>
    <s v="E"/>
    <s v="E"/>
    <n v="0"/>
    <n v="0"/>
    <n v="0"/>
    <n v="0"/>
    <n v="4.4999999999999998E-2"/>
    <n v="0"/>
    <n v="0"/>
    <n v="0"/>
    <n v="0"/>
    <n v="0"/>
    <n v="0"/>
    <n v="0"/>
    <n v="0"/>
    <n v="0"/>
    <n v="0"/>
    <n v="3719"/>
    <s v="25997"/>
    <s v="LITEON"/>
    <x v="1"/>
    <n v="0"/>
    <n v="105"/>
  </r>
  <r>
    <s v="OverStock"/>
    <s v="AO7410"/>
    <x v="0"/>
    <n v="31.1"/>
    <s v="--"/>
    <n v="0"/>
    <s v="--"/>
    <n v="0"/>
    <n v="0"/>
    <n v="0"/>
    <n v="2147"/>
    <n v="2147"/>
    <s v="Gillian"/>
    <s v="New"/>
    <s v="Checking"/>
    <s v="Sales"/>
    <m/>
    <s v="sample for new project"/>
    <n v="2147"/>
    <n v="0"/>
    <n v="0"/>
    <n v="0"/>
    <x v="116"/>
    <n v="31.1"/>
    <s v=""/>
    <n v="69"/>
    <s v=""/>
    <s v="E"/>
    <s v="E"/>
    <n v="0"/>
    <n v="0"/>
    <n v="0"/>
    <n v="0"/>
    <n v="4.4400000000000002E-2"/>
    <n v="0"/>
    <n v="95.326800000000006"/>
    <n v="0"/>
    <n v="95.326800000000006"/>
    <n v="0"/>
    <n v="0"/>
    <n v="0"/>
    <n v="0"/>
    <n v="0"/>
    <n v="0"/>
    <n v="3719"/>
    <s v="25997"/>
    <s v="LITEON"/>
    <x v="1"/>
    <n v="0"/>
    <n v="105"/>
  </r>
  <r>
    <s v="OverStock"/>
    <s v="AO9926C"/>
    <x v="0"/>
    <n v="0"/>
    <n v="0"/>
    <n v="24.7"/>
    <n v="26.4"/>
    <n v="1314000"/>
    <n v="1287000"/>
    <n v="90000"/>
    <n v="35900"/>
    <n v="0"/>
    <s v="Gillian"/>
    <s v="MP"/>
    <s v="Checking"/>
    <s v="Sales"/>
    <m/>
    <s v="FCST:200K/M, shortage"/>
    <n v="0"/>
    <n v="0"/>
    <n v="0"/>
    <n v="0"/>
    <x v="117"/>
    <n v="24.7"/>
    <n v="26.4"/>
    <n v="52125"/>
    <n v="48667"/>
    <n v="0.9"/>
    <n v="100"/>
    <n v="198000"/>
    <n v="204000"/>
    <n v="309000"/>
    <n v="288000"/>
    <n v="5.7000000000000002E-2"/>
    <n v="73359"/>
    <n v="0"/>
    <n v="0"/>
    <n v="73359"/>
    <n v="150000"/>
    <n v="150000"/>
    <n v="150000"/>
    <n v="150000"/>
    <n v="150000"/>
    <n v="150000"/>
    <n v="3719"/>
    <s v="25997"/>
    <s v="LITEON"/>
    <x v="1"/>
    <n v="0"/>
    <n v="105"/>
  </r>
  <r>
    <s v="OverStock"/>
    <s v="AOB2500L"/>
    <x v="0"/>
    <n v="0"/>
    <s v="--"/>
    <n v="72.7"/>
    <s v="--"/>
    <n v="6400"/>
    <n v="6400"/>
    <n v="6400"/>
    <n v="0"/>
    <n v="0"/>
    <s v="Dustin"/>
    <s v="New"/>
    <s v="Checking"/>
    <s v="Sales"/>
    <m/>
    <s v="FCST:3K/M"/>
    <n v="0"/>
    <n v="0"/>
    <n v="0"/>
    <n v="0"/>
    <x v="118"/>
    <n v="72.7"/>
    <s v=""/>
    <n v="88"/>
    <s v=""/>
    <s v="E"/>
    <s v="E"/>
    <n v="0"/>
    <n v="0"/>
    <n v="0"/>
    <n v="0"/>
    <n v="1.1101000000000001"/>
    <n v="7104.64"/>
    <n v="0"/>
    <n v="0"/>
    <n v="7104.64"/>
    <n v="0"/>
    <n v="0"/>
    <n v="0"/>
    <n v="0"/>
    <n v="0"/>
    <n v="0"/>
    <n v="3719"/>
    <s v="25997"/>
    <s v="LITEON"/>
    <x v="1"/>
    <n v="0"/>
    <n v="105"/>
  </r>
  <r>
    <s v="OverStock"/>
    <s v="AOB298L"/>
    <x v="0"/>
    <n v="8"/>
    <n v="2.4"/>
    <n v="80"/>
    <n v="24"/>
    <n v="16000"/>
    <n v="16000"/>
    <n v="16000"/>
    <n v="1600"/>
    <n v="1600"/>
    <s v="Gillian"/>
    <s v="New"/>
    <s v="Checking"/>
    <s v="Sales"/>
    <m/>
    <s v="for new project, FCST:6K/M"/>
    <n v="0"/>
    <n v="0"/>
    <n v="1600"/>
    <n v="0"/>
    <x v="119"/>
    <n v="88"/>
    <n v="26.4"/>
    <n v="200"/>
    <n v="667"/>
    <n v="3.3"/>
    <n v="150"/>
    <n v="6000"/>
    <n v="0"/>
    <n v="0"/>
    <n v="0"/>
    <n v="0.25180000000000002"/>
    <n v="4028.8"/>
    <n v="402.88000000000005"/>
    <n v="402.88000000000005"/>
    <n v="4431.68"/>
    <n v="800"/>
    <n v="8000"/>
    <n v="1600"/>
    <n v="1600"/>
    <n v="1600"/>
    <n v="1600"/>
    <n v="3719"/>
    <s v="25997"/>
    <s v="LITEON"/>
    <x v="1"/>
    <n v="0"/>
    <n v="105"/>
  </r>
  <r>
    <s v="ZeroZero"/>
    <s v="AOD409"/>
    <x v="0"/>
    <s v="前八週無拉料"/>
    <s v="--"/>
    <s v="--"/>
    <s v="--"/>
    <n v="35000"/>
    <n v="35000"/>
    <n v="7500"/>
    <n v="0"/>
    <n v="0"/>
    <s v="Dustin"/>
    <s v="MP"/>
    <s v="Checking"/>
    <s v="Sales"/>
    <m/>
    <s v="demand delay to FEB"/>
    <n v="0"/>
    <n v="0"/>
    <n v="0"/>
    <n v="0"/>
    <x v="120"/>
    <s v=""/>
    <s v=""/>
    <n v="0"/>
    <n v="0"/>
    <s v="E"/>
    <s v="E"/>
    <n v="0"/>
    <n v="0"/>
    <n v="0"/>
    <n v="1304"/>
    <n v="0.17100000000000001"/>
    <n v="5985.0000000000009"/>
    <n v="0"/>
    <n v="0"/>
    <n v="5985.0000000000009"/>
    <n v="2500"/>
    <n v="2500"/>
    <n v="2500"/>
    <n v="5000"/>
    <n v="5000"/>
    <n v="5000"/>
    <n v="3719"/>
    <s v="25997"/>
    <s v="LITEON"/>
    <x v="0"/>
    <n v="0"/>
    <n v="105"/>
  </r>
  <r>
    <s v="OverStock"/>
    <s v="AOI510"/>
    <x v="0"/>
    <n v="29.3"/>
    <n v="5"/>
    <n v="828.2"/>
    <n v="142.5"/>
    <n v="2131500"/>
    <n v="2075500"/>
    <n v="280000"/>
    <n v="33893"/>
    <n v="73393"/>
    <s v="Gillian"/>
    <s v="MP"/>
    <s v="Checking"/>
    <s v="Sales"/>
    <m/>
    <s v="FCST:70K/M"/>
    <n v="0"/>
    <n v="0"/>
    <n v="73393"/>
    <n v="0"/>
    <x v="121"/>
    <n v="857.5"/>
    <n v="147.5"/>
    <n v="2506"/>
    <n v="14567"/>
    <n v="5.8"/>
    <n v="150"/>
    <n v="84107"/>
    <n v="47000"/>
    <n v="50000"/>
    <n v="0"/>
    <n v="0.12540000000000001"/>
    <n v="260267.7"/>
    <n v="9203.4822000000004"/>
    <n v="9203.4822000000004"/>
    <n v="269471.18220000004"/>
    <n v="70000"/>
    <n v="100000"/>
    <n v="200000"/>
    <n v="200000"/>
    <n v="200000"/>
    <n v="200000"/>
    <n v="3719"/>
    <s v="25997"/>
    <s v="LITEON"/>
    <x v="1"/>
    <n v="0"/>
    <n v="105"/>
  </r>
  <r>
    <s v="FCST"/>
    <s v="AON6234"/>
    <x v="0"/>
    <s v="前八週無拉料"/>
    <n v="0"/>
    <s v="--"/>
    <n v="58.3"/>
    <n v="180000"/>
    <n v="180000"/>
    <n v="33000"/>
    <n v="0"/>
    <n v="0"/>
    <s v="Dustin"/>
    <s v="New"/>
    <s v="Checking"/>
    <s v="Sales"/>
    <m/>
    <s v="for new project, FCST: 30K/M"/>
    <n v="0"/>
    <n v="0"/>
    <n v="0"/>
    <n v="0"/>
    <x v="30"/>
    <s v=""/>
    <n v="58.3"/>
    <n v="0"/>
    <n v="3089"/>
    <s v="F"/>
    <s v="F"/>
    <n v="0"/>
    <n v="27800"/>
    <n v="0"/>
    <n v="0"/>
    <n v="0.23749999999999999"/>
    <n v="42750"/>
    <n v="0"/>
    <n v="0"/>
    <n v="42750"/>
    <n v="30000"/>
    <n v="30000"/>
    <n v="30000"/>
    <n v="30000"/>
    <n v="30000"/>
    <n v="30000"/>
    <n v="3719"/>
    <s v="25997"/>
    <s v="LITEON"/>
    <x v="1"/>
    <n v="0"/>
    <n v="105"/>
  </r>
  <r>
    <s v="FCST"/>
    <s v="AON6246"/>
    <x v="0"/>
    <s v="前八週無拉料"/>
    <n v="6.5"/>
    <s v="--"/>
    <n v="40.1"/>
    <n v="186000"/>
    <n v="186000"/>
    <n v="0"/>
    <n v="0"/>
    <n v="30000"/>
    <s v="Dustin"/>
    <s v="MP"/>
    <s v="Checking"/>
    <s v="Sales"/>
    <m/>
    <s v="for new project, FCST: 30K/M"/>
    <n v="30000"/>
    <n v="0"/>
    <n v="0"/>
    <n v="0"/>
    <x v="36"/>
    <s v=""/>
    <n v="46.6"/>
    <n v="0"/>
    <n v="4633"/>
    <s v="F"/>
    <s v="F"/>
    <n v="0"/>
    <n v="41700"/>
    <n v="0"/>
    <n v="0"/>
    <n v="0.19"/>
    <n v="35340"/>
    <n v="5700"/>
    <n v="0"/>
    <n v="41040"/>
    <n v="0"/>
    <n v="45000"/>
    <n v="12000"/>
    <n v="12000"/>
    <n v="12000"/>
    <n v="12000"/>
    <n v="3719"/>
    <s v="25997"/>
    <s v="LITEON"/>
    <x v="1"/>
    <n v="0"/>
    <n v="105"/>
  </r>
  <r>
    <s v="OverStock"/>
    <s v="AON6250"/>
    <x v="0"/>
    <n v="72"/>
    <n v="1.9"/>
    <n v="920"/>
    <n v="23.7"/>
    <n v="369000"/>
    <n v="345000"/>
    <n v="237000"/>
    <n v="3000"/>
    <n v="27000"/>
    <s v="Dustin"/>
    <s v="MP"/>
    <s v="Checking"/>
    <s v="Sales"/>
    <m/>
    <s v="FCST:90K/M"/>
    <n v="24000"/>
    <n v="0"/>
    <n v="3000"/>
    <n v="0"/>
    <x v="122"/>
    <n v="992"/>
    <n v="25.5"/>
    <n v="375"/>
    <n v="14575"/>
    <n v="38.9"/>
    <n v="150"/>
    <n v="11769"/>
    <n v="93750"/>
    <n v="80158"/>
    <n v="93500"/>
    <n v="0.44650000000000001"/>
    <n v="154042.5"/>
    <n v="12055.5"/>
    <n v="1339.5"/>
    <n v="166098"/>
    <n v="78000"/>
    <n v="60000"/>
    <n v="60000"/>
    <n v="60000"/>
    <n v="60000"/>
    <n v="60000"/>
    <n v="3719"/>
    <s v="25997"/>
    <s v="LITEON"/>
    <x v="1"/>
    <n v="0"/>
    <n v="105"/>
  </r>
  <r>
    <s v="None"/>
    <s v="AON6506"/>
    <x v="0"/>
    <s v="前八週無拉料"/>
    <s v="--"/>
    <s v="--"/>
    <s v="--"/>
    <n v="0"/>
    <n v="0"/>
    <n v="0"/>
    <n v="0"/>
    <n v="0"/>
    <s v="Gillian"/>
    <s v="MP"/>
    <s v="DD"/>
    <s v="SalesPM"/>
    <m/>
    <n v="0"/>
    <n v="0"/>
    <n v="0"/>
    <n v="0"/>
    <n v="0"/>
    <x v="92"/>
    <s v=""/>
    <s v=""/>
    <n v="0"/>
    <s v=""/>
    <s v="E"/>
    <s v="E"/>
    <n v="0"/>
    <n v="0"/>
    <n v="0"/>
    <n v="0"/>
    <n v="0.114"/>
    <n v="0"/>
    <n v="0"/>
    <n v="0"/>
    <n v="0"/>
    <n v="0"/>
    <n v="0"/>
    <n v="0"/>
    <n v="0"/>
    <n v="0"/>
    <n v="0"/>
    <n v="3719"/>
    <s v="25997"/>
    <s v="LITEON"/>
    <x v="1"/>
    <n v="0"/>
    <n v="105"/>
  </r>
  <r>
    <s v="OverStock"/>
    <s v="AOT2918L"/>
    <x v="0"/>
    <n v="0.3"/>
    <n v="0.3"/>
    <n v="24.9"/>
    <n v="24.6"/>
    <n v="200000"/>
    <n v="200000"/>
    <n v="30000"/>
    <n v="18939"/>
    <n v="2289"/>
    <s v="Gillian"/>
    <s v="MP"/>
    <s v="Checking"/>
    <s v="Sales"/>
    <m/>
    <s v="FCST:40K/M"/>
    <n v="0"/>
    <n v="1500"/>
    <n v="789"/>
    <n v="0"/>
    <x v="123"/>
    <n v="25.2"/>
    <n v="24.8"/>
    <n v="8022"/>
    <n v="8141"/>
    <n v="1"/>
    <n v="100"/>
    <n v="39316"/>
    <n v="23955"/>
    <n v="13955"/>
    <n v="10000"/>
    <n v="0.2898"/>
    <n v="57960"/>
    <n v="663.35220000000004"/>
    <n v="663.35220000000004"/>
    <n v="58623.352200000001"/>
    <n v="20000"/>
    <n v="30000"/>
    <n v="30000"/>
    <n v="30000"/>
    <n v="30000"/>
    <n v="30000"/>
    <n v="3719"/>
    <s v="25997"/>
    <s v="LITEON"/>
    <x v="1"/>
    <n v="0"/>
    <n v="105"/>
  </r>
  <r>
    <s v="OverStock"/>
    <s v="AOTF11N70"/>
    <x v="0"/>
    <n v="4"/>
    <n v="9"/>
    <n v="23.1"/>
    <n v="52.6"/>
    <n v="72000"/>
    <n v="72000"/>
    <n v="62000"/>
    <n v="21367"/>
    <n v="12367"/>
    <s v="Gillian"/>
    <s v="MP"/>
    <s v="Checking"/>
    <s v="Sales"/>
    <m/>
    <s v="FCST:15K/M"/>
    <n v="0"/>
    <n v="0"/>
    <n v="12367"/>
    <n v="0"/>
    <x v="124"/>
    <n v="27.1"/>
    <n v="61.7"/>
    <n v="3115"/>
    <n v="1368"/>
    <n v="0.4"/>
    <n v="50"/>
    <n v="7233"/>
    <n v="5080"/>
    <n v="2000"/>
    <n v="0"/>
    <n v="0.3135"/>
    <n v="22572"/>
    <n v="3877.0545000000002"/>
    <n v="3877.0545000000002"/>
    <n v="26449.054499999998"/>
    <n v="10000"/>
    <n v="10000"/>
    <n v="15000"/>
    <n v="15000"/>
    <n v="15000"/>
    <n v="15000"/>
    <n v="3719"/>
    <s v="25997"/>
    <s v="LITEON"/>
    <x v="1"/>
    <n v="0"/>
    <n v="105"/>
  </r>
  <r>
    <s v="OverStock"/>
    <s v="AOTF22N50"/>
    <x v="0"/>
    <n v="1.2"/>
    <n v="0.3"/>
    <n v="76.3"/>
    <n v="18"/>
    <n v="458000"/>
    <n v="458000"/>
    <n v="94000"/>
    <n v="10000"/>
    <n v="7000"/>
    <s v="Gillian"/>
    <s v="MP"/>
    <s v="Checking"/>
    <s v="Sales"/>
    <m/>
    <s v="FCST:20K/M"/>
    <n v="0"/>
    <n v="0"/>
    <n v="7000"/>
    <n v="0"/>
    <x v="125"/>
    <n v="77.5"/>
    <n v="18.3"/>
    <n v="6000"/>
    <n v="25384"/>
    <n v="4.2"/>
    <n v="150"/>
    <n v="18000"/>
    <n v="126353"/>
    <n v="84100"/>
    <n v="78400"/>
    <n v="0.3523"/>
    <n v="161353.4"/>
    <n v="2466.1"/>
    <n v="2466.1"/>
    <n v="163819.5"/>
    <n v="15000"/>
    <n v="20000"/>
    <n v="20000"/>
    <n v="20000"/>
    <n v="30000"/>
    <n v="30000"/>
    <n v="3719"/>
    <s v="25997"/>
    <s v="LITEON"/>
    <x v="1"/>
    <n v="0"/>
    <n v="105"/>
  </r>
  <r>
    <s v="OverStock"/>
    <s v="AOTF2918L"/>
    <x v="0"/>
    <n v="2.4"/>
    <n v="2.8"/>
    <n v="20.3"/>
    <n v="23.8"/>
    <n v="365000"/>
    <n v="365000"/>
    <n v="45000"/>
    <n v="73609"/>
    <n v="43609"/>
    <s v="Gillian"/>
    <s v="MP"/>
    <s v="Checking"/>
    <s v="Sales"/>
    <m/>
    <s v="FCST:80K/M"/>
    <n v="0"/>
    <n v="7000"/>
    <n v="36609"/>
    <n v="0"/>
    <x v="126"/>
    <n v="22.7"/>
    <n v="26.7"/>
    <n v="18008"/>
    <n v="15332"/>
    <n v="0.9"/>
    <n v="100"/>
    <n v="97391"/>
    <n v="40600"/>
    <n v="0"/>
    <n v="0"/>
    <n v="0.31830000000000003"/>
    <n v="116179.50000000001"/>
    <n v="13880.744700000001"/>
    <n v="13880.744700000001"/>
    <n v="130060.24470000001"/>
    <n v="40000"/>
    <n v="50000"/>
    <n v="80000"/>
    <n v="60000"/>
    <n v="60000"/>
    <n v="60000"/>
    <n v="3719"/>
    <s v="25997"/>
    <s v="LITEON"/>
    <x v="1"/>
    <n v="0"/>
    <n v="105"/>
  </r>
  <r>
    <s v="OverStock"/>
    <s v="AOTF4N60L"/>
    <x v="0"/>
    <n v="2.9"/>
    <n v="2.4"/>
    <n v="33.6"/>
    <n v="27.9"/>
    <n v="2226000"/>
    <n v="2303000"/>
    <n v="419000"/>
    <n v="228377"/>
    <n v="201887"/>
    <s v="Gillian"/>
    <s v="MP"/>
    <s v="Checking"/>
    <s v="Sales"/>
    <m/>
    <s v="FCST:400K/M"/>
    <n v="0"/>
    <n v="0"/>
    <n v="201887"/>
    <n v="0"/>
    <x v="127"/>
    <n v="36.6"/>
    <n v="30.4"/>
    <n v="68454"/>
    <n v="82496"/>
    <n v="1.2"/>
    <n v="100"/>
    <n v="328436"/>
    <n v="414027"/>
    <n v="330000"/>
    <n v="30000"/>
    <n v="0.1158"/>
    <n v="266687.40000000002"/>
    <n v="23378.514599999999"/>
    <n v="23378.514599999999"/>
    <n v="290065.91460000002"/>
    <n v="300000"/>
    <n v="300000"/>
    <n v="400000"/>
    <n v="400000"/>
    <n v="400000"/>
    <n v="400000"/>
    <n v="3719"/>
    <s v="25997"/>
    <s v="LITEON"/>
    <x v="1"/>
    <n v="0"/>
    <n v="105"/>
  </r>
  <r>
    <s v="Normal"/>
    <s v="AOTF7N60"/>
    <x v="0"/>
    <n v="3"/>
    <n v="26.9"/>
    <n v="8.6999999999999993"/>
    <n v="77.3"/>
    <n v="227000"/>
    <n v="181000"/>
    <n v="141000"/>
    <n v="47085"/>
    <n v="62985"/>
    <s v="Gillian"/>
    <s v="MP"/>
    <s v="Checking"/>
    <s v="Sales"/>
    <m/>
    <n v="0"/>
    <n v="0"/>
    <n v="0"/>
    <n v="62985"/>
    <n v="0"/>
    <x v="128"/>
    <n v="11.7"/>
    <n v="104.2"/>
    <n v="20785"/>
    <n v="2341"/>
    <n v="0.1"/>
    <n v="50"/>
    <n v="1065"/>
    <n v="20000"/>
    <n v="0"/>
    <n v="0"/>
    <n v="0.16320000000000001"/>
    <n v="29539.200000000001"/>
    <n v="10279.152"/>
    <n v="10279.152"/>
    <n v="39818.352000000006"/>
    <n v="40000"/>
    <n v="20000"/>
    <n v="20000"/>
    <n v="20000"/>
    <n v="20000"/>
    <n v="20000"/>
    <n v="3719"/>
    <s v="25997"/>
    <s v="LITEON"/>
    <x v="1"/>
    <n v="0"/>
    <n v="105"/>
  </r>
  <r>
    <s v="OverStock"/>
    <s v="AOTF7N70"/>
    <x v="0"/>
    <n v="1.9"/>
    <n v="1.6"/>
    <n v="23.6"/>
    <n v="19.8"/>
    <n v="663000"/>
    <n v="642000"/>
    <n v="227000"/>
    <n v="141194"/>
    <n v="52992"/>
    <s v="Gillian"/>
    <s v="MP"/>
    <s v="Checking"/>
    <s v="Sales"/>
    <m/>
    <s v="FCST:400K in Jan"/>
    <n v="0"/>
    <n v="16520"/>
    <n v="36472"/>
    <n v="0"/>
    <x v="129"/>
    <n v="25.5"/>
    <n v="21.4"/>
    <n v="27216"/>
    <n v="32502"/>
    <n v="1.2"/>
    <n v="100"/>
    <n v="290839"/>
    <n v="1680"/>
    <n v="0"/>
    <n v="0"/>
    <n v="0.28820000000000001"/>
    <n v="185024.4"/>
    <n v="15272.294400000001"/>
    <n v="15272.294400000001"/>
    <n v="200296.69440000001"/>
    <n v="150000"/>
    <n v="100000"/>
    <n v="80000"/>
    <n v="80000"/>
    <n v="80000"/>
    <n v="80000"/>
    <n v="3719"/>
    <s v="25997"/>
    <s v="LITEON"/>
    <x v="1"/>
    <n v="0"/>
    <n v="105"/>
  </r>
  <r>
    <s v="Normal"/>
    <s v="AOTF8N65"/>
    <x v="0"/>
    <n v="1.8"/>
    <n v="0.7"/>
    <n v="11.7"/>
    <n v="4.3"/>
    <n v="60000"/>
    <n v="60000"/>
    <n v="60000"/>
    <n v="135453"/>
    <n v="9453"/>
    <s v="Gillian"/>
    <s v="MP"/>
    <s v="Checking"/>
    <s v="Sales"/>
    <m/>
    <s v="FCST:10K/M, push out backlog, and push cus. Consign VMI"/>
    <n v="9000"/>
    <n v="0"/>
    <n v="453"/>
    <n v="0"/>
    <x v="130"/>
    <n v="13.5"/>
    <n v="5"/>
    <n v="5145"/>
    <n v="13803"/>
    <n v="2.7"/>
    <n v="150"/>
    <n v="120200"/>
    <n v="0"/>
    <n v="4021"/>
    <n v="0"/>
    <n v="0.18240000000000001"/>
    <n v="10944"/>
    <n v="1724.2272"/>
    <n v="82.627200000000002"/>
    <n v="12668.227200000001"/>
    <n v="8000"/>
    <n v="10000"/>
    <n v="20000"/>
    <n v="20000"/>
    <n v="20000"/>
    <n v="20000"/>
    <n v="3719"/>
    <s v="25997"/>
    <s v="LITEON"/>
    <x v="1"/>
    <n v="0"/>
    <n v="105"/>
  </r>
  <r>
    <s v="OverStock"/>
    <s v="AOWF10N60"/>
    <x v="0"/>
    <n v="2.2999999999999998"/>
    <n v="2.4"/>
    <n v="22.9"/>
    <n v="24.6"/>
    <n v="896000"/>
    <n v="869000"/>
    <n v="237000"/>
    <n v="37398"/>
    <n v="86398"/>
    <s v="Gillian"/>
    <s v="MP"/>
    <s v="Checking"/>
    <s v="Sales"/>
    <m/>
    <s v="FCST:150K/M"/>
    <n v="1000"/>
    <n v="47000"/>
    <n v="38398"/>
    <n v="0"/>
    <x v="131"/>
    <n v="25.2"/>
    <n v="27.1"/>
    <n v="37924"/>
    <n v="35289"/>
    <n v="0.9"/>
    <n v="100"/>
    <n v="223602"/>
    <n v="94000"/>
    <n v="0"/>
    <n v="0"/>
    <n v="0.21379999999999999"/>
    <n v="185792.19999999998"/>
    <n v="18471.892400000001"/>
    <n v="18258.092399999998"/>
    <n v="204264.09239999999"/>
    <n v="150000"/>
    <n v="120000"/>
    <n v="100000"/>
    <n v="100000"/>
    <n v="100000"/>
    <n v="100000"/>
    <n v="3719"/>
    <s v="25997"/>
    <s v="LITEON"/>
    <x v="1"/>
    <n v="0"/>
    <n v="105"/>
  </r>
  <r>
    <s v="OverStock"/>
    <s v="AOZ1015AI"/>
    <x v="0"/>
    <n v="8"/>
    <n v="5.9"/>
    <n v="96"/>
    <n v="70.599999999999994"/>
    <n v="36000"/>
    <n v="36000"/>
    <n v="24000"/>
    <n v="3000"/>
    <n v="3000"/>
    <s v="Dustin"/>
    <s v="MP"/>
    <s v="Checking"/>
    <s v="Sales"/>
    <m/>
    <s v="FCST:6K/M and upside to 12K/M since MAR"/>
    <n v="3000"/>
    <n v="0"/>
    <n v="0"/>
    <n v="0"/>
    <x v="132"/>
    <n v="104"/>
    <n v="76.5"/>
    <n v="375"/>
    <n v="510"/>
    <n v="1.4"/>
    <n v="100"/>
    <n v="0"/>
    <n v="3030"/>
    <n v="8158"/>
    <n v="1380"/>
    <n v="0.247"/>
    <n v="8892"/>
    <n v="741"/>
    <n v="0"/>
    <n v="9633"/>
    <n v="3000"/>
    <n v="3000"/>
    <n v="3000"/>
    <n v="3000"/>
    <n v="3000"/>
    <n v="3000"/>
    <n v="3719"/>
    <s v="25997"/>
    <s v="LITEON"/>
    <x v="1"/>
    <n v="0"/>
    <n v="105"/>
  </r>
  <r>
    <s v="None"/>
    <s v="AOZ1212AI"/>
    <x v="0"/>
    <s v="前八週無拉料"/>
    <s v="--"/>
    <s v="--"/>
    <s v="--"/>
    <n v="0"/>
    <n v="0"/>
    <n v="0"/>
    <n v="0"/>
    <n v="0"/>
    <s v="Gillian"/>
    <s v="MP"/>
    <s v="Checking"/>
    <s v="Sales"/>
    <m/>
    <n v="0"/>
    <n v="0"/>
    <n v="0"/>
    <n v="0"/>
    <n v="0"/>
    <x v="92"/>
    <s v=""/>
    <s v=""/>
    <n v="0"/>
    <s v=""/>
    <s v="E"/>
    <s v="E"/>
    <n v="0"/>
    <n v="0"/>
    <n v="0"/>
    <n v="0"/>
    <n v="0.2185"/>
    <n v="0"/>
    <n v="0"/>
    <n v="0"/>
    <n v="0"/>
    <n v="0"/>
    <n v="0"/>
    <n v="0"/>
    <n v="0"/>
    <n v="0"/>
    <n v="0"/>
    <n v="3719"/>
    <s v="25997"/>
    <s v="LITEON"/>
    <x v="1"/>
    <n v="0"/>
    <n v="105"/>
  </r>
  <r>
    <s v="OverStock"/>
    <s v="AOZ1233QI-01"/>
    <x v="0"/>
    <n v="7.1"/>
    <n v="18"/>
    <n v="22.2"/>
    <n v="56.3"/>
    <n v="75000"/>
    <n v="75000"/>
    <n v="33000"/>
    <n v="24000"/>
    <n v="24000"/>
    <s v="Gillian"/>
    <s v="MP"/>
    <s v="Checking"/>
    <s v="Sales"/>
    <m/>
    <s v="FCST:12K/M"/>
    <n v="24000"/>
    <n v="0"/>
    <n v="0"/>
    <n v="0"/>
    <x v="133"/>
    <n v="29.3"/>
    <n v="74.3"/>
    <n v="3375"/>
    <n v="1333"/>
    <n v="0.4"/>
    <n v="50"/>
    <n v="0"/>
    <n v="9000"/>
    <n v="24000"/>
    <n v="18000"/>
    <n v="0.28499999999999998"/>
    <n v="21374.999999999996"/>
    <n v="6839.9999999999991"/>
    <n v="0"/>
    <n v="28214.999999999996"/>
    <n v="9000"/>
    <n v="15000"/>
    <n v="15000"/>
    <n v="15000"/>
    <n v="15000"/>
    <n v="15000"/>
    <n v="3719"/>
    <s v="25997"/>
    <s v="LITEON"/>
    <x v="1"/>
    <n v="0"/>
    <n v="105"/>
  </r>
  <r>
    <s v="ZeroZero"/>
    <s v="AOZ1360AIL"/>
    <x v="0"/>
    <s v="前八週無拉料"/>
    <s v="--"/>
    <s v="--"/>
    <s v="--"/>
    <n v="36000"/>
    <n v="36000"/>
    <n v="18000"/>
    <n v="0"/>
    <n v="0"/>
    <s v="Dustin"/>
    <s v="New"/>
    <s v="Checking"/>
    <s v="Sales"/>
    <m/>
    <s v="for new project"/>
    <n v="0"/>
    <n v="0"/>
    <n v="0"/>
    <n v="0"/>
    <x v="134"/>
    <s v=""/>
    <s v=""/>
    <n v="0"/>
    <s v=""/>
    <s v="E"/>
    <s v="E"/>
    <n v="0"/>
    <n v="0"/>
    <n v="0"/>
    <n v="0"/>
    <n v="0"/>
    <n v="0"/>
    <n v="0"/>
    <n v="0"/>
    <n v="0"/>
    <n v="6000"/>
    <n v="6000"/>
    <n v="6000"/>
    <n v="6000"/>
    <n v="6000"/>
    <n v="6000"/>
    <n v="3719"/>
    <s v="25997"/>
    <s v="LITEON"/>
    <x v="0"/>
    <n v="0"/>
    <n v="105"/>
  </r>
  <r>
    <s v="OverStock"/>
    <s v="AOZ8001DI"/>
    <x v="0"/>
    <n v="33.299999999999997"/>
    <n v="33.4"/>
    <n v="0"/>
    <n v="0"/>
    <n v="0"/>
    <n v="0"/>
    <n v="0"/>
    <n v="531000"/>
    <n v="525000"/>
    <s v="Dustin"/>
    <s v="MP"/>
    <s v="Checking"/>
    <s v="Sales"/>
    <m/>
    <s v="FCST:81K/M"/>
    <n v="525000"/>
    <n v="0"/>
    <n v="0"/>
    <n v="0"/>
    <x v="135"/>
    <n v="33.299999999999997"/>
    <n v="33.4"/>
    <n v="15750"/>
    <n v="15720"/>
    <n v="1"/>
    <n v="100"/>
    <n v="39937"/>
    <n v="75240"/>
    <n v="92339"/>
    <n v="77550"/>
    <n v="6.08E-2"/>
    <n v="0"/>
    <n v="31920"/>
    <n v="0"/>
    <n v="31920"/>
    <n v="81000"/>
    <n v="81000"/>
    <n v="87000"/>
    <n v="75000"/>
    <n v="75000"/>
    <n v="75000"/>
    <n v="3719"/>
    <s v="25997"/>
    <s v="LITEON"/>
    <x v="1"/>
    <n v="0"/>
    <n v="105"/>
  </r>
  <r>
    <s v="None"/>
    <s v="AOZ8231ADI-05"/>
    <x v="0"/>
    <s v="前八週無拉料"/>
    <s v="--"/>
    <s v="--"/>
    <s v="--"/>
    <n v="0"/>
    <n v="0"/>
    <n v="0"/>
    <n v="0"/>
    <n v="0"/>
    <s v="Gillian"/>
    <s v="MP"/>
    <s v="Checking"/>
    <s v="Sales"/>
    <m/>
    <n v="0"/>
    <n v="0"/>
    <n v="0"/>
    <n v="0"/>
    <n v="0"/>
    <x v="92"/>
    <s v=""/>
    <s v=""/>
    <n v="0"/>
    <s v=""/>
    <s v="E"/>
    <s v="E"/>
    <n v="0"/>
    <n v="0"/>
    <n v="0"/>
    <n v="0"/>
    <n v="1.4200000000000001E-2"/>
    <n v="0"/>
    <n v="0"/>
    <n v="0"/>
    <n v="0"/>
    <n v="0"/>
    <n v="0"/>
    <n v="0"/>
    <n v="0"/>
    <n v="0"/>
    <n v="0"/>
    <n v="3719"/>
    <s v="25997"/>
    <s v="LITEON"/>
    <x v="1"/>
    <n v="0"/>
    <n v="105"/>
  </r>
  <r>
    <s v="OverStock"/>
    <s v="AOZ8300CI-03"/>
    <x v="0"/>
    <n v="4"/>
    <n v="2.8"/>
    <n v="184"/>
    <n v="130.6"/>
    <n v="138000"/>
    <n v="138000"/>
    <n v="3000"/>
    <n v="0"/>
    <n v="3000"/>
    <s v="Dustin"/>
    <s v="New"/>
    <s v="Checking"/>
    <s v="Sales"/>
    <m/>
    <s v="FCST:9K on JAN"/>
    <n v="3000"/>
    <n v="0"/>
    <n v="0"/>
    <n v="0"/>
    <x v="136"/>
    <n v="188"/>
    <n v="133.4"/>
    <n v="750"/>
    <n v="1057"/>
    <n v="1.4"/>
    <n v="100"/>
    <n v="0"/>
    <n v="9512"/>
    <n v="0"/>
    <n v="0"/>
    <n v="0.1045"/>
    <n v="14421"/>
    <n v="313.5"/>
    <n v="0"/>
    <n v="14734.5"/>
    <n v="9000"/>
    <n v="21000"/>
    <n v="21000"/>
    <n v="21000"/>
    <n v="21000"/>
    <n v="21000"/>
    <n v="3719"/>
    <s v="25997"/>
    <s v="LITEON"/>
    <x v="1"/>
    <n v="0"/>
    <n v="105"/>
  </r>
  <r>
    <s v="OverStock"/>
    <s v="AOZ8328DI"/>
    <x v="0"/>
    <n v="10.1"/>
    <n v="4.8"/>
    <n v="32"/>
    <n v="15.1"/>
    <n v="2289000"/>
    <n v="1929000"/>
    <n v="207000"/>
    <n v="126000"/>
    <n v="612000"/>
    <s v="Dustin"/>
    <s v="MP"/>
    <s v="Checking"/>
    <s v="Sales"/>
    <m/>
    <s v="cust is upside since JAN, FCST:510K/M"/>
    <n v="612000"/>
    <n v="0"/>
    <n v="0"/>
    <n v="0"/>
    <x v="137"/>
    <n v="42.1"/>
    <n v="20"/>
    <n v="60375"/>
    <n v="127355"/>
    <n v="2.1"/>
    <n v="150"/>
    <n v="212582"/>
    <n v="745636"/>
    <n v="550752"/>
    <n v="417600"/>
    <n v="0.19950000000000001"/>
    <n v="384835.5"/>
    <n v="122094"/>
    <n v="0"/>
    <n v="506929.5"/>
    <n v="450000"/>
    <n v="540000"/>
    <n v="420000"/>
    <n v="420000"/>
    <n v="420000"/>
    <n v="420000"/>
    <n v="3719"/>
    <s v="25997"/>
    <s v="LITEON"/>
    <x v="1"/>
    <n v="0"/>
    <n v="105"/>
  </r>
  <r>
    <s v="OverStock"/>
    <s v="AOZ8808DI-05"/>
    <x v="0"/>
    <n v="49"/>
    <s v="--"/>
    <n v="0"/>
    <s v="--"/>
    <n v="0"/>
    <n v="0"/>
    <n v="0"/>
    <n v="24000"/>
    <n v="24000"/>
    <s v="Dustin"/>
    <s v="MP"/>
    <s v="Slow"/>
    <s v="Sales"/>
    <m/>
    <s v="20161230-slow moving"/>
    <n v="24000"/>
    <n v="0"/>
    <n v="0"/>
    <n v="0"/>
    <x v="68"/>
    <n v="49"/>
    <s v=""/>
    <n v="490"/>
    <s v=""/>
    <s v="E"/>
    <s v="E"/>
    <n v="0"/>
    <n v="0"/>
    <n v="0"/>
    <n v="0"/>
    <n v="3.5700000000000003E-2"/>
    <n v="0"/>
    <n v="856.80000000000007"/>
    <n v="0"/>
    <n v="856.80000000000007"/>
    <n v="0"/>
    <n v="0"/>
    <n v="0"/>
    <n v="0"/>
    <n v="0"/>
    <n v="0"/>
    <n v="3719"/>
    <s v="25997"/>
    <s v="LITEON"/>
    <x v="1"/>
    <n v="0"/>
    <n v="105"/>
  </r>
  <r>
    <s v="OverStock"/>
    <s v="AOZ8903CI"/>
    <x v="0"/>
    <n v="0"/>
    <s v="--"/>
    <n v="31.5"/>
    <s v="--"/>
    <n v="822000"/>
    <n v="822000"/>
    <n v="822000"/>
    <n v="0"/>
    <n v="0"/>
    <s v="Dustin"/>
    <s v="MP"/>
    <s v="Checking"/>
    <s v="Sales"/>
    <m/>
    <s v="transferred to MSI"/>
    <n v="0"/>
    <n v="0"/>
    <n v="0"/>
    <n v="0"/>
    <x v="138"/>
    <n v="31.5"/>
    <s v=""/>
    <n v="26103"/>
    <s v=""/>
    <s v="E"/>
    <s v="E"/>
    <n v="0"/>
    <n v="0"/>
    <n v="0"/>
    <n v="0"/>
    <n v="1.55E-2"/>
    <n v="12741"/>
    <n v="0"/>
    <n v="0"/>
    <n v="12741"/>
    <n v="0"/>
    <n v="0"/>
    <n v="0"/>
    <n v="0"/>
    <n v="0"/>
    <n v="0"/>
    <n v="3719"/>
    <s v="25997"/>
    <s v="LITEON"/>
    <x v="1"/>
    <n v="0"/>
    <n v="105"/>
  </r>
  <r>
    <s v="OverStock"/>
    <s v="AS179-92LF"/>
    <x v="3"/>
    <n v="20.8"/>
    <n v="735.8"/>
    <n v="3.2"/>
    <n v="113.2"/>
    <n v="18000"/>
    <n v="6000"/>
    <n v="6000"/>
    <n v="27000"/>
    <n v="39000"/>
    <s v="Irene"/>
    <s v="MP"/>
    <s v="Done"/>
    <s v="SalesPM"/>
    <m/>
    <s v="Jan~Mar demand 9k, 18k for other cust"/>
    <n v="39000"/>
    <n v="0"/>
    <n v="0"/>
    <n v="0"/>
    <x v="57"/>
    <n v="24"/>
    <n v="849.1"/>
    <n v="1875"/>
    <n v="53"/>
    <n v="0"/>
    <n v="50"/>
    <n v="477"/>
    <n v="0"/>
    <n v="0"/>
    <n v="3034"/>
    <n v="5.2699999999999997E-2"/>
    <n v="316.2"/>
    <n v="2055.2999999999997"/>
    <n v="0"/>
    <n v="2371.5"/>
    <n v="6000"/>
    <n v="0"/>
    <n v="0"/>
    <n v="0"/>
    <n v="0"/>
    <n v="0"/>
    <n v="3714"/>
    <s v="25997"/>
    <s v="LITEON"/>
    <x v="1"/>
    <n v="0"/>
    <n v="105"/>
  </r>
  <r>
    <s v="None"/>
    <s v="CM32180A3OP-AD"/>
    <x v="14"/>
    <s v="前八週無拉料"/>
    <s v="--"/>
    <s v="--"/>
    <s v="--"/>
    <n v="0"/>
    <n v="0"/>
    <n v="0"/>
    <n v="0"/>
    <n v="0"/>
    <s v="Irene"/>
    <s v="MP"/>
    <s v="Checking"/>
    <s v="Sales"/>
    <m/>
    <n v="0"/>
    <n v="0"/>
    <n v="0"/>
    <n v="0"/>
    <n v="0"/>
    <x v="92"/>
    <s v=""/>
    <s v=""/>
    <n v="0"/>
    <n v="0"/>
    <s v="E"/>
    <s v="E"/>
    <n v="0"/>
    <n v="0"/>
    <n v="0"/>
    <n v="0"/>
    <n v="0.14369999999999999"/>
    <n v="0"/>
    <n v="0"/>
    <n v="0"/>
    <n v="0"/>
    <n v="2500"/>
    <n v="0"/>
    <n v="0"/>
    <n v="0"/>
    <n v="0"/>
    <n v="0"/>
    <n v="3714"/>
    <s v="25997"/>
    <s v="LITEON"/>
    <x v="1"/>
    <n v="0"/>
    <n v="105"/>
  </r>
  <r>
    <s v="Normal"/>
    <s v="CM3218A3OP-AD"/>
    <x v="14"/>
    <n v="2.7"/>
    <n v="15"/>
    <n v="0"/>
    <n v="0"/>
    <n v="0"/>
    <n v="0"/>
    <n v="0"/>
    <n v="5000"/>
    <n v="5000"/>
    <s v="Irene"/>
    <s v="MP"/>
    <s v="Done"/>
    <s v="Sales"/>
    <m/>
    <n v="0"/>
    <n v="5000"/>
    <n v="0"/>
    <n v="0"/>
    <n v="0"/>
    <x v="139"/>
    <n v="2.7"/>
    <n v="15"/>
    <n v="1875"/>
    <n v="333"/>
    <n v="0.2"/>
    <n v="50"/>
    <n v="0"/>
    <n v="3000"/>
    <n v="0"/>
    <n v="0"/>
    <n v="0.20349999999999999"/>
    <n v="0"/>
    <n v="1017.4999999999999"/>
    <n v="0"/>
    <n v="1017.4999999999999"/>
    <n v="0"/>
    <n v="0"/>
    <n v="0"/>
    <n v="0"/>
    <n v="0"/>
    <n v="0"/>
    <n v="3714"/>
    <s v="25997"/>
    <s v="LITEON"/>
    <x v="1"/>
    <n v="0"/>
    <n v="105"/>
  </r>
  <r>
    <s v="FCST"/>
    <s v="CSR1011A05-IQQA-R"/>
    <x v="6"/>
    <s v="前八週無拉料"/>
    <n v="0"/>
    <s v="--"/>
    <n v="0"/>
    <n v="0"/>
    <n v="0"/>
    <n v="0"/>
    <n v="0"/>
    <n v="0"/>
    <s v="Irene"/>
    <s v="MP"/>
    <s v="Checking"/>
    <s v="Sales"/>
    <m/>
    <n v="0"/>
    <n v="0"/>
    <n v="0"/>
    <n v="0"/>
    <n v="0"/>
    <x v="92"/>
    <s v=""/>
    <n v="0"/>
    <n v="0"/>
    <n v="667"/>
    <s v="F"/>
    <s v="F"/>
    <n v="2000"/>
    <n v="2000"/>
    <n v="2000"/>
    <n v="0"/>
    <n v="0.87"/>
    <n v="0"/>
    <n v="0"/>
    <n v="0"/>
    <n v="0"/>
    <n v="4000"/>
    <n v="2000"/>
    <n v="2000"/>
    <n v="0"/>
    <n v="0"/>
    <n v="0"/>
    <n v="3717"/>
    <s v="25997"/>
    <s v="LITEON"/>
    <x v="1"/>
    <n v="0"/>
    <n v="105"/>
  </r>
  <r>
    <s v="OverStock"/>
    <s v="CSR8311A08-IQQD-R"/>
    <x v="6"/>
    <n v="0"/>
    <n v="0"/>
    <n v="88.9"/>
    <n v="14.9"/>
    <n v="432000"/>
    <n v="400000"/>
    <n v="220000"/>
    <n v="6005"/>
    <n v="0"/>
    <s v="Irene"/>
    <s v="MP"/>
    <s v="Done"/>
    <s v="Sales"/>
    <m/>
    <s v="shortage"/>
    <n v="0"/>
    <n v="0"/>
    <n v="0"/>
    <n v="0"/>
    <x v="140"/>
    <n v="88.9"/>
    <n v="14.9"/>
    <n v="4500"/>
    <n v="26853"/>
    <n v="6"/>
    <n v="150"/>
    <n v="114741"/>
    <n v="111939"/>
    <n v="43000"/>
    <n v="14000"/>
    <n v="1.1978"/>
    <n v="479120"/>
    <n v="0"/>
    <n v="0"/>
    <n v="479120"/>
    <n v="162000"/>
    <n v="100000"/>
    <n v="100000"/>
    <n v="100000"/>
    <n v="60000"/>
    <n v="60000"/>
    <n v="3715"/>
    <s v="25997"/>
    <s v="LITEON"/>
    <x v="1"/>
    <n v="0"/>
    <n v="105"/>
  </r>
  <r>
    <s v="None"/>
    <s v="CSR8510A10-ICXR-R"/>
    <x v="6"/>
    <s v="前八週無拉料"/>
    <s v="--"/>
    <s v="--"/>
    <s v="--"/>
    <n v="0"/>
    <n v="0"/>
    <n v="0"/>
    <n v="0"/>
    <n v="0"/>
    <s v="Irene"/>
    <s v=""/>
    <s v="Checking"/>
    <s v="Sales"/>
    <m/>
    <n v="0"/>
    <n v="0"/>
    <n v="0"/>
    <n v="0"/>
    <n v="0"/>
    <x v="92"/>
    <s v=""/>
    <s v=""/>
    <n v="0"/>
    <s v=""/>
    <s v="E"/>
    <s v="E"/>
    <n v="0"/>
    <n v="0"/>
    <n v="0"/>
    <n v="0"/>
    <n v="0.89480000000000004"/>
    <n v="0"/>
    <n v="0"/>
    <n v="0"/>
    <n v="0"/>
    <n v="0"/>
    <n v="0"/>
    <n v="0"/>
    <n v="0"/>
    <n v="0"/>
    <n v="0"/>
    <n v="3715"/>
    <s v="25997"/>
    <s v="LITEON"/>
    <x v="1"/>
    <n v="0"/>
    <n v="105"/>
  </r>
  <r>
    <s v="Normal"/>
    <s v="CSR8670C-IBBH-R"/>
    <x v="6"/>
    <n v="0"/>
    <n v="0"/>
    <n v="0"/>
    <n v="0"/>
    <n v="0"/>
    <n v="0"/>
    <n v="0"/>
    <n v="0"/>
    <n v="0"/>
    <s v="Irene"/>
    <s v="MP"/>
    <s v="Checking"/>
    <s v="Sales"/>
    <m/>
    <n v="0"/>
    <n v="0"/>
    <n v="0"/>
    <n v="0"/>
    <n v="0"/>
    <x v="92"/>
    <n v="0"/>
    <n v="0"/>
    <n v="2250"/>
    <n v="548"/>
    <n v="0.2"/>
    <n v="50"/>
    <n v="0"/>
    <n v="4930"/>
    <n v="0"/>
    <n v="0"/>
    <n v="5.56"/>
    <n v="0"/>
    <n v="0"/>
    <n v="0"/>
    <n v="0"/>
    <n v="4000"/>
    <n v="6000"/>
    <n v="6000"/>
    <n v="0"/>
    <n v="0"/>
    <n v="0"/>
    <n v="3717"/>
    <s v="25997"/>
    <s v="LITEON"/>
    <x v="1"/>
    <n v="0"/>
    <n v="105"/>
  </r>
  <r>
    <s v="OverStock"/>
    <s v="CSR8811A12-IQQD-R"/>
    <x v="6"/>
    <n v="97.5"/>
    <n v="0.9"/>
    <n v="0"/>
    <n v="0"/>
    <n v="0"/>
    <n v="0"/>
    <n v="0"/>
    <n v="110"/>
    <n v="390"/>
    <s v="Irene"/>
    <s v=""/>
    <s v="Checking"/>
    <s v="Sales"/>
    <m/>
    <n v="0"/>
    <n v="390"/>
    <n v="0"/>
    <n v="0"/>
    <n v="0"/>
    <x v="89"/>
    <n v="97.5"/>
    <n v="0.9"/>
    <n v="4"/>
    <n v="444"/>
    <n v="111"/>
    <n v="150"/>
    <n v="0"/>
    <n v="0"/>
    <n v="13000"/>
    <n v="0"/>
    <n v="0.99970000000000003"/>
    <n v="0"/>
    <n v="389.88300000000004"/>
    <n v="0"/>
    <n v="389.88300000000004"/>
    <n v="0"/>
    <n v="0"/>
    <n v="0"/>
    <n v="0"/>
    <n v="0"/>
    <n v="0"/>
    <n v="3715"/>
    <s v="25997"/>
    <s v="LITEON"/>
    <x v="1"/>
    <n v="0"/>
    <n v="105"/>
  </r>
  <r>
    <s v="Normal"/>
    <s v="CSRQ5305C26-CBBU-T"/>
    <x v="6"/>
    <n v="0"/>
    <s v="--"/>
    <n v="0"/>
    <s v="--"/>
    <n v="600"/>
    <n v="0"/>
    <n v="0"/>
    <n v="0"/>
    <n v="0"/>
    <s v=""/>
    <s v="MP"/>
    <s v="Checking"/>
    <s v="Sales"/>
    <m/>
    <s v="Have be shipped last week"/>
    <n v="0"/>
    <n v="0"/>
    <n v="0"/>
    <n v="0"/>
    <x v="92"/>
    <n v="0"/>
    <s v=""/>
    <n v="75"/>
    <s v=""/>
    <s v="E"/>
    <s v="E"/>
    <n v="0"/>
    <n v="0"/>
    <n v="0"/>
    <n v="0"/>
    <n v="0"/>
    <n v="0"/>
    <n v="0"/>
    <n v="0"/>
    <n v="0"/>
    <n v="0"/>
    <n v="0"/>
    <n v="0"/>
    <n v="0"/>
    <n v="0"/>
    <n v="0"/>
    <n v="3715"/>
    <s v="25997"/>
    <s v="LITEON"/>
    <x v="1"/>
    <n v="0"/>
    <n v="105"/>
  </r>
  <r>
    <s v="Normal"/>
    <s v="CSRQ5310C26-CBBU-T"/>
    <x v="6"/>
    <n v="0"/>
    <s v="--"/>
    <n v="0"/>
    <s v="--"/>
    <n v="600"/>
    <n v="0"/>
    <n v="0"/>
    <n v="0"/>
    <n v="0"/>
    <s v=""/>
    <s v="MP"/>
    <s v="Checking"/>
    <s v="Sales"/>
    <m/>
    <s v="Have be shipped last week"/>
    <n v="0"/>
    <n v="0"/>
    <n v="0"/>
    <n v="0"/>
    <x v="92"/>
    <n v="0"/>
    <s v=""/>
    <n v="75"/>
    <s v=""/>
    <s v="E"/>
    <s v="E"/>
    <n v="0"/>
    <n v="0"/>
    <n v="0"/>
    <n v="0"/>
    <n v="0"/>
    <n v="0"/>
    <n v="0"/>
    <n v="0"/>
    <n v="0"/>
    <n v="0"/>
    <n v="0"/>
    <n v="0"/>
    <n v="0"/>
    <n v="0"/>
    <n v="0"/>
    <n v="3715"/>
    <s v="25997"/>
    <s v="LITEON"/>
    <x v="1"/>
    <n v="0"/>
    <n v="105"/>
  </r>
  <r>
    <s v="OverStock"/>
    <s v="CSRQ53719C25-CBBU-T"/>
    <x v="6"/>
    <n v="11.6"/>
    <n v="9"/>
    <n v="7.2"/>
    <n v="5.6"/>
    <n v="19800"/>
    <n v="10800"/>
    <n v="4200"/>
    <n v="8400"/>
    <n v="17400"/>
    <s v="Irene"/>
    <s v="MP"/>
    <s v="Done"/>
    <s v="Sales"/>
    <m/>
    <s v="Jan~Mar demand 21.6k"/>
    <n v="17400"/>
    <n v="0"/>
    <n v="0"/>
    <n v="0"/>
    <x v="141"/>
    <n v="18.8"/>
    <n v="14.6"/>
    <n v="1500"/>
    <n v="1934"/>
    <n v="1.3"/>
    <n v="100"/>
    <n v="5400"/>
    <n v="10200"/>
    <n v="4800"/>
    <n v="7800"/>
    <n v="11.827500000000001"/>
    <n v="127737"/>
    <n v="205798.5"/>
    <n v="0"/>
    <n v="333535.5"/>
    <n v="5400"/>
    <n v="9000"/>
    <n v="9000"/>
    <n v="9000"/>
    <n v="6000"/>
    <n v="6000"/>
    <n v="3714"/>
    <s v="25997"/>
    <s v="LITEON"/>
    <x v="1"/>
    <n v="0"/>
    <n v="105"/>
  </r>
  <r>
    <s v="None"/>
    <s v="CSRQ53750C15-CBBU-T"/>
    <x v="6"/>
    <s v="前八週無拉料"/>
    <s v="--"/>
    <s v="--"/>
    <s v="--"/>
    <n v="0"/>
    <n v="0"/>
    <n v="0"/>
    <n v="0"/>
    <n v="0"/>
    <s v="Irene"/>
    <s v="MP"/>
    <s v="Checking"/>
    <s v="Sales"/>
    <m/>
    <n v="0"/>
    <n v="0"/>
    <n v="0"/>
    <n v="0"/>
    <n v="0"/>
    <x v="92"/>
    <s v=""/>
    <s v=""/>
    <n v="0"/>
    <s v=""/>
    <s v="E"/>
    <s v="E"/>
    <n v="0"/>
    <n v="0"/>
    <n v="0"/>
    <n v="0"/>
    <n v="5.6"/>
    <n v="0"/>
    <n v="0"/>
    <n v="0"/>
    <n v="0"/>
    <n v="0"/>
    <n v="0"/>
    <n v="0"/>
    <n v="0"/>
    <n v="0"/>
    <n v="0"/>
    <n v="3717"/>
    <s v="25997"/>
    <s v="LITEON"/>
    <x v="1"/>
    <n v="0"/>
    <n v="105"/>
  </r>
  <r>
    <s v="OverStock"/>
    <s v="CSRQ53750C25-CBBU-T"/>
    <x v="6"/>
    <n v="34.700000000000003"/>
    <n v="15.6"/>
    <n v="0"/>
    <n v="0"/>
    <n v="9600"/>
    <n v="0"/>
    <n v="0"/>
    <n v="7800"/>
    <n v="15600"/>
    <s v="Irene"/>
    <s v="MP"/>
    <s v="Checking"/>
    <s v="SalesPM"/>
    <m/>
    <s v="Lite-on forecast 3.6K/M"/>
    <n v="15600"/>
    <n v="0"/>
    <n v="0"/>
    <n v="0"/>
    <x v="142"/>
    <n v="34.700000000000003"/>
    <n v="15.6"/>
    <n v="450"/>
    <n v="1000"/>
    <n v="2.2000000000000002"/>
    <n v="150"/>
    <n v="3600"/>
    <n v="5400"/>
    <n v="1200"/>
    <n v="3000"/>
    <n v="5.32"/>
    <n v="0"/>
    <n v="82992"/>
    <n v="0"/>
    <n v="82992"/>
    <n v="4800"/>
    <n v="4800"/>
    <n v="4800"/>
    <n v="4800"/>
    <n v="9000"/>
    <n v="9000"/>
    <n v="3714"/>
    <s v="25997"/>
    <s v="LITEON"/>
    <x v="1"/>
    <n v="0"/>
    <n v="105"/>
  </r>
  <r>
    <s v="Normal"/>
    <s v="DK-USB-SPI-10225-1A"/>
    <x v="6"/>
    <n v="0"/>
    <s v="--"/>
    <n v="0"/>
    <s v="--"/>
    <n v="0"/>
    <n v="0"/>
    <n v="0"/>
    <n v="0"/>
    <n v="0"/>
    <s v="Irene"/>
    <s v="MP"/>
    <s v="Checking"/>
    <s v="Sales"/>
    <m/>
    <n v="0"/>
    <n v="0"/>
    <n v="0"/>
    <n v="0"/>
    <n v="0"/>
    <x v="92"/>
    <n v="0"/>
    <s v=""/>
    <n v="3"/>
    <s v=""/>
    <s v="E"/>
    <s v="E"/>
    <n v="0"/>
    <n v="0"/>
    <n v="0"/>
    <n v="0"/>
    <n v="12"/>
    <n v="0"/>
    <n v="0"/>
    <n v="0"/>
    <n v="0"/>
    <n v="0"/>
    <n v="0"/>
    <n v="0"/>
    <n v="0"/>
    <n v="0"/>
    <n v="0"/>
    <n v="3715"/>
    <s v="25997"/>
    <s v="LITEON"/>
    <x v="1"/>
    <n v="0"/>
    <n v="105"/>
  </r>
  <r>
    <s v="OverStock"/>
    <s v="EASV1003W0"/>
    <x v="8"/>
    <n v="0"/>
    <n v="0"/>
    <n v="24"/>
    <n v="40.5"/>
    <n v="9000"/>
    <n v="9000"/>
    <n v="9000"/>
    <n v="0"/>
    <n v="0"/>
    <s v="Gillian"/>
    <s v="New"/>
    <s v="Checking"/>
    <s v="Sales"/>
    <m/>
    <s v="for new project, FCST:6K/M"/>
    <n v="0"/>
    <n v="0"/>
    <n v="0"/>
    <n v="0"/>
    <x v="75"/>
    <n v="24"/>
    <n v="40.5"/>
    <n v="375"/>
    <n v="222"/>
    <n v="0.6"/>
    <n v="100"/>
    <n v="0"/>
    <n v="0"/>
    <n v="8000"/>
    <n v="0"/>
    <n v="3.7699999999999997E-2"/>
    <n v="339.29999999999995"/>
    <n v="0"/>
    <n v="0"/>
    <n v="339.29999999999995"/>
    <n v="0"/>
    <n v="6000"/>
    <n v="3000"/>
    <n v="0"/>
    <n v="0"/>
    <n v="0"/>
    <n v="3719"/>
    <s v="25997"/>
    <s v="LITEON"/>
    <x v="1"/>
    <n v="0"/>
    <n v="105"/>
  </r>
  <r>
    <s v="OverStock"/>
    <s v="EL1017(TA)-VG"/>
    <x v="8"/>
    <n v="23.8"/>
    <n v="12.4"/>
    <n v="0"/>
    <n v="0"/>
    <n v="54000"/>
    <n v="0"/>
    <n v="0"/>
    <n v="1414298"/>
    <n v="1321298"/>
    <s v="Gillian"/>
    <s v="MP"/>
    <s v="Checking"/>
    <s v="Sales"/>
    <m/>
    <s v="FCST: 500K/M"/>
    <n v="799298"/>
    <n v="39000"/>
    <n v="483000"/>
    <n v="0"/>
    <x v="143"/>
    <n v="23.8"/>
    <n v="12.4"/>
    <n v="55500"/>
    <n v="106728"/>
    <n v="1.9"/>
    <n v="100"/>
    <n v="86598"/>
    <n v="643920"/>
    <n v="435304"/>
    <n v="36000"/>
    <n v="3.7900000000000003E-2"/>
    <n v="0"/>
    <n v="50077.194200000005"/>
    <n v="19783.800000000003"/>
    <n v="50077.194200000005"/>
    <n v="300000"/>
    <n v="300000"/>
    <n v="300000"/>
    <n v="300000"/>
    <n v="300000"/>
    <n v="300000"/>
    <n v="3719"/>
    <s v="25997"/>
    <s v="LITEON"/>
    <x v="1"/>
    <n v="0"/>
    <n v="105"/>
  </r>
  <r>
    <s v="Normal"/>
    <s v="EL1018(TA)-VG"/>
    <x v="8"/>
    <n v="13.9"/>
    <n v="259.39999999999998"/>
    <n v="0"/>
    <n v="0"/>
    <n v="0"/>
    <n v="0"/>
    <n v="0"/>
    <n v="350800"/>
    <n v="311800"/>
    <s v="Gillian"/>
    <s v="MP"/>
    <s v="Checking"/>
    <s v="Sales"/>
    <m/>
    <n v="0"/>
    <n v="299800"/>
    <n v="0"/>
    <n v="12000"/>
    <n v="0"/>
    <x v="144"/>
    <n v="13.9"/>
    <n v="259.39999999999998"/>
    <n v="22500"/>
    <n v="1202"/>
    <n v="0.1"/>
    <n v="50"/>
    <n v="0"/>
    <n v="10820"/>
    <n v="15000"/>
    <n v="0"/>
    <n v="3.78E-2"/>
    <n v="0"/>
    <n v="11786.04"/>
    <n v="453.6"/>
    <n v="11786.04"/>
    <n v="90000"/>
    <n v="90000"/>
    <n v="90000"/>
    <n v="90000"/>
    <n v="90000"/>
    <n v="90000"/>
    <n v="3719"/>
    <s v="25997"/>
    <s v="LITEON"/>
    <x v="1"/>
    <n v="0"/>
    <n v="105"/>
  </r>
  <r>
    <s v="OverStock"/>
    <s v="EL357NA-TA"/>
    <x v="8"/>
    <n v="31.3"/>
    <n v="6.2"/>
    <n v="0"/>
    <n v="0"/>
    <n v="60000"/>
    <n v="0"/>
    <n v="0"/>
    <n v="149900"/>
    <n v="140900"/>
    <s v="Gillian"/>
    <s v="MP"/>
    <s v="Checking"/>
    <s v="Sales"/>
    <m/>
    <s v="FCST:30K/M"/>
    <n v="35900"/>
    <n v="0"/>
    <n v="105000"/>
    <n v="0"/>
    <x v="145"/>
    <n v="31.3"/>
    <n v="6.2"/>
    <n v="4500"/>
    <n v="22683"/>
    <n v="5"/>
    <n v="150"/>
    <n v="108144"/>
    <n v="96000"/>
    <n v="32000"/>
    <n v="0"/>
    <n v="5.1999999999999998E-2"/>
    <n v="0"/>
    <n v="7326.7999999999993"/>
    <n v="5460"/>
    <n v="7326.7999999999993"/>
    <n v="20000"/>
    <n v="20000"/>
    <n v="20000"/>
    <n v="45000"/>
    <n v="45000"/>
    <n v="45000"/>
    <n v="3719"/>
    <s v="25997"/>
    <s v="LITEON"/>
    <x v="1"/>
    <n v="0"/>
    <n v="105"/>
  </r>
  <r>
    <s v="Normal"/>
    <s v="EL817(C)-F"/>
    <x v="8"/>
    <n v="8.6"/>
    <n v="4.9000000000000004"/>
    <n v="1.1000000000000001"/>
    <n v="0.6"/>
    <n v="250000"/>
    <n v="40000"/>
    <n v="40000"/>
    <n v="276936"/>
    <n v="325936"/>
    <s v="Gillian"/>
    <s v="MP"/>
    <s v="Checking"/>
    <s v="Sales"/>
    <m/>
    <n v="0"/>
    <n v="87000"/>
    <n v="150000"/>
    <n v="88936"/>
    <n v="0"/>
    <x v="146"/>
    <n v="9.6"/>
    <n v="5.6"/>
    <n v="38013"/>
    <n v="65874"/>
    <n v="1.7"/>
    <n v="100"/>
    <n v="174308"/>
    <n v="418560"/>
    <n v="400000"/>
    <n v="0"/>
    <n v="2.0400000000000001E-2"/>
    <n v="816.00000000000011"/>
    <n v="6649.0944000000009"/>
    <n v="4874.2944000000007"/>
    <n v="7465.0944000000009"/>
    <n v="90000"/>
    <n v="90000"/>
    <n v="90000"/>
    <n v="90000"/>
    <n v="90000"/>
    <n v="90000"/>
    <n v="3719"/>
    <s v="25997"/>
    <s v="LITEON"/>
    <x v="1"/>
    <n v="0"/>
    <n v="105"/>
  </r>
  <r>
    <s v="None"/>
    <s v="EL8171S1(TU)-G"/>
    <x v="8"/>
    <s v="前八週無拉料"/>
    <s v="--"/>
    <s v="--"/>
    <s v="--"/>
    <n v="0"/>
    <n v="0"/>
    <n v="0"/>
    <n v="0"/>
    <n v="0"/>
    <s v="Gillian"/>
    <s v="New"/>
    <s v="Checking"/>
    <s v="Sales"/>
    <m/>
    <n v="0"/>
    <n v="0"/>
    <n v="0"/>
    <n v="0"/>
    <n v="0"/>
    <x v="92"/>
    <s v=""/>
    <s v=""/>
    <n v="0"/>
    <s v=""/>
    <s v="E"/>
    <s v="E"/>
    <n v="0"/>
    <n v="0"/>
    <n v="0"/>
    <n v="0"/>
    <n v="3.5900000000000001E-2"/>
    <n v="0"/>
    <n v="0"/>
    <n v="0"/>
    <n v="0"/>
    <n v="0"/>
    <n v="0"/>
    <n v="0"/>
    <n v="0"/>
    <n v="0"/>
    <n v="0"/>
    <n v="3719"/>
    <s v="25997"/>
    <s v="LITEON"/>
    <x v="1"/>
    <n v="0"/>
    <n v="105"/>
  </r>
  <r>
    <s v="Normal"/>
    <s v="EL817M(A)-FG"/>
    <x v="8"/>
    <n v="4.0999999999999996"/>
    <n v="3.3"/>
    <n v="4.0999999999999996"/>
    <n v="3.3"/>
    <n v="130000"/>
    <n v="113200"/>
    <n v="113200"/>
    <n v="140000"/>
    <n v="114300"/>
    <s v="Gillian"/>
    <s v="MP"/>
    <s v="Checking"/>
    <s v="Sales"/>
    <m/>
    <n v="0"/>
    <n v="91800"/>
    <n v="0"/>
    <n v="22500"/>
    <n v="0"/>
    <x v="147"/>
    <n v="8.1999999999999993"/>
    <n v="6.6"/>
    <n v="27813"/>
    <n v="34444"/>
    <n v="1.2"/>
    <n v="100"/>
    <n v="80000"/>
    <n v="150000"/>
    <n v="80000"/>
    <n v="80000"/>
    <n v="2.07E-2"/>
    <n v="2343.2399999999998"/>
    <n v="2366.0099999999998"/>
    <n v="465.75"/>
    <n v="4709.25"/>
    <n v="40000"/>
    <n v="40000"/>
    <n v="40000"/>
    <n v="80000"/>
    <n v="80000"/>
    <n v="80000"/>
    <n v="3719"/>
    <s v="25997"/>
    <s v="LITEON"/>
    <x v="1"/>
    <n v="0"/>
    <n v="105"/>
  </r>
  <r>
    <s v="Normal"/>
    <s v="EL817S1(B)(TA)-FG"/>
    <x v="8"/>
    <n v="0"/>
    <s v="--"/>
    <n v="0"/>
    <s v="--"/>
    <n v="0"/>
    <n v="0"/>
    <n v="0"/>
    <n v="6000"/>
    <n v="0"/>
    <s v="Gillian"/>
    <s v=""/>
    <s v="Checking"/>
    <s v="PM"/>
    <m/>
    <s v="HUB沒光寶6K"/>
    <n v="0"/>
    <n v="0"/>
    <n v="0"/>
    <n v="0"/>
    <x v="92"/>
    <n v="0"/>
    <s v=""/>
    <n v="1313"/>
    <s v=""/>
    <s v="E"/>
    <s v="E"/>
    <n v="0"/>
    <n v="0"/>
    <n v="0"/>
    <n v="0"/>
    <n v="2.7E-2"/>
    <n v="0"/>
    <n v="0"/>
    <n v="0"/>
    <n v="0"/>
    <n v="0"/>
    <n v="0"/>
    <n v="0"/>
    <n v="0"/>
    <n v="0"/>
    <n v="0"/>
    <n v="3719"/>
    <s v="25997"/>
    <s v="LITEON"/>
    <x v="1"/>
    <n v="0"/>
    <n v="105"/>
  </r>
  <r>
    <s v="OverStock"/>
    <s v="ELYU03-5070J4J6294310-N0"/>
    <x v="8"/>
    <n v="0"/>
    <n v="0"/>
    <n v="20"/>
    <n v="3.8"/>
    <n v="0"/>
    <n v="20000"/>
    <n v="0"/>
    <n v="0"/>
    <n v="0"/>
    <s v="Gillian"/>
    <s v="MP"/>
    <s v="Checking"/>
    <s v="Sales"/>
    <m/>
    <s v="FCST:30K/M"/>
    <n v="0"/>
    <n v="0"/>
    <n v="0"/>
    <n v="0"/>
    <x v="14"/>
    <n v="20"/>
    <n v="3.8"/>
    <n v="1000"/>
    <n v="5333"/>
    <n v="5.3"/>
    <n v="150"/>
    <n v="12000"/>
    <n v="16000"/>
    <n v="20000"/>
    <n v="0"/>
    <n v="0"/>
    <n v="0"/>
    <n v="0"/>
    <n v="0"/>
    <n v="0"/>
    <n v="30000"/>
    <n v="20000"/>
    <n v="0"/>
    <n v="0"/>
    <n v="0"/>
    <n v="0"/>
    <n v="3719"/>
    <s v="25997"/>
    <s v="LITEON"/>
    <x v="1"/>
    <n v="0"/>
    <n v="105"/>
  </r>
  <r>
    <s v="None"/>
    <s v="EMMC08G-M325-A52"/>
    <x v="15"/>
    <s v="前八週無拉料"/>
    <s v="--"/>
    <s v="--"/>
    <s v="--"/>
    <n v="0"/>
    <n v="0"/>
    <n v="0"/>
    <n v="0"/>
    <n v="0"/>
    <s v="Irene"/>
    <s v="MP"/>
    <s v="Checking"/>
    <s v="Sales"/>
    <m/>
    <n v="0"/>
    <n v="0"/>
    <n v="0"/>
    <n v="0"/>
    <n v="0"/>
    <x v="92"/>
    <s v=""/>
    <s v=""/>
    <n v="0"/>
    <s v=""/>
    <s v="E"/>
    <s v="E"/>
    <n v="0"/>
    <n v="0"/>
    <n v="0"/>
    <n v="0"/>
    <n v="3.1543999999999999"/>
    <n v="0"/>
    <n v="0"/>
    <n v="0"/>
    <n v="0"/>
    <n v="0"/>
    <n v="0"/>
    <n v="0"/>
    <n v="0"/>
    <n v="0"/>
    <n v="0"/>
    <n v="3714"/>
    <s v="25997"/>
    <s v="LITEON"/>
    <x v="1"/>
    <n v="0"/>
    <n v="105"/>
  </r>
  <r>
    <s v="Normal"/>
    <s v="HIR204C/H0"/>
    <x v="8"/>
    <n v="0"/>
    <s v="--"/>
    <n v="0"/>
    <s v="--"/>
    <n v="0"/>
    <n v="0"/>
    <n v="0"/>
    <n v="0"/>
    <n v="0"/>
    <s v="Gillian"/>
    <s v="New"/>
    <s v="Checking"/>
    <s v="Sales"/>
    <m/>
    <n v="0"/>
    <n v="0"/>
    <n v="0"/>
    <n v="0"/>
    <n v="0"/>
    <x v="92"/>
    <n v="0"/>
    <s v=""/>
    <n v="125"/>
    <s v=""/>
    <s v="E"/>
    <s v="E"/>
    <n v="0"/>
    <n v="0"/>
    <n v="0"/>
    <n v="0"/>
    <n v="6.2799999999999995E-2"/>
    <n v="0"/>
    <n v="0"/>
    <n v="0"/>
    <n v="0"/>
    <n v="0"/>
    <n v="0"/>
    <n v="0"/>
    <n v="0"/>
    <n v="0"/>
    <n v="0"/>
    <n v="3719"/>
    <s v="25997"/>
    <s v="LITEON"/>
    <x v="1"/>
    <n v="0"/>
    <n v="105"/>
  </r>
  <r>
    <s v="FCST"/>
    <s v="HR1000AGS-Z"/>
    <x v="4"/>
    <s v="前八週無拉料"/>
    <n v="0"/>
    <s v="--"/>
    <n v="109.9"/>
    <n v="20000"/>
    <n v="20000"/>
    <n v="10000"/>
    <n v="2300"/>
    <n v="0"/>
    <s v="Gillian"/>
    <s v="New"/>
    <s v="Checking"/>
    <s v="Sales"/>
    <m/>
    <s v="will consume 2K in Feb"/>
    <n v="0"/>
    <n v="0"/>
    <n v="0"/>
    <n v="0"/>
    <x v="14"/>
    <s v=""/>
    <n v="109.9"/>
    <n v="0"/>
    <n v="182"/>
    <s v="F"/>
    <s v="F"/>
    <n v="1641"/>
    <n v="0"/>
    <n v="0"/>
    <n v="0"/>
    <n v="0.41"/>
    <n v="8200"/>
    <n v="0"/>
    <n v="0"/>
    <n v="8200"/>
    <n v="0"/>
    <n v="0"/>
    <n v="0"/>
    <n v="0"/>
    <n v="0"/>
    <n v="0"/>
    <n v="3715"/>
    <s v="25997"/>
    <s v="LITEON"/>
    <x v="1"/>
    <n v="0"/>
    <n v="105"/>
  </r>
  <r>
    <s v="OverStock"/>
    <s v="IRM-V538M3/TR1"/>
    <x v="8"/>
    <n v="264"/>
    <n v="28.9"/>
    <n v="0"/>
    <n v="0"/>
    <n v="0"/>
    <n v="0"/>
    <n v="0"/>
    <n v="612000"/>
    <n v="594000"/>
    <s v="Dustin"/>
    <s v="MP"/>
    <s v="Slow"/>
    <s v="Sales"/>
    <m/>
    <s v="demand delay to FEB, FCST:150K/M"/>
    <n v="594000"/>
    <n v="0"/>
    <n v="0"/>
    <n v="0"/>
    <x v="148"/>
    <n v="264"/>
    <n v="28.9"/>
    <n v="2250"/>
    <n v="20521"/>
    <n v="9.1"/>
    <n v="150"/>
    <n v="29181"/>
    <n v="146158"/>
    <n v="91200"/>
    <n v="127968"/>
    <n v="0.1744"/>
    <n v="0"/>
    <n v="103593.60000000001"/>
    <n v="0"/>
    <n v="103593.60000000001"/>
    <n v="45000"/>
    <n v="210000"/>
    <n v="120000"/>
    <n v="120000"/>
    <n v="120000"/>
    <n v="120000"/>
    <n v="3719"/>
    <s v="25997"/>
    <s v="LITEON"/>
    <x v="1"/>
    <n v="0"/>
    <n v="105"/>
  </r>
  <r>
    <s v="ZeroZero"/>
    <s v="JT4K71-AS-200"/>
    <x v="2"/>
    <s v="前八週無拉料"/>
    <s v="--"/>
    <s v="--"/>
    <s v="--"/>
    <n v="0"/>
    <n v="11000"/>
    <n v="11000"/>
    <n v="0"/>
    <n v="0"/>
    <s v="Gillian"/>
    <s v="MP"/>
    <s v="Checking"/>
    <s v="Sales"/>
    <m/>
    <s v="correct PN: JT4K71-AS-200(K1)"/>
    <n v="0"/>
    <n v="0"/>
    <n v="0"/>
    <n v="0"/>
    <x v="149"/>
    <s v=""/>
    <s v=""/>
    <n v="0"/>
    <n v="0"/>
    <s v="E"/>
    <s v="E"/>
    <n v="0"/>
    <n v="0"/>
    <n v="0"/>
    <n v="0"/>
    <n v="1.7"/>
    <n v="18700"/>
    <n v="0"/>
    <n v="0"/>
    <n v="18700"/>
    <n v="0"/>
    <n v="0"/>
    <n v="0"/>
    <n v="0"/>
    <n v="0"/>
    <n v="0"/>
    <n v="3719"/>
    <s v="25997"/>
    <s v="LITEON"/>
    <x v="0"/>
    <n v="0"/>
    <n v="105"/>
  </r>
  <r>
    <s v="Normal"/>
    <s v="LC01-6.TDT"/>
    <x v="9"/>
    <n v="9.6"/>
    <n v="26.5"/>
    <n v="3.2"/>
    <n v="8.8000000000000007"/>
    <n v="2000"/>
    <n v="2000"/>
    <n v="2000"/>
    <n v="6000"/>
    <n v="6000"/>
    <s v="Dustin"/>
    <s v="MP"/>
    <s v="Checking"/>
    <s v="Sales"/>
    <m/>
    <s v="FCST:2K/M"/>
    <n v="6000"/>
    <n v="0"/>
    <n v="0"/>
    <n v="0"/>
    <x v="94"/>
    <n v="12.8"/>
    <n v="35.4"/>
    <n v="625"/>
    <n v="226"/>
    <n v="0.4"/>
    <n v="50"/>
    <n v="0"/>
    <n v="879"/>
    <n v="2244"/>
    <n v="3262"/>
    <n v="1.21"/>
    <n v="2420"/>
    <n v="7260"/>
    <n v="0"/>
    <n v="9680"/>
    <n v="2000"/>
    <n v="2000"/>
    <n v="4000"/>
    <n v="4000"/>
    <n v="4000"/>
    <n v="4000"/>
    <n v="3719"/>
    <s v="25997"/>
    <s v="LITEON"/>
    <x v="1"/>
    <n v="0"/>
    <n v="105"/>
  </r>
  <r>
    <s v="Normal"/>
    <s v="LM18-LSI"/>
    <x v="1"/>
    <n v="4.5"/>
    <n v="5.3"/>
    <n v="7.5"/>
    <n v="8.9"/>
    <n v="94000"/>
    <n v="69000"/>
    <n v="9000"/>
    <n v="19207"/>
    <n v="41079"/>
    <s v="Irene"/>
    <s v="MP"/>
    <s v="Checking"/>
    <s v="Sales"/>
    <m/>
    <n v="0"/>
    <n v="12000"/>
    <n v="0"/>
    <n v="29079"/>
    <n v="0"/>
    <x v="150"/>
    <n v="11.9"/>
    <n v="14.2"/>
    <n v="9214"/>
    <n v="7778"/>
    <n v="0.8"/>
    <n v="100"/>
    <n v="42000"/>
    <n v="23000"/>
    <n v="21000"/>
    <n v="23000"/>
    <n v="0.15"/>
    <n v="10350"/>
    <n v="6161.8499999999995"/>
    <n v="4361.8499999999995"/>
    <n v="16511.849999999999"/>
    <n v="30000"/>
    <n v="30000"/>
    <n v="30000"/>
    <n v="20000"/>
    <n v="20000"/>
    <n v="20000"/>
    <n v="3715"/>
    <s v="25997"/>
    <s v="LITEON"/>
    <x v="1"/>
    <n v="0"/>
    <n v="105"/>
  </r>
  <r>
    <s v="OverStock"/>
    <s v="LM19-LSI"/>
    <x v="1"/>
    <n v="12.5"/>
    <n v="13.1"/>
    <n v="7.8"/>
    <n v="8.1999999999999993"/>
    <n v="40000"/>
    <n v="20000"/>
    <n v="0"/>
    <n v="31570"/>
    <n v="31912"/>
    <s v="Irene"/>
    <s v="MP"/>
    <s v="Done"/>
    <s v="Sales"/>
    <m/>
    <s v="shortage"/>
    <n v="2980"/>
    <n v="0"/>
    <n v="28932"/>
    <n v="0"/>
    <x v="151"/>
    <n v="20.3"/>
    <n v="21.2"/>
    <n v="2559"/>
    <n v="2444"/>
    <n v="1"/>
    <n v="100"/>
    <n v="16000"/>
    <n v="3000"/>
    <n v="6000"/>
    <n v="0"/>
    <n v="0.19400000000000001"/>
    <n v="3880"/>
    <n v="6190.9279999999999"/>
    <n v="5612.808"/>
    <n v="10070.928"/>
    <n v="8000"/>
    <n v="0"/>
    <n v="0"/>
    <n v="0"/>
    <n v="0"/>
    <n v="0"/>
    <n v="3715"/>
    <s v="25997"/>
    <s v="LITEON"/>
    <x v="1"/>
    <n v="0"/>
    <n v="105"/>
  </r>
  <r>
    <s v="OverStock"/>
    <s v="LV8123AGQW"/>
    <x v="5"/>
    <n v="56.7"/>
    <n v="1.5"/>
    <n v="717"/>
    <n v="19.3"/>
    <n v="930000"/>
    <n v="862500"/>
    <n v="459000"/>
    <n v="71290"/>
    <n v="68260"/>
    <s v="Irene"/>
    <s v="New"/>
    <s v="Done"/>
    <s v="Sales"/>
    <m/>
    <s v="B250 MP in Jan, forecast 150k/m"/>
    <n v="30200"/>
    <n v="0"/>
    <n v="38060"/>
    <n v="0"/>
    <x v="152"/>
    <n v="773.7"/>
    <n v="20.8"/>
    <n v="1203"/>
    <n v="44667"/>
    <n v="37.1"/>
    <n v="150"/>
    <n v="159000"/>
    <n v="169500"/>
    <n v="144000"/>
    <n v="282000"/>
    <n v="7.4300000000000005E-2"/>
    <n v="64083.750000000007"/>
    <n v="5071.7180000000008"/>
    <n v="2827.8580000000002"/>
    <n v="69155.468000000008"/>
    <n v="0"/>
    <n v="0"/>
    <n v="0"/>
    <n v="0"/>
    <n v="0"/>
    <n v="0"/>
    <n v="3714"/>
    <s v="25997"/>
    <s v="LITEON"/>
    <x v="1"/>
    <n v="0"/>
    <n v="105"/>
  </r>
  <r>
    <s v="FCST"/>
    <s v="MP1471AGJ-Z"/>
    <x v="4"/>
    <s v="前八週無拉料"/>
    <n v="115.4"/>
    <s v="--"/>
    <n v="0"/>
    <n v="0"/>
    <n v="0"/>
    <n v="0"/>
    <n v="3000"/>
    <n v="3000"/>
    <s v="Irene"/>
    <s v=""/>
    <s v="Checking"/>
    <s v="Sales"/>
    <m/>
    <n v="0"/>
    <n v="3000"/>
    <n v="0"/>
    <n v="0"/>
    <n v="0"/>
    <x v="59"/>
    <s v=""/>
    <n v="115.4"/>
    <n v="0"/>
    <n v="26"/>
    <s v="F"/>
    <s v="F"/>
    <n v="0"/>
    <n v="232"/>
    <n v="0"/>
    <n v="0"/>
    <n v="6.9500000000000006E-2"/>
    <n v="0"/>
    <n v="208.50000000000003"/>
    <n v="0"/>
    <n v="208.50000000000003"/>
    <n v="0"/>
    <n v="0"/>
    <n v="0"/>
    <n v="0"/>
    <n v="0"/>
    <n v="0"/>
    <n v="3715"/>
    <s v="25997"/>
    <s v="LITEON"/>
    <x v="1"/>
    <n v="0"/>
    <n v="105"/>
  </r>
  <r>
    <s v="FCST"/>
    <s v="MP18021HN-A-LF-Z"/>
    <x v="4"/>
    <s v="前八週無拉料"/>
    <n v="0"/>
    <s v="--"/>
    <n v="113.6"/>
    <n v="2500"/>
    <n v="2500"/>
    <n v="2500"/>
    <n v="0"/>
    <n v="0"/>
    <s v=""/>
    <s v="New"/>
    <s v="Checking"/>
    <s v="Sales"/>
    <m/>
    <s v="Sample for new project"/>
    <n v="0"/>
    <n v="0"/>
    <n v="0"/>
    <n v="0"/>
    <x v="153"/>
    <s v=""/>
    <n v="113.6"/>
    <n v="0"/>
    <n v="22"/>
    <s v="F"/>
    <s v="F"/>
    <n v="100"/>
    <n v="100"/>
    <n v="0"/>
    <n v="0"/>
    <n v="0"/>
    <n v="0"/>
    <n v="0"/>
    <n v="0"/>
    <n v="0"/>
    <n v="0"/>
    <n v="0"/>
    <n v="0"/>
    <n v="0"/>
    <n v="0"/>
    <n v="0"/>
    <n v="3715"/>
    <s v="25997"/>
    <s v="LITEON"/>
    <x v="1"/>
    <n v="0"/>
    <n v="105"/>
  </r>
  <r>
    <s v="OverStock"/>
    <s v="MP2159GJ-Z"/>
    <x v="4"/>
    <n v="5.7"/>
    <n v="1.7"/>
    <n v="21.7"/>
    <n v="6.6"/>
    <n v="48000"/>
    <n v="57000"/>
    <n v="57000"/>
    <n v="0"/>
    <n v="15000"/>
    <s v="Irene"/>
    <s v=""/>
    <s v="Checking"/>
    <s v="Sales"/>
    <m/>
    <n v="0"/>
    <n v="15000"/>
    <n v="0"/>
    <n v="0"/>
    <n v="0"/>
    <x v="154"/>
    <n v="27.4"/>
    <n v="8.3000000000000007"/>
    <n v="2625"/>
    <n v="8668"/>
    <n v="3.3"/>
    <n v="150"/>
    <n v="42193"/>
    <n v="33017"/>
    <n v="2800"/>
    <n v="9680"/>
    <n v="7.4099999999999999E-2"/>
    <n v="4223.7"/>
    <n v="1111.5"/>
    <n v="0"/>
    <n v="5335.2"/>
    <n v="36000"/>
    <n v="12000"/>
    <n v="15000"/>
    <n v="12000"/>
    <n v="15000"/>
    <n v="15000"/>
    <n v="3715"/>
    <s v="25997"/>
    <s v="LITEON"/>
    <x v="1"/>
    <n v="0"/>
    <n v="105"/>
  </r>
  <r>
    <s v="Normal"/>
    <s v="MP2233DJ-LF-Z"/>
    <x v="4"/>
    <n v="2"/>
    <n v="1.9"/>
    <n v="6"/>
    <n v="5.8"/>
    <n v="9000"/>
    <n v="9000"/>
    <n v="9000"/>
    <n v="15000"/>
    <n v="3000"/>
    <s v="Irene"/>
    <s v=""/>
    <s v="Checking"/>
    <s v="Sales"/>
    <m/>
    <n v="0"/>
    <n v="3000"/>
    <n v="0"/>
    <n v="0"/>
    <n v="0"/>
    <x v="42"/>
    <n v="8"/>
    <n v="7.7"/>
    <n v="1500"/>
    <n v="1553"/>
    <n v="1"/>
    <n v="100"/>
    <n v="0"/>
    <n v="13980"/>
    <n v="4500"/>
    <n v="0"/>
    <n v="8.7900000000000006E-2"/>
    <n v="791.1"/>
    <n v="263.70000000000005"/>
    <n v="0"/>
    <n v="1054.8000000000002"/>
    <n v="9000"/>
    <n v="6000"/>
    <n v="6000"/>
    <n v="6000"/>
    <n v="6000"/>
    <n v="6000"/>
    <n v="3715"/>
    <s v="25997"/>
    <s v="LITEON"/>
    <x v="1"/>
    <n v="0"/>
    <n v="105"/>
  </r>
  <r>
    <s v="FCST"/>
    <s v="MP6205DD-LF-Z"/>
    <x v="4"/>
    <s v="前八週無拉料"/>
    <n v="0"/>
    <s v="--"/>
    <n v="16.8"/>
    <n v="0"/>
    <n v="10000"/>
    <n v="10000"/>
    <n v="0"/>
    <n v="0"/>
    <s v="Irene"/>
    <s v=""/>
    <s v="Checking"/>
    <s v="Sales"/>
    <m/>
    <n v="0"/>
    <n v="0"/>
    <n v="0"/>
    <n v="0"/>
    <n v="0"/>
    <x v="62"/>
    <s v=""/>
    <n v="16.8"/>
    <n v="0"/>
    <n v="595"/>
    <s v="F"/>
    <s v="F"/>
    <n v="855"/>
    <n v="3500"/>
    <n v="2000"/>
    <n v="500"/>
    <n v="0"/>
    <n v="0"/>
    <n v="0"/>
    <n v="0"/>
    <n v="0"/>
    <n v="5000"/>
    <n v="5000"/>
    <n v="5000"/>
    <n v="5000"/>
    <n v="5000"/>
    <n v="5000"/>
    <n v="3715"/>
    <s v="25997"/>
    <s v="LITEON"/>
    <x v="1"/>
    <n v="0"/>
    <n v="105"/>
  </r>
  <r>
    <s v="OverStock"/>
    <s v="MP6901DJ-LF-Z"/>
    <x v="4"/>
    <n v="4.5"/>
    <n v="3.1"/>
    <n v="22.7"/>
    <n v="15.7"/>
    <n v="162000"/>
    <n v="162000"/>
    <n v="81000"/>
    <n v="43340"/>
    <n v="32400"/>
    <s v="Gillian"/>
    <s v="MP"/>
    <s v="Checking"/>
    <s v="Sales"/>
    <m/>
    <s v="FCST:21K/M"/>
    <n v="6000"/>
    <n v="3000"/>
    <n v="23400"/>
    <n v="0"/>
    <x v="155"/>
    <n v="27.3"/>
    <n v="18.8"/>
    <n v="7125"/>
    <n v="10349"/>
    <n v="1.5"/>
    <n v="100"/>
    <n v="43596"/>
    <n v="24544"/>
    <n v="32488"/>
    <n v="20000"/>
    <n v="0.1114"/>
    <n v="18046.8"/>
    <n v="3609.36"/>
    <n v="2940.96"/>
    <n v="21656.16"/>
    <n v="36000"/>
    <n v="36000"/>
    <n v="36000"/>
    <n v="36000"/>
    <n v="36000"/>
    <n v="36000"/>
    <n v="3715"/>
    <s v="25997"/>
    <s v="LITEON"/>
    <x v="1"/>
    <n v="0"/>
    <n v="105"/>
  </r>
  <r>
    <s v="OverStock"/>
    <s v="MP6907GJ-Z"/>
    <x v="4"/>
    <n v="11.7"/>
    <n v="6.9"/>
    <n v="111.8"/>
    <n v="66.5"/>
    <n v="516000"/>
    <n v="489000"/>
    <n v="336000"/>
    <n v="24000"/>
    <n v="51000"/>
    <s v="Gillian"/>
    <s v="MP"/>
    <s v="Checking"/>
    <s v="Sales"/>
    <m/>
    <s v="FCST:30K/M"/>
    <n v="27000"/>
    <n v="0"/>
    <n v="24000"/>
    <n v="0"/>
    <x v="156"/>
    <n v="123.4"/>
    <n v="73.400000000000006"/>
    <n v="4375"/>
    <n v="7354"/>
    <n v="1.7"/>
    <n v="100"/>
    <n v="18682"/>
    <n v="35500"/>
    <n v="12000"/>
    <n v="0"/>
    <n v="0.14280000000000001"/>
    <n v="69829.200000000012"/>
    <n v="7282.8"/>
    <n v="3427.2000000000003"/>
    <n v="77112"/>
    <n v="15000"/>
    <n v="30000"/>
    <n v="60000"/>
    <n v="60000"/>
    <n v="60000"/>
    <n v="60000"/>
    <n v="3715"/>
    <s v="25997"/>
    <s v="LITEON"/>
    <x v="1"/>
    <n v="0"/>
    <n v="105"/>
  </r>
  <r>
    <s v="OverStock"/>
    <s v="MP6922NGS-Z"/>
    <x v="4"/>
    <n v="10"/>
    <n v="7.6"/>
    <n v="106.5"/>
    <n v="81.400000000000006"/>
    <n v="532500"/>
    <n v="532500"/>
    <n v="320000"/>
    <n v="40000"/>
    <n v="50000"/>
    <s v="Gillian"/>
    <s v="MP"/>
    <s v="Checking"/>
    <s v="Sales"/>
    <m/>
    <s v="FCST:50K/M"/>
    <n v="0"/>
    <n v="0"/>
    <n v="50000"/>
    <n v="0"/>
    <x v="157"/>
    <n v="116.5"/>
    <n v="89"/>
    <n v="5000"/>
    <n v="6544"/>
    <n v="1.3"/>
    <n v="100"/>
    <n v="11695"/>
    <n v="47200"/>
    <n v="48000"/>
    <n v="0"/>
    <n v="0.29749999999999999"/>
    <n v="158418.75"/>
    <n v="14875"/>
    <n v="14875"/>
    <n v="173293.75"/>
    <n v="40000"/>
    <n v="50000"/>
    <n v="50000"/>
    <n v="50000"/>
    <n v="50000"/>
    <n v="50000"/>
    <n v="3715"/>
    <s v="25997"/>
    <s v="LITEON"/>
    <x v="1"/>
    <n v="0"/>
    <n v="105"/>
  </r>
  <r>
    <s v="FCST"/>
    <s v="MP9131GG-Z"/>
    <x v="4"/>
    <s v="前八週無拉料"/>
    <n v="10"/>
    <s v="--"/>
    <n v="1.4"/>
    <n v="0"/>
    <n v="5000"/>
    <n v="5000"/>
    <n v="40000"/>
    <n v="35000"/>
    <s v="Irene"/>
    <s v=""/>
    <s v="Checking"/>
    <s v="Sales"/>
    <m/>
    <n v="0"/>
    <n v="35000"/>
    <n v="0"/>
    <n v="0"/>
    <n v="0"/>
    <x v="158"/>
    <s v=""/>
    <n v="11.4"/>
    <n v="0"/>
    <n v="3500"/>
    <s v="F"/>
    <s v="F"/>
    <n v="16500"/>
    <n v="15000"/>
    <n v="0"/>
    <n v="0"/>
    <n v="0.12659999999999999"/>
    <n v="633"/>
    <n v="4431"/>
    <n v="0"/>
    <n v="5064"/>
    <n v="0"/>
    <n v="0"/>
    <n v="0"/>
    <n v="0"/>
    <n v="0"/>
    <n v="0"/>
    <n v="3715"/>
    <s v="25997"/>
    <s v="LITEON"/>
    <x v="1"/>
    <n v="0"/>
    <n v="105"/>
  </r>
  <r>
    <s v="OverStock"/>
    <s v="MPM3606GQV-Z"/>
    <x v="4"/>
    <n v="56"/>
    <n v="2.6"/>
    <n v="0"/>
    <n v="0"/>
    <n v="0"/>
    <n v="0"/>
    <n v="0"/>
    <n v="35000"/>
    <n v="35000"/>
    <s v="Gillian"/>
    <s v="MP"/>
    <s v="Checking"/>
    <s v="Sales"/>
    <m/>
    <s v="FCST:80K in Jan"/>
    <n v="0"/>
    <n v="10000"/>
    <n v="25000"/>
    <n v="0"/>
    <x v="120"/>
    <n v="56"/>
    <n v="2.6"/>
    <n v="625"/>
    <n v="13447"/>
    <n v="21.5"/>
    <n v="150"/>
    <n v="121020"/>
    <n v="0"/>
    <n v="0"/>
    <n v="0"/>
    <n v="0.40949999999999998"/>
    <n v="0"/>
    <n v="14332.5"/>
    <n v="14332.5"/>
    <n v="14332.5"/>
    <n v="0"/>
    <n v="0"/>
    <n v="0"/>
    <n v="0"/>
    <n v="0"/>
    <n v="0"/>
    <n v="3715"/>
    <s v="25997"/>
    <s v="LITEON"/>
    <x v="1"/>
    <n v="0"/>
    <n v="105"/>
  </r>
  <r>
    <s v="OverStock"/>
    <s v="MPQ8632GL-6-Z"/>
    <x v="4"/>
    <n v="32"/>
    <n v="2.6"/>
    <n v="88"/>
    <n v="7.3"/>
    <n v="55000"/>
    <n v="55000"/>
    <n v="55000"/>
    <n v="25000"/>
    <n v="20000"/>
    <s v="Irene"/>
    <s v=""/>
    <s v="Checking"/>
    <s v="Sales"/>
    <m/>
    <n v="0"/>
    <n v="20000"/>
    <n v="0"/>
    <n v="0"/>
    <n v="0"/>
    <x v="29"/>
    <n v="120"/>
    <n v="9.9"/>
    <n v="625"/>
    <n v="7562"/>
    <n v="12.1"/>
    <n v="150"/>
    <n v="28457"/>
    <n v="31500"/>
    <n v="28100"/>
    <n v="35000"/>
    <n v="0.37919999999999998"/>
    <n v="20856"/>
    <n v="7584"/>
    <n v="0"/>
    <n v="28440"/>
    <n v="35000"/>
    <n v="40000"/>
    <n v="30000"/>
    <n v="30000"/>
    <n v="30000"/>
    <n v="30000"/>
    <n v="3715"/>
    <s v="25997"/>
    <s v="LITEON"/>
    <x v="1"/>
    <n v="0"/>
    <n v="105"/>
  </r>
  <r>
    <s v="Normal"/>
    <s v="MX25L12873FM2I-10G"/>
    <x v="10"/>
    <n v="4.5999999999999996"/>
    <n v="12.6"/>
    <n v="2.7"/>
    <n v="7.4"/>
    <n v="54000"/>
    <n v="38000"/>
    <n v="38000"/>
    <n v="37282"/>
    <n v="64332"/>
    <s v="Dustin"/>
    <s v="MP"/>
    <s v="Checking"/>
    <s v="Sales"/>
    <m/>
    <s v="FCTS:40K/M"/>
    <n v="52000"/>
    <n v="0"/>
    <n v="12332"/>
    <n v="0"/>
    <x v="159"/>
    <n v="7.3"/>
    <n v="20"/>
    <n v="14037"/>
    <n v="5111"/>
    <n v="0.4"/>
    <n v="50"/>
    <n v="42000"/>
    <n v="10000"/>
    <n v="10000"/>
    <n v="6000"/>
    <n v="0.36030000000000001"/>
    <n v="13691.4"/>
    <n v="23178.819599999999"/>
    <n v="4443.2196000000004"/>
    <n v="36870.219600000004"/>
    <n v="36000"/>
    <n v="18000"/>
    <n v="18000"/>
    <n v="18000"/>
    <n v="18000"/>
    <n v="18000"/>
    <n v="3719"/>
    <s v="25997"/>
    <s v="LITEON"/>
    <x v="1"/>
    <n v="0"/>
    <n v="105"/>
  </r>
  <r>
    <s v="Normal"/>
    <s v="MX25L2006EM1I-12G"/>
    <x v="10"/>
    <n v="1.1000000000000001"/>
    <n v="1.4"/>
    <n v="0"/>
    <n v="0"/>
    <n v="375000"/>
    <n v="0"/>
    <n v="0"/>
    <n v="276273"/>
    <n v="32945"/>
    <s v="Dustin"/>
    <s v="MP"/>
    <s v="Checking"/>
    <s v="Sales"/>
    <m/>
    <s v="FCST:100K/M"/>
    <n v="0"/>
    <n v="0"/>
    <n v="32945"/>
    <n v="0"/>
    <x v="160"/>
    <n v="1.1000000000000001"/>
    <n v="1.4"/>
    <n v="28679"/>
    <n v="22778"/>
    <n v="0.8"/>
    <n v="100"/>
    <n v="147500"/>
    <n v="57500"/>
    <n v="67500"/>
    <n v="57500"/>
    <n v="6.5600000000000006E-2"/>
    <n v="0"/>
    <n v="2161.192"/>
    <n v="2161.192"/>
    <n v="2161.192"/>
    <n v="110000"/>
    <n v="110000"/>
    <n v="110000"/>
    <n v="110000"/>
    <n v="110000"/>
    <n v="110000"/>
    <n v="3719"/>
    <s v="25997"/>
    <s v="LITEON"/>
    <x v="1"/>
    <n v="0"/>
    <n v="105"/>
  </r>
  <r>
    <s v="Normal"/>
    <s v="MX25L3206EZUI-12G"/>
    <x v="10"/>
    <n v="0.9"/>
    <n v="1.2"/>
    <n v="12.8"/>
    <n v="18"/>
    <n v="90000"/>
    <n v="90000"/>
    <n v="45000"/>
    <n v="30268"/>
    <n v="6193"/>
    <s v="Dustin"/>
    <s v="MP"/>
    <s v="Checking"/>
    <s v="Sales"/>
    <m/>
    <s v="FCST:15K/M"/>
    <n v="0"/>
    <n v="0"/>
    <n v="6193"/>
    <n v="0"/>
    <x v="161"/>
    <n v="13.6"/>
    <n v="19.2"/>
    <n v="7051"/>
    <n v="5000"/>
    <n v="0.7"/>
    <n v="100"/>
    <n v="30000"/>
    <n v="22500"/>
    <n v="15000"/>
    <n v="22500"/>
    <n v="0.1938"/>
    <n v="17442"/>
    <n v="1200.2034000000001"/>
    <n v="1200.2034000000001"/>
    <n v="18642.203399999999"/>
    <n v="30000"/>
    <n v="25000"/>
    <n v="20000"/>
    <n v="20000"/>
    <n v="20000"/>
    <n v="20000"/>
    <n v="3719"/>
    <s v="25997"/>
    <s v="LITEON"/>
    <x v="1"/>
    <n v="0"/>
    <n v="105"/>
  </r>
  <r>
    <s v="OverStock"/>
    <s v="MX25L3273EM2I-10G"/>
    <x v="10"/>
    <n v="13.3"/>
    <n v="8.1999999999999993"/>
    <n v="12.2"/>
    <n v="7.5"/>
    <n v="10000"/>
    <n v="10000"/>
    <n v="10000"/>
    <n v="13786"/>
    <n v="10936"/>
    <s v="Dustin"/>
    <s v="MP"/>
    <s v="Checking"/>
    <s v="Sales"/>
    <m/>
    <s v="upside to 8K since JAN"/>
    <n v="1700"/>
    <n v="0"/>
    <n v="9236"/>
    <n v="0"/>
    <x v="162"/>
    <n v="25.5"/>
    <n v="15.7"/>
    <n v="820"/>
    <n v="1333"/>
    <n v="1.6"/>
    <n v="100"/>
    <n v="6000"/>
    <n v="4000"/>
    <n v="8000"/>
    <n v="0"/>
    <n v="0.1361"/>
    <n v="1361"/>
    <n v="1488.3896"/>
    <n v="1257.0196000000001"/>
    <n v="2849.3896"/>
    <n v="6000"/>
    <n v="6000"/>
    <n v="6000"/>
    <n v="6000"/>
    <n v="6000"/>
    <n v="6000"/>
    <n v="3719"/>
    <s v="25997"/>
    <s v="LITEON"/>
    <x v="1"/>
    <n v="0"/>
    <n v="105"/>
  </r>
  <r>
    <s v="Normal"/>
    <s v="MX25L512EMI-10G"/>
    <x v="10"/>
    <n v="9.1"/>
    <n v="10"/>
    <n v="3.7"/>
    <n v="4.0999999999999996"/>
    <n v="25000"/>
    <n v="25000"/>
    <n v="25000"/>
    <n v="79884"/>
    <n v="61041"/>
    <s v="Dustin"/>
    <s v="MP"/>
    <s v="Checking"/>
    <s v="Sales"/>
    <m/>
    <s v="FCST:25K/M"/>
    <n v="27500"/>
    <n v="0"/>
    <n v="33541"/>
    <n v="0"/>
    <x v="163"/>
    <n v="12.8"/>
    <n v="14.1"/>
    <n v="6718"/>
    <n v="6111"/>
    <n v="0.9"/>
    <n v="100"/>
    <n v="20000"/>
    <n v="30000"/>
    <n v="15000"/>
    <n v="5000"/>
    <n v="6.2600000000000003E-2"/>
    <n v="1565"/>
    <n v="3821.1666"/>
    <n v="2099.6666"/>
    <n v="5386.1666000000005"/>
    <n v="30000"/>
    <n v="25000"/>
    <n v="20000"/>
    <n v="20000"/>
    <n v="20000"/>
    <n v="20000"/>
    <n v="3719"/>
    <s v="25997"/>
    <s v="LITEON"/>
    <x v="1"/>
    <n v="0"/>
    <n v="105"/>
  </r>
  <r>
    <s v="OverStock"/>
    <s v="MX25L6473EM2I-10G"/>
    <x v="10"/>
    <n v="10.7"/>
    <n v="4.9000000000000004"/>
    <n v="14.6"/>
    <n v="6.7"/>
    <n v="12000"/>
    <n v="12000"/>
    <n v="12000"/>
    <n v="7595"/>
    <n v="8745"/>
    <s v="Dustin"/>
    <s v="MP"/>
    <s v="Checking"/>
    <s v="Sales"/>
    <m/>
    <s v="FCST:4Ku/M"/>
    <n v="2000"/>
    <n v="0"/>
    <n v="6745"/>
    <n v="0"/>
    <x v="164"/>
    <n v="25.3"/>
    <n v="11.7"/>
    <n v="820"/>
    <n v="1778"/>
    <n v="2.2000000000000002"/>
    <n v="150"/>
    <n v="6000"/>
    <n v="8000"/>
    <n v="8000"/>
    <n v="0"/>
    <n v="0.20230000000000001"/>
    <n v="2427.6"/>
    <n v="1769.1135000000002"/>
    <n v="1364.5135"/>
    <n v="4196.7134999999998"/>
    <n v="6000"/>
    <n v="6000"/>
    <n v="6000"/>
    <n v="6000"/>
    <n v="6000"/>
    <n v="6000"/>
    <n v="3719"/>
    <s v="25997"/>
    <s v="LITEON"/>
    <x v="1"/>
    <n v="0"/>
    <n v="105"/>
  </r>
  <r>
    <s v="OverStock"/>
    <s v="MX25L6473FM2I-08G.T"/>
    <x v="10"/>
    <n v="22.3"/>
    <n v="24.5"/>
    <n v="0"/>
    <n v="0"/>
    <n v="120000"/>
    <n v="0"/>
    <n v="0"/>
    <n v="58000"/>
    <n v="60000"/>
    <s v="Dustin"/>
    <s v="MP"/>
    <s v="Checking"/>
    <s v="Sales"/>
    <m/>
    <s v="for new project, FCST:10K/M"/>
    <n v="58000"/>
    <n v="0"/>
    <n v="2000"/>
    <n v="0"/>
    <x v="165"/>
    <n v="22.3"/>
    <n v="24.5"/>
    <n v="2695"/>
    <n v="2444"/>
    <n v="0.9"/>
    <n v="100"/>
    <n v="4000"/>
    <n v="12000"/>
    <n v="26000"/>
    <n v="42000"/>
    <n v="0.20610000000000001"/>
    <n v="0"/>
    <n v="12366"/>
    <n v="412.2"/>
    <n v="12366"/>
    <n v="20000"/>
    <n v="20000"/>
    <n v="20000"/>
    <n v="20000"/>
    <n v="20000"/>
    <n v="20000"/>
    <n v="3719"/>
    <s v="25997"/>
    <s v="LITEON"/>
    <x v="1"/>
    <n v="0"/>
    <n v="105"/>
  </r>
  <r>
    <s v="OverStock"/>
    <s v="MX25L8006EM2I-12G"/>
    <x v="10"/>
    <n v="19.2"/>
    <n v="14.3"/>
    <n v="0"/>
    <n v="0"/>
    <n v="0"/>
    <n v="0"/>
    <n v="0"/>
    <n v="92943"/>
    <n v="85619"/>
    <s v="Dustin"/>
    <s v="New"/>
    <s v="Checking"/>
    <s v="Sales"/>
    <m/>
    <s v="for new project and FCST:40K/M "/>
    <n v="38000"/>
    <n v="0"/>
    <n v="47619"/>
    <n v="0"/>
    <x v="166"/>
    <n v="19.2"/>
    <n v="14.3"/>
    <n v="4448"/>
    <n v="6000"/>
    <n v="1.3"/>
    <n v="100"/>
    <n v="30000"/>
    <n v="16000"/>
    <n v="28000"/>
    <n v="20000"/>
    <n v="8.3199999999999996E-2"/>
    <n v="0"/>
    <n v="7123.5007999999998"/>
    <n v="3961.9007999999999"/>
    <n v="7123.5007999999998"/>
    <n v="30000"/>
    <n v="20000"/>
    <n v="20000"/>
    <n v="20000"/>
    <n v="20000"/>
    <n v="20000"/>
    <n v="3719"/>
    <s v="25997"/>
    <s v="LITEON"/>
    <x v="1"/>
    <n v="0"/>
    <n v="105"/>
  </r>
  <r>
    <s v="Normal"/>
    <s v="MX25U12873FM2I-10G"/>
    <x v="10"/>
    <n v="12.9"/>
    <s v="--"/>
    <n v="0"/>
    <s v="--"/>
    <n v="0"/>
    <n v="0"/>
    <n v="0"/>
    <n v="2000"/>
    <n v="1980"/>
    <s v="Dustin"/>
    <s v="MP"/>
    <s v="Checking"/>
    <s v="Sales"/>
    <m/>
    <s v="FCST:4K/M"/>
    <n v="0"/>
    <n v="0"/>
    <n v="1980"/>
    <n v="0"/>
    <x v="167"/>
    <n v="12.9"/>
    <s v=""/>
    <n v="153"/>
    <s v=""/>
    <s v="E"/>
    <s v="E"/>
    <n v="0"/>
    <n v="0"/>
    <n v="0"/>
    <n v="0"/>
    <n v="0.51490000000000002"/>
    <n v="0"/>
    <n v="1019.5020000000001"/>
    <n v="1019.5020000000001"/>
    <n v="1019.5020000000001"/>
    <n v="0"/>
    <n v="0"/>
    <n v="0"/>
    <n v="0"/>
    <n v="0"/>
    <n v="0"/>
    <n v="3719"/>
    <s v="25997"/>
    <s v="LITEON"/>
    <x v="1"/>
    <n v="0"/>
    <n v="105"/>
  </r>
  <r>
    <s v="OverStock"/>
    <s v="PAW3204DB-TJ3L"/>
    <x v="1"/>
    <n v="35.200000000000003"/>
    <n v="22.9"/>
    <n v="0"/>
    <n v="0"/>
    <n v="0"/>
    <n v="0"/>
    <n v="0"/>
    <n v="7641"/>
    <n v="7641"/>
    <s v="Irene"/>
    <s v="MP"/>
    <s v="Done"/>
    <s v="Sales"/>
    <m/>
    <s v="shortage"/>
    <n v="0"/>
    <n v="0"/>
    <n v="6641"/>
    <n v="1000"/>
    <x v="168"/>
    <n v="35.200000000000003"/>
    <n v="22.9"/>
    <n v="217"/>
    <n v="333"/>
    <n v="1.5"/>
    <n v="100"/>
    <n v="0"/>
    <n v="3000"/>
    <n v="0"/>
    <n v="0"/>
    <n v="0.36499999999999999"/>
    <n v="0"/>
    <n v="2788.9650000000001"/>
    <n v="2423.9650000000001"/>
    <n v="2788.9650000000001"/>
    <n v="0"/>
    <n v="0"/>
    <n v="0"/>
    <n v="0"/>
    <n v="0"/>
    <n v="0"/>
    <n v="3715"/>
    <s v="25997"/>
    <s v="LITEON"/>
    <x v="1"/>
    <n v="0"/>
    <n v="105"/>
  </r>
  <r>
    <s v="Normal"/>
    <s v="PAW3204DB-TJ3R"/>
    <x v="1"/>
    <n v="7.6"/>
    <n v="5.7"/>
    <n v="7.4"/>
    <n v="5.6"/>
    <n v="500000"/>
    <n v="411000"/>
    <n v="401000"/>
    <n v="407167"/>
    <n v="422712"/>
    <s v="Irene"/>
    <s v="MP"/>
    <s v="Checking"/>
    <s v="Sales"/>
    <m/>
    <n v="0"/>
    <n v="43000"/>
    <n v="0"/>
    <n v="298712"/>
    <n v="81000"/>
    <x v="169"/>
    <n v="14.9"/>
    <n v="11.3"/>
    <n v="55838"/>
    <n v="74000"/>
    <n v="1.3"/>
    <n v="100"/>
    <n v="332000"/>
    <n v="180000"/>
    <n v="166000"/>
    <n v="16000"/>
    <n v="0.37290000000000001"/>
    <n v="153261.9"/>
    <n v="157629.30480000001"/>
    <n v="111389.70480000001"/>
    <n v="310891.20480000001"/>
    <n v="250000"/>
    <n v="220000"/>
    <n v="200000"/>
    <n v="200000"/>
    <n v="200000"/>
    <n v="200000"/>
    <n v="3715"/>
    <s v="25997"/>
    <s v="LITEON"/>
    <x v="1"/>
    <n v="0"/>
    <n v="105"/>
  </r>
  <r>
    <s v="Normal"/>
    <s v="PAW3205DB-TJ3T"/>
    <x v="1"/>
    <n v="12.2"/>
    <n v="11.4"/>
    <n v="0"/>
    <n v="0"/>
    <n v="0"/>
    <n v="0"/>
    <n v="0"/>
    <n v="20768"/>
    <n v="43188"/>
    <s v="Irene"/>
    <s v="MP"/>
    <s v="Checking"/>
    <s v="Sales"/>
    <m/>
    <n v="0"/>
    <n v="31000"/>
    <n v="0"/>
    <n v="12188"/>
    <n v="0"/>
    <x v="170"/>
    <n v="12.2"/>
    <n v="11.4"/>
    <n v="3545"/>
    <n v="3778"/>
    <n v="1.1000000000000001"/>
    <n v="100"/>
    <n v="8000"/>
    <n v="18000"/>
    <n v="12000"/>
    <n v="8000"/>
    <n v="0.245"/>
    <n v="0"/>
    <n v="10581.06"/>
    <n v="2986.06"/>
    <n v="10581.06"/>
    <n v="8000"/>
    <n v="8000"/>
    <n v="8000"/>
    <n v="8000"/>
    <n v="8000"/>
    <n v="8000"/>
    <n v="3715"/>
    <s v="25997"/>
    <s v="LITEON"/>
    <x v="1"/>
    <n v="0"/>
    <n v="105"/>
  </r>
  <r>
    <s v="OverStock"/>
    <s v="PAW3212DB-TJDT"/>
    <x v="1"/>
    <n v="15.4"/>
    <n v="6.4"/>
    <n v="17.3"/>
    <n v="7.1"/>
    <n v="80000"/>
    <n v="80160"/>
    <n v="40000"/>
    <n v="81305"/>
    <n v="71605"/>
    <s v="Irene"/>
    <s v="MP"/>
    <s v="Checking"/>
    <s v="Sales"/>
    <m/>
    <n v="0"/>
    <n v="11000"/>
    <n v="0"/>
    <n v="50265"/>
    <n v="10340"/>
    <x v="171"/>
    <n v="32.700000000000003"/>
    <n v="13.5"/>
    <n v="4643"/>
    <n v="11222"/>
    <n v="2.4"/>
    <n v="150"/>
    <n v="37000"/>
    <n v="54000"/>
    <n v="19000"/>
    <n v="30500"/>
    <n v="0.35149999999999998"/>
    <n v="28176.239999999998"/>
    <n v="25169.157499999998"/>
    <n v="17668.147499999999"/>
    <n v="53345.397499999999"/>
    <n v="24000"/>
    <n v="20000"/>
    <n v="20000"/>
    <n v="20000"/>
    <n v="20000"/>
    <n v="20000"/>
    <n v="3715"/>
    <s v="25997"/>
    <s v="LITEON"/>
    <x v="1"/>
    <n v="0"/>
    <n v="105"/>
  </r>
  <r>
    <s v="None"/>
    <s v="PAW3220LU-TJDU"/>
    <x v="1"/>
    <s v="前八週無拉料"/>
    <s v="--"/>
    <s v="--"/>
    <s v="--"/>
    <n v="0"/>
    <n v="0"/>
    <n v="0"/>
    <n v="0"/>
    <n v="0"/>
    <s v=""/>
    <s v=""/>
    <s v="Checking"/>
    <s v="Sales"/>
    <m/>
    <n v="0"/>
    <n v="0"/>
    <n v="0"/>
    <n v="0"/>
    <n v="0"/>
    <x v="92"/>
    <s v=""/>
    <s v=""/>
    <n v="0"/>
    <s v=""/>
    <s v="E"/>
    <s v="E"/>
    <n v="0"/>
    <n v="0"/>
    <n v="0"/>
    <n v="0"/>
    <n v="0.70540000000000003"/>
    <n v="0"/>
    <n v="0"/>
    <n v="0"/>
    <n v="0"/>
    <n v="0"/>
    <n v="0"/>
    <n v="0"/>
    <n v="0"/>
    <n v="0"/>
    <n v="0"/>
    <n v="3715"/>
    <s v="25997"/>
    <s v="LITEON"/>
    <x v="1"/>
    <n v="0"/>
    <n v="105"/>
  </r>
  <r>
    <s v="Normal"/>
    <s v="PAW3226DB-TJDA"/>
    <x v="1"/>
    <n v="4.5999999999999996"/>
    <n v="5"/>
    <n v="10.4"/>
    <n v="11.3"/>
    <n v="400000"/>
    <n v="400892"/>
    <n v="92"/>
    <n v="265094"/>
    <n v="178089"/>
    <s v="Irene"/>
    <s v="MP"/>
    <s v="Checking"/>
    <s v="Sales"/>
    <m/>
    <n v="0"/>
    <n v="108000"/>
    <n v="0"/>
    <n v="70089"/>
    <n v="0"/>
    <x v="172"/>
    <n v="15.1"/>
    <n v="16.3"/>
    <n v="38366"/>
    <n v="35556"/>
    <n v="0.9"/>
    <n v="100"/>
    <n v="112000"/>
    <n v="168000"/>
    <n v="88000"/>
    <n v="148000"/>
    <n v="0.3"/>
    <n v="120267.59999999999"/>
    <n v="53426.7"/>
    <n v="21026.7"/>
    <n v="173694.3"/>
    <n v="150000"/>
    <n v="150000"/>
    <n v="150000"/>
    <n v="150000"/>
    <n v="150000"/>
    <n v="150000"/>
    <n v="3715"/>
    <s v="25997"/>
    <s v="LITEON"/>
    <x v="1"/>
    <n v="0"/>
    <n v="105"/>
  </r>
  <r>
    <s v="OverStock"/>
    <s v="PAW3228LU-TJDU"/>
    <x v="1"/>
    <n v="106.4"/>
    <n v="2.9"/>
    <n v="490.3"/>
    <n v="13.2"/>
    <n v="92000"/>
    <n v="92184"/>
    <n v="0"/>
    <n v="2930"/>
    <n v="20000"/>
    <s v="Irene"/>
    <s v="MP"/>
    <s v="Checking"/>
    <s v="Sales"/>
    <m/>
    <n v="0"/>
    <n v="16930"/>
    <n v="0"/>
    <n v="3070"/>
    <n v="0"/>
    <x v="173"/>
    <n v="596.70000000000005"/>
    <n v="16"/>
    <n v="188"/>
    <n v="7008"/>
    <n v="37.299999999999997"/>
    <n v="150"/>
    <n v="38070"/>
    <n v="25000"/>
    <n v="0"/>
    <n v="0"/>
    <n v="0.38540000000000002"/>
    <n v="35527.713600000003"/>
    <n v="7708"/>
    <n v="1183.1780000000001"/>
    <n v="43235.713600000003"/>
    <n v="0"/>
    <n v="0"/>
    <n v="0"/>
    <n v="0"/>
    <n v="0"/>
    <n v="0"/>
    <n v="3715"/>
    <s v="25997"/>
    <s v="LITEON"/>
    <x v="1"/>
    <n v="0"/>
    <n v="105"/>
  </r>
  <r>
    <s v="Normal"/>
    <s v="PAW3512DK-TJYA"/>
    <x v="1"/>
    <n v="10.199999999999999"/>
    <n v="7.7"/>
    <n v="0"/>
    <n v="0"/>
    <n v="0"/>
    <n v="0"/>
    <n v="0"/>
    <n v="22618"/>
    <n v="26618"/>
    <s v="Irene"/>
    <s v="MP"/>
    <s v="Checking"/>
    <s v="Sales"/>
    <m/>
    <n v="0"/>
    <n v="2000"/>
    <n v="0"/>
    <n v="24618"/>
    <n v="0"/>
    <x v="174"/>
    <n v="10.199999999999999"/>
    <n v="7.7"/>
    <n v="2606"/>
    <n v="3444"/>
    <n v="1.3"/>
    <n v="100"/>
    <n v="25000"/>
    <n v="6000"/>
    <n v="0"/>
    <n v="0"/>
    <n v="0.33700000000000002"/>
    <n v="0"/>
    <n v="8970.2660000000014"/>
    <n v="8296.2660000000014"/>
    <n v="8970.2660000000014"/>
    <n v="8000"/>
    <n v="8000"/>
    <n v="0"/>
    <n v="0"/>
    <n v="0"/>
    <n v="0"/>
    <n v="3715"/>
    <s v="25997"/>
    <s v="LITEON"/>
    <x v="1"/>
    <n v="0"/>
    <n v="105"/>
  </r>
  <r>
    <s v="Normal"/>
    <s v="PAW3515DB"/>
    <x v="1"/>
    <n v="2.6"/>
    <n v="3"/>
    <n v="11.9"/>
    <n v="13.4"/>
    <n v="6227000"/>
    <n v="6240454"/>
    <n v="4240454"/>
    <n v="664298"/>
    <n v="1377798"/>
    <s v="Irene"/>
    <s v="MP"/>
    <s v="Checking"/>
    <s v="Sales"/>
    <m/>
    <n v="0"/>
    <n v="810000"/>
    <n v="0"/>
    <n v="567798"/>
    <n v="0"/>
    <x v="175"/>
    <n v="14.6"/>
    <n v="16.399999999999999"/>
    <n v="523332"/>
    <n v="464634"/>
    <n v="0.9"/>
    <n v="100"/>
    <n v="1509702"/>
    <n v="2140000"/>
    <n v="1432000"/>
    <n v="2030000"/>
    <n v="0.25750000000000001"/>
    <n v="1606916.905"/>
    <n v="354782.98499999999"/>
    <n v="146207.98500000002"/>
    <n v="1961699.8900000001"/>
    <n v="1500000"/>
    <n v="1500000"/>
    <n v="2000000"/>
    <n v="2000000"/>
    <n v="1500000"/>
    <n v="1500000"/>
    <n v="3715"/>
    <s v="25997"/>
    <s v="LITEON"/>
    <x v="1"/>
    <n v="0"/>
    <n v="105"/>
  </r>
  <r>
    <s v="OverStock"/>
    <s v="PMW3310DH-AWQT"/>
    <x v="1"/>
    <n v="15.2"/>
    <n v="0.7"/>
    <n v="200.4"/>
    <n v="9"/>
    <n v="5000"/>
    <n v="5010"/>
    <n v="0"/>
    <n v="380"/>
    <n v="380"/>
    <s v="Irene"/>
    <s v="MP"/>
    <s v="Checking"/>
    <s v="Sales"/>
    <m/>
    <n v="0"/>
    <n v="0"/>
    <n v="0"/>
    <n v="380"/>
    <n v="0"/>
    <x v="176"/>
    <n v="215.6"/>
    <n v="9.6999999999999993"/>
    <n v="25"/>
    <n v="556"/>
    <n v="22.2"/>
    <n v="150"/>
    <n v="0"/>
    <n v="5000"/>
    <n v="0"/>
    <n v="0"/>
    <n v="2.3519000000000001"/>
    <n v="11783.019"/>
    <n v="893.72200000000009"/>
    <n v="893.72200000000009"/>
    <n v="12676.741"/>
    <n v="0"/>
    <n v="0"/>
    <n v="0"/>
    <n v="0"/>
    <n v="0"/>
    <n v="0"/>
    <n v="3715"/>
    <s v="25997"/>
    <s v="LITEON"/>
    <x v="1"/>
    <n v="0"/>
    <n v="105"/>
  </r>
  <r>
    <s v="OverStock"/>
    <s v="PMW3367DM-T3QU"/>
    <x v="1"/>
    <n v="6.4"/>
    <n v="4.5"/>
    <n v="11.2"/>
    <n v="7.8"/>
    <n v="40000"/>
    <n v="32064"/>
    <n v="17064"/>
    <n v="17214"/>
    <n v="18396"/>
    <s v="Irene"/>
    <s v="MP"/>
    <s v="Done"/>
    <s v="Sales"/>
    <m/>
    <s v="shortage"/>
    <n v="8000"/>
    <n v="0"/>
    <n v="10396"/>
    <n v="0"/>
    <x v="177"/>
    <n v="17.600000000000001"/>
    <n v="12.3"/>
    <n v="2860"/>
    <n v="4111"/>
    <n v="1.4"/>
    <n v="100"/>
    <n v="22000"/>
    <n v="12000"/>
    <n v="5000"/>
    <n v="0"/>
    <n v="4.07"/>
    <n v="130500.48000000001"/>
    <n v="74871.72"/>
    <n v="42311.72"/>
    <n v="205372.2"/>
    <n v="15000"/>
    <n v="10000"/>
    <n v="10000"/>
    <n v="10000"/>
    <n v="10000"/>
    <n v="10000"/>
    <n v="3715"/>
    <s v="25997"/>
    <s v="LITEON"/>
    <x v="1"/>
    <n v="0"/>
    <n v="105"/>
  </r>
  <r>
    <s v="Normal"/>
    <s v="PMW3610DM-SUDU"/>
    <x v="1"/>
    <n v="1.7"/>
    <n v="1.8"/>
    <n v="11.7"/>
    <n v="12.3"/>
    <n v="105000"/>
    <n v="105210"/>
    <n v="0"/>
    <n v="4218"/>
    <n v="15448"/>
    <s v="Irene"/>
    <s v="MP"/>
    <s v="Checking"/>
    <s v="Sales"/>
    <m/>
    <n v="0"/>
    <n v="0"/>
    <n v="0"/>
    <n v="15448"/>
    <n v="0"/>
    <x v="178"/>
    <n v="13.4"/>
    <n v="14.1"/>
    <n v="9024"/>
    <n v="8539"/>
    <n v="0.9"/>
    <n v="100"/>
    <n v="30852"/>
    <n v="32000"/>
    <n v="28000"/>
    <n v="20000"/>
    <n v="1.1267"/>
    <n v="118540.107"/>
    <n v="17405.261600000002"/>
    <n v="17405.261600000002"/>
    <n v="135945.36860000002"/>
    <n v="15000"/>
    <n v="20000"/>
    <n v="20000"/>
    <n v="20000"/>
    <n v="20000"/>
    <n v="20000"/>
    <n v="3715"/>
    <s v="25997"/>
    <s v="LITEON"/>
    <x v="1"/>
    <n v="0"/>
    <n v="105"/>
  </r>
  <r>
    <s v="OverStock"/>
    <s v="PNLR-012-LSI"/>
    <x v="1"/>
    <n v="97.7"/>
    <n v="54.1"/>
    <n v="0"/>
    <n v="0"/>
    <n v="0"/>
    <n v="0"/>
    <n v="0"/>
    <n v="12015"/>
    <n v="12015"/>
    <s v="Irene"/>
    <s v="MP"/>
    <s v="Done"/>
    <s v="Sales"/>
    <m/>
    <s v="shortage"/>
    <n v="6000"/>
    <n v="0"/>
    <n v="6015"/>
    <n v="0"/>
    <x v="179"/>
    <n v="97.7"/>
    <n v="54.1"/>
    <n v="123"/>
    <n v="222"/>
    <n v="1.8"/>
    <n v="100"/>
    <n v="0"/>
    <n v="0"/>
    <n v="2000"/>
    <n v="0"/>
    <n v="3.2500000000000001E-2"/>
    <n v="0"/>
    <n v="390.48750000000001"/>
    <n v="195.48750000000001"/>
    <n v="390.48750000000001"/>
    <n v="0"/>
    <n v="0"/>
    <n v="0"/>
    <n v="0"/>
    <n v="0"/>
    <n v="0"/>
    <n v="3715"/>
    <s v="25997"/>
    <s v="LITEON"/>
    <x v="1"/>
    <n v="0"/>
    <n v="105"/>
  </r>
  <r>
    <s v="Normal"/>
    <s v="PNLR-012-RSI"/>
    <x v="1"/>
    <n v="3.8"/>
    <n v="4.2"/>
    <n v="1.7"/>
    <n v="1.9"/>
    <n v="340480"/>
    <n v="107520"/>
    <n v="107520"/>
    <n v="152282"/>
    <n v="239080"/>
    <s v="Irene"/>
    <s v="MP"/>
    <s v="Checking"/>
    <s v="Sales"/>
    <m/>
    <n v="0"/>
    <n v="0"/>
    <n v="0"/>
    <n v="239080"/>
    <n v="0"/>
    <x v="180"/>
    <n v="5.5"/>
    <n v="6.1"/>
    <n v="62536"/>
    <n v="56493"/>
    <n v="0.9"/>
    <n v="100"/>
    <n v="310440"/>
    <n v="132000"/>
    <n v="170000"/>
    <n v="176000"/>
    <n v="3.27E-2"/>
    <n v="3515.904"/>
    <n v="7817.9160000000002"/>
    <n v="7817.9160000000002"/>
    <n v="11333.82"/>
    <n v="250000"/>
    <n v="220000"/>
    <n v="200000"/>
    <n v="200000"/>
    <n v="200000"/>
    <n v="200000"/>
    <n v="3715"/>
    <s v="25997"/>
    <s v="LITEON"/>
    <x v="1"/>
    <n v="0"/>
    <n v="105"/>
  </r>
  <r>
    <s v="OverStock"/>
    <s v="PNLR-013-LSI"/>
    <x v="1"/>
    <n v="2.2000000000000002"/>
    <n v="2.2999999999999998"/>
    <n v="13.9"/>
    <n v="15"/>
    <n v="600200"/>
    <n v="600200"/>
    <n v="200"/>
    <n v="238435"/>
    <n v="92800"/>
    <s v="Irene"/>
    <s v="MP"/>
    <s v="Checking"/>
    <s v="Sales"/>
    <m/>
    <n v="0"/>
    <n v="0"/>
    <n v="0"/>
    <n v="92800"/>
    <n v="0"/>
    <x v="181"/>
    <n v="16.100000000000001"/>
    <n v="17.3"/>
    <n v="43042"/>
    <n v="40000"/>
    <n v="0.9"/>
    <n v="100"/>
    <n v="192000"/>
    <n v="120000"/>
    <n v="144000"/>
    <n v="96000"/>
    <n v="5.6000000000000001E-2"/>
    <n v="33611.199999999997"/>
    <n v="5196.8"/>
    <n v="5196.8"/>
    <n v="38808"/>
    <n v="130000"/>
    <n v="150000"/>
    <n v="150000"/>
    <n v="150000"/>
    <n v="150000"/>
    <n v="150000"/>
    <n v="3715"/>
    <s v="25997"/>
    <s v="LITEON"/>
    <x v="1"/>
    <n v="0"/>
    <n v="105"/>
  </r>
  <r>
    <s v="Normal"/>
    <s v="RCLAMP0502A.TCT"/>
    <x v="9"/>
    <n v="12"/>
    <s v="--"/>
    <n v="0"/>
    <s v="--"/>
    <n v="0"/>
    <n v="0"/>
    <n v="0"/>
    <n v="9000"/>
    <n v="9000"/>
    <s v="Dustin"/>
    <s v="MP"/>
    <s v="Checking"/>
    <s v="Sales"/>
    <m/>
    <s v="FCST:3K/M"/>
    <n v="9000"/>
    <n v="0"/>
    <n v="0"/>
    <n v="0"/>
    <x v="75"/>
    <n v="12"/>
    <s v=""/>
    <n v="750"/>
    <s v=""/>
    <s v="E"/>
    <s v="E"/>
    <n v="0"/>
    <n v="0"/>
    <n v="0"/>
    <n v="0"/>
    <n v="5.4399999999999997E-2"/>
    <n v="0"/>
    <n v="489.59999999999997"/>
    <n v="0"/>
    <n v="489.59999999999997"/>
    <n v="3000"/>
    <n v="3000"/>
    <n v="3000"/>
    <n v="3000"/>
    <n v="3000"/>
    <n v="3000"/>
    <n v="3719"/>
    <s v="25997"/>
    <s v="LITEON"/>
    <x v="1"/>
    <n v="0"/>
    <n v="105"/>
  </r>
  <r>
    <s v="FCST"/>
    <s v="RCLAMP0502N.TCT"/>
    <x v="9"/>
    <s v="前八週無拉料"/>
    <n v="5.2"/>
    <s v="--"/>
    <n v="51.5"/>
    <n v="30000"/>
    <n v="30000"/>
    <n v="30000"/>
    <n v="0"/>
    <n v="3000"/>
    <s v="Dustin"/>
    <s v="MP"/>
    <s v="Checking"/>
    <s v="Sales"/>
    <m/>
    <s v="FCST:3K/M"/>
    <n v="3000"/>
    <n v="0"/>
    <n v="0"/>
    <n v="0"/>
    <x v="37"/>
    <s v=""/>
    <n v="56.7"/>
    <n v="0"/>
    <n v="582"/>
    <s v="F"/>
    <s v="F"/>
    <n v="740"/>
    <n v="3500"/>
    <n v="2000"/>
    <n v="500"/>
    <n v="0.03"/>
    <n v="900"/>
    <n v="90"/>
    <n v="0"/>
    <n v="990"/>
    <n v="6000"/>
    <n v="3000"/>
    <n v="3000"/>
    <n v="3000"/>
    <n v="3000"/>
    <n v="3000"/>
    <n v="3719"/>
    <s v="25997"/>
    <s v="LITEON"/>
    <x v="1"/>
    <n v="0"/>
    <n v="105"/>
  </r>
  <r>
    <s v="OverStock"/>
    <s v="RCLAMP0522P.TCT"/>
    <x v="9"/>
    <n v="32"/>
    <n v="12.7"/>
    <n v="0"/>
    <n v="0"/>
    <n v="3000"/>
    <n v="0"/>
    <n v="0"/>
    <n v="9000"/>
    <n v="12000"/>
    <s v="Dustin"/>
    <s v="MP"/>
    <s v="Checking"/>
    <s v="Sales"/>
    <m/>
    <s v="FCST:3K/M"/>
    <n v="12000"/>
    <n v="0"/>
    <n v="0"/>
    <n v="0"/>
    <x v="42"/>
    <n v="32"/>
    <n v="12.7"/>
    <n v="375"/>
    <n v="944"/>
    <n v="2.5"/>
    <n v="150"/>
    <n v="3500"/>
    <n v="5000"/>
    <n v="0"/>
    <n v="0"/>
    <n v="4.5600000000000002E-2"/>
    <n v="0"/>
    <n v="547.20000000000005"/>
    <n v="0"/>
    <n v="547.20000000000005"/>
    <n v="6000"/>
    <n v="6000"/>
    <n v="6000"/>
    <n v="6000"/>
    <n v="6000"/>
    <n v="6000"/>
    <n v="3719"/>
    <s v="25997"/>
    <s v="LITEON"/>
    <x v="1"/>
    <n v="0"/>
    <n v="105"/>
  </r>
  <r>
    <s v="Normal"/>
    <s v="RCLAMP0531T.TCT"/>
    <x v="9"/>
    <n v="0"/>
    <s v="--"/>
    <n v="0"/>
    <s v="--"/>
    <n v="0"/>
    <n v="0"/>
    <n v="0"/>
    <n v="0"/>
    <n v="0"/>
    <s v="Dustin"/>
    <s v="MP"/>
    <s v="Checking"/>
    <s v="Sales"/>
    <m/>
    <s v="FCST:3K/M"/>
    <n v="0"/>
    <n v="0"/>
    <n v="0"/>
    <n v="0"/>
    <x v="92"/>
    <n v="0"/>
    <s v=""/>
    <n v="375"/>
    <n v="0"/>
    <s v="E"/>
    <s v="E"/>
    <n v="0"/>
    <n v="0"/>
    <n v="1181"/>
    <n v="0"/>
    <n v="4.6100000000000002E-2"/>
    <n v="0"/>
    <n v="0"/>
    <n v="0"/>
    <n v="0"/>
    <n v="3000"/>
    <n v="3000"/>
    <n v="3000"/>
    <n v="3000"/>
    <n v="3000"/>
    <n v="3000"/>
    <n v="3719"/>
    <s v="25997"/>
    <s v="LITEON"/>
    <x v="1"/>
    <n v="0"/>
    <n v="105"/>
  </r>
  <r>
    <s v="OverStock"/>
    <s v="RCLAMP2504N.TCT"/>
    <x v="9"/>
    <n v="34"/>
    <n v="6.1"/>
    <n v="68"/>
    <n v="12.2"/>
    <n v="21000"/>
    <n v="102000"/>
    <n v="0"/>
    <n v="9000"/>
    <n v="51000"/>
    <s v="Dustin"/>
    <s v="MP"/>
    <s v="Checking"/>
    <s v="Sales"/>
    <m/>
    <s v="the cust is upside to 30K/M since JAN"/>
    <n v="51000"/>
    <n v="0"/>
    <n v="0"/>
    <n v="0"/>
    <x v="182"/>
    <n v="102"/>
    <n v="18.399999999999999"/>
    <n v="1500"/>
    <n v="8337"/>
    <n v="5.6"/>
    <n v="150"/>
    <n v="33229"/>
    <n v="33800"/>
    <n v="41300"/>
    <n v="36600"/>
    <n v="0.1512"/>
    <n v="15422.4"/>
    <n v="7711.2"/>
    <n v="0"/>
    <n v="23133.599999999999"/>
    <n v="45000"/>
    <n v="39000"/>
    <n v="48000"/>
    <n v="24000"/>
    <n v="15000"/>
    <n v="15000"/>
    <n v="3719"/>
    <s v="25997"/>
    <s v="LITEON"/>
    <x v="1"/>
    <n v="0"/>
    <n v="105"/>
  </r>
  <r>
    <s v="Normal"/>
    <s v="RCLAMP3324T.TCT"/>
    <x v="9"/>
    <n v="2.2000000000000002"/>
    <n v="2"/>
    <n v="10.5"/>
    <n v="9.8000000000000007"/>
    <n v="108000"/>
    <n v="102000"/>
    <n v="90000"/>
    <n v="33000"/>
    <n v="21000"/>
    <s v="Dustin"/>
    <s v="MP"/>
    <s v="Checking"/>
    <s v="Sales"/>
    <m/>
    <s v="the cust is upside to 50K/M since JAN"/>
    <n v="21000"/>
    <n v="0"/>
    <n v="0"/>
    <n v="0"/>
    <x v="183"/>
    <n v="12.6"/>
    <n v="11.9"/>
    <n v="9750"/>
    <n v="10359"/>
    <n v="1.1000000000000001"/>
    <n v="100"/>
    <n v="37848"/>
    <n v="48380"/>
    <n v="44416"/>
    <n v="12000"/>
    <n v="6.0199999999999997E-2"/>
    <n v="6140.4"/>
    <n v="1264.1999999999998"/>
    <n v="0"/>
    <n v="7404.5999999999995"/>
    <n v="60000"/>
    <n v="48000"/>
    <n v="45000"/>
    <n v="30000"/>
    <n v="30000"/>
    <n v="30000"/>
    <n v="3719"/>
    <s v="25997"/>
    <s v="LITEON"/>
    <x v="1"/>
    <n v="0"/>
    <n v="105"/>
  </r>
  <r>
    <s v="Normal"/>
    <s v="RCLAMP3331ZATFT"/>
    <x v="9"/>
    <n v="0"/>
    <s v="--"/>
    <n v="0"/>
    <s v="--"/>
    <n v="0"/>
    <n v="0"/>
    <n v="0"/>
    <n v="0"/>
    <n v="0"/>
    <s v="Dustin"/>
    <s v="New"/>
    <s v="Done"/>
    <s v="Sales"/>
    <m/>
    <s v="consumed on DEC"/>
    <n v="0"/>
    <n v="0"/>
    <n v="0"/>
    <n v="0"/>
    <x v="92"/>
    <n v="0"/>
    <s v=""/>
    <n v="1875"/>
    <s v=""/>
    <s v="E"/>
    <s v="E"/>
    <n v="0"/>
    <n v="0"/>
    <n v="0"/>
    <n v="0"/>
    <n v="1.77E-2"/>
    <n v="0"/>
    <n v="0"/>
    <n v="0"/>
    <n v="0"/>
    <n v="0"/>
    <n v="0"/>
    <n v="0"/>
    <n v="0"/>
    <n v="0"/>
    <n v="0"/>
    <n v="3719"/>
    <s v="25997"/>
    <s v="LITEON"/>
    <x v="1"/>
    <n v="0"/>
    <n v="105"/>
  </r>
  <r>
    <s v="FCST"/>
    <s v="RE0108ADD6-12"/>
    <x v="7"/>
    <s v="前八週無拉料"/>
    <n v="213.4"/>
    <s v="--"/>
    <n v="0"/>
    <n v="0"/>
    <n v="0"/>
    <n v="0"/>
    <n v="54000"/>
    <n v="54000"/>
    <s v="Dustin"/>
    <s v="MP"/>
    <s v="Slow"/>
    <s v="Sales"/>
    <m/>
    <s v="the demand delay to MAR, FCST:6K/M"/>
    <n v="54000"/>
    <n v="0"/>
    <n v="0"/>
    <n v="0"/>
    <x v="184"/>
    <s v=""/>
    <n v="213.4"/>
    <n v="0"/>
    <n v="253"/>
    <s v="F"/>
    <s v="F"/>
    <n v="0"/>
    <n v="2273"/>
    <n v="0"/>
    <n v="0"/>
    <n v="5.8099999999999999E-2"/>
    <n v="0"/>
    <n v="3137.4"/>
    <n v="0"/>
    <n v="3137.4"/>
    <n v="0"/>
    <n v="3000"/>
    <n v="0"/>
    <n v="0"/>
    <n v="0"/>
    <n v="0"/>
    <n v="3719"/>
    <s v="25997"/>
    <s v="LITEON"/>
    <x v="1"/>
    <n v="0"/>
    <n v="105"/>
  </r>
  <r>
    <s v="OverStock"/>
    <s v="RE0108ADD6-18"/>
    <x v="7"/>
    <n v="18.399999999999999"/>
    <n v="18.7"/>
    <n v="0"/>
    <n v="0"/>
    <n v="0"/>
    <n v="0"/>
    <n v="0"/>
    <n v="81000"/>
    <n v="69000"/>
    <s v="Dustin"/>
    <s v="MP"/>
    <s v="Slow"/>
    <s v="Sales"/>
    <m/>
    <s v="the csut is downside since JAN, FCST:24K/M"/>
    <n v="69000"/>
    <n v="0"/>
    <n v="0"/>
    <n v="0"/>
    <x v="185"/>
    <n v="18.399999999999999"/>
    <n v="18.7"/>
    <n v="3750"/>
    <n v="3696"/>
    <n v="1"/>
    <n v="100"/>
    <n v="1555"/>
    <n v="23256"/>
    <n v="21556"/>
    <n v="6552"/>
    <n v="5.2600000000000001E-2"/>
    <n v="0"/>
    <n v="3629.4"/>
    <n v="0"/>
    <n v="3629.4"/>
    <n v="21000"/>
    <n v="21000"/>
    <n v="15000"/>
    <n v="15000"/>
    <n v="15000"/>
    <n v="15000"/>
    <n v="3719"/>
    <s v="25997"/>
    <s v="LITEON"/>
    <x v="1"/>
    <n v="0"/>
    <n v="105"/>
  </r>
  <r>
    <s v="OverStock"/>
    <s v="RFX2401C"/>
    <x v="3"/>
    <n v="0"/>
    <n v="0"/>
    <n v="80"/>
    <n v="65.8"/>
    <n v="12500"/>
    <n v="20000"/>
    <n v="7500"/>
    <n v="0"/>
    <n v="0"/>
    <s v="Irene"/>
    <s v="MP"/>
    <s v="Done"/>
    <s v="SalesPM"/>
    <m/>
    <s v="shortage "/>
    <n v="0"/>
    <n v="0"/>
    <n v="0"/>
    <n v="0"/>
    <x v="14"/>
    <n v="80"/>
    <n v="65.8"/>
    <n v="250"/>
    <n v="304"/>
    <n v="1.2"/>
    <n v="100"/>
    <n v="0"/>
    <n v="2738"/>
    <n v="1500"/>
    <n v="0"/>
    <n v="0.32"/>
    <n v="6400"/>
    <n v="0"/>
    <n v="0"/>
    <n v="6400"/>
    <n v="0"/>
    <n v="0"/>
    <n v="0"/>
    <n v="0"/>
    <n v="0"/>
    <n v="0"/>
    <n v="3714"/>
    <s v="25997"/>
    <s v="LITEON"/>
    <x v="1"/>
    <n v="0"/>
    <n v="105"/>
  </r>
  <r>
    <s v="Normal"/>
    <s v="RFX8051"/>
    <x v="3"/>
    <n v="8"/>
    <n v="163"/>
    <n v="3.6"/>
    <n v="72.5"/>
    <n v="10000"/>
    <n v="10000"/>
    <n v="10000"/>
    <n v="22500"/>
    <n v="22500"/>
    <s v="Irene"/>
    <s v="MP"/>
    <s v="Done"/>
    <s v="SalesPM"/>
    <m/>
    <s v="Feb~Apr forecast 10k, 12.5k for othe cust"/>
    <n v="22500"/>
    <n v="0"/>
    <n v="0"/>
    <n v="0"/>
    <x v="186"/>
    <n v="11.6"/>
    <n v="235.5"/>
    <n v="2813"/>
    <n v="138"/>
    <n v="0"/>
    <n v="50"/>
    <n v="0"/>
    <n v="1239"/>
    <n v="4000"/>
    <n v="4000"/>
    <n v="0.21049999999999999"/>
    <n v="2105"/>
    <n v="4736.25"/>
    <n v="0"/>
    <n v="6841.25"/>
    <n v="0"/>
    <n v="2500"/>
    <n v="5000"/>
    <n v="0"/>
    <n v="0"/>
    <n v="0"/>
    <n v="3714"/>
    <s v="25997"/>
    <s v="LITEON"/>
    <x v="1"/>
    <n v="0"/>
    <n v="105"/>
  </r>
  <r>
    <s v="Normal"/>
    <s v="RFX8422S"/>
    <x v="3"/>
    <n v="9.8000000000000007"/>
    <n v="184.6"/>
    <n v="3.6"/>
    <n v="67.099999999999994"/>
    <n v="15000"/>
    <n v="10000"/>
    <n v="10000"/>
    <n v="22500"/>
    <n v="27500"/>
    <s v="Irene"/>
    <s v="MP"/>
    <s v="Done"/>
    <s v="SalesPM"/>
    <m/>
    <s v="Feb~Apr forecast 10k, 12.5k for othe cust"/>
    <n v="27500"/>
    <n v="0"/>
    <n v="0"/>
    <n v="0"/>
    <x v="56"/>
    <n v="13.3"/>
    <n v="251.7"/>
    <n v="2813"/>
    <n v="149"/>
    <n v="0.1"/>
    <n v="50"/>
    <n v="0"/>
    <n v="1341"/>
    <n v="4000"/>
    <n v="4000"/>
    <n v="0.18559999999999999"/>
    <n v="1855.9999999999998"/>
    <n v="5104"/>
    <n v="0"/>
    <n v="6959.9999999999991"/>
    <n v="0"/>
    <n v="0"/>
    <n v="0"/>
    <n v="0"/>
    <n v="0"/>
    <n v="0"/>
    <n v="3714"/>
    <s v="25997"/>
    <s v="LITEON"/>
    <x v="1"/>
    <n v="0"/>
    <n v="105"/>
  </r>
  <r>
    <s v="OverStock"/>
    <s v="RT6576DGQW"/>
    <x v="5"/>
    <n v="11.7"/>
    <n v="4.2"/>
    <n v="30.3"/>
    <n v="10.9"/>
    <n v="589500"/>
    <n v="465000"/>
    <n v="465000"/>
    <n v="133339"/>
    <n v="180442"/>
    <s v="Irene"/>
    <s v="MP"/>
    <s v="Checking"/>
    <s v="SalesPM"/>
    <m/>
    <s v="Q1 forecast 60k/M, checking B25/TINY4 share rate"/>
    <n v="103500"/>
    <n v="0"/>
    <n v="76942"/>
    <n v="0"/>
    <x v="187"/>
    <n v="42"/>
    <n v="15.2"/>
    <n v="15366"/>
    <n v="42500"/>
    <n v="2.8"/>
    <n v="150"/>
    <n v="187500"/>
    <n v="142500"/>
    <n v="105000"/>
    <n v="220500"/>
    <n v="0.11459999999999999"/>
    <n v="53289"/>
    <n v="20678.653200000001"/>
    <n v="8817.5532000000003"/>
    <n v="73967.653200000001"/>
    <n v="50000"/>
    <n v="80000"/>
    <n v="80000"/>
    <n v="80000"/>
    <n v="20000"/>
    <n v="20000"/>
    <n v="3714"/>
    <s v="25997"/>
    <s v="LITEON"/>
    <x v="1"/>
    <n v="0"/>
    <n v="105"/>
  </r>
  <r>
    <s v="Normal"/>
    <s v="RT7272BGSP"/>
    <x v="5"/>
    <n v="3.7"/>
    <n v="24.5"/>
    <n v="0"/>
    <n v="0"/>
    <n v="0"/>
    <n v="0"/>
    <n v="0"/>
    <n v="32500"/>
    <n v="15000"/>
    <s v="Irene"/>
    <s v="New"/>
    <s v="Checking"/>
    <s v="Sales"/>
    <m/>
    <s v="q1 forecast 10k/m"/>
    <n v="12500"/>
    <n v="0"/>
    <n v="0"/>
    <n v="2500"/>
    <x v="188"/>
    <n v="3.7"/>
    <n v="24.5"/>
    <n v="4063"/>
    <n v="611"/>
    <n v="0.2"/>
    <n v="50"/>
    <n v="0"/>
    <n v="5500"/>
    <n v="0"/>
    <n v="0"/>
    <n v="0.18160000000000001"/>
    <n v="0"/>
    <n v="2724"/>
    <n v="0"/>
    <n v="2724"/>
    <n v="25000"/>
    <n v="10000"/>
    <n v="10000"/>
    <n v="10000"/>
    <n v="10000"/>
    <n v="10000"/>
    <n v="3714"/>
    <s v="25997"/>
    <s v="LITEON"/>
    <x v="1"/>
    <n v="0"/>
    <n v="105"/>
  </r>
  <r>
    <s v="Normal"/>
    <s v="RT8010GQW"/>
    <x v="5"/>
    <n v="0.5"/>
    <n v="0.2"/>
    <n v="0"/>
    <n v="0"/>
    <n v="0"/>
    <n v="0"/>
    <n v="0"/>
    <n v="30000"/>
    <n v="10000"/>
    <s v="Irene"/>
    <s v="MP"/>
    <s v="Checking"/>
    <s v="Sales"/>
    <m/>
    <n v="0"/>
    <n v="10000"/>
    <n v="0"/>
    <n v="0"/>
    <n v="0"/>
    <x v="62"/>
    <n v="0.5"/>
    <n v="0.2"/>
    <n v="21563"/>
    <n v="49677"/>
    <n v="2.2999999999999998"/>
    <n v="150"/>
    <n v="146473"/>
    <n v="235979"/>
    <n v="223196"/>
    <n v="146206"/>
    <n v="4.8000000000000001E-2"/>
    <n v="0"/>
    <n v="480"/>
    <n v="0"/>
    <n v="480"/>
    <n v="150000"/>
    <n v="150000"/>
    <n v="150000"/>
    <n v="150000"/>
    <n v="150000"/>
    <n v="150000"/>
    <n v="3714"/>
    <s v="25997"/>
    <s v="LITEON"/>
    <x v="1"/>
    <n v="0"/>
    <n v="105"/>
  </r>
  <r>
    <s v="OverStock"/>
    <s v="RT8015AGQW"/>
    <x v="5"/>
    <n v="0"/>
    <n v="0"/>
    <n v="44.1"/>
    <n v="10.7"/>
    <n v="322500"/>
    <n v="372000"/>
    <n v="174000"/>
    <n v="0"/>
    <n v="0"/>
    <s v="Irene"/>
    <s v="New"/>
    <s v="Done"/>
    <s v="Sales"/>
    <m/>
    <s v="shortage "/>
    <n v="0"/>
    <n v="0"/>
    <n v="0"/>
    <n v="0"/>
    <x v="122"/>
    <n v="44.1"/>
    <n v="10.7"/>
    <n v="8438"/>
    <n v="34833"/>
    <n v="4.0999999999999996"/>
    <n v="150"/>
    <n v="193524"/>
    <n v="87476"/>
    <n v="115000"/>
    <n v="62500"/>
    <n v="0.13270000000000001"/>
    <n v="49364.4"/>
    <n v="0"/>
    <n v="0"/>
    <n v="49364.4"/>
    <n v="304500"/>
    <n v="45000"/>
    <n v="30000"/>
    <n v="30000"/>
    <n v="30000"/>
    <n v="30000"/>
    <n v="3714"/>
    <s v="25997"/>
    <s v="LITEON"/>
    <x v="1"/>
    <n v="0"/>
    <n v="105"/>
  </r>
  <r>
    <s v="OverStock"/>
    <s v="RT8068AZQW"/>
    <x v="5"/>
    <n v="17.2"/>
    <n v="31.7"/>
    <n v="0"/>
    <n v="0"/>
    <n v="300000"/>
    <n v="0"/>
    <n v="0"/>
    <n v="699868"/>
    <n v="1089448"/>
    <s v="Irene"/>
    <s v="MP"/>
    <s v="Checking"/>
    <s v="Sales"/>
    <m/>
    <s v="checking b250/tiny4 share rate in q1"/>
    <n v="900000"/>
    <n v="0"/>
    <n v="189448"/>
    <n v="0"/>
    <x v="189"/>
    <n v="17.2"/>
    <n v="31.7"/>
    <n v="63373"/>
    <n v="34334"/>
    <n v="0.5"/>
    <n v="100"/>
    <n v="78000"/>
    <n v="173500"/>
    <n v="233000"/>
    <n v="213500"/>
    <n v="6.7500000000000004E-2"/>
    <n v="0"/>
    <n v="73537.740000000005"/>
    <n v="12787.740000000002"/>
    <n v="73537.740000000005"/>
    <n v="201000"/>
    <n v="300000"/>
    <n v="300000"/>
    <n v="300000"/>
    <n v="300000"/>
    <n v="300000"/>
    <n v="3714"/>
    <s v="25997"/>
    <s v="LITEON"/>
    <x v="1"/>
    <n v="0"/>
    <n v="105"/>
  </r>
  <r>
    <s v="Normal"/>
    <s v="RT8120BGSP"/>
    <x v="5"/>
    <n v="12.8"/>
    <n v="11"/>
    <n v="1.6"/>
    <n v="1.4"/>
    <n v="2500"/>
    <n v="2500"/>
    <n v="2500"/>
    <n v="22500"/>
    <n v="20000"/>
    <s v="Irene"/>
    <s v="MP"/>
    <s v="Done"/>
    <s v="Sales"/>
    <m/>
    <s v="q1 forecast 30k"/>
    <n v="0"/>
    <n v="0"/>
    <n v="0"/>
    <n v="20000"/>
    <x v="190"/>
    <n v="14.4"/>
    <n v="12.4"/>
    <n v="1563"/>
    <n v="1820"/>
    <n v="1.2"/>
    <n v="100"/>
    <n v="7561"/>
    <n v="8820"/>
    <n v="9488"/>
    <n v="11267"/>
    <n v="0.1081"/>
    <n v="270.25"/>
    <n v="2162"/>
    <n v="0"/>
    <n v="2432.25"/>
    <n v="7500"/>
    <n v="7500"/>
    <n v="7500"/>
    <n v="5000"/>
    <n v="5000"/>
    <n v="5000"/>
    <n v="3714"/>
    <s v="25997"/>
    <s v="LITEON"/>
    <x v="1"/>
    <n v="0"/>
    <n v="105"/>
  </r>
  <r>
    <s v="OverStock"/>
    <s v="RT8129AGQW"/>
    <x v="5"/>
    <n v="2"/>
    <n v="2.5"/>
    <n v="29.9"/>
    <n v="37.6"/>
    <n v="4827000"/>
    <n v="4690500"/>
    <n v="1990500"/>
    <n v="662387"/>
    <n v="315622"/>
    <s v="Irene"/>
    <s v="MP"/>
    <s v="Checking"/>
    <s v="Sales"/>
    <m/>
    <s v="checking b250/tiny4 share rate in q1"/>
    <n v="195000"/>
    <n v="0"/>
    <n v="120622"/>
    <n v="0"/>
    <x v="191"/>
    <n v="31.9"/>
    <n v="40.200000000000003"/>
    <n v="156907"/>
    <n v="124667"/>
    <n v="0.8"/>
    <n v="100"/>
    <n v="601500"/>
    <n v="370500"/>
    <n v="297000"/>
    <n v="576000"/>
    <n v="9.98E-2"/>
    <n v="468111.9"/>
    <n v="31499.0756"/>
    <n v="12038.0756"/>
    <n v="499610.97560000001"/>
    <n v="600000"/>
    <n v="600000"/>
    <n v="900000"/>
    <n v="600000"/>
    <n v="600000"/>
    <n v="600000"/>
    <n v="3714"/>
    <s v="25997"/>
    <s v="LITEON"/>
    <x v="1"/>
    <n v="0"/>
    <n v="105"/>
  </r>
  <r>
    <s v="OverStock"/>
    <s v="RT8202AGQW"/>
    <x v="5"/>
    <n v="5.6"/>
    <n v="9.6"/>
    <n v="15.8"/>
    <n v="26.8"/>
    <n v="120000"/>
    <n v="100500"/>
    <n v="49500"/>
    <n v="19500"/>
    <n v="36000"/>
    <s v="Irene"/>
    <s v="MP"/>
    <s v="Checking"/>
    <s v="Sales"/>
    <m/>
    <s v="Jan forecast 51k, Feb~Apr forecast 20k/m"/>
    <n v="36000"/>
    <n v="0"/>
    <n v="0"/>
    <n v="0"/>
    <x v="192"/>
    <n v="21.4"/>
    <n v="36.299999999999997"/>
    <n v="6375"/>
    <n v="3757"/>
    <n v="0.6"/>
    <n v="100"/>
    <n v="1081"/>
    <n v="21055"/>
    <n v="23468"/>
    <n v="20500"/>
    <n v="0.10009999999999999"/>
    <n v="10060.049999999999"/>
    <n v="3603.6"/>
    <n v="0"/>
    <n v="13663.65"/>
    <n v="22500"/>
    <n v="18000"/>
    <n v="24000"/>
    <n v="24000"/>
    <n v="24000"/>
    <n v="24000"/>
    <n v="3714"/>
    <s v="25997"/>
    <s v="LITEON"/>
    <x v="1"/>
    <n v="0"/>
    <n v="105"/>
  </r>
  <r>
    <s v="OverStock"/>
    <s v="RT8209AGQW"/>
    <x v="5"/>
    <n v="6.2"/>
    <n v="2.9"/>
    <n v="35.1"/>
    <n v="16.5"/>
    <n v="27500"/>
    <n v="27500"/>
    <n v="15000"/>
    <n v="0"/>
    <n v="4852"/>
    <s v="Irene"/>
    <s v="MP"/>
    <s v="Done"/>
    <s v="Sales"/>
    <m/>
    <s v="shortage "/>
    <n v="0"/>
    <n v="0"/>
    <n v="4852"/>
    <n v="0"/>
    <x v="193"/>
    <n v="41.3"/>
    <n v="19.399999999999999"/>
    <n v="784"/>
    <n v="1667"/>
    <n v="2.1"/>
    <n v="150"/>
    <n v="7500"/>
    <n v="5000"/>
    <n v="7500"/>
    <n v="0"/>
    <n v="9.7299999999999998E-2"/>
    <n v="2675.75"/>
    <n v="472.09960000000001"/>
    <n v="472.09960000000001"/>
    <n v="3147.8496"/>
    <n v="5000"/>
    <n v="2500"/>
    <n v="0"/>
    <n v="0"/>
    <n v="0"/>
    <n v="0"/>
    <n v="3714"/>
    <s v="25997"/>
    <s v="LITEON"/>
    <x v="1"/>
    <n v="0"/>
    <n v="105"/>
  </r>
  <r>
    <s v="Normal"/>
    <s v="RT8288AZSP"/>
    <x v="5"/>
    <n v="15.3"/>
    <n v="7.5"/>
    <n v="0"/>
    <n v="0"/>
    <n v="0"/>
    <n v="0"/>
    <n v="0"/>
    <n v="7500"/>
    <n v="12566"/>
    <s v="Irene"/>
    <s v="MP"/>
    <s v="Checking"/>
    <s v="Sales"/>
    <m/>
    <n v="0"/>
    <n v="5000"/>
    <n v="0"/>
    <n v="7566"/>
    <n v="0"/>
    <x v="194"/>
    <n v="15.3"/>
    <n v="7.5"/>
    <n v="820"/>
    <n v="1667"/>
    <n v="2"/>
    <n v="150"/>
    <n v="5000"/>
    <n v="7500"/>
    <n v="7500"/>
    <n v="0"/>
    <n v="0.1416"/>
    <n v="0"/>
    <n v="1779.3456000000001"/>
    <n v="1071.3456000000001"/>
    <n v="1779.3456000000001"/>
    <n v="2500"/>
    <n v="0"/>
    <n v="2500"/>
    <n v="2500"/>
    <n v="2500"/>
    <n v="2500"/>
    <n v="3714"/>
    <s v="25997"/>
    <s v="LITEON"/>
    <x v="1"/>
    <n v="0"/>
    <n v="105"/>
  </r>
  <r>
    <s v="OverStock"/>
    <s v="RT8296AHZSP"/>
    <x v="5"/>
    <n v="3.1"/>
    <n v="3.2"/>
    <n v="20.6"/>
    <n v="20.9"/>
    <n v="1675000"/>
    <n v="1500000"/>
    <n v="750000"/>
    <n v="272500"/>
    <n v="228868"/>
    <s v="Irene"/>
    <s v="MP"/>
    <s v="Checking"/>
    <s v="Sales"/>
    <m/>
    <s v="checking b250/tiny4 share rate in q1"/>
    <n v="67500"/>
    <n v="0"/>
    <n v="161368"/>
    <n v="0"/>
    <x v="195"/>
    <n v="23.7"/>
    <n v="24.1"/>
    <n v="72923"/>
    <n v="71667"/>
    <n v="1"/>
    <n v="100"/>
    <n v="365000"/>
    <n v="215000"/>
    <n v="132500"/>
    <n v="267500"/>
    <n v="9.4100000000000003E-2"/>
    <n v="141150"/>
    <n v="21536.478800000001"/>
    <n v="15184.728800000001"/>
    <n v="162686.47880000001"/>
    <n v="300000"/>
    <n v="300000"/>
    <n v="300000"/>
    <n v="300000"/>
    <n v="300000"/>
    <n v="300000"/>
    <n v="3714"/>
    <s v="25997"/>
    <s v="LITEON"/>
    <x v="1"/>
    <n v="0"/>
    <n v="105"/>
  </r>
  <r>
    <s v="Normal"/>
    <s v="RT9013-18GB"/>
    <x v="5"/>
    <n v="8"/>
    <n v="50.8"/>
    <n v="0"/>
    <n v="0"/>
    <n v="0"/>
    <n v="0"/>
    <n v="0"/>
    <n v="3050"/>
    <n v="3000"/>
    <s v="Irene"/>
    <s v="MP"/>
    <s v="Done"/>
    <s v="Sales"/>
    <m/>
    <s v="Feb forecast 3k "/>
    <n v="3000"/>
    <n v="0"/>
    <n v="0"/>
    <n v="0"/>
    <x v="59"/>
    <n v="8"/>
    <n v="50.8"/>
    <n v="375"/>
    <n v="59"/>
    <n v="0.2"/>
    <n v="50"/>
    <n v="0"/>
    <n v="528"/>
    <n v="0"/>
    <n v="0"/>
    <n v="6.7100000000000007E-2"/>
    <n v="0"/>
    <n v="201.3"/>
    <n v="0"/>
    <n v="201.3"/>
    <n v="0"/>
    <n v="0"/>
    <n v="0"/>
    <n v="0"/>
    <n v="0"/>
    <n v="0"/>
    <n v="3714"/>
    <s v="25997"/>
    <s v="LITEON"/>
    <x v="1"/>
    <n v="0"/>
    <n v="105"/>
  </r>
  <r>
    <s v="FCST"/>
    <s v="RT9013-25PB"/>
    <x v="5"/>
    <s v="前八週無拉料"/>
    <n v="20.5"/>
    <s v="--"/>
    <n v="0"/>
    <n v="0"/>
    <n v="0"/>
    <n v="0"/>
    <n v="3000"/>
    <n v="3000"/>
    <s v="Irene"/>
    <s v="MP"/>
    <s v="Done"/>
    <s v="Sales"/>
    <m/>
    <s v="Jan forecast 3k "/>
    <n v="0"/>
    <n v="0"/>
    <n v="0"/>
    <n v="3000"/>
    <x v="59"/>
    <s v=""/>
    <n v="20.5"/>
    <n v="0"/>
    <n v="146"/>
    <s v="F"/>
    <s v="F"/>
    <n v="312"/>
    <n v="1000"/>
    <n v="0"/>
    <n v="0"/>
    <n v="7.6499999999999999E-2"/>
    <n v="0"/>
    <n v="229.5"/>
    <n v="0"/>
    <n v="229.5"/>
    <n v="3000"/>
    <n v="0"/>
    <n v="0"/>
    <n v="0"/>
    <n v="0"/>
    <n v="0"/>
    <n v="3714"/>
    <s v="25997"/>
    <s v="LITEON"/>
    <x v="1"/>
    <n v="0"/>
    <n v="105"/>
  </r>
  <r>
    <s v="None"/>
    <s v="RT9013-33GB"/>
    <x v="5"/>
    <s v="前八週無拉料"/>
    <s v="--"/>
    <s v="--"/>
    <s v="--"/>
    <n v="0"/>
    <n v="0"/>
    <n v="0"/>
    <n v="0"/>
    <n v="0"/>
    <s v="Irene"/>
    <s v="MP"/>
    <s v="Checking"/>
    <s v="SalesPM"/>
    <m/>
    <s v="Transfer to other cust"/>
    <n v="0"/>
    <n v="0"/>
    <n v="0"/>
    <n v="0"/>
    <x v="92"/>
    <s v=""/>
    <s v=""/>
    <n v="0"/>
    <n v="0"/>
    <s v="E"/>
    <s v="E"/>
    <n v="0"/>
    <n v="0"/>
    <n v="0"/>
    <n v="0"/>
    <n v="6.3E-2"/>
    <n v="0"/>
    <n v="0"/>
    <n v="0"/>
    <n v="0"/>
    <n v="0"/>
    <n v="0"/>
    <n v="0"/>
    <n v="0"/>
    <n v="0"/>
    <n v="0"/>
    <n v="3714"/>
    <s v="25997"/>
    <s v="LITEON"/>
    <x v="1"/>
    <n v="0"/>
    <n v="105"/>
  </r>
  <r>
    <s v="Normal"/>
    <s v="RT9026GFP"/>
    <x v="5"/>
    <n v="1.1000000000000001"/>
    <n v="2.4"/>
    <n v="0"/>
    <n v="0"/>
    <n v="0"/>
    <n v="0"/>
    <n v="0"/>
    <n v="10000"/>
    <n v="2500"/>
    <s v="Irene"/>
    <s v="MP"/>
    <s v="Done"/>
    <s v="Sales"/>
    <m/>
    <s v="shortage "/>
    <n v="0"/>
    <n v="0"/>
    <n v="0"/>
    <n v="2500"/>
    <x v="153"/>
    <n v="1.1000000000000001"/>
    <n v="2.4"/>
    <n v="2188"/>
    <n v="1037"/>
    <n v="0.5"/>
    <n v="100"/>
    <n v="5841"/>
    <n v="1991"/>
    <n v="2689"/>
    <n v="2000"/>
    <n v="8.5599999999999996E-2"/>
    <n v="0"/>
    <n v="214"/>
    <n v="0"/>
    <n v="214"/>
    <n v="20000"/>
    <n v="10000"/>
    <n v="10000"/>
    <n v="5000"/>
    <n v="5000"/>
    <n v="5000"/>
    <n v="3714"/>
    <s v="25997"/>
    <s v="LITEON"/>
    <x v="1"/>
    <n v="0"/>
    <n v="105"/>
  </r>
  <r>
    <s v="OverStock"/>
    <s v="RT9040GQW(2)"/>
    <x v="5"/>
    <n v="13"/>
    <n v="4.5999999999999996"/>
    <n v="51.4"/>
    <n v="18.100000000000001"/>
    <n v="69000"/>
    <n v="67500"/>
    <n v="67500"/>
    <n v="18596"/>
    <n v="17096"/>
    <s v="Irene"/>
    <s v="MP"/>
    <s v="Done"/>
    <s v="Sales"/>
    <m/>
    <s v="forecast 18k/m"/>
    <n v="17096"/>
    <n v="0"/>
    <n v="0"/>
    <n v="0"/>
    <x v="196"/>
    <n v="64.400000000000006"/>
    <n v="22.7"/>
    <n v="1313"/>
    <n v="3733"/>
    <n v="2.8"/>
    <n v="150"/>
    <n v="14202"/>
    <n v="16000"/>
    <n v="16300"/>
    <n v="19300"/>
    <n v="0.1215"/>
    <n v="8201.25"/>
    <n v="2077.1639999999998"/>
    <n v="0"/>
    <n v="10278.413999999999"/>
    <n v="15000"/>
    <n v="18000"/>
    <n v="18000"/>
    <n v="12000"/>
    <n v="7500"/>
    <n v="7500"/>
    <n v="3714"/>
    <s v="25997"/>
    <s v="LITEON"/>
    <x v="1"/>
    <n v="0"/>
    <n v="105"/>
  </r>
  <r>
    <s v="OverStock"/>
    <s v="RT9043GB"/>
    <x v="5"/>
    <n v="0"/>
    <n v="0"/>
    <n v="48"/>
    <n v="15.5"/>
    <n v="12000"/>
    <n v="18000"/>
    <n v="6000"/>
    <n v="0"/>
    <n v="0"/>
    <s v="Irene"/>
    <s v="MP"/>
    <s v="Done"/>
    <s v="Sales"/>
    <m/>
    <s v="shortage "/>
    <n v="0"/>
    <n v="0"/>
    <n v="0"/>
    <n v="0"/>
    <x v="54"/>
    <n v="48"/>
    <n v="15.5"/>
    <n v="375"/>
    <n v="1158"/>
    <n v="3.1"/>
    <n v="150"/>
    <n v="6929"/>
    <n v="1991"/>
    <n v="2000"/>
    <n v="2000"/>
    <n v="5.3400000000000003E-2"/>
    <n v="961.2"/>
    <n v="0"/>
    <n v="0"/>
    <n v="961.2"/>
    <n v="9000"/>
    <n v="3000"/>
    <n v="3000"/>
    <n v="3000"/>
    <n v="3000"/>
    <n v="3000"/>
    <n v="3714"/>
    <s v="25997"/>
    <s v="LITEON"/>
    <x v="1"/>
    <n v="0"/>
    <n v="105"/>
  </r>
  <r>
    <s v="OverStock"/>
    <s v="RT9048GSP"/>
    <x v="5"/>
    <n v="0.1"/>
    <n v="0.2"/>
    <n v="16"/>
    <n v="26.3"/>
    <n v="20000"/>
    <n v="25000"/>
    <n v="15000"/>
    <n v="210"/>
    <n v="210"/>
    <s v="Irene"/>
    <s v="MP"/>
    <s v="Done"/>
    <s v="Sales"/>
    <m/>
    <s v="Jan forecast 10k "/>
    <n v="210"/>
    <n v="0"/>
    <n v="0"/>
    <n v="0"/>
    <x v="197"/>
    <n v="16.100000000000001"/>
    <n v="26.5"/>
    <n v="1563"/>
    <n v="951"/>
    <n v="0.6"/>
    <n v="100"/>
    <n v="5556"/>
    <n v="1000"/>
    <n v="5026"/>
    <n v="6000"/>
    <n v="0.1139"/>
    <n v="2847.5"/>
    <n v="23.919"/>
    <n v="0"/>
    <n v="2871.4189999999999"/>
    <n v="5000"/>
    <n v="5000"/>
    <n v="0"/>
    <n v="0"/>
    <n v="0"/>
    <n v="0"/>
    <n v="3714"/>
    <s v="25997"/>
    <s v="LITEON"/>
    <x v="1"/>
    <n v="0"/>
    <n v="105"/>
  </r>
  <r>
    <s v="Normal"/>
    <s v="RT9049-12GB"/>
    <x v="5"/>
    <n v="10.7"/>
    <n v="11.5"/>
    <n v="0"/>
    <n v="0"/>
    <n v="0"/>
    <n v="0"/>
    <n v="0"/>
    <n v="12000"/>
    <n v="12000"/>
    <s v="Irene"/>
    <s v="MP"/>
    <s v="Done"/>
    <s v="Sales"/>
    <m/>
    <s v="q1 forecast 15k "/>
    <n v="12000"/>
    <n v="0"/>
    <n v="0"/>
    <n v="0"/>
    <x v="42"/>
    <n v="10.7"/>
    <n v="11.5"/>
    <n v="1125"/>
    <n v="1039"/>
    <n v="0.9"/>
    <n v="100"/>
    <n v="2505"/>
    <n v="3850"/>
    <n v="4000"/>
    <n v="0"/>
    <n v="3.9199999999999999E-2"/>
    <n v="0"/>
    <n v="470.4"/>
    <n v="0"/>
    <n v="470.4"/>
    <n v="6000"/>
    <n v="6000"/>
    <n v="3000"/>
    <n v="0"/>
    <n v="0"/>
    <n v="0"/>
    <n v="3714"/>
    <s v="25997"/>
    <s v="LITEON"/>
    <x v="1"/>
    <n v="0"/>
    <n v="105"/>
  </r>
  <r>
    <s v="Normal"/>
    <s v="RT9053AGB"/>
    <x v="5"/>
    <n v="8"/>
    <n v="750"/>
    <n v="0"/>
    <n v="0"/>
    <n v="0"/>
    <n v="0"/>
    <n v="0"/>
    <n v="3000"/>
    <n v="3000"/>
    <s v="Irene"/>
    <s v="MP"/>
    <s v="Done"/>
    <s v="Sales"/>
    <m/>
    <s v="q1 forcast 6k "/>
    <n v="3000"/>
    <n v="0"/>
    <n v="0"/>
    <n v="0"/>
    <x v="59"/>
    <n v="8"/>
    <n v="750"/>
    <n v="375"/>
    <n v="4"/>
    <n v="0"/>
    <n v="50"/>
    <n v="0"/>
    <n v="40"/>
    <n v="1648"/>
    <n v="0"/>
    <n v="4.7800000000000002E-2"/>
    <n v="0"/>
    <n v="143.4"/>
    <n v="0"/>
    <n v="143.4"/>
    <n v="0"/>
    <n v="0"/>
    <n v="0"/>
    <n v="0"/>
    <n v="0"/>
    <n v="0"/>
    <n v="3714"/>
    <s v="25997"/>
    <s v="LITEON"/>
    <x v="1"/>
    <n v="0"/>
    <n v="105"/>
  </r>
  <r>
    <s v="None"/>
    <s v="RT9166-12GVL"/>
    <x v="5"/>
    <s v="前八週無拉料"/>
    <s v="--"/>
    <s v="--"/>
    <s v="--"/>
    <n v="0"/>
    <n v="0"/>
    <n v="0"/>
    <n v="0"/>
    <n v="0"/>
    <s v="Irene"/>
    <s v="MP"/>
    <s v="Checking"/>
    <s v="Sales"/>
    <m/>
    <n v="0"/>
    <n v="0"/>
    <n v="0"/>
    <n v="0"/>
    <n v="0"/>
    <x v="92"/>
    <s v=""/>
    <s v=""/>
    <n v="0"/>
    <n v="0"/>
    <s v="E"/>
    <s v="E"/>
    <n v="0"/>
    <n v="0"/>
    <n v="0"/>
    <n v="5063"/>
    <n v="3.4000000000000002E-2"/>
    <n v="0"/>
    <n v="0"/>
    <n v="0"/>
    <n v="0"/>
    <n v="0"/>
    <n v="0"/>
    <n v="0"/>
    <n v="0"/>
    <n v="0"/>
    <n v="0"/>
    <n v="3714"/>
    <s v="25997"/>
    <s v="LITEON"/>
    <x v="1"/>
    <n v="0"/>
    <n v="105"/>
  </r>
  <r>
    <s v="Normal"/>
    <s v="RT9173DGSP"/>
    <x v="5"/>
    <n v="0"/>
    <s v="--"/>
    <n v="0"/>
    <s v="--"/>
    <n v="0"/>
    <n v="0"/>
    <n v="0"/>
    <n v="0"/>
    <n v="0"/>
    <s v="Irene"/>
    <s v="MP"/>
    <s v="Done"/>
    <s v="Sales"/>
    <m/>
    <s v="ship out in 12/28"/>
    <n v="0"/>
    <n v="0"/>
    <n v="0"/>
    <n v="0"/>
    <x v="92"/>
    <n v="0"/>
    <s v=""/>
    <n v="313"/>
    <n v="0"/>
    <s v="E"/>
    <s v="E"/>
    <n v="0"/>
    <n v="0"/>
    <n v="0"/>
    <n v="0"/>
    <n v="6.4899999999999999E-2"/>
    <n v="0"/>
    <n v="0"/>
    <n v="0"/>
    <n v="0"/>
    <n v="0"/>
    <n v="0"/>
    <n v="0"/>
    <n v="0"/>
    <n v="0"/>
    <n v="0"/>
    <n v="3714"/>
    <s v="25997"/>
    <s v="LITEON"/>
    <x v="1"/>
    <n v="0"/>
    <n v="105"/>
  </r>
  <r>
    <s v="Normal"/>
    <s v="RT9179GB"/>
    <x v="5"/>
    <n v="15.7"/>
    <n v="9.6999999999999993"/>
    <n v="0"/>
    <n v="0"/>
    <n v="0"/>
    <n v="0"/>
    <n v="0"/>
    <n v="3000"/>
    <n v="12945"/>
    <s v="Irene"/>
    <s v="MP"/>
    <s v="Done"/>
    <s v="Sales"/>
    <m/>
    <s v="q1 forecst 18k"/>
    <n v="0"/>
    <n v="0"/>
    <n v="12945"/>
    <n v="0"/>
    <x v="198"/>
    <n v="15.7"/>
    <n v="9.6999999999999993"/>
    <n v="823"/>
    <n v="1333"/>
    <n v="1.6"/>
    <n v="100"/>
    <n v="0"/>
    <n v="9000"/>
    <n v="9000"/>
    <n v="0"/>
    <n v="4.6699999999999998E-2"/>
    <n v="0"/>
    <n v="604.53149999999994"/>
    <n v="604.53149999999994"/>
    <n v="604.53149999999994"/>
    <n v="6000"/>
    <n v="3000"/>
    <n v="3000"/>
    <n v="3000"/>
    <n v="3000"/>
    <n v="3000"/>
    <n v="3714"/>
    <s v="25997"/>
    <s v="LITEON"/>
    <x v="1"/>
    <n v="0"/>
    <n v="105"/>
  </r>
  <r>
    <s v="Normal"/>
    <s v="RT9193-15GB"/>
    <x v="16"/>
    <n v="6.8"/>
    <s v="--"/>
    <n v="0"/>
    <s v="--"/>
    <n v="0"/>
    <n v="0"/>
    <n v="0"/>
    <n v="9000"/>
    <n v="11265"/>
    <s v="Irene"/>
    <s v=""/>
    <s v="Checking"/>
    <s v="Sales"/>
    <m/>
    <n v="0"/>
    <n v="6000"/>
    <n v="0"/>
    <n v="5265"/>
    <n v="0"/>
    <x v="199"/>
    <n v="6.8"/>
    <s v=""/>
    <n v="1649"/>
    <s v=""/>
    <s v="E"/>
    <s v="E"/>
    <n v="0"/>
    <n v="0"/>
    <n v="0"/>
    <n v="0"/>
    <n v="0.04"/>
    <n v="0"/>
    <n v="450.6"/>
    <n v="210.6"/>
    <n v="450.6"/>
    <n v="0"/>
    <n v="0"/>
    <n v="0"/>
    <n v="0"/>
    <n v="0"/>
    <n v="0"/>
    <n v="3715"/>
    <s v="25997"/>
    <s v="LITEON"/>
    <x v="1"/>
    <n v="0"/>
    <n v="105"/>
  </r>
  <r>
    <s v="Normal"/>
    <s v="RT9193-15PB"/>
    <x v="5"/>
    <n v="0"/>
    <n v="0"/>
    <n v="8.1999999999999993"/>
    <n v="24"/>
    <n v="24000"/>
    <n v="24000"/>
    <n v="24000"/>
    <n v="0"/>
    <n v="0"/>
    <s v="Irene"/>
    <s v="MP"/>
    <s v="Checking"/>
    <s v="Sales"/>
    <m/>
    <n v="0"/>
    <n v="0"/>
    <n v="0"/>
    <n v="0"/>
    <n v="0"/>
    <x v="68"/>
    <n v="8.1999999999999993"/>
    <n v="24"/>
    <n v="2911"/>
    <n v="1000"/>
    <n v="0.3"/>
    <n v="50"/>
    <n v="6000"/>
    <n v="3000"/>
    <n v="0"/>
    <n v="0"/>
    <n v="3.3399999999999999E-2"/>
    <n v="801.6"/>
    <n v="0"/>
    <n v="0"/>
    <n v="801.6"/>
    <n v="9000"/>
    <n v="9000"/>
    <n v="9000"/>
    <n v="9000"/>
    <n v="9000"/>
    <n v="9000"/>
    <n v="3714"/>
    <s v="25997"/>
    <s v="LITEON"/>
    <x v="1"/>
    <n v="0"/>
    <n v="105"/>
  </r>
  <r>
    <s v="Normal"/>
    <s v="RT9193-18GB"/>
    <x v="5"/>
    <n v="16"/>
    <s v="--"/>
    <n v="0"/>
    <s v="--"/>
    <n v="0"/>
    <n v="0"/>
    <n v="0"/>
    <n v="6000"/>
    <n v="6000"/>
    <s v="Irene"/>
    <s v="MP"/>
    <s v="Checking"/>
    <s v="Sales"/>
    <m/>
    <n v="0"/>
    <n v="3000"/>
    <n v="0"/>
    <n v="3000"/>
    <n v="0"/>
    <x v="200"/>
    <n v="16"/>
    <s v=""/>
    <n v="375"/>
    <s v=""/>
    <s v="E"/>
    <s v="E"/>
    <n v="0"/>
    <n v="0"/>
    <n v="0"/>
    <n v="0"/>
    <n v="3.6299999999999999E-2"/>
    <n v="0"/>
    <n v="217.79999999999998"/>
    <n v="108.89999999999999"/>
    <n v="217.79999999999998"/>
    <n v="3000"/>
    <n v="3000"/>
    <n v="3000"/>
    <n v="3000"/>
    <n v="3000"/>
    <n v="3000"/>
    <n v="3714"/>
    <s v="25997"/>
    <s v="LITEON"/>
    <x v="1"/>
    <n v="0"/>
    <n v="105"/>
  </r>
  <r>
    <s v="ZeroZero"/>
    <s v="RT9193-28GB"/>
    <x v="5"/>
    <s v="前八週無拉料"/>
    <s v="--"/>
    <s v="--"/>
    <s v="--"/>
    <n v="3000"/>
    <n v="3000"/>
    <n v="0"/>
    <n v="0"/>
    <n v="0"/>
    <s v="Irene"/>
    <s v=""/>
    <s v="Checking"/>
    <s v="Sales"/>
    <m/>
    <n v="0"/>
    <n v="0"/>
    <n v="0"/>
    <n v="0"/>
    <n v="0"/>
    <x v="59"/>
    <s v=""/>
    <s v=""/>
    <n v="0"/>
    <s v=""/>
    <s v="E"/>
    <s v="E"/>
    <n v="0"/>
    <n v="0"/>
    <n v="0"/>
    <n v="0"/>
    <n v="3.8300000000000001E-2"/>
    <n v="114.9"/>
    <n v="0"/>
    <n v="0"/>
    <n v="114.9"/>
    <n v="0"/>
    <n v="0"/>
    <n v="0"/>
    <n v="0"/>
    <n v="0"/>
    <n v="0"/>
    <n v="3715"/>
    <s v="25997"/>
    <s v="LITEON"/>
    <x v="0"/>
    <n v="0"/>
    <n v="105"/>
  </r>
  <r>
    <s v="ZeroZero"/>
    <s v="RT9297GQW"/>
    <x v="5"/>
    <s v="前八週無拉料"/>
    <s v="--"/>
    <s v="--"/>
    <s v="--"/>
    <n v="3000"/>
    <n v="3000"/>
    <n v="0"/>
    <n v="0"/>
    <n v="0"/>
    <s v="Irene"/>
    <s v="New"/>
    <s v="Checking"/>
    <s v="Sales"/>
    <m/>
    <s v="BL in Jun'17"/>
    <n v="0"/>
    <n v="0"/>
    <n v="0"/>
    <n v="0"/>
    <x v="59"/>
    <s v=""/>
    <s v=""/>
    <n v="0"/>
    <s v=""/>
    <s v="E"/>
    <s v="E"/>
    <n v="0"/>
    <n v="0"/>
    <n v="0"/>
    <n v="0"/>
    <n v="0.22500000000000001"/>
    <n v="675"/>
    <n v="0"/>
    <n v="0"/>
    <n v="675"/>
    <n v="0"/>
    <n v="0"/>
    <n v="0"/>
    <n v="0"/>
    <n v="0"/>
    <n v="0"/>
    <n v="3714"/>
    <s v="25997"/>
    <s v="LITEON"/>
    <x v="0"/>
    <n v="0"/>
    <n v="105"/>
  </r>
  <r>
    <s v="FCST"/>
    <s v="RT9818C-27GV"/>
    <x v="5"/>
    <s v="前八週無拉料"/>
    <n v="30.9"/>
    <s v="--"/>
    <n v="6.9"/>
    <n v="201000"/>
    <n v="126000"/>
    <n v="75000"/>
    <n v="486000"/>
    <n v="561000"/>
    <s v="Irene"/>
    <s v="MP"/>
    <s v="Checking"/>
    <s v="Sales"/>
    <m/>
    <s v="Demand postpone to Jan, forecast 100k/m"/>
    <n v="561000"/>
    <n v="0"/>
    <n v="0"/>
    <n v="0"/>
    <x v="201"/>
    <s v=""/>
    <n v="37.799999999999997"/>
    <n v="0"/>
    <n v="18182"/>
    <s v="F"/>
    <s v="F"/>
    <n v="8132"/>
    <n v="146158"/>
    <n v="91200"/>
    <n v="127968"/>
    <n v="3.6900000000000002E-2"/>
    <n v="4649.4000000000005"/>
    <n v="20700.900000000001"/>
    <n v="0"/>
    <n v="25350.300000000003"/>
    <n v="111000"/>
    <n v="84000"/>
    <n v="138000"/>
    <n v="102000"/>
    <n v="120000"/>
    <n v="120000"/>
    <n v="3714"/>
    <s v="25997"/>
    <s v="LITEON"/>
    <x v="1"/>
    <n v="0"/>
    <n v="105"/>
  </r>
  <r>
    <s v="OverStock"/>
    <s v="RT9818C-30PV"/>
    <x v="5"/>
    <n v="0"/>
    <n v="0"/>
    <n v="22.8"/>
    <n v="16.3"/>
    <n v="126000"/>
    <n v="171000"/>
    <n v="84000"/>
    <n v="0"/>
    <n v="0"/>
    <s v="Irene"/>
    <s v="MP"/>
    <s v="Done"/>
    <s v="Sales"/>
    <m/>
    <s v="shortage "/>
    <n v="0"/>
    <n v="0"/>
    <n v="0"/>
    <n v="0"/>
    <x v="202"/>
    <n v="22.8"/>
    <n v="16.3"/>
    <n v="7500"/>
    <n v="10507"/>
    <n v="1.4"/>
    <n v="100"/>
    <n v="58566"/>
    <n v="26000"/>
    <n v="30000"/>
    <n v="25000"/>
    <n v="3.7600000000000001E-2"/>
    <n v="6429.6"/>
    <n v="0"/>
    <n v="0"/>
    <n v="6429.6"/>
    <n v="0"/>
    <n v="0"/>
    <n v="0"/>
    <n v="0"/>
    <n v="0"/>
    <n v="0"/>
    <n v="3714"/>
    <s v="25997"/>
    <s v="LITEON"/>
    <x v="1"/>
    <n v="0"/>
    <n v="105"/>
  </r>
  <r>
    <s v="OverStock"/>
    <s v="SC4437SK-3.3TRT"/>
    <x v="9"/>
    <n v="7.6"/>
    <n v="3.1"/>
    <n v="12.5"/>
    <n v="5"/>
    <n v="600000"/>
    <n v="750000"/>
    <n v="300000"/>
    <n v="420000"/>
    <n v="456000"/>
    <s v="Dustin"/>
    <s v="MP"/>
    <s v="Checking"/>
    <s v="Sales"/>
    <m/>
    <s v="FCST:400K/M"/>
    <n v="96000"/>
    <n v="54000"/>
    <n v="306000"/>
    <n v="0"/>
    <x v="203"/>
    <n v="20.100000000000001"/>
    <n v="8.1"/>
    <n v="60000"/>
    <n v="148562"/>
    <n v="2.5"/>
    <n v="150"/>
    <n v="191749"/>
    <n v="832418"/>
    <n v="469557"/>
    <n v="250"/>
    <n v="6.8900000000000003E-2"/>
    <n v="51675"/>
    <n v="31418.400000000001"/>
    <n v="24804"/>
    <n v="83093.400000000009"/>
    <n v="300000"/>
    <n v="400000"/>
    <n v="400000"/>
    <n v="400000"/>
    <n v="400000"/>
    <n v="400000"/>
    <n v="3719"/>
    <s v="25997"/>
    <s v="LITEON"/>
    <x v="1"/>
    <n v="0"/>
    <n v="105"/>
  </r>
  <r>
    <s v="Normal"/>
    <s v="SC4626ZSKTRT"/>
    <x v="9"/>
    <n v="0"/>
    <s v="--"/>
    <n v="0"/>
    <s v="--"/>
    <n v="0"/>
    <n v="0"/>
    <n v="0"/>
    <n v="0"/>
    <n v="0"/>
    <s v="Dustin"/>
    <s v="MP"/>
    <s v="Done"/>
    <s v="Sales"/>
    <m/>
    <s v="consumed on DEC"/>
    <n v="0"/>
    <n v="0"/>
    <n v="0"/>
    <n v="0"/>
    <x v="92"/>
    <n v="0"/>
    <s v=""/>
    <n v="375"/>
    <s v=""/>
    <s v="E"/>
    <s v="E"/>
    <n v="0"/>
    <n v="0"/>
    <n v="0"/>
    <n v="0"/>
    <n v="0.23499999999999999"/>
    <n v="0"/>
    <n v="0"/>
    <n v="0"/>
    <n v="0"/>
    <n v="0"/>
    <n v="0"/>
    <n v="0"/>
    <n v="0"/>
    <n v="0"/>
    <n v="0"/>
    <n v="3719"/>
    <s v="25997"/>
    <s v="LITEON"/>
    <x v="1"/>
    <n v="0"/>
    <n v="105"/>
  </r>
  <r>
    <s v="Normal"/>
    <s v="SC632ULTRT"/>
    <x v="9"/>
    <n v="0"/>
    <s v="--"/>
    <n v="0"/>
    <s v="--"/>
    <n v="0"/>
    <n v="0"/>
    <n v="0"/>
    <n v="0"/>
    <n v="0"/>
    <s v="Dustin"/>
    <s v="MP"/>
    <s v="Done"/>
    <s v="Sales"/>
    <m/>
    <s v="consumed on DEC"/>
    <n v="0"/>
    <n v="0"/>
    <n v="0"/>
    <n v="0"/>
    <x v="92"/>
    <n v="0"/>
    <s v=""/>
    <n v="375"/>
    <s v=""/>
    <s v="E"/>
    <s v="E"/>
    <n v="0"/>
    <n v="0"/>
    <n v="0"/>
    <n v="0"/>
    <n v="0.182"/>
    <n v="0"/>
    <n v="0"/>
    <n v="0"/>
    <n v="0"/>
    <n v="0"/>
    <n v="0"/>
    <n v="0"/>
    <n v="0"/>
    <n v="0"/>
    <n v="0"/>
    <n v="3719"/>
    <s v="25997"/>
    <s v="LITEON"/>
    <x v="1"/>
    <n v="0"/>
    <n v="105"/>
  </r>
  <r>
    <s v="OverStock"/>
    <s v="SDNS-3059-SS"/>
    <x v="1"/>
    <n v="6"/>
    <n v="6.1"/>
    <n v="13.2"/>
    <n v="13.5"/>
    <n v="90000"/>
    <n v="90180"/>
    <n v="0"/>
    <n v="45010"/>
    <n v="40900"/>
    <s v="Irene"/>
    <s v="MP"/>
    <s v="Checking"/>
    <s v="Sales"/>
    <m/>
    <n v="0"/>
    <n v="19000"/>
    <n v="0"/>
    <n v="21900"/>
    <n v="0"/>
    <x v="204"/>
    <n v="19.2"/>
    <n v="19.7"/>
    <n v="6831"/>
    <n v="6667"/>
    <n v="1"/>
    <n v="100"/>
    <n v="16000"/>
    <n v="44000"/>
    <n v="12000"/>
    <n v="30000"/>
    <n v="1.0669999999999999"/>
    <n v="96222.06"/>
    <n v="43640.299999999996"/>
    <n v="23367.3"/>
    <n v="139862.35999999999"/>
    <n v="25000"/>
    <n v="20000"/>
    <n v="20000"/>
    <n v="20000"/>
    <n v="20000"/>
    <n v="20000"/>
    <n v="3715"/>
    <s v="25997"/>
    <s v="LITEON"/>
    <x v="1"/>
    <n v="0"/>
    <n v="105"/>
  </r>
  <r>
    <s v="Normal"/>
    <s v="SDNS-3988"/>
    <x v="1"/>
    <n v="2.7"/>
    <n v="9"/>
    <n v="9.4"/>
    <n v="31.5"/>
    <n v="21000"/>
    <n v="21042"/>
    <n v="10042"/>
    <n v="748"/>
    <n v="6000"/>
    <s v="Irene"/>
    <s v="MP"/>
    <s v="Checking"/>
    <s v="Sales"/>
    <m/>
    <n v="0"/>
    <n v="1000"/>
    <n v="0"/>
    <n v="5000"/>
    <n v="0"/>
    <x v="205"/>
    <n v="12"/>
    <n v="40.5"/>
    <n v="2245"/>
    <n v="667"/>
    <n v="0.3"/>
    <n v="50"/>
    <n v="3000"/>
    <n v="2000"/>
    <n v="1000"/>
    <n v="3000"/>
    <n v="3.2"/>
    <n v="67334.400000000009"/>
    <n v="19200"/>
    <n v="16000"/>
    <n v="86534.400000000009"/>
    <n v="15000"/>
    <n v="10000"/>
    <n v="5000"/>
    <n v="5000"/>
    <n v="2000"/>
    <n v="2000"/>
    <n v="3715"/>
    <s v="25997"/>
    <s v="LITEON"/>
    <x v="1"/>
    <n v="0"/>
    <n v="105"/>
  </r>
  <r>
    <s v="OverStock"/>
    <s v="SE2438T-R"/>
    <x v="3"/>
    <n v="5.9"/>
    <n v="1.9"/>
    <n v="48.3"/>
    <n v="15.4"/>
    <n v="519000"/>
    <n v="543000"/>
    <n v="276000"/>
    <n v="12000"/>
    <n v="66000"/>
    <s v="Irene"/>
    <s v="MP"/>
    <s v="Done"/>
    <s v="SalesPM"/>
    <m/>
    <s v="q1 forecast 390k"/>
    <n v="66000"/>
    <n v="0"/>
    <n v="0"/>
    <n v="0"/>
    <x v="206"/>
    <n v="54.1"/>
    <n v="17.3"/>
    <n v="11250"/>
    <n v="35149"/>
    <n v="3.1"/>
    <n v="150"/>
    <n v="97040"/>
    <n v="185485"/>
    <n v="101007"/>
    <n v="130070"/>
    <n v="0.4864"/>
    <n v="264115.20000000001"/>
    <n v="32102.400000000001"/>
    <n v="0"/>
    <n v="296217.59999999998"/>
    <n v="66000"/>
    <n v="249000"/>
    <n v="105000"/>
    <n v="138000"/>
    <n v="120000"/>
    <n v="120000"/>
    <n v="3714"/>
    <s v="25997"/>
    <s v="LITEON"/>
    <x v="1"/>
    <n v="0"/>
    <n v="105"/>
  </r>
  <r>
    <s v="OverStock"/>
    <s v="SE2576L-R"/>
    <x v="3"/>
    <n v="0"/>
    <n v="0"/>
    <n v="30"/>
    <n v="45"/>
    <n v="6000"/>
    <n v="45000"/>
    <n v="0"/>
    <n v="0"/>
    <n v="0"/>
    <s v="Irene"/>
    <s v="MP"/>
    <s v="Done"/>
    <s v="SalesPM"/>
    <m/>
    <s v="shortage "/>
    <n v="0"/>
    <n v="0"/>
    <n v="0"/>
    <n v="0"/>
    <x v="57"/>
    <n v="30"/>
    <n v="45"/>
    <n v="1500"/>
    <n v="1001"/>
    <n v="0.7"/>
    <n v="100"/>
    <n v="0"/>
    <n v="9011"/>
    <n v="3000"/>
    <n v="0"/>
    <n v="0.41"/>
    <n v="18450"/>
    <n v="0"/>
    <n v="0"/>
    <n v="18450"/>
    <n v="0"/>
    <n v="0"/>
    <n v="0"/>
    <n v="0"/>
    <n v="0"/>
    <n v="0"/>
    <n v="3714"/>
    <s v="25997"/>
    <s v="LITEON"/>
    <x v="1"/>
    <n v="0"/>
    <n v="105"/>
  </r>
  <r>
    <s v="OverStock"/>
    <s v="SE2577L-R"/>
    <x v="3"/>
    <n v="9"/>
    <n v="5.2"/>
    <n v="15.3"/>
    <n v="8.8000000000000007"/>
    <n v="66000"/>
    <n v="132000"/>
    <n v="45000"/>
    <n v="135000"/>
    <n v="78000"/>
    <s v="Irene"/>
    <s v="MP"/>
    <s v="Done"/>
    <s v="SalesPM"/>
    <m/>
    <s v="q1 forecast 150k, 42k transfer to othe cust"/>
    <n v="78000"/>
    <n v="0"/>
    <n v="0"/>
    <n v="0"/>
    <x v="207"/>
    <n v="24.3"/>
    <n v="14"/>
    <n v="8625"/>
    <n v="14972"/>
    <n v="1.7"/>
    <n v="100"/>
    <n v="69151"/>
    <n v="59994"/>
    <n v="5600"/>
    <n v="19360"/>
    <n v="0.22"/>
    <n v="29040"/>
    <n v="17160"/>
    <n v="0"/>
    <n v="46200"/>
    <n v="69000"/>
    <n v="63000"/>
    <n v="21000"/>
    <n v="21000"/>
    <n v="0"/>
    <n v="0"/>
    <n v="3714"/>
    <s v="25997"/>
    <s v="LITEON"/>
    <x v="1"/>
    <n v="0"/>
    <n v="105"/>
  </r>
  <r>
    <s v="OverStock"/>
    <s v="SE2595L-R"/>
    <x v="3"/>
    <n v="0"/>
    <n v="0"/>
    <n v="24.5"/>
    <n v="37.5"/>
    <n v="120000"/>
    <n v="138000"/>
    <n v="57000"/>
    <n v="0"/>
    <n v="0"/>
    <s v="Irene"/>
    <s v="MP"/>
    <s v="Checking"/>
    <s v="Sales"/>
    <m/>
    <n v="0"/>
    <n v="0"/>
    <n v="0"/>
    <n v="0"/>
    <n v="0"/>
    <x v="208"/>
    <n v="24.5"/>
    <n v="37.5"/>
    <n v="5625"/>
    <n v="3682"/>
    <n v="0.7"/>
    <n v="100"/>
    <n v="16371"/>
    <n v="10869"/>
    <n v="5900"/>
    <n v="20000"/>
    <n v="1.0551999999999999"/>
    <n v="145617.59999999998"/>
    <n v="0"/>
    <n v="0"/>
    <n v="145617.59999999998"/>
    <n v="21000"/>
    <n v="18000"/>
    <n v="21000"/>
    <n v="0"/>
    <n v="0"/>
    <n v="0"/>
    <n v="3714"/>
    <s v="25997"/>
    <s v="LITEON"/>
    <x v="1"/>
    <n v="0"/>
    <n v="105"/>
  </r>
  <r>
    <s v="Normal"/>
    <s v="SE2623L1-R"/>
    <x v="3"/>
    <n v="0"/>
    <s v="--"/>
    <n v="0"/>
    <s v="--"/>
    <n v="0"/>
    <n v="0"/>
    <n v="0"/>
    <n v="0"/>
    <n v="0"/>
    <s v="Irene"/>
    <s v="MP"/>
    <s v="Checking"/>
    <s v="Sales"/>
    <m/>
    <n v="0"/>
    <n v="0"/>
    <n v="0"/>
    <n v="0"/>
    <n v="0"/>
    <x v="92"/>
    <n v="0"/>
    <s v=""/>
    <n v="375"/>
    <s v=""/>
    <s v="E"/>
    <s v="E"/>
    <n v="0"/>
    <n v="0"/>
    <n v="0"/>
    <n v="0"/>
    <n v="0.39"/>
    <n v="0"/>
    <n v="0"/>
    <n v="0"/>
    <n v="0"/>
    <n v="0"/>
    <n v="0"/>
    <n v="0"/>
    <n v="0"/>
    <n v="0"/>
    <n v="0"/>
    <n v="3719"/>
    <s v="25997"/>
    <s v="LITEON"/>
    <x v="1"/>
    <n v="0"/>
    <n v="105"/>
  </r>
  <r>
    <s v="Normal"/>
    <s v="SE5003L1-R"/>
    <x v="3"/>
    <n v="0"/>
    <n v="0"/>
    <n v="4"/>
    <n v="6.1"/>
    <n v="6000"/>
    <n v="9000"/>
    <n v="3000"/>
    <n v="3000"/>
    <n v="0"/>
    <s v="Irene"/>
    <s v="MP"/>
    <s v="Checking"/>
    <s v="Sales"/>
    <m/>
    <n v="0"/>
    <n v="0"/>
    <n v="0"/>
    <n v="0"/>
    <n v="0"/>
    <x v="75"/>
    <n v="4"/>
    <n v="6.1"/>
    <n v="2250"/>
    <n v="1487"/>
    <n v="0.7"/>
    <n v="100"/>
    <n v="7679"/>
    <n v="5700"/>
    <n v="6400"/>
    <n v="0"/>
    <n v="0.7349"/>
    <n v="6614.1"/>
    <n v="0"/>
    <n v="0"/>
    <n v="6614.1"/>
    <n v="9000"/>
    <n v="6000"/>
    <n v="6000"/>
    <n v="6000"/>
    <n v="0"/>
    <n v="0"/>
    <n v="3714"/>
    <s v="25997"/>
    <s v="LITEON"/>
    <x v="1"/>
    <n v="0"/>
    <n v="105"/>
  </r>
  <r>
    <s v="OverStock"/>
    <s v="SE5005L-R"/>
    <x v="3"/>
    <n v="0"/>
    <n v="0"/>
    <n v="48"/>
    <n v="17.3"/>
    <n v="45000"/>
    <n v="54000"/>
    <n v="0"/>
    <n v="0"/>
    <n v="0"/>
    <s v="Irene"/>
    <s v="MP"/>
    <s v="Done"/>
    <s v="SalesPM"/>
    <m/>
    <s v="shortage "/>
    <n v="0"/>
    <n v="0"/>
    <n v="0"/>
    <n v="0"/>
    <x v="184"/>
    <n v="48"/>
    <n v="17.3"/>
    <n v="1125"/>
    <n v="3127"/>
    <n v="2.8"/>
    <n v="150"/>
    <n v="14447"/>
    <n v="7700"/>
    <n v="8000"/>
    <n v="0"/>
    <n v="0.31259999999999999"/>
    <n v="16880.399999999998"/>
    <n v="0"/>
    <n v="0"/>
    <n v="16880.399999999998"/>
    <n v="3000"/>
    <n v="3000"/>
    <n v="0"/>
    <n v="0"/>
    <n v="0"/>
    <n v="0"/>
    <n v="3714"/>
    <s v="25997"/>
    <s v="LITEON"/>
    <x v="1"/>
    <n v="0"/>
    <n v="105"/>
  </r>
  <r>
    <s v="OverStock"/>
    <s v="SE5008L-R"/>
    <x v="3"/>
    <n v="8"/>
    <n v="5.2"/>
    <n v="37.299999999999997"/>
    <n v="24.1"/>
    <n v="33000"/>
    <n v="42000"/>
    <n v="12000"/>
    <n v="6000"/>
    <n v="9000"/>
    <s v="Irene"/>
    <s v="MP"/>
    <s v="Done"/>
    <s v="SalesPM"/>
    <m/>
    <s v="q1 forecast 27k"/>
    <n v="9000"/>
    <n v="0"/>
    <n v="0"/>
    <n v="0"/>
    <x v="47"/>
    <n v="45.3"/>
    <n v="29.2"/>
    <n v="1125"/>
    <n v="1745"/>
    <n v="1.6"/>
    <n v="100"/>
    <n v="4902"/>
    <n v="8400"/>
    <n v="7800"/>
    <n v="10000"/>
    <n v="0.32240000000000002"/>
    <n v="13540.800000000001"/>
    <n v="2901.6000000000004"/>
    <n v="0"/>
    <n v="16442.400000000001"/>
    <n v="0"/>
    <n v="0"/>
    <n v="0"/>
    <n v="0"/>
    <n v="0"/>
    <n v="0"/>
    <n v="3714"/>
    <s v="25997"/>
    <s v="LITEON"/>
    <x v="1"/>
    <n v="0"/>
    <n v="105"/>
  </r>
  <r>
    <s v="OverStock"/>
    <s v="SE5022T-R"/>
    <x v="3"/>
    <n v="0"/>
    <n v="0"/>
    <n v="40"/>
    <n v="32.200000000000003"/>
    <n v="66000"/>
    <n v="105000"/>
    <n v="39000"/>
    <n v="0"/>
    <n v="0"/>
    <s v="Irene"/>
    <s v="MP"/>
    <s v="Done"/>
    <s v="SalesPM"/>
    <m/>
    <s v="shortage "/>
    <n v="0"/>
    <n v="0"/>
    <n v="0"/>
    <n v="0"/>
    <x v="209"/>
    <n v="40"/>
    <n v="32.200000000000003"/>
    <n v="2625"/>
    <n v="3256"/>
    <n v="1.2"/>
    <n v="100"/>
    <n v="9701"/>
    <n v="15200"/>
    <n v="13200"/>
    <n v="17600"/>
    <n v="0.4592"/>
    <n v="48216"/>
    <n v="0"/>
    <n v="0"/>
    <n v="48216"/>
    <n v="0"/>
    <n v="0"/>
    <n v="0"/>
    <n v="0"/>
    <n v="0"/>
    <n v="0"/>
    <n v="3714"/>
    <s v="25997"/>
    <s v="LITEON"/>
    <x v="1"/>
    <n v="0"/>
    <n v="105"/>
  </r>
  <r>
    <s v="OverStock"/>
    <s v="SE5023L-R"/>
    <x v="3"/>
    <n v="0"/>
    <n v="0"/>
    <n v="17.3"/>
    <n v="30.2"/>
    <n v="33000"/>
    <n v="39000"/>
    <n v="15000"/>
    <n v="0"/>
    <n v="0"/>
    <s v="Irene"/>
    <s v="MP"/>
    <s v="Checking"/>
    <s v="Sales"/>
    <m/>
    <n v="0"/>
    <n v="0"/>
    <n v="0"/>
    <n v="0"/>
    <n v="0"/>
    <x v="132"/>
    <n v="17.3"/>
    <n v="30.2"/>
    <n v="2250"/>
    <n v="1291"/>
    <n v="0.6"/>
    <n v="100"/>
    <n v="0"/>
    <n v="9621"/>
    <n v="12514"/>
    <n v="10000"/>
    <n v="1.1724000000000001"/>
    <n v="45723.600000000006"/>
    <n v="0"/>
    <n v="0"/>
    <n v="45723.600000000006"/>
    <n v="18000"/>
    <n v="12000"/>
    <n v="3000"/>
    <n v="3000"/>
    <n v="3000"/>
    <n v="3000"/>
    <n v="3714"/>
    <s v="25997"/>
    <s v="LITEON"/>
    <x v="1"/>
    <n v="0"/>
    <n v="105"/>
  </r>
  <r>
    <s v="OverStock"/>
    <s v="SE5516A-R"/>
    <x v="3"/>
    <n v="0"/>
    <s v="--"/>
    <n v="79.900000000000006"/>
    <s v="--"/>
    <n v="18000"/>
    <n v="45000"/>
    <n v="0"/>
    <n v="379"/>
    <n v="0"/>
    <s v="Irene"/>
    <s v="MP"/>
    <s v="Checking"/>
    <s v="Sales"/>
    <m/>
    <n v="0"/>
    <n v="0"/>
    <n v="0"/>
    <n v="0"/>
    <n v="0"/>
    <x v="57"/>
    <n v="79.900000000000006"/>
    <s v=""/>
    <n v="563"/>
    <n v="0"/>
    <s v="E"/>
    <s v="E"/>
    <n v="0"/>
    <n v="0"/>
    <n v="0"/>
    <n v="0"/>
    <n v="0.91839999999999999"/>
    <n v="41328"/>
    <n v="0"/>
    <n v="0"/>
    <n v="41328"/>
    <n v="0"/>
    <n v="4500"/>
    <n v="0"/>
    <n v="0"/>
    <n v="0"/>
    <n v="0"/>
    <n v="3714"/>
    <s v="25997"/>
    <s v="LITEON"/>
    <x v="1"/>
    <n v="0"/>
    <n v="105"/>
  </r>
  <r>
    <s v="OverStock"/>
    <s v="SKY13314-374LF"/>
    <x v="3"/>
    <n v="0"/>
    <n v="0"/>
    <n v="229.1"/>
    <n v="55.5"/>
    <n v="4053000"/>
    <n v="11340000"/>
    <n v="1689000"/>
    <n v="33000"/>
    <n v="0"/>
    <s v="Irene"/>
    <s v="MP"/>
    <s v="Done"/>
    <s v="SalesPM"/>
    <m/>
    <s v="shortage, 2017 forecast 11Mu"/>
    <n v="0"/>
    <n v="0"/>
    <n v="0"/>
    <n v="0"/>
    <x v="210"/>
    <n v="229.1"/>
    <n v="55.5"/>
    <n v="49500"/>
    <n v="204198"/>
    <n v="4.0999999999999996"/>
    <n v="150"/>
    <n v="581781"/>
    <n v="1016000"/>
    <n v="740000"/>
    <n v="2924634"/>
    <n v="6.25E-2"/>
    <n v="708750"/>
    <n v="0"/>
    <n v="0"/>
    <n v="708750"/>
    <n v="1000000"/>
    <n v="1000000"/>
    <n v="1000000"/>
    <n v="1000000"/>
    <n v="1200000"/>
    <n v="1200000"/>
    <n v="3714"/>
    <s v="25997"/>
    <s v="LITEON"/>
    <x v="1"/>
    <n v="0"/>
    <n v="105"/>
  </r>
  <r>
    <s v="OverStock"/>
    <s v="SKY13317-373LF"/>
    <x v="3"/>
    <n v="0"/>
    <n v="0"/>
    <n v="29.7"/>
    <n v="44.1"/>
    <n v="348000"/>
    <n v="423000"/>
    <n v="240000"/>
    <n v="0"/>
    <n v="0"/>
    <s v="Irene"/>
    <s v="MP"/>
    <s v="Done"/>
    <s v="SalesPM"/>
    <m/>
    <s v="shortage"/>
    <n v="0"/>
    <n v="0"/>
    <n v="0"/>
    <n v="0"/>
    <x v="211"/>
    <n v="29.7"/>
    <n v="44.1"/>
    <n v="14250"/>
    <n v="9594"/>
    <n v="0.7"/>
    <n v="100"/>
    <n v="37768"/>
    <n v="48576"/>
    <n v="36800"/>
    <n v="11036"/>
    <n v="9.9699999999999997E-2"/>
    <n v="42173.1"/>
    <n v="0"/>
    <n v="0"/>
    <n v="42173.1"/>
    <n v="51000"/>
    <n v="12000"/>
    <n v="0"/>
    <n v="0"/>
    <n v="0"/>
    <n v="0"/>
    <n v="3714"/>
    <s v="25997"/>
    <s v="LITEON"/>
    <x v="1"/>
    <n v="0"/>
    <n v="105"/>
  </r>
  <r>
    <s v="FCST"/>
    <s v="SKY13323-378LF"/>
    <x v="3"/>
    <s v="前八週無拉料"/>
    <n v="0"/>
    <s v="--"/>
    <n v="0"/>
    <n v="0"/>
    <n v="0"/>
    <n v="0"/>
    <n v="0"/>
    <n v="0"/>
    <s v="Irene"/>
    <s v="MP"/>
    <s v="Checking"/>
    <s v="Sales"/>
    <m/>
    <n v="0"/>
    <n v="0"/>
    <n v="0"/>
    <n v="0"/>
    <n v="0"/>
    <x v="92"/>
    <s v=""/>
    <n v="0"/>
    <n v="0"/>
    <n v="441"/>
    <s v="F"/>
    <s v="F"/>
    <n v="43"/>
    <n v="3925"/>
    <n v="0"/>
    <n v="0"/>
    <n v="6.3E-2"/>
    <n v="0"/>
    <n v="0"/>
    <n v="0"/>
    <n v="0"/>
    <n v="0"/>
    <n v="0"/>
    <n v="0"/>
    <n v="0"/>
    <n v="0"/>
    <n v="0"/>
    <n v="3714"/>
    <s v="25997"/>
    <s v="LITEON"/>
    <x v="1"/>
    <n v="0"/>
    <n v="105"/>
  </r>
  <r>
    <s v="OverStock"/>
    <s v="SKY13348-374LF"/>
    <x v="3"/>
    <n v="7.5"/>
    <n v="2.7"/>
    <n v="34"/>
    <n v="12.1"/>
    <n v="2400000"/>
    <n v="2700000"/>
    <n v="1410000"/>
    <n v="744000"/>
    <n v="594000"/>
    <s v="Irene"/>
    <s v="MP"/>
    <s v="Done"/>
    <s v="SalesPM"/>
    <m/>
    <s v="q1 forecast 2.1Mu"/>
    <n v="594000"/>
    <n v="0"/>
    <n v="0"/>
    <n v="0"/>
    <x v="212"/>
    <n v="41.4"/>
    <n v="14.7"/>
    <n v="79500"/>
    <n v="223382"/>
    <n v="2.8"/>
    <n v="150"/>
    <n v="580834"/>
    <n v="1346397"/>
    <n v="518895"/>
    <n v="649942"/>
    <n v="0.1358"/>
    <n v="366660"/>
    <n v="80665.2"/>
    <n v="0"/>
    <n v="447325.2"/>
    <n v="639000"/>
    <n v="768000"/>
    <n v="480000"/>
    <n v="480000"/>
    <n v="480000"/>
    <n v="480000"/>
    <n v="3714"/>
    <s v="25997"/>
    <s v="LITEON"/>
    <x v="1"/>
    <n v="0"/>
    <n v="105"/>
  </r>
  <r>
    <s v="OverStock"/>
    <s v="SKY13351-378LF"/>
    <x v="3"/>
    <n v="95"/>
    <n v="26.9"/>
    <n v="11.8"/>
    <n v="3.3"/>
    <n v="102000"/>
    <n v="102000"/>
    <n v="102000"/>
    <n v="831000"/>
    <n v="819000"/>
    <s v="Irene"/>
    <s v="MP"/>
    <s v="Checking"/>
    <s v="SalesPM"/>
    <m/>
    <s v="Lite-on forecast 100k/m, for othe cust"/>
    <n v="819000"/>
    <n v="0"/>
    <n v="0"/>
    <n v="0"/>
    <x v="213"/>
    <n v="106.8"/>
    <n v="30.2"/>
    <n v="8625"/>
    <n v="30489"/>
    <n v="3.5"/>
    <n v="150"/>
    <n v="19355"/>
    <n v="183046"/>
    <n v="116400"/>
    <n v="38000"/>
    <n v="7.0599999999999996E-2"/>
    <n v="7201.2"/>
    <n v="57821.399999999994"/>
    <n v="0"/>
    <n v="65022.6"/>
    <n v="120000"/>
    <n v="90000"/>
    <n v="60000"/>
    <n v="60000"/>
    <n v="60000"/>
    <n v="60000"/>
    <n v="3714"/>
    <s v="25997"/>
    <s v="LITEON"/>
    <x v="1"/>
    <n v="0"/>
    <n v="105"/>
  </r>
  <r>
    <s v="Normal"/>
    <s v="SKY13370-374LF"/>
    <x v="3"/>
    <n v="0"/>
    <n v="0"/>
    <n v="7.5"/>
    <n v="3.6"/>
    <n v="90000"/>
    <n v="90000"/>
    <n v="60000"/>
    <n v="0"/>
    <n v="0"/>
    <s v="Irene"/>
    <s v="MP"/>
    <s v="Checking"/>
    <s v="Sales"/>
    <m/>
    <n v="0"/>
    <n v="0"/>
    <n v="0"/>
    <n v="0"/>
    <n v="0"/>
    <x v="214"/>
    <n v="7.5"/>
    <n v="3.6"/>
    <n v="12000"/>
    <n v="25032"/>
    <n v="2.1"/>
    <n v="150"/>
    <n v="15428"/>
    <n v="142860"/>
    <n v="97000"/>
    <n v="52000"/>
    <n v="0.1681"/>
    <n v="15129"/>
    <n v="0"/>
    <n v="0"/>
    <n v="15129"/>
    <n v="120000"/>
    <n v="105000"/>
    <n v="45000"/>
    <n v="45000"/>
    <n v="21000"/>
    <n v="21000"/>
    <n v="3714"/>
    <s v="25997"/>
    <s v="LITEON"/>
    <x v="1"/>
    <n v="0"/>
    <n v="105"/>
  </r>
  <r>
    <s v="FCST"/>
    <s v="SKY13377-313LF"/>
    <x v="3"/>
    <s v="前八週無拉料"/>
    <n v="0"/>
    <s v="--"/>
    <n v="12.3"/>
    <n v="117000"/>
    <n v="117000"/>
    <n v="90000"/>
    <n v="0"/>
    <n v="0"/>
    <s v="Irene"/>
    <s v="MP"/>
    <s v="Done"/>
    <s v="SalesPM"/>
    <m/>
    <s v="q1 forecast 87k"/>
    <n v="0"/>
    <n v="0"/>
    <n v="0"/>
    <n v="0"/>
    <x v="215"/>
    <s v=""/>
    <n v="12.3"/>
    <n v="0"/>
    <n v="9496"/>
    <s v="F"/>
    <s v="F"/>
    <n v="0"/>
    <n v="58465"/>
    <n v="27000"/>
    <n v="0"/>
    <n v="0.20799999999999999"/>
    <n v="24336"/>
    <n v="0"/>
    <n v="0"/>
    <n v="24336"/>
    <n v="0"/>
    <n v="0"/>
    <n v="0"/>
    <n v="0"/>
    <n v="0"/>
    <n v="0"/>
    <n v="3714"/>
    <s v="25997"/>
    <s v="LITEON"/>
    <x v="1"/>
    <n v="0"/>
    <n v="105"/>
  </r>
  <r>
    <s v="Normal"/>
    <s v="SKY13438-374LF"/>
    <x v="3"/>
    <n v="0.5"/>
    <n v="0.8"/>
    <n v="14.9"/>
    <n v="22.6"/>
    <n v="69000"/>
    <n v="84000"/>
    <n v="30000"/>
    <n v="18000"/>
    <n v="3000"/>
    <s v="Irene"/>
    <s v="MP"/>
    <s v="Done"/>
    <s v="SalesPM"/>
    <m/>
    <s v="q1 forecast 45k"/>
    <n v="3000"/>
    <n v="0"/>
    <n v="0"/>
    <n v="0"/>
    <x v="216"/>
    <n v="15.5"/>
    <n v="23.4"/>
    <n v="5625"/>
    <n v="3715"/>
    <n v="0.7"/>
    <n v="100"/>
    <n v="16663"/>
    <n v="10869"/>
    <n v="5900"/>
    <n v="20000"/>
    <n v="0.1231"/>
    <n v="10340.4"/>
    <n v="369.3"/>
    <n v="0"/>
    <n v="10709.7"/>
    <n v="21000"/>
    <n v="18000"/>
    <n v="21000"/>
    <n v="0"/>
    <n v="0"/>
    <n v="0"/>
    <n v="3714"/>
    <s v="25997"/>
    <s v="LITEON"/>
    <x v="1"/>
    <n v="0"/>
    <n v="105"/>
  </r>
  <r>
    <s v="OverStock"/>
    <s v="SKY65404-31"/>
    <x v="3"/>
    <n v="0"/>
    <n v="0"/>
    <n v="17.3"/>
    <n v="20.2"/>
    <n v="78000"/>
    <n v="78000"/>
    <n v="24000"/>
    <n v="0"/>
    <n v="0"/>
    <s v="Irene"/>
    <s v="MP"/>
    <s v="Done"/>
    <s v="SalesPM"/>
    <m/>
    <s v="q1 forecast 78k"/>
    <n v="0"/>
    <n v="0"/>
    <n v="0"/>
    <n v="0"/>
    <x v="217"/>
    <n v="17.3"/>
    <n v="20.2"/>
    <n v="4500"/>
    <n v="3862"/>
    <n v="0.9"/>
    <n v="100"/>
    <n v="2761"/>
    <n v="26000"/>
    <n v="20000"/>
    <n v="30000"/>
    <n v="0.21"/>
    <n v="16380"/>
    <n v="0"/>
    <n v="0"/>
    <n v="16380"/>
    <n v="24000"/>
    <n v="24000"/>
    <n v="30000"/>
    <n v="30000"/>
    <n v="15000"/>
    <n v="15000"/>
    <n v="3714"/>
    <s v="25997"/>
    <s v="LITEON"/>
    <x v="1"/>
    <n v="0"/>
    <n v="105"/>
  </r>
  <r>
    <s v="Normal"/>
    <s v="SKY65405-21"/>
    <x v="3"/>
    <n v="0"/>
    <n v="0"/>
    <n v="12"/>
    <n v="15.8"/>
    <n v="9000"/>
    <n v="18000"/>
    <n v="0"/>
    <n v="0"/>
    <n v="0"/>
    <s v="Irene"/>
    <s v="MP"/>
    <s v="Checking"/>
    <s v="Sales"/>
    <m/>
    <n v="0"/>
    <n v="0"/>
    <n v="0"/>
    <n v="0"/>
    <n v="0"/>
    <x v="54"/>
    <n v="12"/>
    <n v="15.8"/>
    <n v="1500"/>
    <n v="1139"/>
    <n v="0.8"/>
    <n v="100"/>
    <n v="1247"/>
    <n v="7000"/>
    <n v="4000"/>
    <n v="1000"/>
    <n v="0.1759"/>
    <n v="3166.2"/>
    <n v="0"/>
    <n v="0"/>
    <n v="3166.2"/>
    <n v="9000"/>
    <n v="6000"/>
    <n v="6000"/>
    <n v="3000"/>
    <n v="3000"/>
    <n v="3000"/>
    <n v="3714"/>
    <s v="25997"/>
    <s v="LITEON"/>
    <x v="1"/>
    <n v="0"/>
    <n v="105"/>
  </r>
  <r>
    <s v="Normal"/>
    <s v="SKY65971-11"/>
    <x v="3"/>
    <n v="0"/>
    <n v="0"/>
    <n v="12"/>
    <n v="5.8"/>
    <n v="18000"/>
    <n v="18000"/>
    <n v="12000"/>
    <n v="0"/>
    <n v="0"/>
    <s v="Irene"/>
    <s v="MP"/>
    <s v="Checking"/>
    <s v="Sales"/>
    <m/>
    <n v="0"/>
    <n v="0"/>
    <n v="0"/>
    <n v="0"/>
    <n v="0"/>
    <x v="54"/>
    <n v="12"/>
    <n v="5.8"/>
    <n v="1500"/>
    <n v="3121"/>
    <n v="2.1"/>
    <n v="150"/>
    <n v="560"/>
    <n v="27530"/>
    <n v="3000"/>
    <n v="0"/>
    <n v="0.182"/>
    <n v="3276"/>
    <n v="0"/>
    <n v="0"/>
    <n v="3276"/>
    <n v="27000"/>
    <n v="6000"/>
    <n v="3000"/>
    <n v="0"/>
    <n v="0"/>
    <n v="0"/>
    <n v="3714"/>
    <s v="25997"/>
    <s v="LITEON"/>
    <x v="1"/>
    <n v="0"/>
    <n v="105"/>
  </r>
  <r>
    <s v="OverStock"/>
    <s v="SKY65981-11"/>
    <x v="3"/>
    <n v="0.4"/>
    <n v="0.1"/>
    <n v="23.6"/>
    <n v="6.8"/>
    <n v="594000"/>
    <n v="594000"/>
    <n v="513000"/>
    <n v="48000"/>
    <n v="9000"/>
    <s v="Irene"/>
    <s v="MP"/>
    <s v="Done"/>
    <s v="SalesPM"/>
    <m/>
    <s v="shortagae"/>
    <n v="9000"/>
    <n v="0"/>
    <n v="0"/>
    <n v="0"/>
    <x v="218"/>
    <n v="24"/>
    <n v="6.9"/>
    <n v="25125"/>
    <n v="86994"/>
    <n v="3.5"/>
    <n v="150"/>
    <n v="221663"/>
    <n v="469786"/>
    <n v="185944"/>
    <n v="84100"/>
    <n v="0.1686"/>
    <n v="100148.4"/>
    <n v="1517.4"/>
    <n v="0"/>
    <n v="101665.8"/>
    <n v="180000"/>
    <n v="180000"/>
    <n v="120000"/>
    <n v="120000"/>
    <n v="150000"/>
    <n v="150000"/>
    <n v="3714"/>
    <s v="25997"/>
    <s v="LITEON"/>
    <x v="1"/>
    <n v="0"/>
    <n v="105"/>
  </r>
  <r>
    <s v="ZeroZero"/>
    <s v="SKY85302-11"/>
    <x v="3"/>
    <s v="前八週無拉料"/>
    <s v="--"/>
    <s v="--"/>
    <s v="--"/>
    <n v="0"/>
    <n v="3000"/>
    <n v="0"/>
    <n v="0"/>
    <n v="0"/>
    <s v="Irene"/>
    <s v="MP"/>
    <s v="Checking"/>
    <s v="SalesPM"/>
    <m/>
    <s v="Transfer to Edom"/>
    <n v="0"/>
    <n v="0"/>
    <n v="0"/>
    <n v="0"/>
    <x v="59"/>
    <s v=""/>
    <s v=""/>
    <n v="0"/>
    <n v="0"/>
    <s v="E"/>
    <s v="E"/>
    <n v="0"/>
    <n v="0"/>
    <n v="0"/>
    <n v="0"/>
    <n v="0.33600000000000002"/>
    <n v="1008.0000000000001"/>
    <n v="0"/>
    <n v="0"/>
    <n v="1008.0000000000001"/>
    <n v="0"/>
    <n v="0"/>
    <n v="0"/>
    <n v="0"/>
    <n v="0"/>
    <n v="0"/>
    <n v="3714"/>
    <s v="25997"/>
    <s v="LITEON"/>
    <x v="0"/>
    <n v="0"/>
    <n v="105"/>
  </r>
  <r>
    <s v="FCST"/>
    <s v="SKY85325-11"/>
    <x v="3"/>
    <s v="前八週無拉料"/>
    <n v="0.3"/>
    <s v="--"/>
    <n v="42.4"/>
    <n v="75000"/>
    <n v="99000"/>
    <n v="75000"/>
    <n v="675"/>
    <n v="675"/>
    <s v="Irene"/>
    <s v="New"/>
    <s v="Checking"/>
    <s v="Sales"/>
    <m/>
    <s v="checking new project mp date"/>
    <n v="675"/>
    <n v="0"/>
    <n v="0"/>
    <n v="0"/>
    <x v="219"/>
    <s v=""/>
    <n v="42.7"/>
    <n v="0"/>
    <n v="2333"/>
    <s v="F"/>
    <s v="F"/>
    <n v="11000"/>
    <n v="10000"/>
    <n v="0"/>
    <n v="0"/>
    <n v="0.32240000000000002"/>
    <n v="31917.600000000002"/>
    <n v="217.62"/>
    <n v="0"/>
    <n v="32135.22"/>
    <n v="0"/>
    <n v="0"/>
    <n v="0"/>
    <n v="0"/>
    <n v="0"/>
    <n v="0"/>
    <n v="3714"/>
    <s v="25997"/>
    <s v="LITEON"/>
    <x v="1"/>
    <n v="0"/>
    <n v="105"/>
  </r>
  <r>
    <s v="OverStock"/>
    <s v="SKY85405-211"/>
    <x v="3"/>
    <n v="5"/>
    <n v="7.5"/>
    <n v="18"/>
    <n v="27.1"/>
    <n v="69000"/>
    <n v="54000"/>
    <n v="54000"/>
    <n v="0"/>
    <n v="15000"/>
    <s v="Irene"/>
    <s v="MP"/>
    <s v="Done"/>
    <s v="SalesPM"/>
    <m/>
    <s v="shortage"/>
    <n v="15000"/>
    <n v="0"/>
    <n v="0"/>
    <n v="0"/>
    <x v="185"/>
    <n v="23"/>
    <n v="34.6"/>
    <n v="3000"/>
    <n v="1995"/>
    <n v="0.7"/>
    <n v="100"/>
    <n v="0"/>
    <n v="17958"/>
    <n v="6000"/>
    <n v="0"/>
    <n v="0.67259999999999998"/>
    <n v="36320.400000000001"/>
    <n v="10089"/>
    <n v="0"/>
    <n v="46409.4"/>
    <n v="0"/>
    <n v="0"/>
    <n v="0"/>
    <n v="0"/>
    <n v="0"/>
    <n v="0"/>
    <n v="3714"/>
    <s v="25997"/>
    <s v="LITEON"/>
    <x v="1"/>
    <n v="0"/>
    <n v="105"/>
  </r>
  <r>
    <s v="FCST"/>
    <s v="SKY85408-11"/>
    <x v="3"/>
    <s v="前八週無拉料"/>
    <n v="0"/>
    <s v="--"/>
    <n v="254.8"/>
    <n v="226500"/>
    <n v="226500"/>
    <n v="199500"/>
    <n v="0"/>
    <n v="0"/>
    <s v="Irene"/>
    <s v="New"/>
    <s v="Done"/>
    <s v="SalesPM"/>
    <m/>
    <s v="new project mp in Feb FORECAST 40K/M"/>
    <n v="0"/>
    <n v="0"/>
    <n v="0"/>
    <n v="0"/>
    <x v="220"/>
    <s v=""/>
    <n v="254.8"/>
    <n v="0"/>
    <n v="889"/>
    <s v="F"/>
    <s v="F"/>
    <n v="0"/>
    <n v="0"/>
    <n v="63800"/>
    <n v="0"/>
    <n v="0"/>
    <n v="0"/>
    <n v="0"/>
    <n v="0"/>
    <n v="0"/>
    <n v="0"/>
    <n v="0"/>
    <n v="0"/>
    <n v="0"/>
    <n v="0"/>
    <n v="0"/>
    <n v="3715"/>
    <s v="25997"/>
    <s v="LITEON"/>
    <x v="1"/>
    <n v="0"/>
    <n v="105"/>
  </r>
  <r>
    <s v="ZeroZero"/>
    <s v="SKY85614-11"/>
    <x v="3"/>
    <s v="前八週無拉料"/>
    <s v="--"/>
    <s v="--"/>
    <s v="--"/>
    <n v="102000"/>
    <n v="102000"/>
    <n v="87000"/>
    <n v="0"/>
    <n v="0"/>
    <s v="Irene"/>
    <s v="MP"/>
    <s v="Done"/>
    <s v="SalesPM"/>
    <m/>
    <s v="new project mp in Feb FORECAST 40K/M"/>
    <n v="0"/>
    <n v="0"/>
    <n v="0"/>
    <n v="0"/>
    <x v="22"/>
    <s v=""/>
    <s v=""/>
    <n v="0"/>
    <n v="0"/>
    <s v="E"/>
    <s v="E"/>
    <n v="0"/>
    <n v="0"/>
    <n v="27800"/>
    <n v="0"/>
    <n v="0.35"/>
    <n v="35700"/>
    <n v="0"/>
    <n v="0"/>
    <n v="35700"/>
    <n v="0"/>
    <n v="0"/>
    <n v="0"/>
    <n v="0"/>
    <n v="0"/>
    <n v="0"/>
    <n v="3715"/>
    <s v="25997"/>
    <s v="LITEON"/>
    <x v="0"/>
    <n v="0"/>
    <n v="105"/>
  </r>
  <r>
    <s v="FCST"/>
    <s v="SKY85703-11"/>
    <x v="3"/>
    <s v="前八週無拉料"/>
    <n v="0"/>
    <s v="--"/>
    <n v="0"/>
    <n v="0"/>
    <n v="0"/>
    <n v="0"/>
    <n v="9000"/>
    <n v="0"/>
    <s v="Irene"/>
    <s v="MP"/>
    <s v="Done"/>
    <s v="SalesPM"/>
    <m/>
    <s v="for other cust"/>
    <n v="0"/>
    <n v="0"/>
    <n v="0"/>
    <n v="0"/>
    <x v="92"/>
    <s v=""/>
    <n v="0"/>
    <n v="0"/>
    <n v="1"/>
    <s v="F"/>
    <s v="F"/>
    <n v="0"/>
    <n v="10"/>
    <n v="0"/>
    <n v="0"/>
    <n v="0.39079999999999998"/>
    <n v="0"/>
    <n v="0"/>
    <n v="0"/>
    <n v="0"/>
    <n v="0"/>
    <n v="0"/>
    <n v="0"/>
    <n v="0"/>
    <n v="0"/>
    <n v="0"/>
    <n v="3714"/>
    <s v="25997"/>
    <s v="LITEON"/>
    <x v="1"/>
    <n v="0"/>
    <n v="105"/>
  </r>
  <r>
    <s v="None"/>
    <s v="SKY85706-11"/>
    <x v="3"/>
    <s v="前八週無拉料"/>
    <s v="--"/>
    <s v="--"/>
    <s v="--"/>
    <n v="0"/>
    <n v="0"/>
    <n v="0"/>
    <n v="0"/>
    <n v="0"/>
    <s v="Irene"/>
    <s v="MP"/>
    <s v="Slow"/>
    <s v="SalesPM"/>
    <m/>
    <n v="0"/>
    <n v="0"/>
    <n v="0"/>
    <n v="0"/>
    <n v="0"/>
    <x v="92"/>
    <s v=""/>
    <s v=""/>
    <n v="0"/>
    <n v="0"/>
    <s v="E"/>
    <s v="E"/>
    <n v="0"/>
    <n v="0"/>
    <n v="0"/>
    <n v="0"/>
    <n v="0.38"/>
    <n v="0"/>
    <n v="0"/>
    <n v="0"/>
    <n v="0"/>
    <n v="0"/>
    <n v="0"/>
    <n v="0"/>
    <n v="0"/>
    <n v="0"/>
    <n v="0"/>
    <n v="3714"/>
    <s v="25997"/>
    <s v="LITEON"/>
    <x v="1"/>
    <n v="0"/>
    <n v="105"/>
  </r>
  <r>
    <s v="OverStock"/>
    <s v="SKY85712-21"/>
    <x v="3"/>
    <n v="0"/>
    <n v="0"/>
    <n v="18.7"/>
    <n v="7.5"/>
    <n v="21000"/>
    <n v="21000"/>
    <n v="15000"/>
    <n v="0"/>
    <n v="0"/>
    <s v="Irene"/>
    <s v="MP"/>
    <s v="Done"/>
    <s v="SalesPM"/>
    <m/>
    <s v="q1 forecast 42k "/>
    <n v="0"/>
    <n v="0"/>
    <n v="0"/>
    <n v="0"/>
    <x v="221"/>
    <n v="18.7"/>
    <n v="7.5"/>
    <n v="1125"/>
    <n v="2798"/>
    <n v="2.5"/>
    <n v="150"/>
    <n v="4783"/>
    <n v="17400"/>
    <n v="14600"/>
    <n v="15200"/>
    <n v="0.48"/>
    <n v="10080"/>
    <n v="0"/>
    <n v="0"/>
    <n v="10080"/>
    <n v="9000"/>
    <n v="18000"/>
    <n v="18000"/>
    <n v="15000"/>
    <n v="15000"/>
    <n v="15000"/>
    <n v="3714"/>
    <s v="25997"/>
    <s v="LITEON"/>
    <x v="1"/>
    <n v="0"/>
    <n v="105"/>
  </r>
  <r>
    <s v="FCST"/>
    <s v="SKY85728-11"/>
    <x v="3"/>
    <s v="前八週無拉料"/>
    <n v="5.7"/>
    <s v="--"/>
    <n v="0"/>
    <n v="6000"/>
    <n v="0"/>
    <n v="0"/>
    <n v="0"/>
    <n v="6000"/>
    <s v="Irene"/>
    <s v="MP"/>
    <s v="Done"/>
    <s v="SalesPM"/>
    <m/>
    <s v="q1 forecast 15k "/>
    <n v="6000"/>
    <n v="0"/>
    <n v="0"/>
    <n v="0"/>
    <x v="200"/>
    <s v=""/>
    <n v="5.7"/>
    <n v="0"/>
    <n v="1056"/>
    <s v="F"/>
    <s v="F"/>
    <n v="1500"/>
    <n v="6400"/>
    <n v="4800"/>
    <n v="6400"/>
    <n v="0.92"/>
    <n v="0"/>
    <n v="5520"/>
    <n v="0"/>
    <n v="5520"/>
    <n v="0"/>
    <n v="0"/>
    <n v="0"/>
    <n v="0"/>
    <n v="0"/>
    <n v="0"/>
    <n v="3714"/>
    <s v="25997"/>
    <s v="LITEON"/>
    <x v="1"/>
    <n v="0"/>
    <n v="105"/>
  </r>
  <r>
    <s v="OverStock"/>
    <s v="SKY85736-11"/>
    <x v="3"/>
    <n v="0"/>
    <n v="0"/>
    <n v="36"/>
    <n v="18.600000000000001"/>
    <n v="48000"/>
    <n v="54000"/>
    <n v="27000"/>
    <n v="0"/>
    <n v="0"/>
    <s v="Irene"/>
    <s v="MP"/>
    <s v="Checking"/>
    <s v="SalesPM"/>
    <m/>
    <s v="Lite-on forecast 15K/M"/>
    <n v="0"/>
    <n v="0"/>
    <n v="0"/>
    <n v="0"/>
    <x v="184"/>
    <n v="36"/>
    <n v="18.600000000000001"/>
    <n v="1500"/>
    <n v="2905"/>
    <n v="1.9"/>
    <n v="100"/>
    <n v="12144"/>
    <n v="11200"/>
    <n v="12400"/>
    <n v="13200"/>
    <n v="0.88480000000000003"/>
    <n v="47779.200000000004"/>
    <n v="0"/>
    <n v="0"/>
    <n v="47779.200000000004"/>
    <n v="15000"/>
    <n v="12000"/>
    <n v="18000"/>
    <n v="12000"/>
    <n v="12000"/>
    <n v="12000"/>
    <n v="3714"/>
    <s v="25997"/>
    <s v="LITEON"/>
    <x v="1"/>
    <n v="0"/>
    <n v="105"/>
  </r>
  <r>
    <s v="OverStock"/>
    <s v="SKY85806-11"/>
    <x v="3"/>
    <n v="278"/>
    <n v="7.1"/>
    <n v="240"/>
    <n v="6.1"/>
    <n v="20000"/>
    <n v="30000"/>
    <n v="0"/>
    <n v="34744"/>
    <n v="34744"/>
    <s v="Irene"/>
    <s v="MP"/>
    <s v="Slow"/>
    <s v="SalesPM"/>
    <m/>
    <s v="q1 forecast 50k "/>
    <n v="34744"/>
    <n v="0"/>
    <n v="0"/>
    <n v="0"/>
    <x v="222"/>
    <n v="518"/>
    <n v="13.2"/>
    <n v="125"/>
    <n v="4902"/>
    <n v="39.200000000000003"/>
    <n v="150"/>
    <n v="19961"/>
    <n v="24160"/>
    <n v="0"/>
    <n v="0"/>
    <n v="0.91300000000000003"/>
    <n v="27390"/>
    <n v="31721.272000000001"/>
    <n v="0"/>
    <n v="59111.272000000004"/>
    <n v="20000"/>
    <n v="20000"/>
    <n v="20000"/>
    <n v="20000"/>
    <n v="20000"/>
    <n v="20000"/>
    <n v="3714"/>
    <s v="25997"/>
    <s v="LITEON"/>
    <x v="1"/>
    <n v="0"/>
    <n v="105"/>
  </r>
  <r>
    <s v="OverStock"/>
    <s v="SKY90006-374LF"/>
    <x v="3"/>
    <n v="0"/>
    <n v="0"/>
    <n v="30.9"/>
    <n v="17.600000000000001"/>
    <n v="144000"/>
    <n v="174000"/>
    <n v="69000"/>
    <n v="0"/>
    <n v="0"/>
    <s v="Irene"/>
    <s v="MP"/>
    <s v="Checking"/>
    <s v="Sales"/>
    <m/>
    <n v="0"/>
    <n v="0"/>
    <n v="0"/>
    <n v="0"/>
    <n v="0"/>
    <x v="223"/>
    <n v="30.9"/>
    <n v="17.600000000000001"/>
    <n v="5625"/>
    <n v="9869"/>
    <n v="1.8"/>
    <n v="100"/>
    <n v="58581"/>
    <n v="30240"/>
    <n v="16800"/>
    <n v="0"/>
    <n v="0.14660000000000001"/>
    <n v="25508.400000000001"/>
    <n v="0"/>
    <n v="0"/>
    <n v="25508.400000000001"/>
    <n v="60000"/>
    <n v="15000"/>
    <n v="15000"/>
    <n v="12000"/>
    <n v="12000"/>
    <n v="12000"/>
    <n v="3714"/>
    <s v="25997"/>
    <s v="LITEON"/>
    <x v="1"/>
    <n v="0"/>
    <n v="105"/>
  </r>
  <r>
    <s v="OverStock"/>
    <s v="SM36.TCT"/>
    <x v="9"/>
    <n v="61.3"/>
    <n v="10.9"/>
    <n v="13.3"/>
    <n v="2.4"/>
    <n v="15000"/>
    <n v="15000"/>
    <n v="9000"/>
    <n v="66000"/>
    <n v="69000"/>
    <s v="Dustin"/>
    <s v="MP"/>
    <s v="Checking"/>
    <s v="Sales"/>
    <m/>
    <s v="FCST:60K on JAN and 30K/M since FEB"/>
    <n v="69000"/>
    <n v="0"/>
    <n v="0"/>
    <n v="0"/>
    <x v="224"/>
    <n v="74.7"/>
    <n v="13.2"/>
    <n v="1125"/>
    <n v="6344"/>
    <n v="5.6"/>
    <n v="150"/>
    <n v="38548"/>
    <n v="13046"/>
    <n v="29500"/>
    <n v="0"/>
    <n v="0.124"/>
    <n v="1860"/>
    <n v="8556"/>
    <n v="0"/>
    <n v="10416"/>
    <n v="42000"/>
    <n v="12000"/>
    <n v="15000"/>
    <n v="6000"/>
    <n v="6000"/>
    <n v="6000"/>
    <n v="3719"/>
    <s v="25997"/>
    <s v="LITEON"/>
    <x v="1"/>
    <n v="0"/>
    <n v="105"/>
  </r>
  <r>
    <s v="OverStock"/>
    <s v="SMD1206P300SLRT"/>
    <x v="17"/>
    <n v="34.1"/>
    <s v="--"/>
    <n v="0"/>
    <s v="--"/>
    <n v="12000"/>
    <n v="0"/>
    <n v="0"/>
    <n v="22737"/>
    <n v="31877"/>
    <s v="Dustin"/>
    <s v="MP"/>
    <s v="Done"/>
    <s v="Sales"/>
    <m/>
    <s v="push to consume the HUB stk"/>
    <n v="12000"/>
    <n v="0"/>
    <n v="19877"/>
    <n v="0"/>
    <x v="225"/>
    <n v="34.1"/>
    <s v=""/>
    <n v="936"/>
    <n v="0"/>
    <s v="E"/>
    <s v="E"/>
    <n v="0"/>
    <n v="0"/>
    <n v="8000"/>
    <n v="0"/>
    <n v="4.6100000000000002E-2"/>
    <n v="0"/>
    <n v="1469.5297"/>
    <n v="916.3297"/>
    <n v="1469.5297"/>
    <n v="0"/>
    <n v="0"/>
    <n v="6000"/>
    <n v="4000"/>
    <n v="4000"/>
    <n v="4000"/>
    <n v="3719"/>
    <s v="25997"/>
    <s v="LITEON"/>
    <x v="1"/>
    <n v="0"/>
    <n v="105"/>
  </r>
  <r>
    <s v="None"/>
    <s v="SMD1210P110TFT"/>
    <x v="17"/>
    <s v="前八週無拉料"/>
    <s v="--"/>
    <s v="--"/>
    <s v="--"/>
    <n v="0"/>
    <n v="0"/>
    <n v="0"/>
    <n v="0"/>
    <n v="0"/>
    <s v="Dustin"/>
    <s v="MP"/>
    <s v="Done"/>
    <s v="Sales"/>
    <m/>
    <s v="there is no demand for LITEON and no STK &amp; PBK"/>
    <n v="0"/>
    <n v="0"/>
    <n v="0"/>
    <n v="0"/>
    <x v="92"/>
    <s v=""/>
    <s v=""/>
    <n v="0"/>
    <s v=""/>
    <s v="E"/>
    <s v="E"/>
    <n v="0"/>
    <n v="0"/>
    <n v="0"/>
    <n v="0"/>
    <n v="8.3000000000000001E-3"/>
    <n v="0"/>
    <n v="0"/>
    <n v="0"/>
    <n v="0"/>
    <n v="0"/>
    <n v="0"/>
    <n v="0"/>
    <n v="0"/>
    <n v="0"/>
    <n v="0"/>
    <n v="3719"/>
    <s v="25997"/>
    <s v="LITEON"/>
    <x v="1"/>
    <n v="0"/>
    <n v="105"/>
  </r>
  <r>
    <s v="OverStock"/>
    <s v="SMD2920P300TF/15"/>
    <x v="17"/>
    <n v="18.5"/>
    <n v="8.1"/>
    <n v="4.5999999999999996"/>
    <n v="2"/>
    <n v="111000"/>
    <n v="30000"/>
    <n v="30000"/>
    <n v="66518"/>
    <n v="121593"/>
    <s v="Dustin"/>
    <s v="MP"/>
    <s v="Checking"/>
    <s v="Sales"/>
    <m/>
    <s v="FCST:60K/M since JAN"/>
    <n v="61500"/>
    <n v="33000"/>
    <n v="27093"/>
    <n v="0"/>
    <x v="226"/>
    <n v="23.1"/>
    <n v="10.1"/>
    <n v="6565"/>
    <n v="15000"/>
    <n v="2.2999999999999998"/>
    <n v="150"/>
    <n v="66000"/>
    <n v="48000"/>
    <n v="66000"/>
    <n v="21000"/>
    <n v="0.04"/>
    <n v="1200"/>
    <n v="4863.72"/>
    <n v="2403.7200000000003"/>
    <n v="6063.72"/>
    <n v="66000"/>
    <n v="60000"/>
    <n v="60000"/>
    <n v="60000"/>
    <n v="60000"/>
    <n v="60000"/>
    <n v="3719"/>
    <s v="25997"/>
    <s v="LITEON"/>
    <x v="1"/>
    <n v="0"/>
    <n v="105"/>
  </r>
  <r>
    <s v="OverStock"/>
    <s v="SMP1340-079LF"/>
    <x v="3"/>
    <n v="5.3"/>
    <n v="6.4"/>
    <n v="32"/>
    <n v="38.4"/>
    <n v="27000"/>
    <n v="36000"/>
    <n v="15000"/>
    <n v="6000"/>
    <n v="6000"/>
    <s v="Irene"/>
    <s v="MP"/>
    <s v="Done"/>
    <s v="SalesPM"/>
    <m/>
    <s v="q1 forwcast 9k"/>
    <n v="6000"/>
    <n v="0"/>
    <n v="0"/>
    <n v="0"/>
    <x v="227"/>
    <n v="37.299999999999997"/>
    <n v="44.8"/>
    <n v="1125"/>
    <n v="937"/>
    <n v="0.8"/>
    <n v="100"/>
    <n v="3052"/>
    <n v="0"/>
    <n v="5380"/>
    <n v="10200"/>
    <n v="1.66E-2"/>
    <n v="597.6"/>
    <n v="99.6"/>
    <n v="0"/>
    <n v="697.2"/>
    <n v="6000"/>
    <n v="6000"/>
    <n v="3000"/>
    <n v="0"/>
    <n v="0"/>
    <n v="0"/>
    <n v="3714"/>
    <s v="25997"/>
    <s v="LITEON"/>
    <x v="1"/>
    <n v="0"/>
    <n v="105"/>
  </r>
  <r>
    <s v="OverStock"/>
    <s v="SMP1345-040LF"/>
    <x v="3"/>
    <n v="0"/>
    <n v="0"/>
    <n v="25.1"/>
    <n v="10.1"/>
    <n v="498000"/>
    <n v="498000"/>
    <n v="498000"/>
    <n v="0"/>
    <n v="0"/>
    <s v="Irene"/>
    <s v="MP"/>
    <s v="Done"/>
    <s v="SalesPM"/>
    <m/>
    <s v="q1 forwcast 513k"/>
    <n v="0"/>
    <n v="0"/>
    <n v="0"/>
    <n v="0"/>
    <x v="228"/>
    <n v="25.1"/>
    <n v="10.1"/>
    <n v="19875"/>
    <n v="49082"/>
    <n v="2.5"/>
    <n v="150"/>
    <n v="259897"/>
    <n v="157840"/>
    <n v="72000"/>
    <n v="0"/>
    <n v="3.7999999999999999E-2"/>
    <n v="18924"/>
    <n v="0"/>
    <n v="0"/>
    <n v="18924"/>
    <n v="60000"/>
    <n v="60000"/>
    <n v="30000"/>
    <n v="30000"/>
    <n v="30000"/>
    <n v="30000"/>
    <n v="3714"/>
    <s v="25997"/>
    <s v="LITEON"/>
    <x v="1"/>
    <n v="0"/>
    <n v="105"/>
  </r>
  <r>
    <s v="OverStock"/>
    <s v="SMS7630-079LF"/>
    <x v="3"/>
    <n v="0"/>
    <n v="0"/>
    <n v="42.7"/>
    <n v="65.8"/>
    <n v="120000"/>
    <n v="144000"/>
    <n v="108000"/>
    <n v="0"/>
    <n v="0"/>
    <s v="Irene"/>
    <s v="MP"/>
    <s v="Checking"/>
    <s v="Sales"/>
    <m/>
    <n v="0"/>
    <n v="0"/>
    <n v="0"/>
    <n v="0"/>
    <n v="0"/>
    <x v="229"/>
    <n v="42.7"/>
    <n v="65.8"/>
    <n v="3375"/>
    <n v="2189"/>
    <n v="0.6"/>
    <n v="100"/>
    <n v="6002"/>
    <n v="7700"/>
    <n v="8000"/>
    <n v="0"/>
    <n v="3.9399999999999998E-2"/>
    <n v="5673.5999999999995"/>
    <n v="0"/>
    <n v="0"/>
    <n v="5673.5999999999995"/>
    <n v="6000"/>
    <n v="6000"/>
    <n v="6000"/>
    <n v="0"/>
    <n v="0"/>
    <n v="0"/>
    <n v="3714"/>
    <s v="25997"/>
    <s v="LITEON"/>
    <x v="1"/>
    <n v="0"/>
    <n v="105"/>
  </r>
  <r>
    <s v="Normal"/>
    <s v="SRDA3.3-4.TBT"/>
    <x v="9"/>
    <n v="8"/>
    <n v="15.5"/>
    <n v="8"/>
    <n v="15.5"/>
    <n v="2000"/>
    <n v="2000"/>
    <n v="1000"/>
    <n v="2000"/>
    <n v="2000"/>
    <s v="Dustin"/>
    <s v="MP"/>
    <s v="Checking"/>
    <s v="Sales"/>
    <m/>
    <s v="FCST:2K/M"/>
    <n v="2000"/>
    <n v="0"/>
    <n v="0"/>
    <n v="0"/>
    <x v="230"/>
    <n v="16"/>
    <n v="31"/>
    <n v="250"/>
    <n v="129"/>
    <n v="0.5"/>
    <n v="100"/>
    <n v="0"/>
    <n v="583"/>
    <n v="1122"/>
    <n v="1631"/>
    <n v="0.18140000000000001"/>
    <n v="362.8"/>
    <n v="362.8"/>
    <n v="0"/>
    <n v="725.6"/>
    <n v="2000"/>
    <n v="2000"/>
    <n v="2000"/>
    <n v="2000"/>
    <n v="2000"/>
    <n v="2000"/>
    <n v="3719"/>
    <s v="25997"/>
    <s v="LITEON"/>
    <x v="1"/>
    <n v="0"/>
    <n v="105"/>
  </r>
  <r>
    <s v="FCST"/>
    <s v="SSM6N43FU"/>
    <x v="2"/>
    <s v="前八週無拉料"/>
    <n v="8.3000000000000007"/>
    <s v="--"/>
    <n v="6.7"/>
    <n v="0"/>
    <n v="885000"/>
    <n v="351000"/>
    <n v="0"/>
    <n v="1089000"/>
    <s v="Dustin"/>
    <s v="MP"/>
    <s v="Checking"/>
    <s v="Sales"/>
    <m/>
    <s v="FCST:900K/M"/>
    <n v="1089000"/>
    <n v="0"/>
    <n v="0"/>
    <n v="0"/>
    <x v="231"/>
    <s v=""/>
    <n v="15"/>
    <n v="0"/>
    <n v="131333"/>
    <s v="F"/>
    <s v="F"/>
    <n v="435000"/>
    <n v="747000"/>
    <n v="0"/>
    <n v="0"/>
    <n v="2.8500000000000001E-2"/>
    <n v="25222.5"/>
    <n v="31036.5"/>
    <n v="0"/>
    <n v="56259"/>
    <n v="600000"/>
    <n v="600000"/>
    <n v="480000"/>
    <n v="480000"/>
    <n v="480000"/>
    <n v="480000"/>
    <n v="3719"/>
    <s v="25997"/>
    <s v="LITEON"/>
    <x v="1"/>
    <n v="0"/>
    <n v="105"/>
  </r>
  <r>
    <s v="FCST"/>
    <s v="SSM6N7002FU"/>
    <x v="2"/>
    <s v="前八週無拉料"/>
    <n v="10.8"/>
    <s v="--"/>
    <n v="0"/>
    <n v="0"/>
    <n v="0"/>
    <n v="0"/>
    <n v="0"/>
    <n v="384000"/>
    <s v="Dustin"/>
    <s v="MP"/>
    <s v="Checking"/>
    <s v="Sales"/>
    <m/>
    <s v="FCST:210K/M"/>
    <n v="384000"/>
    <n v="0"/>
    <n v="0"/>
    <n v="0"/>
    <x v="232"/>
    <s v=""/>
    <n v="10.8"/>
    <n v="0"/>
    <n v="35667"/>
    <s v="F"/>
    <s v="F"/>
    <n v="129000"/>
    <n v="192000"/>
    <n v="0"/>
    <n v="0"/>
    <n v="9.9000000000000008E-3"/>
    <n v="0"/>
    <n v="3801.6000000000004"/>
    <n v="0"/>
    <n v="3801.6000000000004"/>
    <n v="150000"/>
    <n v="150000"/>
    <n v="150000"/>
    <n v="150000"/>
    <n v="150000"/>
    <n v="150000"/>
    <n v="3719"/>
    <s v="25997"/>
    <s v="LITEON"/>
    <x v="1"/>
    <n v="0"/>
    <n v="105"/>
  </r>
  <r>
    <s v="Normal"/>
    <s v="TC190G62AFG0009"/>
    <x v="2"/>
    <n v="4.5999999999999996"/>
    <n v="4.7"/>
    <n v="9.8000000000000007"/>
    <n v="10.1"/>
    <n v="5226"/>
    <n v="5226"/>
    <n v="1706"/>
    <n v="2440"/>
    <n v="2440"/>
    <s v="Dustin"/>
    <s v="MP"/>
    <s v="Checking"/>
    <s v="Sales"/>
    <m/>
    <s v="FCST:2K/M"/>
    <n v="2440"/>
    <n v="0"/>
    <n v="0"/>
    <n v="0"/>
    <x v="233"/>
    <n v="14.3"/>
    <n v="14.9"/>
    <n v="536"/>
    <n v="515"/>
    <n v="1"/>
    <n v="100"/>
    <n v="807"/>
    <n v="3831"/>
    <n v="1190"/>
    <n v="1426"/>
    <n v="3.0874999999999999"/>
    <n v="16135.275"/>
    <n v="7533.5"/>
    <n v="0"/>
    <n v="23668.774999999998"/>
    <n v="2919"/>
    <n v="3188"/>
    <n v="1190"/>
    <n v="2000"/>
    <n v="2000"/>
    <n v="2000"/>
    <n v="3719"/>
    <s v="25997"/>
    <s v="LITEON"/>
    <x v="1"/>
    <n v="0"/>
    <n v="105"/>
  </r>
  <r>
    <s v="OverStock"/>
    <s v="TC58NVG2S0HBAI4"/>
    <x v="2"/>
    <n v="75.8"/>
    <n v="36.200000000000003"/>
    <n v="0"/>
    <n v="0"/>
    <n v="0"/>
    <n v="0"/>
    <n v="0"/>
    <n v="508296"/>
    <n v="507206"/>
    <s v="Dustin"/>
    <s v="MP"/>
    <s v="Slow"/>
    <s v="Sales"/>
    <m/>
    <s v="20161121-demand delay to FEB"/>
    <n v="507206"/>
    <n v="0"/>
    <n v="0"/>
    <n v="0"/>
    <x v="234"/>
    <n v="75.8"/>
    <n v="36.200000000000003"/>
    <n v="6694"/>
    <n v="14012"/>
    <n v="2.1"/>
    <n v="150"/>
    <n v="20278"/>
    <n v="96482"/>
    <n v="91200"/>
    <n v="108362"/>
    <n v="1.2565"/>
    <n v="0"/>
    <n v="637304.33899999992"/>
    <n v="0"/>
    <n v="637304.33899999992"/>
    <n v="21328"/>
    <n v="118657"/>
    <n v="106700"/>
    <n v="101564"/>
    <n v="100000"/>
    <n v="100000"/>
    <n v="3719"/>
    <s v="25997"/>
    <s v="LITEON"/>
    <x v="1"/>
    <n v="0"/>
    <n v="105"/>
  </r>
  <r>
    <s v="FCST"/>
    <s v="TC7SZ08FU"/>
    <x v="2"/>
    <s v="前八週無拉料"/>
    <n v="1.3"/>
    <s v="--"/>
    <n v="0"/>
    <n v="0"/>
    <n v="0"/>
    <n v="0"/>
    <n v="0"/>
    <n v="3000"/>
    <s v="Dustin"/>
    <s v="MP"/>
    <s v="Checking"/>
    <s v="Sales"/>
    <m/>
    <s v="FCST:18K on JAN and 6K/M since FEB"/>
    <n v="3000"/>
    <n v="0"/>
    <n v="0"/>
    <n v="0"/>
    <x v="59"/>
    <s v=""/>
    <n v="1.3"/>
    <n v="0"/>
    <n v="2333"/>
    <s v="F"/>
    <s v="F"/>
    <n v="18000"/>
    <n v="3000"/>
    <n v="0"/>
    <n v="0"/>
    <n v="1.06E-2"/>
    <n v="0"/>
    <n v="31.8"/>
    <n v="0"/>
    <n v="31.8"/>
    <n v="0"/>
    <n v="0"/>
    <n v="0"/>
    <n v="0"/>
    <n v="0"/>
    <n v="0"/>
    <n v="3719"/>
    <s v="25997"/>
    <s v="LITEON"/>
    <x v="1"/>
    <n v="0"/>
    <n v="105"/>
  </r>
  <r>
    <s v="Normal"/>
    <s v="TCS10DLU"/>
    <x v="2"/>
    <n v="0"/>
    <n v="0"/>
    <n v="14.5"/>
    <n v="22.5"/>
    <n v="60000"/>
    <n v="60000"/>
    <n v="60000"/>
    <n v="0"/>
    <n v="0"/>
    <s v="Gillian"/>
    <s v="MP"/>
    <s v="Checking"/>
    <s v="Sales"/>
    <m/>
    <n v="0"/>
    <n v="0"/>
    <n v="0"/>
    <n v="0"/>
    <n v="0"/>
    <x v="165"/>
    <n v="14.5"/>
    <n v="22.5"/>
    <n v="4125"/>
    <n v="2667"/>
    <n v="0.6"/>
    <n v="100"/>
    <n v="15000"/>
    <n v="9000"/>
    <n v="3000"/>
    <n v="0"/>
    <n v="6.8000000000000005E-2"/>
    <n v="4080.0000000000005"/>
    <n v="0"/>
    <n v="0"/>
    <n v="4080.0000000000005"/>
    <n v="12000"/>
    <n v="15000"/>
    <n v="15000"/>
    <n v="15000"/>
    <n v="15000"/>
    <n v="15000"/>
    <n v="3719"/>
    <s v="25997"/>
    <s v="LITEON"/>
    <x v="1"/>
    <n v="0"/>
    <n v="105"/>
  </r>
  <r>
    <s v="OverStock"/>
    <s v="TH58NVG3S0HBAI4"/>
    <x v="2"/>
    <n v="58.6"/>
    <n v="36.6"/>
    <n v="0"/>
    <n v="0"/>
    <n v="0"/>
    <n v="0"/>
    <n v="0"/>
    <n v="144205"/>
    <n v="169205"/>
    <s v="Dustin"/>
    <s v="MP"/>
    <s v="Slow"/>
    <s v="Sales"/>
    <m/>
    <s v="20161121-demand delay to FEB"/>
    <n v="169205"/>
    <n v="0"/>
    <n v="0"/>
    <n v="0"/>
    <x v="235"/>
    <n v="58.6"/>
    <n v="36.6"/>
    <n v="2888"/>
    <n v="4624"/>
    <n v="1.6"/>
    <n v="100"/>
    <n v="0"/>
    <n v="41614"/>
    <n v="0"/>
    <n v="19606"/>
    <n v="2.2324999999999999"/>
    <n v="0"/>
    <n v="377750.16249999998"/>
    <n v="0"/>
    <n v="377750.16249999998"/>
    <n v="0"/>
    <n v="47662"/>
    <n v="0"/>
    <n v="23237"/>
    <n v="20000"/>
    <n v="20000"/>
    <n v="3719"/>
    <s v="25997"/>
    <s v="LITEON"/>
    <x v="1"/>
    <n v="0"/>
    <n v="105"/>
  </r>
  <r>
    <s v="OverStock"/>
    <s v="THGBMBG5D1KBAIT"/>
    <x v="2"/>
    <n v="41.5"/>
    <n v="11.7"/>
    <n v="0"/>
    <n v="0"/>
    <n v="0"/>
    <n v="0"/>
    <n v="0"/>
    <n v="4360"/>
    <n v="4360"/>
    <s v="Dustin"/>
    <s v="MP"/>
    <s v="Checking"/>
    <s v="Sales"/>
    <m/>
    <s v="LITEON real STK: 3874pcs and will consume on JAN &amp; FEB"/>
    <n v="4360"/>
    <n v="0"/>
    <n v="0"/>
    <n v="0"/>
    <x v="236"/>
    <n v="41.5"/>
    <n v="11.7"/>
    <n v="105"/>
    <n v="373"/>
    <n v="3.6"/>
    <n v="150"/>
    <n v="1997"/>
    <n v="1364"/>
    <n v="0"/>
    <n v="0"/>
    <n v="2.0407000000000002"/>
    <n v="0"/>
    <n v="8897.4520000000011"/>
    <n v="0"/>
    <n v="8897.4520000000011"/>
    <n v="1996"/>
    <n v="1364"/>
    <n v="0"/>
    <n v="0"/>
    <n v="0"/>
    <n v="0"/>
    <n v="3719"/>
    <s v="25997"/>
    <s v="LITEON"/>
    <x v="1"/>
    <n v="0"/>
    <n v="105"/>
  </r>
  <r>
    <s v="FCST"/>
    <s v="THGBMDG5D1LBAIL"/>
    <x v="2"/>
    <s v="前八週無拉料"/>
    <n v="10.7"/>
    <s v="--"/>
    <n v="0"/>
    <n v="0"/>
    <n v="0"/>
    <n v="0"/>
    <n v="0"/>
    <n v="590"/>
    <s v="Dustin"/>
    <s v="MP"/>
    <s v="Checking"/>
    <s v="Sales"/>
    <m/>
    <s v="there is no demand for LITEON and no STK &amp; PBK"/>
    <n v="590"/>
    <n v="0"/>
    <n v="0"/>
    <n v="0"/>
    <x v="237"/>
    <s v=""/>
    <n v="10.7"/>
    <n v="0"/>
    <n v="55"/>
    <s v="F"/>
    <s v="F"/>
    <n v="0"/>
    <n v="498"/>
    <n v="0"/>
    <n v="0"/>
    <n v="2.1724999999999999"/>
    <n v="0"/>
    <n v="1281.7749999999999"/>
    <n v="0"/>
    <n v="1281.7749999999999"/>
    <n v="0"/>
    <n v="496"/>
    <n v="0"/>
    <n v="0"/>
    <n v="0"/>
    <n v="0"/>
    <n v="3719"/>
    <s v="25997"/>
    <s v="LITEON"/>
    <x v="1"/>
    <n v="0"/>
    <n v="105"/>
  </r>
  <r>
    <s v="FCST"/>
    <s v="TLP281-4"/>
    <x v="2"/>
    <s v="前八週無拉料"/>
    <n v="12"/>
    <s v="--"/>
    <n v="0"/>
    <n v="0"/>
    <n v="0"/>
    <n v="0"/>
    <n v="0"/>
    <n v="4000"/>
    <s v="Dustin"/>
    <s v="MP"/>
    <s v="Checking"/>
    <s v="Sales"/>
    <m/>
    <s v="LITE-ON PN:TLP291-4, FCST2K/M"/>
    <n v="4000"/>
    <n v="0"/>
    <n v="0"/>
    <n v="0"/>
    <x v="230"/>
    <s v=""/>
    <n v="12"/>
    <n v="0"/>
    <n v="332"/>
    <s v="F"/>
    <s v="F"/>
    <n v="220"/>
    <n v="2772"/>
    <n v="496"/>
    <n v="512"/>
    <n v="0.42499999999999999"/>
    <n v="0"/>
    <n v="1700"/>
    <n v="0"/>
    <n v="1700"/>
    <n v="2000"/>
    <n v="2000"/>
    <n v="2000"/>
    <n v="2000"/>
    <n v="2000"/>
    <n v="2000"/>
    <n v="3719"/>
    <s v="25997"/>
    <s v="LITEON"/>
    <x v="1"/>
    <n v="0"/>
    <n v="105"/>
  </r>
  <r>
    <s v="Normal"/>
    <s v="TPC8067-H,LQ"/>
    <x v="2"/>
    <n v="2.9"/>
    <n v="9"/>
    <n v="0"/>
    <n v="0"/>
    <n v="0"/>
    <n v="0"/>
    <n v="0"/>
    <n v="0"/>
    <n v="10000"/>
    <s v="Dustin"/>
    <s v="MP"/>
    <s v="Checking"/>
    <s v="Sales"/>
    <m/>
    <s v="FCST:10K/M"/>
    <n v="10000"/>
    <n v="0"/>
    <n v="0"/>
    <n v="0"/>
    <x v="62"/>
    <n v="2.9"/>
    <n v="9"/>
    <n v="3438"/>
    <n v="1111"/>
    <n v="0.3"/>
    <n v="50"/>
    <n v="0"/>
    <n v="0"/>
    <n v="10000"/>
    <n v="0"/>
    <n v="3.4599999999999999E-2"/>
    <n v="0"/>
    <n v="346"/>
    <n v="0"/>
    <n v="346"/>
    <n v="15000"/>
    <n v="20000"/>
    <n v="20000"/>
    <n v="20000"/>
    <n v="20000"/>
    <n v="20000"/>
    <n v="3719"/>
    <s v="25997"/>
    <s v="LITEON"/>
    <x v="1"/>
    <n v="0"/>
    <n v="105"/>
  </r>
  <r>
    <s v="Normal"/>
    <s v="TPH1500CNH"/>
    <x v="2"/>
    <n v="0"/>
    <s v="--"/>
    <n v="0"/>
    <s v="--"/>
    <n v="0"/>
    <n v="0"/>
    <n v="0"/>
    <n v="0"/>
    <n v="0"/>
    <s v="Dustin"/>
    <s v="New"/>
    <s v="Checking"/>
    <s v="Sales"/>
    <m/>
    <s v="there is no demand for LITEON and no STK &amp; PBK"/>
    <n v="0"/>
    <n v="0"/>
    <n v="0"/>
    <n v="0"/>
    <x v="92"/>
    <n v="0"/>
    <s v=""/>
    <n v="3750"/>
    <s v=""/>
    <s v="E"/>
    <s v="E"/>
    <n v="0"/>
    <n v="0"/>
    <n v="0"/>
    <n v="0"/>
    <n v="0.43519999999999998"/>
    <n v="0"/>
    <n v="0"/>
    <n v="0"/>
    <n v="0"/>
    <n v="30000"/>
    <n v="0"/>
    <n v="0"/>
    <n v="0"/>
    <n v="0"/>
    <n v="0"/>
    <n v="3719"/>
    <s v="25997"/>
    <s v="LITEON"/>
    <x v="1"/>
    <n v="0"/>
    <n v="105"/>
  </r>
  <r>
    <s v="Normal"/>
    <s v="UP0104SSW8"/>
    <x v="7"/>
    <n v="2.1"/>
    <s v="--"/>
    <n v="0"/>
    <s v="--"/>
    <n v="0"/>
    <n v="0"/>
    <n v="0"/>
    <n v="133316"/>
    <n v="53196"/>
    <s v="Dustin"/>
    <s v="MP"/>
    <s v="Checking"/>
    <s v="Sales"/>
    <m/>
    <s v="the HUB STK will be consumed on FEB"/>
    <n v="0"/>
    <n v="0"/>
    <n v="53196"/>
    <n v="0"/>
    <x v="238"/>
    <n v="2.1"/>
    <s v=""/>
    <n v="25050"/>
    <s v=""/>
    <s v="E"/>
    <s v="E"/>
    <n v="0"/>
    <n v="0"/>
    <n v="0"/>
    <n v="0"/>
    <n v="4.8599999999999997E-2"/>
    <n v="0"/>
    <n v="2585.3255999999997"/>
    <n v="2585.3255999999997"/>
    <n v="2585.3255999999997"/>
    <n v="120000"/>
    <n v="60000"/>
    <n v="60000"/>
    <n v="60000"/>
    <n v="60000"/>
    <n v="60000"/>
    <n v="3719"/>
    <s v="25997"/>
    <s v="LITEON"/>
    <x v="1"/>
    <n v="0"/>
    <n v="105"/>
  </r>
  <r>
    <s v="OverStock"/>
    <s v="UP0108AED4-12"/>
    <x v="7"/>
    <n v="49.2"/>
    <n v="158.19999999999999"/>
    <n v="0"/>
    <n v="0"/>
    <n v="0"/>
    <n v="0"/>
    <n v="0"/>
    <n v="396000"/>
    <n v="369000"/>
    <s v="Gillian"/>
    <s v="MP"/>
    <s v="Checking"/>
    <s v="Sales"/>
    <m/>
    <s v="FCST:100K/M"/>
    <n v="204000"/>
    <n v="0"/>
    <n v="165000"/>
    <n v="0"/>
    <x v="239"/>
    <n v="49.2"/>
    <n v="158.19999999999999"/>
    <n v="7500"/>
    <n v="2333"/>
    <n v="0.3"/>
    <n v="50"/>
    <n v="0"/>
    <n v="0"/>
    <n v="21000"/>
    <n v="20415"/>
    <n v="2.46E-2"/>
    <n v="0"/>
    <n v="9077.4"/>
    <n v="4059"/>
    <n v="9077.4"/>
    <n v="40000"/>
    <n v="40000"/>
    <n v="50000"/>
    <n v="50000"/>
    <n v="50000"/>
    <n v="50000"/>
    <n v="3719"/>
    <s v="25997"/>
    <s v="LITEON"/>
    <x v="1"/>
    <n v="0"/>
    <n v="105"/>
  </r>
  <r>
    <s v="Normal"/>
    <s v="UP0111AMA5-00"/>
    <x v="7"/>
    <n v="0"/>
    <n v="0"/>
    <n v="0"/>
    <n v="0"/>
    <n v="0"/>
    <n v="0"/>
    <n v="0"/>
    <n v="0"/>
    <n v="0"/>
    <s v="Dustin"/>
    <s v="MP"/>
    <s v="Checking"/>
    <s v="Sales"/>
    <m/>
    <s v="there is no demand for LITEON and no STK &amp; PBK"/>
    <n v="0"/>
    <n v="0"/>
    <n v="0"/>
    <n v="0"/>
    <x v="92"/>
    <n v="0"/>
    <n v="0"/>
    <n v="375"/>
    <n v="333"/>
    <n v="0.9"/>
    <n v="100"/>
    <n v="0"/>
    <n v="3000"/>
    <n v="0"/>
    <n v="0"/>
    <n v="3.8100000000000002E-2"/>
    <n v="0"/>
    <n v="0"/>
    <n v="0"/>
    <n v="0"/>
    <n v="0"/>
    <n v="0"/>
    <n v="0"/>
    <n v="0"/>
    <n v="0"/>
    <n v="0"/>
    <n v="3719"/>
    <s v="25997"/>
    <s v="LITEON"/>
    <x v="1"/>
    <n v="0"/>
    <n v="105"/>
  </r>
  <r>
    <s v="ZeroZero"/>
    <s v="UP1535PDDA"/>
    <x v="7"/>
    <s v="前八週無拉料"/>
    <s v="--"/>
    <s v="--"/>
    <s v="--"/>
    <n v="47500"/>
    <n v="47500"/>
    <n v="0"/>
    <n v="0"/>
    <n v="0"/>
    <s v="Dustin"/>
    <s v="New"/>
    <s v="Checking"/>
    <s v="Sales"/>
    <m/>
    <s v="for new project"/>
    <n v="0"/>
    <n v="0"/>
    <n v="0"/>
    <n v="0"/>
    <x v="240"/>
    <s v=""/>
    <s v=""/>
    <n v="0"/>
    <s v=""/>
    <s v="E"/>
    <s v="E"/>
    <n v="0"/>
    <n v="0"/>
    <n v="0"/>
    <n v="0"/>
    <n v="0.14000000000000001"/>
    <n v="6650.0000000000009"/>
    <n v="0"/>
    <n v="0"/>
    <n v="6650.0000000000009"/>
    <n v="0"/>
    <n v="0"/>
    <n v="0"/>
    <n v="0"/>
    <n v="0"/>
    <n v="0"/>
    <n v="3719"/>
    <s v="25997"/>
    <s v="LITEON"/>
    <x v="0"/>
    <n v="0"/>
    <n v="105"/>
  </r>
  <r>
    <s v="OverStock"/>
    <s v="UP1536BDDA"/>
    <x v="7"/>
    <n v="16.899999999999999"/>
    <n v="3.4"/>
    <n v="230.3"/>
    <n v="46.2"/>
    <n v="672500"/>
    <n v="667500"/>
    <n v="667500"/>
    <n v="39659"/>
    <n v="49101"/>
    <s v="Dustin"/>
    <s v="New"/>
    <s v="Checking"/>
    <s v="Sales"/>
    <m/>
    <s v="for new project"/>
    <n v="5665"/>
    <n v="0"/>
    <n v="43436"/>
    <n v="0"/>
    <x v="241"/>
    <n v="247.2"/>
    <n v="49.6"/>
    <n v="2899"/>
    <n v="14444"/>
    <n v="5"/>
    <n v="150"/>
    <n v="25000"/>
    <n v="75000"/>
    <n v="127500"/>
    <n v="122500"/>
    <n v="0.1108"/>
    <n v="73959"/>
    <n v="5440.3908000000001"/>
    <n v="4812.7087999999994"/>
    <n v="79399.390799999994"/>
    <n v="60000"/>
    <n v="60000"/>
    <n v="60000"/>
    <n v="60000"/>
    <n v="60000"/>
    <n v="60000"/>
    <n v="3719"/>
    <s v="25997"/>
    <s v="LITEON"/>
    <x v="1"/>
    <n v="0"/>
    <n v="105"/>
  </r>
  <r>
    <s v="None"/>
    <s v="UP1536QDDA"/>
    <x v="7"/>
    <s v="前八週無拉料"/>
    <s v="--"/>
    <s v="--"/>
    <s v="--"/>
    <n v="0"/>
    <n v="0"/>
    <n v="0"/>
    <n v="0"/>
    <n v="0"/>
    <s v="Dustin"/>
    <s v="MP"/>
    <s v="Checking"/>
    <s v="Sales"/>
    <m/>
    <s v="there is no demand for LITEON and no STK &amp; PBK"/>
    <n v="0"/>
    <n v="0"/>
    <n v="0"/>
    <n v="0"/>
    <x v="92"/>
    <s v=""/>
    <s v=""/>
    <n v="0"/>
    <s v=""/>
    <s v="E"/>
    <s v="E"/>
    <n v="0"/>
    <n v="0"/>
    <n v="0"/>
    <n v="0"/>
    <n v="0.114"/>
    <n v="0"/>
    <n v="0"/>
    <n v="0"/>
    <n v="0"/>
    <n v="0"/>
    <n v="0"/>
    <n v="0"/>
    <n v="0"/>
    <n v="0"/>
    <n v="0"/>
    <n v="3719"/>
    <s v="25997"/>
    <s v="LITEON"/>
    <x v="1"/>
    <n v="0"/>
    <n v="105"/>
  </r>
  <r>
    <s v="OverStock"/>
    <s v="UP1536RDDA"/>
    <x v="7"/>
    <n v="15.1"/>
    <n v="22.6"/>
    <n v="7.6"/>
    <n v="11.4"/>
    <n v="240000"/>
    <n v="120000"/>
    <n v="120000"/>
    <n v="172600"/>
    <n v="238105"/>
    <s v="Dustin"/>
    <s v="MP"/>
    <s v="Checking"/>
    <s v="Sales"/>
    <m/>
    <s v="FCST:120K/M &amp; for new project on Q1"/>
    <n v="130000"/>
    <n v="0"/>
    <n v="108105"/>
    <n v="0"/>
    <x v="242"/>
    <n v="22.7"/>
    <n v="33.9"/>
    <n v="15757"/>
    <n v="10556"/>
    <n v="0.7"/>
    <n v="100"/>
    <n v="32500"/>
    <n v="45000"/>
    <n v="77500"/>
    <n v="22500"/>
    <n v="0.11119999999999999"/>
    <n v="13344"/>
    <n v="26477.275999999998"/>
    <n v="12021.276"/>
    <n v="39821.275999999998"/>
    <n v="60000"/>
    <n v="60000"/>
    <n v="60000"/>
    <n v="60000"/>
    <n v="60000"/>
    <n v="60000"/>
    <n v="3719"/>
    <s v="25997"/>
    <s v="LITEON"/>
    <x v="1"/>
    <n v="0"/>
    <n v="105"/>
  </r>
  <r>
    <s v="OverStock"/>
    <s v="UP1704AMT5-00"/>
    <x v="7"/>
    <n v="152"/>
    <s v="--"/>
    <n v="0"/>
    <s v="--"/>
    <n v="0"/>
    <n v="0"/>
    <n v="0"/>
    <n v="57000"/>
    <n v="57000"/>
    <s v="Dustin"/>
    <s v="MP"/>
    <s v="Slow"/>
    <s v="Sales"/>
    <m/>
    <s v="20161219-there is no demand for LITEON"/>
    <n v="57000"/>
    <n v="0"/>
    <n v="0"/>
    <n v="0"/>
    <x v="243"/>
    <n v="152"/>
    <s v=""/>
    <n v="375"/>
    <n v="0"/>
    <s v="E"/>
    <s v="E"/>
    <n v="0"/>
    <n v="0"/>
    <n v="0"/>
    <n v="0"/>
    <n v="5.9700000000000003E-2"/>
    <n v="0"/>
    <n v="3402.9"/>
    <n v="0"/>
    <n v="3402.9"/>
    <n v="0"/>
    <n v="0"/>
    <n v="0"/>
    <n v="0"/>
    <n v="0"/>
    <n v="0"/>
    <n v="3719"/>
    <s v="25997"/>
    <s v="LITEON"/>
    <x v="1"/>
    <n v="0"/>
    <n v="105"/>
  </r>
  <r>
    <s v="Normal"/>
    <s v="UP1708PQMI"/>
    <x v="7"/>
    <n v="3.4"/>
    <n v="9.1999999999999993"/>
    <n v="6.9"/>
    <n v="18.399999999999999"/>
    <n v="10000"/>
    <n v="15000"/>
    <n v="5000"/>
    <n v="5000"/>
    <n v="7500"/>
    <s v="Dustin"/>
    <s v="MP"/>
    <s v="Checking"/>
    <s v="Sales"/>
    <m/>
    <s v="FCST:5K/M (shortage part)"/>
    <n v="7500"/>
    <n v="0"/>
    <n v="0"/>
    <n v="0"/>
    <x v="190"/>
    <n v="10.3"/>
    <n v="27.5"/>
    <n v="2188"/>
    <n v="817"/>
    <n v="0.4"/>
    <n v="50"/>
    <n v="0"/>
    <n v="4354"/>
    <n v="4500"/>
    <n v="4700"/>
    <n v="0.22500000000000001"/>
    <n v="3375"/>
    <n v="1687.5"/>
    <n v="0"/>
    <n v="5062.5"/>
    <n v="10000"/>
    <n v="2500"/>
    <n v="5000"/>
    <n v="5000"/>
    <n v="5000"/>
    <n v="5000"/>
    <n v="3719"/>
    <s v="25997"/>
    <s v="LITEON"/>
    <x v="1"/>
    <n v="0"/>
    <n v="105"/>
  </r>
  <r>
    <s v="None"/>
    <s v="UP1713PQDD"/>
    <x v="7"/>
    <s v="前八週無拉料"/>
    <s v="--"/>
    <s v="--"/>
    <s v="--"/>
    <n v="0"/>
    <n v="0"/>
    <n v="0"/>
    <n v="0"/>
    <n v="0"/>
    <s v="Dustin"/>
    <s v="MP"/>
    <s v="Checking"/>
    <s v="Sales"/>
    <m/>
    <s v="there is no demand for LITEON and no STK &amp; PBK"/>
    <n v="0"/>
    <n v="0"/>
    <n v="0"/>
    <n v="0"/>
    <x v="92"/>
    <s v=""/>
    <s v=""/>
    <n v="0"/>
    <s v=""/>
    <s v="E"/>
    <s v="E"/>
    <n v="0"/>
    <n v="0"/>
    <n v="0"/>
    <n v="0"/>
    <n v="0.1229"/>
    <n v="0"/>
    <n v="0"/>
    <n v="0"/>
    <n v="0"/>
    <n v="100000"/>
    <n v="100000"/>
    <n v="100000"/>
    <n v="100000"/>
    <n v="100000"/>
    <n v="100000"/>
    <n v="3719"/>
    <s v="25997"/>
    <s v="LITEON"/>
    <x v="1"/>
    <n v="0"/>
    <n v="105"/>
  </r>
  <r>
    <s v="Normal"/>
    <s v="UP1727PDDA"/>
    <x v="7"/>
    <n v="7.3"/>
    <s v="--"/>
    <n v="0"/>
    <s v="--"/>
    <n v="0"/>
    <n v="0"/>
    <n v="0"/>
    <n v="2620"/>
    <n v="2615"/>
    <s v="Dustin"/>
    <s v="New"/>
    <s v="Checking"/>
    <s v="Sales"/>
    <m/>
    <s v="for new project"/>
    <n v="0"/>
    <n v="0"/>
    <n v="2615"/>
    <n v="0"/>
    <x v="244"/>
    <n v="7.3"/>
    <s v=""/>
    <n v="360"/>
    <s v=""/>
    <s v="E"/>
    <s v="E"/>
    <n v="0"/>
    <n v="0"/>
    <n v="0"/>
    <n v="0"/>
    <n v="8.3699999999999997E-2"/>
    <n v="0"/>
    <n v="218.87549999999999"/>
    <n v="218.87549999999999"/>
    <n v="218.87549999999999"/>
    <n v="2500"/>
    <n v="0"/>
    <n v="0"/>
    <n v="0"/>
    <n v="0"/>
    <n v="0"/>
    <n v="3719"/>
    <s v="25997"/>
    <s v="LITEON"/>
    <x v="1"/>
    <n v="0"/>
    <n v="105"/>
  </r>
  <r>
    <s v="OverStock"/>
    <s v="UP7501M8"/>
    <x v="7"/>
    <n v="17.2"/>
    <n v="44.7"/>
    <n v="5.9"/>
    <n v="15.2"/>
    <n v="81000"/>
    <n v="81000"/>
    <n v="81000"/>
    <n v="288377"/>
    <n v="238227"/>
    <s v="Dustin"/>
    <s v="MP"/>
    <s v="Checking"/>
    <s v="Sales"/>
    <m/>
    <s v="FCST:40K/M"/>
    <n v="189000"/>
    <n v="0"/>
    <n v="49227"/>
    <n v="0"/>
    <x v="245"/>
    <n v="23.1"/>
    <n v="59.9"/>
    <n v="13822"/>
    <n v="5333"/>
    <n v="0.4"/>
    <n v="50"/>
    <n v="48000"/>
    <n v="0"/>
    <n v="24000"/>
    <n v="3000"/>
    <n v="6.4699999999999994E-2"/>
    <n v="5240.7"/>
    <n v="15413.286899999999"/>
    <n v="3184.9868999999999"/>
    <n v="20653.986899999996"/>
    <n v="60000"/>
    <n v="30000"/>
    <n v="30000"/>
    <n v="30000"/>
    <n v="30000"/>
    <n v="30000"/>
    <n v="3719"/>
    <s v="25997"/>
    <s v="LITEON"/>
    <x v="1"/>
    <n v="0"/>
    <n v="105"/>
  </r>
  <r>
    <s v="OverStock"/>
    <s v="UP7549TMA5-25"/>
    <x v="7"/>
    <n v="9.4"/>
    <n v="7.4"/>
    <n v="28.7"/>
    <n v="22.8"/>
    <n v="2622000"/>
    <n v="2832000"/>
    <n v="1830000"/>
    <n v="332880"/>
    <n v="924730"/>
    <s v="Dustin"/>
    <s v="MP"/>
    <s v="Checking"/>
    <s v="Sales"/>
    <m/>
    <s v="FCST:400K/M &amp; for new project"/>
    <n v="585000"/>
    <n v="228000"/>
    <n v="111730"/>
    <n v="0"/>
    <x v="246"/>
    <n v="38.1"/>
    <n v="30.2"/>
    <n v="98581"/>
    <n v="124333"/>
    <n v="1.3"/>
    <n v="100"/>
    <n v="456000"/>
    <n v="489000"/>
    <n v="942000"/>
    <n v="903000"/>
    <n v="4.1099999999999998E-2"/>
    <n v="116395.2"/>
    <n v="38006.402999999998"/>
    <n v="13962.902999999998"/>
    <n v="154401.603"/>
    <n v="480000"/>
    <n v="450000"/>
    <n v="450000"/>
    <n v="450000"/>
    <n v="450000"/>
    <n v="450000"/>
    <n v="3719"/>
    <s v="25997"/>
    <s v="LITEON"/>
    <x v="1"/>
    <n v="0"/>
    <n v="105"/>
  </r>
  <r>
    <s v="Normal"/>
    <s v="UP7550PMA8"/>
    <x v="7"/>
    <n v="7.7"/>
    <n v="23.7"/>
    <n v="6.5"/>
    <n v="20.3"/>
    <n v="180000"/>
    <n v="270000"/>
    <n v="180000"/>
    <n v="475591"/>
    <n v="316471"/>
    <s v="Dustin"/>
    <s v="MP"/>
    <s v="Checking"/>
    <s v="Sales"/>
    <m/>
    <s v="FCST:90K/M"/>
    <n v="171000"/>
    <n v="0"/>
    <n v="145471"/>
    <n v="0"/>
    <x v="247"/>
    <n v="14.2"/>
    <n v="44"/>
    <n v="41359"/>
    <n v="13333"/>
    <n v="0.3"/>
    <n v="50"/>
    <n v="63000"/>
    <n v="27000"/>
    <n v="123000"/>
    <n v="15000"/>
    <n v="4.8500000000000001E-2"/>
    <n v="13095"/>
    <n v="15348.843500000001"/>
    <n v="7055.3434999999999"/>
    <n v="28443.843499999999"/>
    <n v="120000"/>
    <n v="60000"/>
    <n v="120000"/>
    <n v="120000"/>
    <n v="120000"/>
    <n v="120000"/>
    <n v="3719"/>
    <s v="25997"/>
    <s v="LITEON"/>
    <x v="1"/>
    <n v="0"/>
    <n v="105"/>
  </r>
  <r>
    <s v="Normal"/>
    <s v="UP8815PDDA"/>
    <x v="7"/>
    <n v="11.5"/>
    <s v="--"/>
    <n v="0"/>
    <s v="--"/>
    <n v="0"/>
    <n v="0"/>
    <n v="0"/>
    <n v="1160"/>
    <n v="3660"/>
    <s v="Dustin"/>
    <s v="New"/>
    <s v="Checking"/>
    <s v="Sales"/>
    <m/>
    <s v="for new project"/>
    <n v="0"/>
    <n v="0"/>
    <n v="3660"/>
    <n v="0"/>
    <x v="248"/>
    <n v="11.5"/>
    <s v=""/>
    <n v="318"/>
    <s v=""/>
    <s v="E"/>
    <s v="E"/>
    <n v="0"/>
    <n v="0"/>
    <n v="0"/>
    <n v="0"/>
    <n v="8.4099999999999994E-2"/>
    <n v="0"/>
    <n v="307.80599999999998"/>
    <n v="307.80599999999998"/>
    <n v="307.80599999999998"/>
    <n v="0"/>
    <n v="0"/>
    <n v="0"/>
    <n v="0"/>
    <n v="0"/>
    <n v="0"/>
    <n v="3719"/>
    <s v="25997"/>
    <s v="LITEON"/>
    <x v="1"/>
    <n v="0"/>
    <n v="105"/>
  </r>
  <r>
    <s v="OverStock"/>
    <s v="UP9617PQDD"/>
    <x v="7"/>
    <n v="798.7"/>
    <n v="2.7"/>
    <n v="4760.3999999999996"/>
    <n v="16"/>
    <n v="1500000"/>
    <n v="1490000"/>
    <n v="1250000"/>
    <n v="0"/>
    <n v="250000"/>
    <s v="Dustin"/>
    <s v="New"/>
    <s v="Checking"/>
    <s v="Sales"/>
    <m/>
    <s v="replacement for UBNT project"/>
    <n v="250000"/>
    <n v="0"/>
    <n v="0"/>
    <n v="0"/>
    <x v="249"/>
    <n v="5559.1"/>
    <n v="18.600000000000001"/>
    <n v="313"/>
    <n v="93406"/>
    <n v="298.39999999999998"/>
    <n v="150"/>
    <n v="181995"/>
    <n v="514157"/>
    <n v="504000"/>
    <n v="393750"/>
    <n v="0.14000000000000001"/>
    <n v="208600.00000000003"/>
    <n v="35000"/>
    <n v="0"/>
    <n v="243600.00000000003"/>
    <n v="210000"/>
    <n v="420000"/>
    <n v="420000"/>
    <n v="390000"/>
    <n v="390000"/>
    <n v="390000"/>
    <n v="3719"/>
    <s v="25997"/>
    <s v="LITEON"/>
    <x v="1"/>
    <n v="0"/>
    <n v="105"/>
  </r>
  <r>
    <s v="None"/>
    <s v="ZR374305/150BGCG19-C2"/>
    <x v="6"/>
    <s v="前八週無拉料"/>
    <s v="--"/>
    <s v="--"/>
    <s v="--"/>
    <n v="0"/>
    <n v="0"/>
    <n v="0"/>
    <n v="0"/>
    <n v="0"/>
    <s v="Irene"/>
    <s v="MP"/>
    <s v="Checking"/>
    <s v="Sales"/>
    <m/>
    <n v="0"/>
    <n v="0"/>
    <n v="0"/>
    <n v="0"/>
    <n v="0"/>
    <x v="92"/>
    <s v=""/>
    <s v=""/>
    <n v="0"/>
    <s v=""/>
    <s v="E"/>
    <s v="E"/>
    <n v="0"/>
    <n v="0"/>
    <n v="0"/>
    <n v="0"/>
    <n v="4.25"/>
    <n v="0"/>
    <n v="0"/>
    <n v="0"/>
    <n v="0"/>
    <n v="0"/>
    <n v="0"/>
    <n v="0"/>
    <n v="0"/>
    <n v="0"/>
    <n v="0"/>
    <n v="3714"/>
    <s v="25997"/>
    <s v="LITEON"/>
    <x v="1"/>
    <n v="0"/>
    <n v="105"/>
  </r>
  <r>
    <s v="Normal"/>
    <s v="ZR374305/300NCCG14-C2"/>
    <x v="6"/>
    <n v="6.9"/>
    <n v="9"/>
    <n v="0"/>
    <n v="0"/>
    <n v="0"/>
    <n v="0"/>
    <n v="0"/>
    <n v="10120"/>
    <n v="7140"/>
    <s v="Irene"/>
    <s v="MP"/>
    <s v="Checking"/>
    <s v="Sales"/>
    <m/>
    <n v="0"/>
    <n v="7140"/>
    <n v="0"/>
    <n v="0"/>
    <n v="0"/>
    <x v="250"/>
    <n v="6.9"/>
    <n v="9"/>
    <n v="1042"/>
    <n v="793"/>
    <n v="0.8"/>
    <n v="100"/>
    <n v="2380"/>
    <n v="4760"/>
    <n v="0"/>
    <n v="0"/>
    <n v="2.85"/>
    <n v="0"/>
    <n v="20349"/>
    <n v="0"/>
    <n v="20349"/>
    <n v="2380"/>
    <n v="2380"/>
    <n v="0"/>
    <n v="0"/>
    <n v="0"/>
    <n v="0"/>
    <n v="3714"/>
    <s v="25997"/>
    <s v="LITEON"/>
    <x v="1"/>
    <n v="0"/>
    <n v="105"/>
  </r>
  <r>
    <s v="Normal"/>
    <s v="ZR374310/300BGCG27-C2"/>
    <x v="6"/>
    <n v="0"/>
    <n v="0"/>
    <n v="2"/>
    <n v="2.2000000000000002"/>
    <n v="400"/>
    <n v="400"/>
    <n v="0"/>
    <n v="400"/>
    <n v="0"/>
    <s v="Irene"/>
    <s v="MP"/>
    <s v="Checking"/>
    <s v="Sales"/>
    <m/>
    <n v="0"/>
    <n v="0"/>
    <n v="0"/>
    <n v="0"/>
    <n v="0"/>
    <x v="251"/>
    <n v="2"/>
    <n v="2.2000000000000002"/>
    <n v="200"/>
    <n v="178"/>
    <n v="0.9"/>
    <n v="100"/>
    <n v="800"/>
    <n v="800"/>
    <n v="0"/>
    <n v="400"/>
    <n v="8.6925000000000008"/>
    <n v="3477.0000000000005"/>
    <n v="0"/>
    <n v="0"/>
    <n v="3477.0000000000005"/>
    <n v="800"/>
    <n v="400"/>
    <n v="0"/>
    <n v="0"/>
    <n v="0"/>
    <n v="0"/>
    <n v="3714"/>
    <s v="25997"/>
    <s v="LITEON"/>
    <x v="1"/>
    <n v="0"/>
    <n v="105"/>
  </r>
  <r>
    <s v="Normal"/>
    <s v="ZR374310/300NCCG14-C2"/>
    <x v="6"/>
    <n v="0"/>
    <n v="0"/>
    <n v="8.1999999999999993"/>
    <n v="11.6"/>
    <n v="17850"/>
    <n v="21420"/>
    <n v="21420"/>
    <n v="600"/>
    <n v="0"/>
    <s v="Irene"/>
    <s v="MP"/>
    <s v="Checking"/>
    <s v="Sales"/>
    <m/>
    <n v="0"/>
    <n v="0"/>
    <n v="0"/>
    <n v="0"/>
    <n v="0"/>
    <x v="252"/>
    <n v="8.1999999999999993"/>
    <n v="11.6"/>
    <n v="2604"/>
    <n v="1851"/>
    <n v="0.7"/>
    <n v="100"/>
    <n v="4760"/>
    <n v="11900"/>
    <n v="2380"/>
    <n v="0"/>
    <n v="3.5"/>
    <n v="74970"/>
    <n v="0"/>
    <n v="0"/>
    <n v="74970"/>
    <n v="7140"/>
    <n v="9520"/>
    <n v="4760"/>
    <n v="2380"/>
    <n v="2380"/>
    <n v="2380"/>
    <n v="3714"/>
    <s v="25997"/>
    <s v="LITEON"/>
    <x v="1"/>
    <n v="0"/>
    <n v="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5" applyNumberFormats="0" applyBorderFormats="0" applyFontFormats="0" applyPatternFormats="0" applyAlignmentFormats="0" applyWidthHeightFormats="1" dataCaption="數值" updatedVersion="3" minRefreshableVersion="3" useAutoFormatting="1" itemPrintTitles="1" createdVersion="4" indent="0" outline="1" outlineData="1" multipleFieldFilters="0">
  <location ref="A3:E35" firstHeaderRow="1" firstDataRow="2" firstDataCol="1" rowPageCount="1" colPageCount="1"/>
  <pivotFields count="50">
    <pivotField showAll="0"/>
    <pivotField dataField="1" showAll="0"/>
    <pivotField axis="axisRow" showAll="0" sortType="descending">
      <items count="21">
        <item m="1" x="18"/>
        <item m="1" x="19"/>
        <item x="3"/>
        <item x="14"/>
        <item x="6"/>
        <item x="15"/>
        <item x="5"/>
        <item x="1"/>
        <item x="0"/>
        <item x="4"/>
        <item x="16"/>
        <item x="12"/>
        <item x="8"/>
        <item x="2"/>
        <item x="11"/>
        <item x="9"/>
        <item x="10"/>
        <item x="7"/>
        <item x="13"/>
        <item x="1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54">
        <item h="1" x="92"/>
        <item x="90"/>
        <item x="87"/>
        <item x="91"/>
        <item x="89"/>
        <item x="251"/>
        <item x="95"/>
        <item x="84"/>
        <item x="237"/>
        <item x="83"/>
        <item x="63"/>
        <item x="82"/>
        <item x="93"/>
        <item x="85"/>
        <item x="88"/>
        <item x="79"/>
        <item x="86"/>
        <item x="167"/>
        <item x="72"/>
        <item x="116"/>
        <item x="153"/>
        <item x="244"/>
        <item x="73"/>
        <item x="59"/>
        <item x="28"/>
        <item x="248"/>
        <item x="230"/>
        <item x="236"/>
        <item x="67"/>
        <item x="139"/>
        <item x="176"/>
        <item x="39"/>
        <item x="80"/>
        <item x="200"/>
        <item x="118"/>
        <item x="250"/>
        <item x="53"/>
        <item x="168"/>
        <item x="233"/>
        <item x="94"/>
        <item x="58"/>
        <item x="75"/>
        <item x="78"/>
        <item x="69"/>
        <item x="62"/>
        <item x="149"/>
        <item x="199"/>
        <item x="101"/>
        <item x="42"/>
        <item x="179"/>
        <item x="81"/>
        <item x="194"/>
        <item x="198"/>
        <item x="104"/>
        <item x="188"/>
        <item x="96"/>
        <item x="142"/>
        <item x="51"/>
        <item x="119"/>
        <item x="54"/>
        <item x="14"/>
        <item x="164"/>
        <item x="162"/>
        <item x="221"/>
        <item x="252"/>
        <item x="31"/>
        <item x="190"/>
        <item x="68"/>
        <item x="197"/>
        <item x="103"/>
        <item x="174"/>
        <item x="45"/>
        <item x="205"/>
        <item x="141"/>
        <item x="102"/>
        <item x="77"/>
        <item x="225"/>
        <item x="193"/>
        <item x="186"/>
        <item x="160"/>
        <item x="37"/>
        <item x="120"/>
        <item x="134"/>
        <item x="56"/>
        <item x="109"/>
        <item x="132"/>
        <item x="158"/>
        <item x="35"/>
        <item x="110"/>
        <item x="227"/>
        <item x="97"/>
        <item x="98"/>
        <item x="170"/>
        <item x="57"/>
        <item x="240"/>
        <item x="177"/>
        <item x="47"/>
        <item x="151"/>
        <item x="238"/>
        <item x="184"/>
        <item x="243"/>
        <item x="19"/>
        <item x="165"/>
        <item x="66"/>
        <item x="55"/>
        <item x="222"/>
        <item x="105"/>
        <item x="107"/>
        <item x="185"/>
        <item x="48"/>
        <item x="130"/>
        <item x="50"/>
        <item x="100"/>
        <item x="154"/>
        <item x="5"/>
        <item x="29"/>
        <item x="217"/>
        <item x="224"/>
        <item x="124"/>
        <item x="196"/>
        <item x="166"/>
        <item x="163"/>
        <item x="216"/>
        <item x="214"/>
        <item x="76"/>
        <item x="161"/>
        <item x="60"/>
        <item x="26"/>
        <item x="133"/>
        <item x="219"/>
        <item x="64"/>
        <item x="22"/>
        <item x="159"/>
        <item x="209"/>
        <item x="150"/>
        <item x="173"/>
        <item x="71"/>
        <item x="215"/>
        <item x="106"/>
        <item x="43"/>
        <item x="178"/>
        <item x="183"/>
        <item x="49"/>
        <item x="204"/>
        <item x="192"/>
        <item x="208"/>
        <item x="44"/>
        <item x="33"/>
        <item x="145"/>
        <item x="136"/>
        <item x="229"/>
        <item x="99"/>
        <item x="61"/>
        <item x="226"/>
        <item x="171"/>
        <item x="182"/>
        <item x="65"/>
        <item x="3"/>
        <item x="235"/>
        <item x="70"/>
        <item x="38"/>
        <item x="202"/>
        <item x="52"/>
        <item x="223"/>
        <item x="18"/>
        <item x="30"/>
        <item x="74"/>
        <item x="155"/>
        <item x="113"/>
        <item x="27"/>
        <item x="123"/>
        <item x="24"/>
        <item x="207"/>
        <item x="108"/>
        <item x="36"/>
        <item x="21"/>
        <item x="220"/>
        <item x="147"/>
        <item x="128"/>
        <item x="23"/>
        <item x="40"/>
        <item x="25"/>
        <item x="41"/>
        <item x="34"/>
        <item x="20"/>
        <item x="144"/>
        <item x="245"/>
        <item x="180"/>
        <item x="114"/>
        <item x="242"/>
        <item x="146"/>
        <item x="239"/>
        <item x="122"/>
        <item x="7"/>
        <item x="232"/>
        <item x="140"/>
        <item x="46"/>
        <item x="126"/>
        <item x="211"/>
        <item x="125"/>
        <item x="10"/>
        <item x="32"/>
        <item x="228"/>
        <item x="1"/>
        <item x="234"/>
        <item x="135"/>
        <item x="156"/>
        <item x="4"/>
        <item x="11"/>
        <item x="172"/>
        <item x="157"/>
        <item x="247"/>
        <item x="148"/>
        <item x="115"/>
        <item x="218"/>
        <item x="206"/>
        <item x="13"/>
        <item x="8"/>
        <item x="187"/>
        <item x="201"/>
        <item x="181"/>
        <item x="129"/>
        <item x="241"/>
        <item x="138"/>
        <item x="169"/>
        <item x="213"/>
        <item x="152"/>
        <item x="131"/>
        <item x="9"/>
        <item x="111"/>
        <item x="189"/>
        <item x="203"/>
        <item x="117"/>
        <item x="143"/>
        <item x="112"/>
        <item x="17"/>
        <item x="195"/>
        <item x="249"/>
        <item x="231"/>
        <item x="121"/>
        <item x="6"/>
        <item x="127"/>
        <item x="2"/>
        <item x="137"/>
        <item x="15"/>
        <item x="212"/>
        <item x="16"/>
        <item x="12"/>
        <item x="246"/>
        <item x="191"/>
        <item x="175"/>
        <item x="0"/>
        <item x="2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76" showAll="0"/>
    <pivotField dataField="1" numFmtId="176" showAll="0"/>
    <pivotField numFmtId="176" showAll="0"/>
    <pivotField numFmtId="17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">
        <item x="0"/>
        <item x="1"/>
        <item t="default"/>
      </items>
    </pivotField>
    <pivotField showAll="0" defaultSubtotal="0"/>
    <pivotField showAll="0" defaultSubtotal="0"/>
  </pivotFields>
  <rowFields count="2">
    <field x="47"/>
    <field x="2"/>
  </rowFields>
  <rowItems count="31">
    <i>
      <x/>
    </i>
    <i r="1">
      <x v="8"/>
    </i>
    <i r="1">
      <x v="2"/>
    </i>
    <i r="1">
      <x v="7"/>
    </i>
    <i r="1">
      <x v="9"/>
    </i>
    <i r="1">
      <x v="13"/>
    </i>
    <i r="1">
      <x v="6"/>
    </i>
    <i r="1">
      <x v="17"/>
    </i>
    <i r="1">
      <x v="4"/>
    </i>
    <i r="1">
      <x v="15"/>
    </i>
    <i r="1">
      <x v="12"/>
    </i>
    <i r="1">
      <x v="16"/>
    </i>
    <i r="1">
      <x v="14"/>
    </i>
    <i r="1">
      <x v="11"/>
    </i>
    <i r="1">
      <x v="18"/>
    </i>
    <i>
      <x v="1"/>
    </i>
    <i r="1">
      <x v="13"/>
    </i>
    <i r="1">
      <x v="7"/>
    </i>
    <i r="1">
      <x v="4"/>
    </i>
    <i r="1">
      <x v="8"/>
    </i>
    <i r="1">
      <x v="2"/>
    </i>
    <i r="1">
      <x v="6"/>
    </i>
    <i r="1">
      <x v="12"/>
    </i>
    <i r="1">
      <x v="17"/>
    </i>
    <i r="1">
      <x v="15"/>
    </i>
    <i r="1">
      <x v="16"/>
    </i>
    <i r="1">
      <x v="9"/>
    </i>
    <i r="1">
      <x v="19"/>
    </i>
    <i r="1">
      <x v="3"/>
    </i>
    <i r="1"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2" hier="-1"/>
  </pageFields>
  <dataFields count="4">
    <dataField name="計數 - Item Short Name" fld="1" subtotal="count" baseField="2" baseItem="0"/>
    <dataField name="比例 - Item Short Name" fld="1" subtotal="count" showDataAs="percentOfCol" baseField="2" baseItem="0" numFmtId="10"/>
    <dataField name="加總 - TTL OH AMT" fld="35" baseField="47" baseItem="0" numFmtId="179"/>
    <dataField name="比例 - TTL OH AMT" fld="35" showDataAs="percentOfCo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格1" displayName="表格1" ref="B3:AI356" totalsRowShown="0" headerRowDxfId="36" dataDxfId="35" tableBorderDxfId="34">
  <autoFilter ref="B3:AI356">
    <filterColumn colId="22">
      <filters>
        <filter val="1,000"/>
        <filter val="1,041,000"/>
        <filter val="1,089,448"/>
        <filter val="1,203"/>
        <filter val="1,206,000"/>
        <filter val="1,220"/>
        <filter val="1,287,000"/>
        <filter val="1,321,298"/>
        <filter val="1,629,000"/>
        <filter val="1,713,000"/>
        <filter val="1,728,868"/>
        <filter val="1,740,000"/>
        <filter val="1,974,000"/>
        <filter val="1,980"/>
        <filter val="10,000"/>
        <filter val="10,841,000"/>
        <filter val="102,000"/>
        <filter val="102,332"/>
        <filter val="105,000"/>
        <filter val="11,000"/>
        <filter val="11,265"/>
        <filter val="11,340,000"/>
        <filter val="11,794"/>
        <filter val="110,079"/>
        <filter val="112,184"/>
        <filter val="115,098"/>
        <filter val="117,000"/>
        <filter val="118,085"/>
        <filter val="12,000"/>
        <filter val="12,015"/>
        <filter val="12,381"/>
        <filter val="12,566"/>
        <filter val="12,945"/>
        <filter val="120,000"/>
        <filter val="120,658"/>
        <filter val="123,000"/>
        <filter val="125,000"/>
        <filter val="131,080"/>
        <filter val="136,500"/>
        <filter val="138,000"/>
        <filter val="139,000"/>
        <filter val="14,393"/>
        <filter val="140,195"/>
        <filter val="140,900"/>
        <filter val="141,000"/>
        <filter val="144,000"/>
        <filter val="145,898"/>
        <filter val="148,046"/>
        <filter val="15,000"/>
        <filter val="15,553"/>
        <filter val="15,600"/>
        <filter val="15,716"/>
        <filter val="151,593"/>
        <filter val="151,765"/>
        <filter val="153,000"/>
        <filter val="156,000"/>
        <filter val="163,890"/>
        <filter val="169,205"/>
        <filter val="169,386"/>
        <filter val="169,641"/>
        <filter val="17,600"/>
        <filter val="171,000"/>
        <filter val="171,605"/>
        <filter val="174,000"/>
        <filter val="177"/>
        <filter val="179,000"/>
        <filter val="18,000"/>
        <filter val="180,000"/>
        <filter val="189,000"/>
        <filter val="194,400"/>
        <filter val="196,992"/>
        <filter val="198,838"/>
        <filter val="2,000"/>
        <filter val="2,147"/>
        <filter val="2,148,893"/>
        <filter val="2,157,000"/>
        <filter val="2,500"/>
        <filter val="2,504,887"/>
        <filter val="2,535,141"/>
        <filter val="2,541,000"/>
        <filter val="2,615"/>
        <filter val="2,900"/>
        <filter val="20,000"/>
        <filter val="20,745"/>
        <filter val="20,936"/>
        <filter val="202,289"/>
        <filter val="209,099"/>
        <filter val="21,000"/>
        <filter val="21,420"/>
        <filter val="21,970"/>
        <filter val="210,000"/>
        <filter val="215,858"/>
        <filter val="216,000"/>
        <filter val="217,000"/>
        <filter val="22,500"/>
        <filter val="220"/>
        <filter val="226,500"/>
        <filter val="227,500"/>
        <filter val="24,000"/>
        <filter val="243,985"/>
        <filter val="246,219"/>
        <filter val="248,000"/>
        <filter val="249,000"/>
        <filter val="25,210"/>
        <filter val="25,861"/>
        <filter val="250,694"/>
        <filter val="254,938"/>
        <filter val="26,618"/>
        <filter val="27,000"/>
        <filter val="27,042"/>
        <filter val="28,200"/>
        <filter val="29,634"/>
        <filter val="292,075"/>
        <filter val="3,000"/>
        <filter val="3,087,000"/>
        <filter val="3,294,000"/>
        <filter val="3,311,600"/>
        <filter val="3,520"/>
        <filter val="3,615,721"/>
        <filter val="3,660"/>
        <filter val="3,756,730"/>
        <filter val="30"/>
        <filter val="30,777"/>
        <filter val="31,877"/>
        <filter val="311,800"/>
        <filter val="319,227"/>
        <filter val="32,352"/>
        <filter val="32,500"/>
        <filter val="32,945"/>
        <filter val="33,000"/>
        <filter val="346,600"/>
        <filter val="348,000"/>
        <filter val="35,000"/>
        <filter val="358,105"/>
        <filter val="36,000"/>
        <filter val="365,936"/>
        <filter val="369,000"/>
        <filter val="37,500"/>
        <filter val="37,727"/>
        <filter val="372,000"/>
        <filter val="381,000"/>
        <filter val="384,000"/>
        <filter val="39,000"/>
        <filter val="390"/>
        <filter val="4,000"/>
        <filter val="4,360"/>
        <filter val="4,500"/>
        <filter val="40,000"/>
        <filter val="40,800"/>
        <filter val="400"/>
        <filter val="400,000"/>
        <filter val="408,000"/>
        <filter val="408,609"/>
        <filter val="41,513"/>
        <filter val="42,000"/>
        <filter val="42,400"/>
        <filter val="423,000"/>
        <filter val="43,147"/>
        <filter val="43,188"/>
        <filter val="45,000"/>
        <filter val="460"/>
        <filter val="465,000"/>
        <filter val="47,500"/>
        <filter val="471,000"/>
        <filter val="477,000"/>
        <filter val="498,000"/>
        <filter val="5,000"/>
        <filter val="5,006,122"/>
        <filter val="5,390"/>
        <filter val="5,511"/>
        <filter val="5,700"/>
        <filter val="50,460"/>
        <filter val="500"/>
        <filter val="501,000"/>
        <filter val="507,206"/>
        <filter val="51,000"/>
        <filter val="51,912"/>
        <filter val="525,000"/>
        <filter val="53,196"/>
        <filter val="54,000"/>
        <filter val="540,000"/>
        <filter val="553,962"/>
        <filter val="560,000"/>
        <filter val="57,000"/>
        <filter val="57,500"/>
        <filter val="578,981"/>
        <filter val="582,500"/>
        <filter val="586,471"/>
        <filter val="590"/>
        <filter val="594,000"/>
        <filter val="6,000"/>
        <filter val="6,400"/>
        <filter val="60,000"/>
        <filter val="600"/>
        <filter val="600,000"/>
        <filter val="603,000"/>
        <filter val="609,000"/>
        <filter val="619,500"/>
        <filter val="63,000"/>
        <filter val="63,457"/>
        <filter val="633,600"/>
        <filter val="64,744"/>
        <filter val="645,442"/>
        <filter val="65,719"/>
        <filter val="656"/>
        <filter val="660"/>
        <filter val="68,124"/>
        <filter val="687,000"/>
        <filter val="69,000"/>
        <filter val="69,350"/>
        <filter val="69,453"/>
        <filter val="693,000"/>
        <filter val="694,992"/>
        <filter val="7,140"/>
        <filter val="7,500"/>
        <filter val="7,618,252"/>
        <filter val="7,641"/>
        <filter val="7,666"/>
        <filter val="70,000"/>
        <filter val="71,846"/>
        <filter val="716,601"/>
        <filter val="72,000"/>
        <filter val="72,350"/>
        <filter val="75,000"/>
        <filter val="78,000"/>
        <filter val="8,000"/>
        <filter val="8,771"/>
        <filter val="800"/>
        <filter val="822,000"/>
        <filter val="833,712"/>
        <filter val="84,000"/>
        <filter val="84,367"/>
        <filter val="84,596"/>
        <filter val="85,619"/>
        <filter val="86,041"/>
        <filter val="87,000"/>
        <filter val="9,000"/>
        <filter val="9,072"/>
        <filter val="9,427"/>
        <filter val="90,000"/>
        <filter val="900"/>
        <filter val="91,454"/>
        <filter val="921,000"/>
        <filter val="930,760"/>
        <filter val="955,398"/>
        <filter val="96,193"/>
        <filter val="96,766"/>
        <filter val="963,000"/>
        <filter val="98,750"/>
        <filter val="99,000"/>
        <filter val="99,675"/>
        <filter val="99,882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IFERROR(VLOOKUP(C4,LastWeek!B:Q,8,FALSE),"")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IFERROR(VLOOKUP(C4,LastWeek!B:Q,11,FALSE),"")</calculatedColumnFormula>
    </tableColumn>
    <tableColumn id="12" name="TTL OH" dataDxfId="22"/>
    <tableColumn id="13" name="Sales" dataDxfId="21"/>
    <tableColumn id="14" name="Stage" dataDxfId="20">
      <calculatedColumnFormula>IFERROR(VLOOKUP(C4,LastWeek!B:Q,13,FALSE),"")</calculatedColumnFormula>
    </tableColumn>
    <tableColumn id="15" name="Status" dataDxfId="19">
      <calculatedColumnFormula>IFERROR(VLOOKUP(C4,LastWeek!B:Q,14,FALSE),"")</calculatedColumnFormula>
    </tableColumn>
    <tableColumn id="16" name="Owner" dataDxfId="18">
      <calculatedColumnFormula>IFERROR(VLOOKUP(C4,LastWeek!B:Q,15,FALSE),"")</calculatedColumnFormula>
    </tableColumn>
    <tableColumn id="17" name="Action" dataDxfId="17"/>
    <tableColumn id="18" name="Last Action" dataDxfId="16">
      <calculatedColumnFormula>IFERROR(VLOOKUP(C4,LastWeek!B:Q,16,FALSE),"")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D1" sqref="D1"/>
    </sheetView>
  </sheetViews>
  <sheetFormatPr defaultRowHeight="17"/>
  <cols>
    <col min="1" max="1" width="23.36328125" bestFit="1" customWidth="1" collapsed="1"/>
    <col min="2" max="3" width="24.6328125" bestFit="1" customWidth="1" collapsed="1"/>
    <col min="4" max="5" width="22.08984375" bestFit="1" customWidth="1" collapsed="1"/>
  </cols>
  <sheetData>
    <row r="1" spans="1:5">
      <c r="A1" s="30" t="s">
        <v>6</v>
      </c>
      <c r="B1" t="s">
        <v>443</v>
      </c>
    </row>
    <row r="3" spans="1:5">
      <c r="B3" s="30" t="s">
        <v>439</v>
      </c>
    </row>
    <row r="4" spans="1:5">
      <c r="A4" s="30" t="s">
        <v>49</v>
      </c>
      <c r="B4" t="s">
        <v>53</v>
      </c>
      <c r="C4" t="s">
        <v>54</v>
      </c>
      <c r="D4" t="s">
        <v>51</v>
      </c>
      <c r="E4" t="s">
        <v>55</v>
      </c>
    </row>
    <row r="5" spans="1:5">
      <c r="A5" s="31" t="s">
        <v>440</v>
      </c>
      <c r="B5" s="33">
        <v>114</v>
      </c>
      <c r="C5" s="34">
        <v>0.36305732484076431</v>
      </c>
      <c r="D5" s="35">
        <v>1606365.1182000004</v>
      </c>
      <c r="E5" s="34">
        <v>0.30604337500151513</v>
      </c>
    </row>
    <row r="6" spans="1:5">
      <c r="A6" s="32" t="s">
        <v>181</v>
      </c>
      <c r="B6" s="33">
        <v>49</v>
      </c>
      <c r="C6" s="34">
        <v>0.15605095541401273</v>
      </c>
      <c r="D6" s="35">
        <v>996856.05209999997</v>
      </c>
      <c r="E6" s="34">
        <v>0.18992020376863417</v>
      </c>
    </row>
    <row r="7" spans="1:5">
      <c r="A7" s="32" t="s">
        <v>60</v>
      </c>
      <c r="B7" s="33">
        <v>9</v>
      </c>
      <c r="C7" s="34">
        <v>2.8662420382165606E-2</v>
      </c>
      <c r="D7" s="35">
        <v>122569.45300000001</v>
      </c>
      <c r="E7" s="34">
        <v>2.3351832434112412E-2</v>
      </c>
    </row>
    <row r="8" spans="1:5">
      <c r="A8" s="32" t="s">
        <v>163</v>
      </c>
      <c r="B8" s="33">
        <v>5</v>
      </c>
      <c r="C8" s="34">
        <v>1.5923566878980892E-2</v>
      </c>
      <c r="D8" s="35">
        <v>121314.61300000001</v>
      </c>
      <c r="E8" s="34">
        <v>2.3112761338546523E-2</v>
      </c>
    </row>
    <row r="9" spans="1:5">
      <c r="A9" s="32" t="s">
        <v>190</v>
      </c>
      <c r="B9" s="33">
        <v>6</v>
      </c>
      <c r="C9" s="34">
        <v>1.9108280254777069E-2</v>
      </c>
      <c r="D9" s="35">
        <v>104579.03980000001</v>
      </c>
      <c r="E9" s="34">
        <v>1.9924313552496419E-2</v>
      </c>
    </row>
    <row r="10" spans="1:5">
      <c r="A10" s="32" t="s">
        <v>249</v>
      </c>
      <c r="B10" s="33">
        <v>8</v>
      </c>
      <c r="C10" s="34">
        <v>2.5477707006369428E-2</v>
      </c>
      <c r="D10" s="35">
        <v>94285.18279999998</v>
      </c>
      <c r="E10" s="34">
        <v>1.7963136294369013E-2</v>
      </c>
    </row>
    <row r="11" spans="1:5">
      <c r="A11" s="32" t="s">
        <v>76</v>
      </c>
      <c r="B11" s="33">
        <v>12</v>
      </c>
      <c r="C11" s="34">
        <v>3.8216560509554139E-2</v>
      </c>
      <c r="D11" s="35">
        <v>65491.044600000001</v>
      </c>
      <c r="E11" s="34">
        <v>1.2477300518214619E-2</v>
      </c>
    </row>
    <row r="12" spans="1:5">
      <c r="A12" s="32" t="s">
        <v>383</v>
      </c>
      <c r="B12" s="33">
        <v>6</v>
      </c>
      <c r="C12" s="34">
        <v>1.9108280254777069E-2</v>
      </c>
      <c r="D12" s="35">
        <v>35838.671999999999</v>
      </c>
      <c r="E12" s="34">
        <v>6.8279546226343709E-3</v>
      </c>
    </row>
    <row r="13" spans="1:5">
      <c r="A13" s="32" t="s">
        <v>71</v>
      </c>
      <c r="B13" s="33">
        <v>1</v>
      </c>
      <c r="C13" s="34">
        <v>3.1847133757961785E-3</v>
      </c>
      <c r="D13" s="35">
        <v>30594.199999999997</v>
      </c>
      <c r="E13" s="34">
        <v>5.8287820853350943E-3</v>
      </c>
    </row>
    <row r="14" spans="1:5">
      <c r="A14" s="32" t="s">
        <v>358</v>
      </c>
      <c r="B14" s="33">
        <v>7</v>
      </c>
      <c r="C14" s="34">
        <v>2.2292993630573247E-2</v>
      </c>
      <c r="D14" s="35">
        <v>17182.687300000001</v>
      </c>
      <c r="E14" s="34">
        <v>3.2736316005045028E-3</v>
      </c>
    </row>
    <row r="15" spans="1:5">
      <c r="A15" s="32" t="s">
        <v>243</v>
      </c>
      <c r="B15" s="33">
        <v>6</v>
      </c>
      <c r="C15" s="34">
        <v>1.9108280254777069E-2</v>
      </c>
      <c r="D15" s="35">
        <v>9420.5671999999995</v>
      </c>
      <c r="E15" s="34">
        <v>1.7947987961461776E-3</v>
      </c>
    </row>
    <row r="16" spans="1:5">
      <c r="A16" s="32" t="s">
        <v>360</v>
      </c>
      <c r="B16" s="33">
        <v>1</v>
      </c>
      <c r="C16" s="34">
        <v>3.1847133757961785E-3</v>
      </c>
      <c r="D16" s="35">
        <v>2665.1063999999997</v>
      </c>
      <c r="E16" s="34">
        <v>5.0775390236815817E-4</v>
      </c>
    </row>
    <row r="17" spans="1:5">
      <c r="A17" s="32" t="s">
        <v>339</v>
      </c>
      <c r="B17" s="33">
        <v>1</v>
      </c>
      <c r="C17" s="34">
        <v>3.1847133757961785E-3</v>
      </c>
      <c r="D17" s="35">
        <v>2475</v>
      </c>
      <c r="E17" s="34">
        <v>4.7153498575561246E-4</v>
      </c>
    </row>
    <row r="18" spans="1:5">
      <c r="A18" s="32" t="s">
        <v>238</v>
      </c>
      <c r="B18" s="33">
        <v>1</v>
      </c>
      <c r="C18" s="34">
        <v>3.1847133757961785E-3</v>
      </c>
      <c r="D18" s="35">
        <v>2363.4</v>
      </c>
      <c r="E18" s="34">
        <v>4.5027304457972305E-4</v>
      </c>
    </row>
    <row r="19" spans="1:5">
      <c r="A19" s="32" t="s">
        <v>386</v>
      </c>
      <c r="B19" s="33">
        <v>2</v>
      </c>
      <c r="C19" s="34">
        <v>6.369426751592357E-3</v>
      </c>
      <c r="D19" s="35">
        <v>730.09999999999991</v>
      </c>
      <c r="E19" s="34">
        <v>1.3909805781825156E-4</v>
      </c>
    </row>
    <row r="20" spans="1:5">
      <c r="A20" s="31" t="s">
        <v>52</v>
      </c>
      <c r="B20" s="33">
        <v>200</v>
      </c>
      <c r="C20" s="34">
        <v>0.63694267515923564</v>
      </c>
      <c r="D20" s="35">
        <v>3642450.0805999991</v>
      </c>
      <c r="E20" s="34">
        <v>0.69395662499848487</v>
      </c>
    </row>
    <row r="21" spans="1:5">
      <c r="A21" s="32" t="s">
        <v>249</v>
      </c>
      <c r="B21" s="33">
        <v>11</v>
      </c>
      <c r="C21" s="34">
        <v>3.5031847133757961E-2</v>
      </c>
      <c r="D21" s="35">
        <v>1069683.1284999999</v>
      </c>
      <c r="E21" s="34">
        <v>0.20379515909505713</v>
      </c>
    </row>
    <row r="22" spans="1:5">
      <c r="A22" s="32" t="s">
        <v>163</v>
      </c>
      <c r="B22" s="33">
        <v>32</v>
      </c>
      <c r="C22" s="34">
        <v>0.10191082802547771</v>
      </c>
      <c r="D22" s="35">
        <v>1005308.7677</v>
      </c>
      <c r="E22" s="34">
        <v>0.19153060826562093</v>
      </c>
    </row>
    <row r="23" spans="1:5">
      <c r="A23" s="32" t="s">
        <v>71</v>
      </c>
      <c r="B23" s="33">
        <v>7</v>
      </c>
      <c r="C23" s="34">
        <v>2.2292993630573247E-2</v>
      </c>
      <c r="D23" s="35">
        <v>309529.38300000003</v>
      </c>
      <c r="E23" s="34">
        <v>5.8971286142969107E-2</v>
      </c>
    </row>
    <row r="24" spans="1:5">
      <c r="A24" s="32" t="s">
        <v>181</v>
      </c>
      <c r="B24" s="33">
        <v>29</v>
      </c>
      <c r="C24" s="34">
        <v>9.2356687898089165E-2</v>
      </c>
      <c r="D24" s="35">
        <v>302290.02100000001</v>
      </c>
      <c r="E24" s="34">
        <v>5.7592048786383354E-2</v>
      </c>
    </row>
    <row r="25" spans="1:5">
      <c r="A25" s="32" t="s">
        <v>60</v>
      </c>
      <c r="B25" s="33">
        <v>37</v>
      </c>
      <c r="C25" s="34">
        <v>0.1178343949044586</v>
      </c>
      <c r="D25" s="35">
        <v>252080.34199999995</v>
      </c>
      <c r="E25" s="34">
        <v>4.802614160575349E-2</v>
      </c>
    </row>
    <row r="26" spans="1:5">
      <c r="A26" s="32" t="s">
        <v>76</v>
      </c>
      <c r="B26" s="33">
        <v>25</v>
      </c>
      <c r="C26" s="34">
        <v>7.9617834394904455E-2</v>
      </c>
      <c r="D26" s="35">
        <v>188427.62529999999</v>
      </c>
      <c r="E26" s="34">
        <v>3.5899077822949245E-2</v>
      </c>
    </row>
    <row r="27" spans="1:5">
      <c r="A27" s="32" t="s">
        <v>243</v>
      </c>
      <c r="B27" s="33">
        <v>11</v>
      </c>
      <c r="C27" s="34">
        <v>3.5031847133757961E-2</v>
      </c>
      <c r="D27" s="35">
        <v>182071.0086</v>
      </c>
      <c r="E27" s="34">
        <v>3.4688020382509496E-2</v>
      </c>
    </row>
    <row r="28" spans="1:5">
      <c r="A28" s="32" t="s">
        <v>383</v>
      </c>
      <c r="B28" s="33">
        <v>14</v>
      </c>
      <c r="C28" s="34">
        <v>4.4585987261146494E-2</v>
      </c>
      <c r="D28" s="35">
        <v>159732.80729999999</v>
      </c>
      <c r="E28" s="34">
        <v>3.043216445046848E-2</v>
      </c>
    </row>
    <row r="29" spans="1:5">
      <c r="A29" s="32" t="s">
        <v>358</v>
      </c>
      <c r="B29" s="33">
        <v>9</v>
      </c>
      <c r="C29" s="34">
        <v>2.8662420382165606E-2</v>
      </c>
      <c r="D29" s="35">
        <v>57699.400000000009</v>
      </c>
      <c r="E29" s="34">
        <v>1.0992842730144401E-2</v>
      </c>
    </row>
    <row r="30" spans="1:5">
      <c r="A30" s="32" t="s">
        <v>360</v>
      </c>
      <c r="B30" s="33">
        <v>9</v>
      </c>
      <c r="C30" s="34">
        <v>2.8662420382165606E-2</v>
      </c>
      <c r="D30" s="35">
        <v>54127.887499999997</v>
      </c>
      <c r="E30" s="34">
        <v>1.0312401075270259E-2</v>
      </c>
    </row>
    <row r="31" spans="1:5">
      <c r="A31" s="32" t="s">
        <v>190</v>
      </c>
      <c r="B31" s="33">
        <v>12</v>
      </c>
      <c r="C31" s="34">
        <v>3.8216560509554139E-2</v>
      </c>
      <c r="D31" s="35">
        <v>53698.36</v>
      </c>
      <c r="E31" s="34">
        <v>1.0230567845535252E-2</v>
      </c>
    </row>
    <row r="32" spans="1:5">
      <c r="A32" s="32" t="s">
        <v>395</v>
      </c>
      <c r="B32" s="33">
        <v>2</v>
      </c>
      <c r="C32" s="34">
        <v>6.369426751592357E-3</v>
      </c>
      <c r="D32" s="35">
        <v>6333.2497000000003</v>
      </c>
      <c r="E32" s="34">
        <v>1.2066055786166614E-3</v>
      </c>
    </row>
    <row r="33" spans="1:5">
      <c r="A33" s="32" t="s">
        <v>67</v>
      </c>
      <c r="B33" s="33">
        <v>1</v>
      </c>
      <c r="C33" s="34">
        <v>3.1847133757961785E-3</v>
      </c>
      <c r="D33" s="35">
        <v>1017.4999999999999</v>
      </c>
      <c r="E33" s="34">
        <v>1.9385327192175179E-4</v>
      </c>
    </row>
    <row r="34" spans="1:5">
      <c r="A34" s="32" t="s">
        <v>230</v>
      </c>
      <c r="B34" s="33">
        <v>1</v>
      </c>
      <c r="C34" s="34">
        <v>3.1847133757961785E-3</v>
      </c>
      <c r="D34" s="35">
        <v>450.6</v>
      </c>
      <c r="E34" s="34">
        <v>8.5847945285446063E-5</v>
      </c>
    </row>
    <row r="35" spans="1:5">
      <c r="A35" s="31" t="s">
        <v>50</v>
      </c>
      <c r="B35" s="33">
        <v>314</v>
      </c>
      <c r="C35" s="34">
        <v>1</v>
      </c>
      <c r="D35" s="35">
        <v>5248815.1987999994</v>
      </c>
      <c r="E35" s="34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356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N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22.816406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10.72656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42" width="9" style="2"/>
    <col min="43" max="43" width="9" style="2" collapsed="1"/>
    <col min="44" max="60" width="9" style="2"/>
    <col min="61" max="16384" width="9" style="2" collapsed="1"/>
  </cols>
  <sheetData>
    <row r="1" spans="1:35">
      <c r="A1" s="5">
        <v>2017</v>
      </c>
      <c r="B1" s="1" t="s">
        <v>0</v>
      </c>
      <c r="C1" s="2" t="s">
        <v>33</v>
      </c>
    </row>
    <row r="2" spans="1:35">
      <c r="A2" s="5">
        <v>2</v>
      </c>
      <c r="B2" s="2" t="s">
        <v>1</v>
      </c>
      <c r="C2" s="3" t="s">
        <v>56</v>
      </c>
    </row>
    <row r="3" spans="1:35" ht="29">
      <c r="A3" s="5" t="s">
        <v>57</v>
      </c>
      <c r="B3" s="7" t="s">
        <v>29</v>
      </c>
      <c r="C3" s="8" t="s">
        <v>20</v>
      </c>
      <c r="D3" s="8" t="s">
        <v>5</v>
      </c>
      <c r="E3" s="9" t="s">
        <v>30</v>
      </c>
      <c r="F3" s="9" t="s">
        <v>36</v>
      </c>
      <c r="G3" s="9" t="s">
        <v>47</v>
      </c>
      <c r="H3" s="9" t="s">
        <v>48</v>
      </c>
      <c r="I3" s="8" t="s">
        <v>31</v>
      </c>
      <c r="J3" s="10" t="s">
        <v>21</v>
      </c>
      <c r="K3" s="10" t="s">
        <v>32</v>
      </c>
      <c r="L3" s="10" t="s">
        <v>39</v>
      </c>
      <c r="M3" s="10" t="s">
        <v>40</v>
      </c>
      <c r="N3" s="8" t="s">
        <v>28</v>
      </c>
      <c r="O3" s="11" t="s">
        <v>34</v>
      </c>
      <c r="P3" s="10" t="s">
        <v>15</v>
      </c>
      <c r="Q3" s="10" t="s">
        <v>16</v>
      </c>
      <c r="R3" s="10" t="s">
        <v>17</v>
      </c>
      <c r="S3" s="10" t="s">
        <v>18</v>
      </c>
      <c r="T3" s="10" t="s">
        <v>45</v>
      </c>
      <c r="U3" s="10" t="s">
        <v>46</v>
      </c>
      <c r="V3" s="10" t="s">
        <v>42</v>
      </c>
      <c r="W3" s="10" t="s">
        <v>43</v>
      </c>
      <c r="X3" s="10" t="s">
        <v>6</v>
      </c>
      <c r="Y3" s="10" t="s">
        <v>13</v>
      </c>
      <c r="Z3" s="10" t="s">
        <v>14</v>
      </c>
      <c r="AA3" s="10" t="s">
        <v>12</v>
      </c>
      <c r="AB3" s="11" t="s">
        <v>35</v>
      </c>
      <c r="AC3" s="12" t="s">
        <v>7</v>
      </c>
      <c r="AD3" s="12" t="s">
        <v>19</v>
      </c>
      <c r="AE3" s="12" t="s">
        <v>8</v>
      </c>
      <c r="AF3" s="12" t="s">
        <v>9</v>
      </c>
      <c r="AG3" s="12" t="s">
        <v>10</v>
      </c>
      <c r="AH3" s="12" t="s">
        <v>11</v>
      </c>
      <c r="AI3" s="8" t="s">
        <v>4</v>
      </c>
    </row>
    <row r="4" spans="1:35" ht="17">
      <c r="A4">
        <v>5408</v>
      </c>
      <c r="B4" s="13" t="str">
        <f t="shared" ref="B4:B67" si="0">IF(OR(AA4=0,LEN(AA4)=0)*OR(AB4=0,LEN(AB4)=0),IF(X4&gt;0,"ZeroZero","None"),IF(IF(LEN(Y4)=0,0,Y4)&gt;16,"OverStock",IF(AA4=0,"FCST","Normal")))</f>
        <v>OverStock</v>
      </c>
      <c r="C4" s="14" t="s">
        <v>328</v>
      </c>
      <c r="D4" s="15" t="s">
        <v>181</v>
      </c>
      <c r="E4" s="16">
        <f t="shared" ref="E4:E67" si="1">IF(AA4=0,"前八週無拉料",ROUND(M4/AA4,1))</f>
        <v>32.5</v>
      </c>
      <c r="F4" s="17">
        <f t="shared" ref="F4:F67" si="2">IF(OR(AB4=0,LEN(AB4)=0),"--",ROUND(M4/AB4,1))</f>
        <v>17.899999999999999</v>
      </c>
      <c r="G4" s="17">
        <f t="shared" ref="G4:G67" si="3">IF(AA4=0,"--",ROUND(J4/AA4,1))</f>
        <v>26.5</v>
      </c>
      <c r="H4" s="17">
        <f t="shared" ref="H4:H67" si="4">IF(OR(AB4=0,LEN(AB4)=0),"--",ROUND(J4/AB4,1))</f>
        <v>14.7</v>
      </c>
      <c r="I4" s="18">
        <f>IFERROR(VLOOKUP(C4,LastWeek!B:Q,8,FALSE),"")</f>
        <v>6219000</v>
      </c>
      <c r="J4" s="19">
        <v>4878000</v>
      </c>
      <c r="K4" s="19">
        <v>2349000</v>
      </c>
      <c r="L4" s="18">
        <f>IFERROR(VLOOKUP(C4,LastWeek!B:Q,11,FALSE),"")</f>
        <v>4964000</v>
      </c>
      <c r="M4" s="19">
        <v>5963000</v>
      </c>
      <c r="N4" s="20" t="s">
        <v>250</v>
      </c>
      <c r="O4" s="21" t="str">
        <f>IFERROR(VLOOKUP(C4,LastWeek!B:Q,13,FALSE),"")</f>
        <v>MP</v>
      </c>
      <c r="P4" s="16" t="str">
        <f>IFERROR(VLOOKUP(C4,LastWeek!B:Q,14,FALSE),"")</f>
        <v>Checking</v>
      </c>
      <c r="Q4" s="16" t="str">
        <f>IFERROR(VLOOKUP(C4,LastWeek!B:Q,15,FALSE),"")</f>
        <v>Sales</v>
      </c>
      <c r="R4" s="16"/>
      <c r="S4" s="22" t="str">
        <f>IFERROR(VLOOKUP(C4,LastWeek!B:Q,16,FALSE),"")</f>
        <v>FCST:1800K/M</v>
      </c>
      <c r="T4" s="19">
        <v>5843000</v>
      </c>
      <c r="U4" s="19">
        <v>0</v>
      </c>
      <c r="V4" s="19">
        <v>120000</v>
      </c>
      <c r="W4" s="19">
        <v>0</v>
      </c>
      <c r="X4" s="23">
        <v>10841000</v>
      </c>
      <c r="Y4" s="17">
        <v>59</v>
      </c>
      <c r="Z4" s="24">
        <v>32.6</v>
      </c>
      <c r="AA4" s="23">
        <v>183750</v>
      </c>
      <c r="AB4" s="19">
        <v>332280</v>
      </c>
      <c r="AC4" s="25">
        <v>1.8</v>
      </c>
      <c r="AD4" s="26">
        <f t="shared" ref="AD4:AD67" si="5">IF($AC4="E","E",IF($AC4="F","F",IF($AC4&lt;0.5,50,IF($AC4&lt;2,100,150))))</f>
        <v>100</v>
      </c>
      <c r="AE4" s="19">
        <v>547345</v>
      </c>
      <c r="AF4" s="19">
        <v>1682502</v>
      </c>
      <c r="AG4" s="19">
        <v>1913449</v>
      </c>
      <c r="AH4" s="19">
        <v>11442181</v>
      </c>
      <c r="AI4" s="15" t="s">
        <v>62</v>
      </c>
    </row>
    <row r="5" spans="1:35" ht="16.5" customHeight="1">
      <c r="A5">
        <v>8441</v>
      </c>
      <c r="B5" s="13" t="str">
        <f t="shared" si="0"/>
        <v>ZeroZero</v>
      </c>
      <c r="C5" s="14" t="s">
        <v>263</v>
      </c>
      <c r="D5" s="15" t="s">
        <v>181</v>
      </c>
      <c r="E5" s="16" t="str">
        <f t="shared" si="1"/>
        <v>前八週無拉料</v>
      </c>
      <c r="F5" s="17" t="str">
        <f t="shared" si="2"/>
        <v>--</v>
      </c>
      <c r="G5" s="17" t="str">
        <f t="shared" si="3"/>
        <v>--</v>
      </c>
      <c r="H5" s="17" t="str">
        <f t="shared" si="4"/>
        <v>--</v>
      </c>
      <c r="I5" s="18">
        <f>IFERROR(VLOOKUP(C5,LastWeek!B:Q,8,FALSE),"")</f>
        <v>0</v>
      </c>
      <c r="J5" s="19">
        <v>0</v>
      </c>
      <c r="K5" s="19">
        <v>0</v>
      </c>
      <c r="L5" s="18">
        <f>IFERROR(VLOOKUP(C5,LastWeek!B:Q,11,FALSE),"")</f>
        <v>501000</v>
      </c>
      <c r="M5" s="19">
        <v>501000</v>
      </c>
      <c r="N5" s="20" t="s">
        <v>191</v>
      </c>
      <c r="O5" s="21" t="str">
        <f>IFERROR(VLOOKUP(C5,LastWeek!B:Q,13,FALSE),"")</f>
        <v>New</v>
      </c>
      <c r="P5" s="16" t="str">
        <f>IFERROR(VLOOKUP(C5,LastWeek!B:Q,14,FALSE),"")</f>
        <v>Checking</v>
      </c>
      <c r="Q5" s="16" t="str">
        <f>IFERROR(VLOOKUP(C5,LastWeek!B:Q,15,FALSE),"")</f>
        <v>Sales</v>
      </c>
      <c r="R5" s="16"/>
      <c r="S5" s="22" t="str">
        <f>IFERROR(VLOOKUP(C5,LastWeek!B:Q,16,FALSE),"")</f>
        <v>transfer to SZ</v>
      </c>
      <c r="T5" s="19">
        <v>501000</v>
      </c>
      <c r="U5" s="19">
        <v>0</v>
      </c>
      <c r="V5" s="19">
        <v>0</v>
      </c>
      <c r="W5" s="19">
        <v>0</v>
      </c>
      <c r="X5" s="23">
        <v>501000</v>
      </c>
      <c r="Y5" s="17" t="s">
        <v>58</v>
      </c>
      <c r="Z5" s="24" t="s">
        <v>58</v>
      </c>
      <c r="AA5" s="23">
        <v>0</v>
      </c>
      <c r="AB5" s="19" t="s">
        <v>58</v>
      </c>
      <c r="AC5" s="25" t="s">
        <v>68</v>
      </c>
      <c r="AD5" s="26" t="str">
        <f t="shared" si="5"/>
        <v>E</v>
      </c>
      <c r="AE5" s="19">
        <v>0</v>
      </c>
      <c r="AF5" s="19">
        <v>0</v>
      </c>
      <c r="AG5" s="19">
        <v>0</v>
      </c>
      <c r="AH5" s="19">
        <v>0</v>
      </c>
      <c r="AI5" s="15" t="s">
        <v>62</v>
      </c>
    </row>
    <row r="6" spans="1:35" ht="16.5" customHeight="1">
      <c r="A6">
        <v>5438</v>
      </c>
      <c r="B6" s="13" t="str">
        <f t="shared" si="0"/>
        <v>OverStock</v>
      </c>
      <c r="C6" s="14" t="s">
        <v>298</v>
      </c>
      <c r="D6" s="15" t="s">
        <v>181</v>
      </c>
      <c r="E6" s="16">
        <f t="shared" si="1"/>
        <v>20.100000000000001</v>
      </c>
      <c r="F6" s="17" t="str">
        <f t="shared" si="2"/>
        <v>--</v>
      </c>
      <c r="G6" s="17">
        <f t="shared" si="3"/>
        <v>50</v>
      </c>
      <c r="H6" s="17" t="str">
        <f t="shared" si="4"/>
        <v>--</v>
      </c>
      <c r="I6" s="18">
        <f>IFERROR(VLOOKUP(C6,LastWeek!B:Q,8,FALSE),"")</f>
        <v>1832000</v>
      </c>
      <c r="J6" s="19">
        <v>1807000</v>
      </c>
      <c r="K6" s="19">
        <v>469000</v>
      </c>
      <c r="L6" s="18">
        <f>IFERROR(VLOOKUP(C6,LastWeek!B:Q,11,FALSE),"")</f>
        <v>714141</v>
      </c>
      <c r="M6" s="19">
        <v>728141</v>
      </c>
      <c r="N6" s="20" t="s">
        <v>191</v>
      </c>
      <c r="O6" s="21" t="str">
        <f>IFERROR(VLOOKUP(C6,LastWeek!B:Q,13,FALSE),"")</f>
        <v>MP</v>
      </c>
      <c r="P6" s="16" t="str">
        <f>IFERROR(VLOOKUP(C6,LastWeek!B:Q,14,FALSE),"")</f>
        <v>Checking</v>
      </c>
      <c r="Q6" s="16" t="str">
        <f>IFERROR(VLOOKUP(C6,LastWeek!B:Q,15,FALSE),"")</f>
        <v>Sales</v>
      </c>
      <c r="R6" s="16"/>
      <c r="S6" s="22" t="str">
        <f>IFERROR(VLOOKUP(C6,LastWeek!B:Q,16,FALSE),"")</f>
        <v xml:space="preserve">FCST:150K, push out backlog, Sale keep 400K, and push PM to transfer stock*314K </v>
      </c>
      <c r="T6" s="19">
        <v>723000</v>
      </c>
      <c r="U6" s="19">
        <v>0</v>
      </c>
      <c r="V6" s="19">
        <v>5141</v>
      </c>
      <c r="W6" s="19">
        <v>0</v>
      </c>
      <c r="X6" s="23">
        <v>2535141</v>
      </c>
      <c r="Y6" s="17">
        <v>70.099999999999994</v>
      </c>
      <c r="Z6" s="24" t="s">
        <v>58</v>
      </c>
      <c r="AA6" s="23">
        <v>36159</v>
      </c>
      <c r="AB6" s="19" t="s">
        <v>58</v>
      </c>
      <c r="AC6" s="25" t="s">
        <v>68</v>
      </c>
      <c r="AD6" s="26" t="str">
        <f t="shared" si="5"/>
        <v>E</v>
      </c>
      <c r="AE6" s="19">
        <v>0</v>
      </c>
      <c r="AF6" s="19">
        <v>0</v>
      </c>
      <c r="AG6" s="19">
        <v>0</v>
      </c>
      <c r="AH6" s="19">
        <v>0</v>
      </c>
      <c r="AI6" s="15" t="s">
        <v>62</v>
      </c>
    </row>
    <row r="7" spans="1:35" ht="16.5" customHeight="1">
      <c r="A7">
        <v>5436</v>
      </c>
      <c r="B7" s="13" t="str">
        <f t="shared" si="0"/>
        <v>ZeroZero</v>
      </c>
      <c r="C7" s="14" t="s">
        <v>221</v>
      </c>
      <c r="D7" s="15" t="s">
        <v>163</v>
      </c>
      <c r="E7" s="16" t="str">
        <f t="shared" si="1"/>
        <v>前八週無拉料</v>
      </c>
      <c r="F7" s="17" t="str">
        <f t="shared" si="2"/>
        <v>--</v>
      </c>
      <c r="G7" s="17" t="str">
        <f t="shared" si="3"/>
        <v>--</v>
      </c>
      <c r="H7" s="17" t="str">
        <f t="shared" si="4"/>
        <v>--</v>
      </c>
      <c r="I7" s="18">
        <f>IFERROR(VLOOKUP(C7,LastWeek!B:Q,8,FALSE),"")</f>
        <v>0</v>
      </c>
      <c r="J7" s="19">
        <v>0</v>
      </c>
      <c r="K7" s="19">
        <v>0</v>
      </c>
      <c r="L7" s="18">
        <f>IFERROR(VLOOKUP(C7,LastWeek!B:Q,11,FALSE),"")</f>
        <v>163890</v>
      </c>
      <c r="M7" s="19">
        <v>163890</v>
      </c>
      <c r="N7" s="20" t="s">
        <v>61</v>
      </c>
      <c r="O7" s="21" t="str">
        <f>IFERROR(VLOOKUP(C7,LastWeek!B:Q,13,FALSE),"")</f>
        <v>MP</v>
      </c>
      <c r="P7" s="16" t="str">
        <f>IFERROR(VLOOKUP(C7,LastWeek!B:Q,14,FALSE),"")</f>
        <v>Slow</v>
      </c>
      <c r="Q7" s="16" t="str">
        <f>IFERROR(VLOOKUP(C7,LastWeek!B:Q,15,FALSE),"")</f>
        <v>SalesPM</v>
      </c>
      <c r="R7" s="16"/>
      <c r="S7" s="22" t="str">
        <f>IFERROR(VLOOKUP(C7,LastWeek!B:Q,16,FALSE),"")</f>
        <v xml:space="preserve">DI new project for CNC, MP in Q2, forecast 5k/M </v>
      </c>
      <c r="T7" s="19">
        <v>73890</v>
      </c>
      <c r="U7" s="19">
        <v>0</v>
      </c>
      <c r="V7" s="19">
        <v>90000</v>
      </c>
      <c r="W7" s="19">
        <v>0</v>
      </c>
      <c r="X7" s="23">
        <v>163890</v>
      </c>
      <c r="Y7" s="17" t="s">
        <v>58</v>
      </c>
      <c r="Z7" s="24" t="s">
        <v>58</v>
      </c>
      <c r="AA7" s="23">
        <v>0</v>
      </c>
      <c r="AB7" s="19">
        <v>0</v>
      </c>
      <c r="AC7" s="25" t="s">
        <v>68</v>
      </c>
      <c r="AD7" s="26" t="str">
        <f t="shared" si="5"/>
        <v>E</v>
      </c>
      <c r="AE7" s="19">
        <v>0</v>
      </c>
      <c r="AF7" s="19">
        <v>0</v>
      </c>
      <c r="AG7" s="19">
        <v>0</v>
      </c>
      <c r="AH7" s="19">
        <v>0</v>
      </c>
      <c r="AI7" s="15" t="s">
        <v>62</v>
      </c>
    </row>
    <row r="8" spans="1:35" ht="16.5" customHeight="1">
      <c r="A8">
        <v>8442</v>
      </c>
      <c r="B8" s="13" t="str">
        <f t="shared" si="0"/>
        <v>OverStock</v>
      </c>
      <c r="C8" s="14" t="s">
        <v>319</v>
      </c>
      <c r="D8" s="15" t="s">
        <v>181</v>
      </c>
      <c r="E8" s="16">
        <f t="shared" si="1"/>
        <v>32160.3</v>
      </c>
      <c r="F8" s="17" t="str">
        <f t="shared" si="2"/>
        <v>--</v>
      </c>
      <c r="G8" s="17">
        <f t="shared" si="3"/>
        <v>60166.7</v>
      </c>
      <c r="H8" s="17" t="str">
        <f t="shared" si="4"/>
        <v>--</v>
      </c>
      <c r="I8" s="18">
        <f>IFERROR(VLOOKUP(C8,LastWeek!B:Q,8,FALSE),"")</f>
        <v>361000</v>
      </c>
      <c r="J8" s="19">
        <v>361000</v>
      </c>
      <c r="K8" s="19">
        <v>160000</v>
      </c>
      <c r="L8" s="18">
        <f>IFERROR(VLOOKUP(C8,LastWeek!B:Q,11,FALSE),"")</f>
        <v>214962</v>
      </c>
      <c r="M8" s="19">
        <v>192962</v>
      </c>
      <c r="N8" s="20" t="s">
        <v>191</v>
      </c>
      <c r="O8" s="21" t="str">
        <f>IFERROR(VLOOKUP(C8,LastWeek!B:Q,13,FALSE),"")</f>
        <v>New</v>
      </c>
      <c r="P8" s="16" t="str">
        <f>IFERROR(VLOOKUP(C8,LastWeek!B:Q,14,FALSE),"")</f>
        <v>Checking</v>
      </c>
      <c r="Q8" s="16" t="str">
        <f>IFERROR(VLOOKUP(C8,LastWeek!B:Q,15,FALSE),"")</f>
        <v>SalesPM</v>
      </c>
      <c r="R8" s="16"/>
      <c r="S8" s="22" t="str">
        <f>IFERROR(VLOOKUP(C8,LastWeek!B:Q,16,FALSE),"")</f>
        <v>FCST50K from Mar, push out BLOG</v>
      </c>
      <c r="T8" s="19">
        <v>172000</v>
      </c>
      <c r="U8" s="19">
        <v>0</v>
      </c>
      <c r="V8" s="19">
        <v>20962</v>
      </c>
      <c r="W8" s="19">
        <v>0</v>
      </c>
      <c r="X8" s="23">
        <v>553962</v>
      </c>
      <c r="Y8" s="17">
        <v>92327</v>
      </c>
      <c r="Z8" s="24" t="s">
        <v>58</v>
      </c>
      <c r="AA8" s="23">
        <v>6</v>
      </c>
      <c r="AB8" s="19">
        <v>0</v>
      </c>
      <c r="AC8" s="25" t="s">
        <v>68</v>
      </c>
      <c r="AD8" s="26" t="str">
        <f t="shared" si="5"/>
        <v>E</v>
      </c>
      <c r="AE8" s="19">
        <v>0</v>
      </c>
      <c r="AF8" s="19">
        <v>0</v>
      </c>
      <c r="AG8" s="19">
        <v>32038</v>
      </c>
      <c r="AH8" s="19">
        <v>0</v>
      </c>
      <c r="AI8" s="15" t="s">
        <v>62</v>
      </c>
    </row>
    <row r="9" spans="1:35" ht="16.5" customHeight="1">
      <c r="A9">
        <v>8443</v>
      </c>
      <c r="B9" s="13" t="str">
        <f t="shared" si="0"/>
        <v>ZeroZero</v>
      </c>
      <c r="C9" s="14" t="s">
        <v>403</v>
      </c>
      <c r="D9" s="15" t="s">
        <v>249</v>
      </c>
      <c r="E9" s="16" t="str">
        <f t="shared" si="1"/>
        <v>前八週無拉料</v>
      </c>
      <c r="F9" s="17" t="str">
        <f t="shared" si="2"/>
        <v>--</v>
      </c>
      <c r="G9" s="17" t="str">
        <f t="shared" si="3"/>
        <v>--</v>
      </c>
      <c r="H9" s="17" t="str">
        <f t="shared" si="4"/>
        <v>--</v>
      </c>
      <c r="I9" s="18">
        <f>IFERROR(VLOOKUP(C9,LastWeek!B:Q,8,FALSE),"")</f>
        <v>0</v>
      </c>
      <c r="J9" s="19">
        <v>0</v>
      </c>
      <c r="K9" s="19">
        <v>0</v>
      </c>
      <c r="L9" s="18">
        <f>IFERROR(VLOOKUP(C9,LastWeek!B:Q,11,FALSE),"")</f>
        <v>107800</v>
      </c>
      <c r="M9" s="19">
        <v>72350</v>
      </c>
      <c r="N9" s="20" t="s">
        <v>250</v>
      </c>
      <c r="O9" s="21" t="str">
        <f>IFERROR(VLOOKUP(C9,LastWeek!B:Q,13,FALSE),"")</f>
        <v>MP</v>
      </c>
      <c r="P9" s="16" t="str">
        <f>IFERROR(VLOOKUP(C9,LastWeek!B:Q,14,FALSE),"")</f>
        <v>Dead</v>
      </c>
      <c r="Q9" s="16" t="str">
        <f>IFERROR(VLOOKUP(C9,LastWeek!B:Q,15,FALSE),"")</f>
        <v>Sales</v>
      </c>
      <c r="R9" s="16"/>
      <c r="S9" s="22" t="str">
        <f>IFERROR(VLOOKUP(C9,LastWeek!B:Q,16,FALSE),"")</f>
        <v>20161121-slow moving, transfer to other cust to consume around 10K/M</v>
      </c>
      <c r="T9" s="19">
        <v>72350</v>
      </c>
      <c r="U9" s="19">
        <v>0</v>
      </c>
      <c r="V9" s="19">
        <v>0</v>
      </c>
      <c r="W9" s="19">
        <v>0</v>
      </c>
      <c r="X9" s="23">
        <v>72350</v>
      </c>
      <c r="Y9" s="17" t="s">
        <v>58</v>
      </c>
      <c r="Z9" s="24" t="s">
        <v>58</v>
      </c>
      <c r="AA9" s="23">
        <v>0</v>
      </c>
      <c r="AB9" s="19" t="s">
        <v>58</v>
      </c>
      <c r="AC9" s="25" t="s">
        <v>68</v>
      </c>
      <c r="AD9" s="26" t="str">
        <f t="shared" si="5"/>
        <v>E</v>
      </c>
      <c r="AE9" s="19">
        <v>0</v>
      </c>
      <c r="AF9" s="19">
        <v>0</v>
      </c>
      <c r="AG9" s="19">
        <v>0</v>
      </c>
      <c r="AH9" s="19">
        <v>0</v>
      </c>
      <c r="AI9" s="15" t="s">
        <v>62</v>
      </c>
    </row>
    <row r="10" spans="1:35" ht="16.5" customHeight="1">
      <c r="A10">
        <v>5909</v>
      </c>
      <c r="B10" s="13" t="str">
        <f t="shared" si="0"/>
        <v>OverStock</v>
      </c>
      <c r="C10" s="14" t="s">
        <v>261</v>
      </c>
      <c r="D10" s="15" t="s">
        <v>181</v>
      </c>
      <c r="E10" s="16">
        <f t="shared" si="1"/>
        <v>284.2</v>
      </c>
      <c r="F10" s="17">
        <f t="shared" si="2"/>
        <v>88.2</v>
      </c>
      <c r="G10" s="17">
        <f t="shared" si="3"/>
        <v>54.1</v>
      </c>
      <c r="H10" s="17">
        <f t="shared" si="4"/>
        <v>16.8</v>
      </c>
      <c r="I10" s="18">
        <f>IFERROR(VLOOKUP(C10,LastWeek!B:Q,8,FALSE),"")</f>
        <v>468000</v>
      </c>
      <c r="J10" s="19">
        <v>345000</v>
      </c>
      <c r="K10" s="19">
        <v>345000</v>
      </c>
      <c r="L10" s="18">
        <f>IFERROR(VLOOKUP(C10,LastWeek!B:Q,11,FALSE),"")</f>
        <v>1704000</v>
      </c>
      <c r="M10" s="19">
        <v>1812000</v>
      </c>
      <c r="N10" s="20" t="s">
        <v>250</v>
      </c>
      <c r="O10" s="21" t="str">
        <f>IFERROR(VLOOKUP(C10,LastWeek!B:Q,13,FALSE),"")</f>
        <v>MP</v>
      </c>
      <c r="P10" s="16" t="str">
        <f>IFERROR(VLOOKUP(C10,LastWeek!B:Q,14,FALSE),"")</f>
        <v>Slow</v>
      </c>
      <c r="Q10" s="16" t="str">
        <f>IFERROR(VLOOKUP(C10,LastWeek!B:Q,15,FALSE),"")</f>
        <v>SalesPM</v>
      </c>
      <c r="R10" s="16"/>
      <c r="S10" s="22" t="str">
        <f>IFERROR(VLOOKUP(C10,LastWeek!B:Q,16,FALSE),"")</f>
        <v>transfer to FOXCONN</v>
      </c>
      <c r="T10" s="19">
        <v>1812000</v>
      </c>
      <c r="U10" s="19">
        <v>0</v>
      </c>
      <c r="V10" s="19">
        <v>0</v>
      </c>
      <c r="W10" s="19">
        <v>0</v>
      </c>
      <c r="X10" s="23">
        <v>2157000</v>
      </c>
      <c r="Y10" s="17">
        <v>338.4</v>
      </c>
      <c r="Z10" s="24">
        <v>105</v>
      </c>
      <c r="AA10" s="23">
        <v>6375</v>
      </c>
      <c r="AB10" s="19">
        <v>20550</v>
      </c>
      <c r="AC10" s="25">
        <v>3.2</v>
      </c>
      <c r="AD10" s="26">
        <f t="shared" si="5"/>
        <v>150</v>
      </c>
      <c r="AE10" s="19">
        <v>29447</v>
      </c>
      <c r="AF10" s="19">
        <v>146158</v>
      </c>
      <c r="AG10" s="19">
        <v>91200</v>
      </c>
      <c r="AH10" s="19">
        <v>127968</v>
      </c>
      <c r="AI10" s="15" t="s">
        <v>62</v>
      </c>
    </row>
    <row r="11" spans="1:35" ht="16.5" customHeight="1">
      <c r="A11">
        <v>6267</v>
      </c>
      <c r="B11" s="13" t="str">
        <f t="shared" si="0"/>
        <v>OverStock</v>
      </c>
      <c r="C11" s="14" t="s">
        <v>137</v>
      </c>
      <c r="D11" s="15" t="s">
        <v>60</v>
      </c>
      <c r="E11" s="16">
        <f t="shared" si="1"/>
        <v>146.69999999999999</v>
      </c>
      <c r="F11" s="17">
        <f t="shared" si="2"/>
        <v>41.5</v>
      </c>
      <c r="G11" s="17">
        <f t="shared" si="3"/>
        <v>192</v>
      </c>
      <c r="H11" s="17">
        <f t="shared" si="4"/>
        <v>54.3</v>
      </c>
      <c r="I11" s="18">
        <f>IFERROR(VLOOKUP(C11,LastWeek!B:Q,8,FALSE),"")</f>
        <v>282000</v>
      </c>
      <c r="J11" s="19">
        <v>216000</v>
      </c>
      <c r="K11" s="19">
        <v>129000</v>
      </c>
      <c r="L11" s="18">
        <f>IFERROR(VLOOKUP(C11,LastWeek!B:Q,11,FALSE),"")</f>
        <v>111000</v>
      </c>
      <c r="M11" s="19">
        <v>165000</v>
      </c>
      <c r="N11" s="20" t="s">
        <v>61</v>
      </c>
      <c r="O11" s="21" t="str">
        <f>IFERROR(VLOOKUP(C11,LastWeek!B:Q,13,FALSE),"")</f>
        <v>MP</v>
      </c>
      <c r="P11" s="16" t="str">
        <f>IFERROR(VLOOKUP(C11,LastWeek!B:Q,14,FALSE),"")</f>
        <v>Done</v>
      </c>
      <c r="Q11" s="16" t="str">
        <f>IFERROR(VLOOKUP(C11,LastWeek!B:Q,15,FALSE),"")</f>
        <v>SalesPM</v>
      </c>
      <c r="R11" s="16"/>
      <c r="S11" s="22" t="str">
        <f>IFERROR(VLOOKUP(C11,LastWeek!B:Q,16,FALSE),"")</f>
        <v xml:space="preserve">FCST : Feb:30Ku , March : 150Ku . </v>
      </c>
      <c r="T11" s="19">
        <v>165000</v>
      </c>
      <c r="U11" s="19">
        <v>0</v>
      </c>
      <c r="V11" s="19">
        <v>0</v>
      </c>
      <c r="W11" s="19">
        <v>0</v>
      </c>
      <c r="X11" s="23">
        <v>381000</v>
      </c>
      <c r="Y11" s="17">
        <v>338.7</v>
      </c>
      <c r="Z11" s="24">
        <v>95.8</v>
      </c>
      <c r="AA11" s="23">
        <v>1125</v>
      </c>
      <c r="AB11" s="19">
        <v>3975</v>
      </c>
      <c r="AC11" s="25">
        <v>3.5</v>
      </c>
      <c r="AD11" s="26">
        <f t="shared" si="5"/>
        <v>150</v>
      </c>
      <c r="AE11" s="19">
        <v>0</v>
      </c>
      <c r="AF11" s="19">
        <v>15375</v>
      </c>
      <c r="AG11" s="19">
        <v>136400</v>
      </c>
      <c r="AH11" s="19">
        <v>7200</v>
      </c>
      <c r="AI11" s="15" t="s">
        <v>62</v>
      </c>
    </row>
    <row r="12" spans="1:35" ht="16.5" customHeight="1">
      <c r="A12">
        <v>6268</v>
      </c>
      <c r="B12" s="13" t="str">
        <f t="shared" si="0"/>
        <v>OverStock</v>
      </c>
      <c r="C12" s="14" t="s">
        <v>300</v>
      </c>
      <c r="D12" s="15" t="s">
        <v>181</v>
      </c>
      <c r="E12" s="16">
        <f t="shared" si="1"/>
        <v>17.8</v>
      </c>
      <c r="F12" s="17" t="str">
        <f t="shared" si="2"/>
        <v>--</v>
      </c>
      <c r="G12" s="17">
        <f t="shared" si="3"/>
        <v>22.5</v>
      </c>
      <c r="H12" s="17" t="str">
        <f t="shared" si="4"/>
        <v>--</v>
      </c>
      <c r="I12" s="18">
        <f>IFERROR(VLOOKUP(C12,LastWeek!B:Q,8,FALSE),"")</f>
        <v>354000</v>
      </c>
      <c r="J12" s="19">
        <v>354000</v>
      </c>
      <c r="K12" s="19">
        <v>0</v>
      </c>
      <c r="L12" s="18">
        <f>IFERROR(VLOOKUP(C12,LastWeek!B:Q,11,FALSE),"")</f>
        <v>348600</v>
      </c>
      <c r="M12" s="19">
        <v>279600</v>
      </c>
      <c r="N12" s="20" t="s">
        <v>191</v>
      </c>
      <c r="O12" s="21" t="str">
        <f>IFERROR(VLOOKUP(C12,LastWeek!B:Q,13,FALSE),"")</f>
        <v>MP</v>
      </c>
      <c r="P12" s="16" t="str">
        <f>IFERROR(VLOOKUP(C12,LastWeek!B:Q,14,FALSE),"")</f>
        <v>Checking</v>
      </c>
      <c r="Q12" s="16" t="str">
        <f>IFERROR(VLOOKUP(C12,LastWeek!B:Q,15,FALSE),"")</f>
        <v>Sales</v>
      </c>
      <c r="R12" s="16"/>
      <c r="S12" s="22" t="str">
        <f>IFERROR(VLOOKUP(C12,LastWeek!B:Q,16,FALSE),"")</f>
        <v>FCST:50K/M, push out backlog</v>
      </c>
      <c r="T12" s="19">
        <v>259600</v>
      </c>
      <c r="U12" s="19">
        <v>0</v>
      </c>
      <c r="V12" s="19">
        <v>20000</v>
      </c>
      <c r="W12" s="19">
        <v>0</v>
      </c>
      <c r="X12" s="23">
        <v>633600</v>
      </c>
      <c r="Y12" s="17">
        <v>40.200000000000003</v>
      </c>
      <c r="Z12" s="24" t="s">
        <v>58</v>
      </c>
      <c r="AA12" s="23">
        <v>15751</v>
      </c>
      <c r="AB12" s="19" t="s">
        <v>58</v>
      </c>
      <c r="AC12" s="25" t="s">
        <v>68</v>
      </c>
      <c r="AD12" s="26" t="str">
        <f t="shared" si="5"/>
        <v>E</v>
      </c>
      <c r="AE12" s="19">
        <v>0</v>
      </c>
      <c r="AF12" s="19">
        <v>0</v>
      </c>
      <c r="AG12" s="19">
        <v>0</v>
      </c>
      <c r="AH12" s="19">
        <v>0</v>
      </c>
      <c r="AI12" s="15" t="s">
        <v>62</v>
      </c>
    </row>
    <row r="13" spans="1:35" ht="16.5" customHeight="1">
      <c r="A13">
        <v>5395</v>
      </c>
      <c r="B13" s="13" t="str">
        <f t="shared" si="0"/>
        <v>FCST</v>
      </c>
      <c r="C13" s="14" t="s">
        <v>208</v>
      </c>
      <c r="D13" s="15" t="s">
        <v>190</v>
      </c>
      <c r="E13" s="16" t="str">
        <f t="shared" si="1"/>
        <v>前八週無拉料</v>
      </c>
      <c r="F13" s="17">
        <f t="shared" si="2"/>
        <v>23.9</v>
      </c>
      <c r="G13" s="17" t="str">
        <f t="shared" si="3"/>
        <v>--</v>
      </c>
      <c r="H13" s="17">
        <f t="shared" si="4"/>
        <v>22.9</v>
      </c>
      <c r="I13" s="18">
        <f>IFERROR(VLOOKUP(C13,LastWeek!B:Q,8,FALSE),"")</f>
        <v>0</v>
      </c>
      <c r="J13" s="19">
        <v>471000</v>
      </c>
      <c r="K13" s="19">
        <v>471000</v>
      </c>
      <c r="L13" s="18">
        <f>IFERROR(VLOOKUP(C13,LastWeek!B:Q,11,FALSE),"")</f>
        <v>492000</v>
      </c>
      <c r="M13" s="19">
        <v>492000</v>
      </c>
      <c r="N13" s="20" t="s">
        <v>61</v>
      </c>
      <c r="O13" s="21" t="str">
        <f>IFERROR(VLOOKUP(C13,LastWeek!B:Q,13,FALSE),"")</f>
        <v/>
      </c>
      <c r="P13" s="16" t="str">
        <f>IFERROR(VLOOKUP(C13,LastWeek!B:Q,14,FALSE),"")</f>
        <v>Checking</v>
      </c>
      <c r="Q13" s="16" t="str">
        <f>IFERROR(VLOOKUP(C13,LastWeek!B:Q,15,FALSE),"")</f>
        <v>Sales</v>
      </c>
      <c r="R13" s="16"/>
      <c r="S13" s="22">
        <f>IFERROR(VLOOKUP(C13,LastWeek!B:Q,16,FALSE),"")</f>
        <v>0</v>
      </c>
      <c r="T13" s="19">
        <v>492000</v>
      </c>
      <c r="U13" s="19">
        <v>0</v>
      </c>
      <c r="V13" s="19">
        <v>0</v>
      </c>
      <c r="W13" s="19">
        <v>0</v>
      </c>
      <c r="X13" s="23">
        <v>963000</v>
      </c>
      <c r="Y13" s="17" t="s">
        <v>58</v>
      </c>
      <c r="Z13" s="24">
        <v>46.8</v>
      </c>
      <c r="AA13" s="23">
        <v>0</v>
      </c>
      <c r="AB13" s="19">
        <v>20577</v>
      </c>
      <c r="AC13" s="25" t="s">
        <v>65</v>
      </c>
      <c r="AD13" s="26" t="str">
        <f t="shared" si="5"/>
        <v>F</v>
      </c>
      <c r="AE13" s="19">
        <v>29688</v>
      </c>
      <c r="AF13" s="19">
        <v>146158</v>
      </c>
      <c r="AG13" s="19">
        <v>91200</v>
      </c>
      <c r="AH13" s="19">
        <v>127968</v>
      </c>
      <c r="AI13" s="15" t="s">
        <v>62</v>
      </c>
    </row>
    <row r="14" spans="1:35" ht="16.5" customHeight="1">
      <c r="A14">
        <v>5387</v>
      </c>
      <c r="B14" s="13" t="str">
        <f t="shared" si="0"/>
        <v>OverStock</v>
      </c>
      <c r="C14" s="14" t="s">
        <v>135</v>
      </c>
      <c r="D14" s="15" t="s">
        <v>60</v>
      </c>
      <c r="E14" s="16">
        <f t="shared" si="1"/>
        <v>110.9</v>
      </c>
      <c r="F14" s="17">
        <f t="shared" si="2"/>
        <v>43.4</v>
      </c>
      <c r="G14" s="17">
        <f t="shared" si="3"/>
        <v>68.599999999999994</v>
      </c>
      <c r="H14" s="17">
        <f t="shared" si="4"/>
        <v>26.8</v>
      </c>
      <c r="I14" s="18">
        <f>IFERROR(VLOOKUP(C14,LastWeek!B:Q,8,FALSE),"")</f>
        <v>315000</v>
      </c>
      <c r="J14" s="19">
        <v>180000</v>
      </c>
      <c r="K14" s="19">
        <v>57000</v>
      </c>
      <c r="L14" s="18">
        <f>IFERROR(VLOOKUP(C14,LastWeek!B:Q,11,FALSE),"")</f>
        <v>186000</v>
      </c>
      <c r="M14" s="19">
        <v>291000</v>
      </c>
      <c r="N14" s="20" t="s">
        <v>61</v>
      </c>
      <c r="O14" s="21" t="str">
        <f>IFERROR(VLOOKUP(C14,LastWeek!B:Q,13,FALSE),"")</f>
        <v>MP</v>
      </c>
      <c r="P14" s="16" t="str">
        <f>IFERROR(VLOOKUP(C14,LastWeek!B:Q,14,FALSE),"")</f>
        <v>Done</v>
      </c>
      <c r="Q14" s="16" t="str">
        <f>IFERROR(VLOOKUP(C14,LastWeek!B:Q,15,FALSE),"")</f>
        <v>SalesPM</v>
      </c>
      <c r="R14" s="16"/>
      <c r="S14" s="22" t="str">
        <f>IFERROR(VLOOKUP(C14,LastWeek!B:Q,16,FALSE),"")</f>
        <v>q1 forecast 339k</v>
      </c>
      <c r="T14" s="19">
        <v>291000</v>
      </c>
      <c r="U14" s="19">
        <v>0</v>
      </c>
      <c r="V14" s="19">
        <v>0</v>
      </c>
      <c r="W14" s="19">
        <v>0</v>
      </c>
      <c r="X14" s="23">
        <v>471000</v>
      </c>
      <c r="Y14" s="17">
        <v>179.4</v>
      </c>
      <c r="Z14" s="24">
        <v>70.3</v>
      </c>
      <c r="AA14" s="23">
        <v>2625</v>
      </c>
      <c r="AB14" s="19">
        <v>6704</v>
      </c>
      <c r="AC14" s="25">
        <v>2.6</v>
      </c>
      <c r="AD14" s="26">
        <f t="shared" si="5"/>
        <v>150</v>
      </c>
      <c r="AE14" s="19">
        <v>0</v>
      </c>
      <c r="AF14" s="19">
        <v>19540</v>
      </c>
      <c r="AG14" s="19">
        <v>272800</v>
      </c>
      <c r="AH14" s="19">
        <v>7200</v>
      </c>
      <c r="AI14" s="15" t="s">
        <v>62</v>
      </c>
    </row>
    <row r="15" spans="1:35" ht="16.5" customHeight="1">
      <c r="A15">
        <v>5389</v>
      </c>
      <c r="B15" s="13" t="str">
        <f t="shared" si="0"/>
        <v>OverStock</v>
      </c>
      <c r="C15" s="14" t="s">
        <v>293</v>
      </c>
      <c r="D15" s="15" t="s">
        <v>181</v>
      </c>
      <c r="E15" s="16">
        <f t="shared" si="1"/>
        <v>40.6</v>
      </c>
      <c r="F15" s="17">
        <f t="shared" si="2"/>
        <v>32</v>
      </c>
      <c r="G15" s="17">
        <f t="shared" si="3"/>
        <v>28.3</v>
      </c>
      <c r="H15" s="17">
        <f t="shared" si="4"/>
        <v>22.3</v>
      </c>
      <c r="I15" s="18">
        <f>IFERROR(VLOOKUP(C15,LastWeek!B:Q,8,FALSE),"")</f>
        <v>230000</v>
      </c>
      <c r="J15" s="19">
        <v>230000</v>
      </c>
      <c r="K15" s="19">
        <v>185000</v>
      </c>
      <c r="L15" s="18">
        <f>IFERROR(VLOOKUP(C15,LastWeek!B:Q,11,FALSE),"")</f>
        <v>330000</v>
      </c>
      <c r="M15" s="19">
        <v>330000</v>
      </c>
      <c r="N15" s="20" t="s">
        <v>250</v>
      </c>
      <c r="O15" s="21" t="str">
        <f>IFERROR(VLOOKUP(C15,LastWeek!B:Q,13,FALSE),"")</f>
        <v>MP</v>
      </c>
      <c r="P15" s="16" t="str">
        <f>IFERROR(VLOOKUP(C15,LastWeek!B:Q,14,FALSE),"")</f>
        <v>Checking</v>
      </c>
      <c r="Q15" s="16" t="str">
        <f>IFERROR(VLOOKUP(C15,LastWeek!B:Q,15,FALSE),"")</f>
        <v>Sales</v>
      </c>
      <c r="R15" s="16"/>
      <c r="S15" s="22" t="str">
        <f>IFERROR(VLOOKUP(C15,LastWeek!B:Q,16,FALSE),"")</f>
        <v>FCST:80K/M</v>
      </c>
      <c r="T15" s="19">
        <v>330000</v>
      </c>
      <c r="U15" s="19">
        <v>0</v>
      </c>
      <c r="V15" s="19">
        <v>0</v>
      </c>
      <c r="W15" s="19">
        <v>0</v>
      </c>
      <c r="X15" s="23">
        <v>560000</v>
      </c>
      <c r="Y15" s="17">
        <v>68.900000000000006</v>
      </c>
      <c r="Z15" s="24">
        <v>54.3</v>
      </c>
      <c r="AA15" s="23">
        <v>8125</v>
      </c>
      <c r="AB15" s="19">
        <v>10315</v>
      </c>
      <c r="AC15" s="25">
        <v>1.3</v>
      </c>
      <c r="AD15" s="26">
        <f t="shared" si="5"/>
        <v>100</v>
      </c>
      <c r="AE15" s="19">
        <v>3729</v>
      </c>
      <c r="AF15" s="19">
        <v>61356</v>
      </c>
      <c r="AG15" s="19">
        <v>66602</v>
      </c>
      <c r="AH15" s="19">
        <v>80500</v>
      </c>
      <c r="AI15" s="15" t="s">
        <v>62</v>
      </c>
    </row>
    <row r="16" spans="1:35" ht="16.5" customHeight="1">
      <c r="A16">
        <v>3356</v>
      </c>
      <c r="B16" s="13" t="str">
        <f t="shared" si="0"/>
        <v>OverStock</v>
      </c>
      <c r="C16" s="14" t="s">
        <v>336</v>
      </c>
      <c r="D16" s="15" t="s">
        <v>181</v>
      </c>
      <c r="E16" s="16">
        <f t="shared" si="1"/>
        <v>19.2</v>
      </c>
      <c r="F16" s="17">
        <f t="shared" si="2"/>
        <v>57.1</v>
      </c>
      <c r="G16" s="17">
        <f t="shared" si="3"/>
        <v>11.5</v>
      </c>
      <c r="H16" s="17">
        <f t="shared" si="4"/>
        <v>34</v>
      </c>
      <c r="I16" s="18">
        <f>IFERROR(VLOOKUP(C16,LastWeek!B:Q,8,FALSE),"")</f>
        <v>1350000</v>
      </c>
      <c r="J16" s="19">
        <v>1350000</v>
      </c>
      <c r="K16" s="19">
        <v>0</v>
      </c>
      <c r="L16" s="18">
        <f>IFERROR(VLOOKUP(C16,LastWeek!B:Q,11,FALSE),"")</f>
        <v>2635217</v>
      </c>
      <c r="M16" s="19">
        <v>2265721</v>
      </c>
      <c r="N16" s="20" t="s">
        <v>250</v>
      </c>
      <c r="O16" s="21" t="str">
        <f>IFERROR(VLOOKUP(C16,LastWeek!B:Q,13,FALSE),"")</f>
        <v>MP</v>
      </c>
      <c r="P16" s="16" t="str">
        <f>IFERROR(VLOOKUP(C16,LastWeek!B:Q,14,FALSE),"")</f>
        <v>Checking</v>
      </c>
      <c r="Q16" s="16" t="str">
        <f>IFERROR(VLOOKUP(C16,LastWeek!B:Q,15,FALSE),"")</f>
        <v>Sales</v>
      </c>
      <c r="R16" s="16"/>
      <c r="S16" s="22" t="str">
        <f>IFERROR(VLOOKUP(C16,LastWeek!B:Q,16,FALSE),"")</f>
        <v>the cust is upside to 540K/M since JAN</v>
      </c>
      <c r="T16" s="19">
        <v>1917000</v>
      </c>
      <c r="U16" s="19">
        <v>0</v>
      </c>
      <c r="V16" s="19">
        <v>348721</v>
      </c>
      <c r="W16" s="19">
        <v>0</v>
      </c>
      <c r="X16" s="23">
        <v>3615721</v>
      </c>
      <c r="Y16" s="17">
        <v>30.7</v>
      </c>
      <c r="Z16" s="24">
        <v>91.2</v>
      </c>
      <c r="AA16" s="23">
        <v>117723</v>
      </c>
      <c r="AB16" s="19">
        <v>39667</v>
      </c>
      <c r="AC16" s="25">
        <v>0.3</v>
      </c>
      <c r="AD16" s="26">
        <f t="shared" si="5"/>
        <v>50</v>
      </c>
      <c r="AE16" s="19">
        <v>225000</v>
      </c>
      <c r="AF16" s="19">
        <v>60000</v>
      </c>
      <c r="AG16" s="19">
        <v>291000</v>
      </c>
      <c r="AH16" s="19">
        <v>30000</v>
      </c>
      <c r="AI16" s="15" t="s">
        <v>62</v>
      </c>
    </row>
    <row r="17" spans="1:35" ht="16.5" customHeight="1">
      <c r="A17">
        <v>5916</v>
      </c>
      <c r="B17" s="13" t="str">
        <f t="shared" si="0"/>
        <v>ZeroZero</v>
      </c>
      <c r="C17" s="14" t="s">
        <v>85</v>
      </c>
      <c r="D17" s="15" t="s">
        <v>76</v>
      </c>
      <c r="E17" s="16" t="str">
        <f t="shared" si="1"/>
        <v>前八週無拉料</v>
      </c>
      <c r="F17" s="17" t="str">
        <f t="shared" si="2"/>
        <v>--</v>
      </c>
      <c r="G17" s="17" t="str">
        <f t="shared" si="3"/>
        <v>--</v>
      </c>
      <c r="H17" s="17" t="str">
        <f t="shared" si="4"/>
        <v>--</v>
      </c>
      <c r="I17" s="18">
        <f>IFERROR(VLOOKUP(C17,LastWeek!B:Q,8,FALSE),"")</f>
        <v>3919500</v>
      </c>
      <c r="J17" s="19">
        <v>319500</v>
      </c>
      <c r="K17" s="19">
        <v>319500</v>
      </c>
      <c r="L17" s="18">
        <f>IFERROR(VLOOKUP(C17,LastWeek!B:Q,11,FALSE),"")</f>
        <v>300000</v>
      </c>
      <c r="M17" s="19">
        <v>300000</v>
      </c>
      <c r="N17" s="20" t="s">
        <v>61</v>
      </c>
      <c r="O17" s="21" t="str">
        <f>IFERROR(VLOOKUP(C17,LastWeek!B:Q,13,FALSE),"")</f>
        <v>MP</v>
      </c>
      <c r="P17" s="16" t="str">
        <f>IFERROR(VLOOKUP(C17,LastWeek!B:Q,14,FALSE),"")</f>
        <v>Checking</v>
      </c>
      <c r="Q17" s="16" t="str">
        <f>IFERROR(VLOOKUP(C17,LastWeek!B:Q,15,FALSE),"")</f>
        <v>Sales</v>
      </c>
      <c r="R17" s="16"/>
      <c r="S17" s="22" t="str">
        <f>IFERROR(VLOOKUP(C17,LastWeek!B:Q,16,FALSE),"")</f>
        <v>for UBNT, UBNT forecast 1.5Mu/M</v>
      </c>
      <c r="T17" s="19">
        <v>300000</v>
      </c>
      <c r="U17" s="19">
        <v>0</v>
      </c>
      <c r="V17" s="19">
        <v>0</v>
      </c>
      <c r="W17" s="19">
        <v>0</v>
      </c>
      <c r="X17" s="23">
        <v>619500</v>
      </c>
      <c r="Y17" s="17" t="s">
        <v>58</v>
      </c>
      <c r="Z17" s="24" t="s">
        <v>58</v>
      </c>
      <c r="AA17" s="23">
        <v>0</v>
      </c>
      <c r="AB17" s="19" t="s">
        <v>58</v>
      </c>
      <c r="AC17" s="25" t="s">
        <v>68</v>
      </c>
      <c r="AD17" s="26" t="str">
        <f t="shared" si="5"/>
        <v>E</v>
      </c>
      <c r="AE17" s="19">
        <v>0</v>
      </c>
      <c r="AF17" s="19">
        <v>0</v>
      </c>
      <c r="AG17" s="19">
        <v>0</v>
      </c>
      <c r="AH17" s="19">
        <v>0</v>
      </c>
      <c r="AI17" s="15" t="s">
        <v>62</v>
      </c>
    </row>
    <row r="18" spans="1:35" ht="16.5" customHeight="1">
      <c r="A18">
        <v>5369</v>
      </c>
      <c r="B18" s="13" t="str">
        <f t="shared" si="0"/>
        <v>FCST</v>
      </c>
      <c r="C18" s="14" t="s">
        <v>184</v>
      </c>
      <c r="D18" s="15" t="s">
        <v>71</v>
      </c>
      <c r="E18" s="16" t="str">
        <f t="shared" si="1"/>
        <v>前八週無拉料</v>
      </c>
      <c r="F18" s="17">
        <f t="shared" si="2"/>
        <v>53.2</v>
      </c>
      <c r="G18" s="17" t="str">
        <f t="shared" si="3"/>
        <v>--</v>
      </c>
      <c r="H18" s="17">
        <f t="shared" si="4"/>
        <v>22.8</v>
      </c>
      <c r="I18" s="18">
        <f>IFERROR(VLOOKUP(C18,LastWeek!B:Q,8,FALSE),"")</f>
        <v>6000</v>
      </c>
      <c r="J18" s="19">
        <v>6000</v>
      </c>
      <c r="K18" s="19">
        <v>6000</v>
      </c>
      <c r="L18" s="18">
        <f>IFERROR(VLOOKUP(C18,LastWeek!B:Q,11,FALSE),"")</f>
        <v>14000</v>
      </c>
      <c r="M18" s="19">
        <v>14000</v>
      </c>
      <c r="N18" s="20" t="s">
        <v>61</v>
      </c>
      <c r="O18" s="21" t="str">
        <f>IFERROR(VLOOKUP(C18,LastWeek!B:Q,13,FALSE),"")</f>
        <v>MP</v>
      </c>
      <c r="P18" s="16" t="str">
        <f>IFERROR(VLOOKUP(C18,LastWeek!B:Q,14,FALSE),"")</f>
        <v>Checking</v>
      </c>
      <c r="Q18" s="16" t="str">
        <f>IFERROR(VLOOKUP(C18,LastWeek!B:Q,15,FALSE),"")</f>
        <v>Sales</v>
      </c>
      <c r="R18" s="16"/>
      <c r="S18" s="22" t="str">
        <f>IFERROR(VLOOKUP(C18,LastWeek!B:Q,16,FALSE),"")</f>
        <v>Amtran inquire new demand in feb</v>
      </c>
      <c r="T18" s="19">
        <v>14000</v>
      </c>
      <c r="U18" s="19">
        <v>0</v>
      </c>
      <c r="V18" s="19">
        <v>0</v>
      </c>
      <c r="W18" s="19">
        <v>0</v>
      </c>
      <c r="X18" s="23">
        <v>20000</v>
      </c>
      <c r="Y18" s="17" t="s">
        <v>58</v>
      </c>
      <c r="Z18" s="24">
        <v>76</v>
      </c>
      <c r="AA18" s="23">
        <v>0</v>
      </c>
      <c r="AB18" s="19">
        <v>263</v>
      </c>
      <c r="AC18" s="25" t="s">
        <v>65</v>
      </c>
      <c r="AD18" s="26" t="str">
        <f t="shared" si="5"/>
        <v>F</v>
      </c>
      <c r="AE18" s="19">
        <v>871</v>
      </c>
      <c r="AF18" s="19">
        <v>1500</v>
      </c>
      <c r="AG18" s="19">
        <v>0</v>
      </c>
      <c r="AH18" s="19">
        <v>0</v>
      </c>
      <c r="AI18" s="15" t="s">
        <v>62</v>
      </c>
    </row>
    <row r="19" spans="1:35" ht="16.5" customHeight="1">
      <c r="A19">
        <v>5910</v>
      </c>
      <c r="B19" s="13" t="str">
        <f t="shared" si="0"/>
        <v>OverStock</v>
      </c>
      <c r="C19" s="14" t="s">
        <v>265</v>
      </c>
      <c r="D19" s="15" t="s">
        <v>181</v>
      </c>
      <c r="E19" s="16">
        <f t="shared" si="1"/>
        <v>16.899999999999999</v>
      </c>
      <c r="F19" s="17">
        <f t="shared" si="2"/>
        <v>9.8000000000000007</v>
      </c>
      <c r="G19" s="17">
        <f t="shared" si="3"/>
        <v>100.7</v>
      </c>
      <c r="H19" s="17">
        <f t="shared" si="4"/>
        <v>58.4</v>
      </c>
      <c r="I19" s="18">
        <f>IFERROR(VLOOKUP(C19,LastWeek!B:Q,8,FALSE),"")</f>
        <v>3318000</v>
      </c>
      <c r="J19" s="19">
        <v>2643000</v>
      </c>
      <c r="K19" s="19">
        <v>1725000</v>
      </c>
      <c r="L19" s="18">
        <f>IFERROR(VLOOKUP(C19,LastWeek!B:Q,11,FALSE),"")</f>
        <v>348000</v>
      </c>
      <c r="M19" s="19">
        <v>444000</v>
      </c>
      <c r="N19" s="20" t="s">
        <v>191</v>
      </c>
      <c r="O19" s="21" t="str">
        <f>IFERROR(VLOOKUP(C19,LastWeek!B:Q,13,FALSE),"")</f>
        <v>New</v>
      </c>
      <c r="P19" s="16" t="str">
        <f>IFERROR(VLOOKUP(C19,LastWeek!B:Q,14,FALSE),"")</f>
        <v>Checking</v>
      </c>
      <c r="Q19" s="16" t="str">
        <f>IFERROR(VLOOKUP(C19,LastWeek!B:Q,15,FALSE),"")</f>
        <v>Sales</v>
      </c>
      <c r="R19" s="16"/>
      <c r="S19" s="22" t="str">
        <f>IFERROR(VLOOKUP(C19,LastWeek!B:Q,16,FALSE),"")</f>
        <v>FCST:300K/M</v>
      </c>
      <c r="T19" s="19">
        <v>198000</v>
      </c>
      <c r="U19" s="19">
        <v>180000</v>
      </c>
      <c r="V19" s="19">
        <v>66000</v>
      </c>
      <c r="W19" s="19">
        <v>0</v>
      </c>
      <c r="X19" s="23">
        <v>3087000</v>
      </c>
      <c r="Y19" s="17">
        <v>117.6</v>
      </c>
      <c r="Z19" s="24">
        <v>68.2</v>
      </c>
      <c r="AA19" s="23">
        <v>26250</v>
      </c>
      <c r="AB19" s="19">
        <v>45248</v>
      </c>
      <c r="AC19" s="25">
        <v>1.7</v>
      </c>
      <c r="AD19" s="26">
        <f t="shared" si="5"/>
        <v>100</v>
      </c>
      <c r="AE19" s="19">
        <v>147233</v>
      </c>
      <c r="AF19" s="19">
        <v>260000</v>
      </c>
      <c r="AG19" s="19">
        <v>260000</v>
      </c>
      <c r="AH19" s="19">
        <v>0</v>
      </c>
      <c r="AI19" s="15" t="s">
        <v>62</v>
      </c>
    </row>
    <row r="20" spans="1:35" ht="16.5" customHeight="1">
      <c r="A20">
        <v>5372</v>
      </c>
      <c r="B20" s="13" t="str">
        <f t="shared" si="0"/>
        <v>OverStock</v>
      </c>
      <c r="C20" s="14" t="s">
        <v>255</v>
      </c>
      <c r="D20" s="15" t="s">
        <v>181</v>
      </c>
      <c r="E20" s="16">
        <f t="shared" si="1"/>
        <v>13.7</v>
      </c>
      <c r="F20" s="17">
        <f t="shared" si="2"/>
        <v>13.3</v>
      </c>
      <c r="G20" s="17">
        <f t="shared" si="3"/>
        <v>18.600000000000001</v>
      </c>
      <c r="H20" s="17">
        <f t="shared" si="4"/>
        <v>18</v>
      </c>
      <c r="I20" s="18">
        <f>IFERROR(VLOOKUP(C20,LastWeek!B:Q,8,FALSE),"")</f>
        <v>1785000</v>
      </c>
      <c r="J20" s="19">
        <v>1905000</v>
      </c>
      <c r="K20" s="19">
        <v>795000</v>
      </c>
      <c r="L20" s="18">
        <f>IFERROR(VLOOKUP(C20,LastWeek!B:Q,11,FALSE),"")</f>
        <v>1454600</v>
      </c>
      <c r="M20" s="19">
        <v>1406600</v>
      </c>
      <c r="N20" s="20" t="s">
        <v>191</v>
      </c>
      <c r="O20" s="21" t="str">
        <f>IFERROR(VLOOKUP(C20,LastWeek!B:Q,13,FALSE),"")</f>
        <v>MP</v>
      </c>
      <c r="P20" s="16" t="str">
        <f>IFERROR(VLOOKUP(C20,LastWeek!B:Q,14,FALSE),"")</f>
        <v>Checking</v>
      </c>
      <c r="Q20" s="16" t="str">
        <f>IFERROR(VLOOKUP(C20,LastWeek!B:Q,15,FALSE),"")</f>
        <v>Sales</v>
      </c>
      <c r="R20" s="16"/>
      <c r="S20" s="22" t="str">
        <f>IFERROR(VLOOKUP(C20,LastWeek!B:Q,16,FALSE),"")</f>
        <v>FCST: 300K/M</v>
      </c>
      <c r="T20" s="19">
        <v>827600</v>
      </c>
      <c r="U20" s="19">
        <v>0</v>
      </c>
      <c r="V20" s="19">
        <v>579000</v>
      </c>
      <c r="W20" s="19">
        <v>0</v>
      </c>
      <c r="X20" s="23">
        <v>3311600</v>
      </c>
      <c r="Y20" s="17">
        <v>32.299999999999997</v>
      </c>
      <c r="Z20" s="24">
        <v>31.4</v>
      </c>
      <c r="AA20" s="23">
        <v>102375</v>
      </c>
      <c r="AB20" s="19">
        <v>105557</v>
      </c>
      <c r="AC20" s="25">
        <v>1</v>
      </c>
      <c r="AD20" s="26">
        <f t="shared" si="5"/>
        <v>100</v>
      </c>
      <c r="AE20" s="19">
        <v>48663</v>
      </c>
      <c r="AF20" s="19">
        <v>709347</v>
      </c>
      <c r="AG20" s="19">
        <v>384000</v>
      </c>
      <c r="AH20" s="19">
        <v>0</v>
      </c>
      <c r="AI20" s="15" t="s">
        <v>62</v>
      </c>
    </row>
    <row r="21" spans="1:35" ht="16.5" customHeight="1">
      <c r="A21">
        <v>5473</v>
      </c>
      <c r="B21" s="13" t="str">
        <f t="shared" si="0"/>
        <v>OverStock</v>
      </c>
      <c r="C21" s="14" t="s">
        <v>420</v>
      </c>
      <c r="D21" s="15" t="s">
        <v>383</v>
      </c>
      <c r="E21" s="16">
        <f t="shared" si="1"/>
        <v>23.1</v>
      </c>
      <c r="F21" s="17">
        <f t="shared" si="2"/>
        <v>17.7</v>
      </c>
      <c r="G21" s="17">
        <f t="shared" si="3"/>
        <v>12.6</v>
      </c>
      <c r="H21" s="17">
        <f t="shared" si="4"/>
        <v>9.6999999999999993</v>
      </c>
      <c r="I21" s="18">
        <f>IFERROR(VLOOKUP(C21,LastWeek!B:Q,8,FALSE),"")</f>
        <v>606000</v>
      </c>
      <c r="J21" s="19">
        <v>606000</v>
      </c>
      <c r="K21" s="19">
        <v>606000</v>
      </c>
      <c r="L21" s="18">
        <f>IFERROR(VLOOKUP(C21,LastWeek!B:Q,11,FALSE),"")</f>
        <v>1329000</v>
      </c>
      <c r="M21" s="19">
        <v>1107000</v>
      </c>
      <c r="N21" s="20" t="s">
        <v>191</v>
      </c>
      <c r="O21" s="21" t="str">
        <f>IFERROR(VLOOKUP(C21,LastWeek!B:Q,13,FALSE),"")</f>
        <v>MP</v>
      </c>
      <c r="P21" s="16" t="str">
        <f>IFERROR(VLOOKUP(C21,LastWeek!B:Q,14,FALSE),"")</f>
        <v>Checking</v>
      </c>
      <c r="Q21" s="16" t="str">
        <f>IFERROR(VLOOKUP(C21,LastWeek!B:Q,15,FALSE),"")</f>
        <v>Sales</v>
      </c>
      <c r="R21" s="16"/>
      <c r="S21" s="22" t="str">
        <f>IFERROR(VLOOKUP(C21,LastWeek!B:Q,16,FALSE),"")</f>
        <v>FCST:400K/M</v>
      </c>
      <c r="T21" s="19">
        <v>492000</v>
      </c>
      <c r="U21" s="19">
        <v>0</v>
      </c>
      <c r="V21" s="19">
        <v>615000</v>
      </c>
      <c r="W21" s="19">
        <v>0</v>
      </c>
      <c r="X21" s="23">
        <v>1713000</v>
      </c>
      <c r="Y21" s="17">
        <v>35.700000000000003</v>
      </c>
      <c r="Z21" s="24">
        <v>27.4</v>
      </c>
      <c r="AA21" s="23">
        <v>48000</v>
      </c>
      <c r="AB21" s="19">
        <v>62473</v>
      </c>
      <c r="AC21" s="25">
        <v>1.3</v>
      </c>
      <c r="AD21" s="26">
        <f t="shared" si="5"/>
        <v>100</v>
      </c>
      <c r="AE21" s="19">
        <v>240000</v>
      </c>
      <c r="AF21" s="19">
        <v>200000</v>
      </c>
      <c r="AG21" s="19">
        <v>122254</v>
      </c>
      <c r="AH21" s="19">
        <v>34662</v>
      </c>
      <c r="AI21" s="15" t="s">
        <v>62</v>
      </c>
    </row>
    <row r="22" spans="1:35" ht="16.5" customHeight="1">
      <c r="A22">
        <v>5913</v>
      </c>
      <c r="B22" s="13" t="str">
        <f t="shared" si="0"/>
        <v>OverStock</v>
      </c>
      <c r="C22" s="14" t="s">
        <v>203</v>
      </c>
      <c r="D22" s="15" t="s">
        <v>190</v>
      </c>
      <c r="E22" s="16">
        <f t="shared" si="1"/>
        <v>14.4</v>
      </c>
      <c r="F22" s="17">
        <f t="shared" si="2"/>
        <v>20.3</v>
      </c>
      <c r="G22" s="17">
        <f t="shared" si="3"/>
        <v>11.6</v>
      </c>
      <c r="H22" s="17">
        <f t="shared" si="4"/>
        <v>16.399999999999999</v>
      </c>
      <c r="I22" s="18">
        <f>IFERROR(VLOOKUP(C22,LastWeek!B:Q,8,FALSE),"")</f>
        <v>110000</v>
      </c>
      <c r="J22" s="19">
        <v>80000</v>
      </c>
      <c r="K22" s="19">
        <v>60000</v>
      </c>
      <c r="L22" s="18">
        <f>IFERROR(VLOOKUP(C22,LastWeek!B:Q,11,FALSE),"")</f>
        <v>65500</v>
      </c>
      <c r="M22" s="19">
        <v>99000</v>
      </c>
      <c r="N22" s="20" t="s">
        <v>191</v>
      </c>
      <c r="O22" s="21" t="str">
        <f>IFERROR(VLOOKUP(C22,LastWeek!B:Q,13,FALSE),"")</f>
        <v>MP</v>
      </c>
      <c r="P22" s="16" t="str">
        <f>IFERROR(VLOOKUP(C22,LastWeek!B:Q,14,FALSE),"")</f>
        <v>Checking</v>
      </c>
      <c r="Q22" s="16" t="str">
        <f>IFERROR(VLOOKUP(C22,LastWeek!B:Q,15,FALSE),"")</f>
        <v>Sales</v>
      </c>
      <c r="R22" s="16"/>
      <c r="S22" s="22" t="str">
        <f>IFERROR(VLOOKUP(C22,LastWeek!B:Q,16,FALSE),"")</f>
        <v>FCST:24K/M</v>
      </c>
      <c r="T22" s="19">
        <v>75500</v>
      </c>
      <c r="U22" s="19">
        <v>0</v>
      </c>
      <c r="V22" s="19">
        <v>23500</v>
      </c>
      <c r="W22" s="19">
        <v>0</v>
      </c>
      <c r="X22" s="23">
        <v>179000</v>
      </c>
      <c r="Y22" s="17">
        <v>26</v>
      </c>
      <c r="Z22" s="24">
        <v>36.799999999999997</v>
      </c>
      <c r="AA22" s="23">
        <v>6875</v>
      </c>
      <c r="AB22" s="19">
        <v>4868</v>
      </c>
      <c r="AC22" s="25">
        <v>0.7</v>
      </c>
      <c r="AD22" s="26">
        <f t="shared" si="5"/>
        <v>100</v>
      </c>
      <c r="AE22" s="19">
        <v>3312</v>
      </c>
      <c r="AF22" s="19">
        <v>40500</v>
      </c>
      <c r="AG22" s="19">
        <v>32000</v>
      </c>
      <c r="AH22" s="19">
        <v>0</v>
      </c>
      <c r="AI22" s="15" t="s">
        <v>62</v>
      </c>
    </row>
    <row r="23" spans="1:35" ht="16.5" customHeight="1">
      <c r="A23">
        <v>5366</v>
      </c>
      <c r="B23" s="13" t="str">
        <f t="shared" si="0"/>
        <v>ZeroZero</v>
      </c>
      <c r="C23" s="14" t="s">
        <v>210</v>
      </c>
      <c r="D23" s="15" t="s">
        <v>190</v>
      </c>
      <c r="E23" s="16" t="str">
        <f t="shared" si="1"/>
        <v>前八週無拉料</v>
      </c>
      <c r="F23" s="17" t="str">
        <f t="shared" si="2"/>
        <v>--</v>
      </c>
      <c r="G23" s="17" t="str">
        <f t="shared" si="3"/>
        <v>--</v>
      </c>
      <c r="H23" s="17" t="str">
        <f t="shared" si="4"/>
        <v>--</v>
      </c>
      <c r="I23" s="18">
        <f>IFERROR(VLOOKUP(C23,LastWeek!B:Q,8,FALSE),"")</f>
        <v>0</v>
      </c>
      <c r="J23" s="19">
        <v>0</v>
      </c>
      <c r="K23" s="19">
        <v>0</v>
      </c>
      <c r="L23" s="18">
        <f>IFERROR(VLOOKUP(C23,LastWeek!B:Q,11,FALSE),"")</f>
        <v>65000</v>
      </c>
      <c r="M23" s="19">
        <v>57500</v>
      </c>
      <c r="N23" s="20" t="s">
        <v>191</v>
      </c>
      <c r="O23" s="21" t="str">
        <f>IFERROR(VLOOKUP(C23,LastWeek!B:Q,13,FALSE),"")</f>
        <v>MP</v>
      </c>
      <c r="P23" s="16" t="str">
        <f>IFERROR(VLOOKUP(C23,LastWeek!B:Q,14,FALSE),"")</f>
        <v>Checking</v>
      </c>
      <c r="Q23" s="16" t="str">
        <f>IFERROR(VLOOKUP(C23,LastWeek!B:Q,15,FALSE),"")</f>
        <v>Sales</v>
      </c>
      <c r="R23" s="16"/>
      <c r="S23" s="22" t="str">
        <f>IFERROR(VLOOKUP(C23,LastWeek!B:Q,16,FALSE),"")</f>
        <v>FCST:10K/M</v>
      </c>
      <c r="T23" s="19">
        <v>45000</v>
      </c>
      <c r="U23" s="19">
        <v>0</v>
      </c>
      <c r="V23" s="19">
        <v>12500</v>
      </c>
      <c r="W23" s="19">
        <v>0</v>
      </c>
      <c r="X23" s="23">
        <v>57500</v>
      </c>
      <c r="Y23" s="17" t="s">
        <v>58</v>
      </c>
      <c r="Z23" s="24" t="s">
        <v>58</v>
      </c>
      <c r="AA23" s="23">
        <v>0</v>
      </c>
      <c r="AB23" s="19">
        <v>0</v>
      </c>
      <c r="AC23" s="25" t="s">
        <v>68</v>
      </c>
      <c r="AD23" s="26" t="str">
        <f t="shared" si="5"/>
        <v>E</v>
      </c>
      <c r="AE23" s="19">
        <v>0</v>
      </c>
      <c r="AF23" s="19">
        <v>0</v>
      </c>
      <c r="AG23" s="19">
        <v>0</v>
      </c>
      <c r="AH23" s="19">
        <v>0</v>
      </c>
      <c r="AI23" s="15" t="s">
        <v>62</v>
      </c>
    </row>
    <row r="24" spans="1:35" ht="16.5" customHeight="1">
      <c r="A24">
        <v>5474</v>
      </c>
      <c r="B24" s="13" t="str">
        <f t="shared" si="0"/>
        <v>OverStock</v>
      </c>
      <c r="C24" s="14" t="s">
        <v>301</v>
      </c>
      <c r="D24" s="15" t="s">
        <v>181</v>
      </c>
      <c r="E24" s="16">
        <f t="shared" si="1"/>
        <v>19.8</v>
      </c>
      <c r="F24" s="17">
        <f t="shared" si="2"/>
        <v>8.9</v>
      </c>
      <c r="G24" s="17">
        <f t="shared" si="3"/>
        <v>34.700000000000003</v>
      </c>
      <c r="H24" s="17">
        <f t="shared" si="4"/>
        <v>15.6</v>
      </c>
      <c r="I24" s="18">
        <f>IFERROR(VLOOKUP(C24,LastWeek!B:Q,8,FALSE),"")</f>
        <v>186000</v>
      </c>
      <c r="J24" s="19">
        <v>186000</v>
      </c>
      <c r="K24" s="19">
        <v>0</v>
      </c>
      <c r="L24" s="18">
        <f>IFERROR(VLOOKUP(C24,LastWeek!B:Q,11,FALSE),"")</f>
        <v>94075</v>
      </c>
      <c r="M24" s="19">
        <v>106075</v>
      </c>
      <c r="N24" s="20" t="s">
        <v>191</v>
      </c>
      <c r="O24" s="21" t="str">
        <f>IFERROR(VLOOKUP(C24,LastWeek!B:Q,13,FALSE),"")</f>
        <v>MP</v>
      </c>
      <c r="P24" s="16" t="str">
        <f>IFERROR(VLOOKUP(C24,LastWeek!B:Q,14,FALSE),"")</f>
        <v>Checking</v>
      </c>
      <c r="Q24" s="16" t="str">
        <f>IFERROR(VLOOKUP(C24,LastWeek!B:Q,15,FALSE),"")</f>
        <v>Sales</v>
      </c>
      <c r="R24" s="16"/>
      <c r="S24" s="22" t="str">
        <f>IFERROR(VLOOKUP(C24,LastWeek!B:Q,16,FALSE),"")</f>
        <v>FCST:20K/M</v>
      </c>
      <c r="T24" s="19">
        <v>84000</v>
      </c>
      <c r="U24" s="19">
        <v>0</v>
      </c>
      <c r="V24" s="19">
        <v>22075</v>
      </c>
      <c r="W24" s="19">
        <v>0</v>
      </c>
      <c r="X24" s="23">
        <v>292075</v>
      </c>
      <c r="Y24" s="17">
        <v>54.5</v>
      </c>
      <c r="Z24" s="24">
        <v>24.5</v>
      </c>
      <c r="AA24" s="23">
        <v>5363</v>
      </c>
      <c r="AB24" s="19">
        <v>11936</v>
      </c>
      <c r="AC24" s="25">
        <v>2.2000000000000002</v>
      </c>
      <c r="AD24" s="26">
        <f t="shared" si="5"/>
        <v>150</v>
      </c>
      <c r="AE24" s="19">
        <v>12000</v>
      </c>
      <c r="AF24" s="19">
        <v>77925</v>
      </c>
      <c r="AG24" s="19">
        <v>38500</v>
      </c>
      <c r="AH24" s="19">
        <v>7500</v>
      </c>
      <c r="AI24" s="15" t="s">
        <v>62</v>
      </c>
    </row>
    <row r="25" spans="1:35" ht="16.5" customHeight="1">
      <c r="A25">
        <v>5476</v>
      </c>
      <c r="B25" s="13" t="str">
        <f t="shared" si="0"/>
        <v>ZeroZero</v>
      </c>
      <c r="C25" s="14" t="s">
        <v>284</v>
      </c>
      <c r="D25" s="15" t="s">
        <v>181</v>
      </c>
      <c r="E25" s="16" t="str">
        <f t="shared" si="1"/>
        <v>前八週無拉料</v>
      </c>
      <c r="F25" s="17" t="str">
        <f t="shared" si="2"/>
        <v>--</v>
      </c>
      <c r="G25" s="17" t="str">
        <f t="shared" si="3"/>
        <v>--</v>
      </c>
      <c r="H25" s="17" t="str">
        <f t="shared" si="4"/>
        <v>--</v>
      </c>
      <c r="I25" s="18">
        <f>IFERROR(VLOOKUP(C25,LastWeek!B:Q,8,FALSE),"")</f>
        <v>7000</v>
      </c>
      <c r="J25" s="19">
        <v>0</v>
      </c>
      <c r="K25" s="19">
        <v>0</v>
      </c>
      <c r="L25" s="18">
        <f>IFERROR(VLOOKUP(C25,LastWeek!B:Q,11,FALSE),"")</f>
        <v>210000</v>
      </c>
      <c r="M25" s="19">
        <v>217000</v>
      </c>
      <c r="N25" s="20" t="s">
        <v>191</v>
      </c>
      <c r="O25" s="21" t="str">
        <f>IFERROR(VLOOKUP(C25,LastWeek!B:Q,13,FALSE),"")</f>
        <v>MP</v>
      </c>
      <c r="P25" s="16" t="str">
        <f>IFERROR(VLOOKUP(C25,LastWeek!B:Q,14,FALSE),"")</f>
        <v>Checking</v>
      </c>
      <c r="Q25" s="16" t="str">
        <f>IFERROR(VLOOKUP(C25,LastWeek!B:Q,15,FALSE),"")</f>
        <v>Sales</v>
      </c>
      <c r="R25" s="16"/>
      <c r="S25" s="22" t="str">
        <f>IFERROR(VLOOKUP(C25,LastWeek!B:Q,16,FALSE),"")</f>
        <v>210K transfer to SZ, HUB也要退</v>
      </c>
      <c r="T25" s="19">
        <v>203000</v>
      </c>
      <c r="U25" s="19">
        <v>0</v>
      </c>
      <c r="V25" s="19">
        <v>14000</v>
      </c>
      <c r="W25" s="19">
        <v>0</v>
      </c>
      <c r="X25" s="23">
        <v>217000</v>
      </c>
      <c r="Y25" s="17" t="s">
        <v>58</v>
      </c>
      <c r="Z25" s="24" t="s">
        <v>58</v>
      </c>
      <c r="AA25" s="23">
        <v>0</v>
      </c>
      <c r="AB25" s="19" t="s">
        <v>58</v>
      </c>
      <c r="AC25" s="25" t="s">
        <v>68</v>
      </c>
      <c r="AD25" s="26" t="str">
        <f t="shared" si="5"/>
        <v>E</v>
      </c>
      <c r="AE25" s="19">
        <v>0</v>
      </c>
      <c r="AF25" s="19">
        <v>0</v>
      </c>
      <c r="AG25" s="19">
        <v>0</v>
      </c>
      <c r="AH25" s="19">
        <v>0</v>
      </c>
      <c r="AI25" s="15" t="s">
        <v>62</v>
      </c>
    </row>
    <row r="26" spans="1:35" ht="16.5" customHeight="1">
      <c r="A26">
        <v>5427</v>
      </c>
      <c r="B26" s="13" t="str">
        <f t="shared" si="0"/>
        <v>ZeroZero</v>
      </c>
      <c r="C26" s="14" t="s">
        <v>180</v>
      </c>
      <c r="D26" s="15" t="s">
        <v>181</v>
      </c>
      <c r="E26" s="16" t="str">
        <f t="shared" si="1"/>
        <v>前八週無拉料</v>
      </c>
      <c r="F26" s="17" t="str">
        <f t="shared" si="2"/>
        <v>--</v>
      </c>
      <c r="G26" s="17" t="str">
        <f t="shared" si="3"/>
        <v>--</v>
      </c>
      <c r="H26" s="17" t="str">
        <f t="shared" si="4"/>
        <v>--</v>
      </c>
      <c r="I26" s="18">
        <f>IFERROR(VLOOKUP(C26,LastWeek!B:Q,8,FALSE),"")</f>
        <v>0</v>
      </c>
      <c r="J26" s="19">
        <v>0</v>
      </c>
      <c r="K26" s="19">
        <v>0</v>
      </c>
      <c r="L26" s="18">
        <f>IFERROR(VLOOKUP(C26,LastWeek!B:Q,11,FALSE),"")</f>
        <v>102000</v>
      </c>
      <c r="M26" s="19">
        <v>102000</v>
      </c>
      <c r="N26" s="20" t="s">
        <v>58</v>
      </c>
      <c r="O26" s="21" t="str">
        <f>IFERROR(VLOOKUP(C26,LastWeek!B:Q,13,FALSE),"")</f>
        <v>New</v>
      </c>
      <c r="P26" s="16" t="str">
        <f>IFERROR(VLOOKUP(C26,LastWeek!B:Q,14,FALSE),"")</f>
        <v>Checking</v>
      </c>
      <c r="Q26" s="16" t="str">
        <f>IFERROR(VLOOKUP(C26,LastWeek!B:Q,15,FALSE),"")</f>
        <v>PM</v>
      </c>
      <c r="R26" s="16"/>
      <c r="S26" s="22" t="str">
        <f>IFERROR(VLOOKUP(C26,LastWeek!B:Q,16,FALSE),"")</f>
        <v xml:space="preserve">transfer to Foxconn </v>
      </c>
      <c r="T26" s="19">
        <v>102000</v>
      </c>
      <c r="U26" s="19">
        <v>0</v>
      </c>
      <c r="V26" s="19">
        <v>0</v>
      </c>
      <c r="W26" s="19">
        <v>0</v>
      </c>
      <c r="X26" s="23">
        <v>102000</v>
      </c>
      <c r="Y26" s="17" t="s">
        <v>58</v>
      </c>
      <c r="Z26" s="24" t="s">
        <v>58</v>
      </c>
      <c r="AA26" s="23">
        <v>0</v>
      </c>
      <c r="AB26" s="19" t="s">
        <v>58</v>
      </c>
      <c r="AC26" s="25" t="s">
        <v>68</v>
      </c>
      <c r="AD26" s="26" t="str">
        <f t="shared" si="5"/>
        <v>E</v>
      </c>
      <c r="AE26" s="19">
        <v>0</v>
      </c>
      <c r="AF26" s="19">
        <v>0</v>
      </c>
      <c r="AG26" s="19">
        <v>0</v>
      </c>
      <c r="AH26" s="19">
        <v>0</v>
      </c>
      <c r="AI26" s="15" t="s">
        <v>62</v>
      </c>
    </row>
    <row r="27" spans="1:35" ht="16.5" customHeight="1">
      <c r="A27">
        <v>5470</v>
      </c>
      <c r="B27" s="13" t="str">
        <f t="shared" si="0"/>
        <v>OverStock</v>
      </c>
      <c r="C27" s="14" t="s">
        <v>89</v>
      </c>
      <c r="D27" s="15" t="s">
        <v>76</v>
      </c>
      <c r="E27" s="16">
        <f t="shared" si="1"/>
        <v>9</v>
      </c>
      <c r="F27" s="17">
        <f t="shared" si="2"/>
        <v>27.7</v>
      </c>
      <c r="G27" s="17">
        <f t="shared" si="3"/>
        <v>8.8000000000000007</v>
      </c>
      <c r="H27" s="17">
        <f t="shared" si="4"/>
        <v>27</v>
      </c>
      <c r="I27" s="18">
        <f>IFERROR(VLOOKUP(C27,LastWeek!B:Q,8,FALSE),"")</f>
        <v>121500</v>
      </c>
      <c r="J27" s="19">
        <v>121500</v>
      </c>
      <c r="K27" s="19">
        <v>78000</v>
      </c>
      <c r="L27" s="18">
        <f>IFERROR(VLOOKUP(C27,LastWeek!B:Q,11,FALSE),"")</f>
        <v>103500</v>
      </c>
      <c r="M27" s="19">
        <v>124719</v>
      </c>
      <c r="N27" s="20" t="s">
        <v>61</v>
      </c>
      <c r="O27" s="21" t="str">
        <f>IFERROR(VLOOKUP(C27,LastWeek!B:Q,13,FALSE),"")</f>
        <v>MP</v>
      </c>
      <c r="P27" s="16" t="str">
        <f>IFERROR(VLOOKUP(C27,LastWeek!B:Q,14,FALSE),"")</f>
        <v>Done</v>
      </c>
      <c r="Q27" s="16" t="str">
        <f>IFERROR(VLOOKUP(C27,LastWeek!B:Q,15,FALSE),"")</f>
        <v>Sales</v>
      </c>
      <c r="R27" s="16"/>
      <c r="S27" s="22" t="str">
        <f>IFERROR(VLOOKUP(C27,LastWeek!B:Q,16,FALSE),"")</f>
        <v>q1 forecast 210k</v>
      </c>
      <c r="T27" s="19">
        <v>76500</v>
      </c>
      <c r="U27" s="19">
        <v>0</v>
      </c>
      <c r="V27" s="19">
        <v>48219</v>
      </c>
      <c r="W27" s="19">
        <v>0</v>
      </c>
      <c r="X27" s="23">
        <v>246219</v>
      </c>
      <c r="Y27" s="17">
        <v>17.8</v>
      </c>
      <c r="Z27" s="24">
        <v>54.7</v>
      </c>
      <c r="AA27" s="23">
        <v>13864</v>
      </c>
      <c r="AB27" s="19">
        <v>4500</v>
      </c>
      <c r="AC27" s="25">
        <v>0.3</v>
      </c>
      <c r="AD27" s="26">
        <f t="shared" si="5"/>
        <v>50</v>
      </c>
      <c r="AE27" s="19">
        <v>21000</v>
      </c>
      <c r="AF27" s="19">
        <v>9000</v>
      </c>
      <c r="AG27" s="19">
        <v>42000</v>
      </c>
      <c r="AH27" s="19">
        <v>4500</v>
      </c>
      <c r="AI27" s="15" t="s">
        <v>62</v>
      </c>
    </row>
    <row r="28" spans="1:35" ht="16.5" customHeight="1">
      <c r="A28">
        <v>5428</v>
      </c>
      <c r="B28" s="13" t="str">
        <f t="shared" si="0"/>
        <v>OverStock</v>
      </c>
      <c r="C28" s="14" t="s">
        <v>317</v>
      </c>
      <c r="D28" s="15" t="s">
        <v>181</v>
      </c>
      <c r="E28" s="16">
        <f t="shared" si="1"/>
        <v>19.3</v>
      </c>
      <c r="F28" s="17">
        <f t="shared" si="2"/>
        <v>138.80000000000001</v>
      </c>
      <c r="G28" s="17">
        <f t="shared" si="3"/>
        <v>31.1</v>
      </c>
      <c r="H28" s="17">
        <f t="shared" si="4"/>
        <v>223.6</v>
      </c>
      <c r="I28" s="18">
        <f>IFERROR(VLOOKUP(C28,LastWeek!B:Q,8,FALSE),"")</f>
        <v>130000</v>
      </c>
      <c r="J28" s="19">
        <v>129000</v>
      </c>
      <c r="K28" s="19">
        <v>68000</v>
      </c>
      <c r="L28" s="18">
        <f>IFERROR(VLOOKUP(C28,LastWeek!B:Q,11,FALSE),"")</f>
        <v>97249</v>
      </c>
      <c r="M28" s="19">
        <v>80099</v>
      </c>
      <c r="N28" s="20" t="s">
        <v>191</v>
      </c>
      <c r="O28" s="21" t="str">
        <f>IFERROR(VLOOKUP(C28,LastWeek!B:Q,13,FALSE),"")</f>
        <v>MP</v>
      </c>
      <c r="P28" s="16" t="str">
        <f>IFERROR(VLOOKUP(C28,LastWeek!B:Q,14,FALSE),"")</f>
        <v>Checking</v>
      </c>
      <c r="Q28" s="16" t="str">
        <f>IFERROR(VLOOKUP(C28,LastWeek!B:Q,15,FALSE),"")</f>
        <v>Sales</v>
      </c>
      <c r="R28" s="16"/>
      <c r="S28" s="22" t="str">
        <f>IFERROR(VLOOKUP(C28,LastWeek!B:Q,16,FALSE),"")</f>
        <v>will consume in Jan</v>
      </c>
      <c r="T28" s="19">
        <v>1000</v>
      </c>
      <c r="U28" s="19">
        <v>24000</v>
      </c>
      <c r="V28" s="19">
        <v>55099</v>
      </c>
      <c r="W28" s="19">
        <v>0</v>
      </c>
      <c r="X28" s="23">
        <v>209099</v>
      </c>
      <c r="Y28" s="17">
        <v>50.4</v>
      </c>
      <c r="Z28" s="24">
        <v>362.4</v>
      </c>
      <c r="AA28" s="23">
        <v>4146</v>
      </c>
      <c r="AB28" s="19">
        <v>577</v>
      </c>
      <c r="AC28" s="25">
        <v>0.1</v>
      </c>
      <c r="AD28" s="26">
        <f t="shared" si="5"/>
        <v>50</v>
      </c>
      <c r="AE28" s="19">
        <v>3325</v>
      </c>
      <c r="AF28" s="19">
        <v>1872</v>
      </c>
      <c r="AG28" s="19">
        <v>3744</v>
      </c>
      <c r="AH28" s="19">
        <v>0</v>
      </c>
      <c r="AI28" s="15" t="s">
        <v>62</v>
      </c>
    </row>
    <row r="29" spans="1:35" ht="16.5" customHeight="1">
      <c r="A29">
        <v>5472</v>
      </c>
      <c r="B29" s="13" t="str">
        <f t="shared" si="0"/>
        <v>FCST</v>
      </c>
      <c r="C29" s="14" t="s">
        <v>287</v>
      </c>
      <c r="D29" s="15" t="s">
        <v>181</v>
      </c>
      <c r="E29" s="16" t="str">
        <f t="shared" si="1"/>
        <v>前八週無拉料</v>
      </c>
      <c r="F29" s="17">
        <f t="shared" si="2"/>
        <v>220.1</v>
      </c>
      <c r="G29" s="17" t="str">
        <f t="shared" si="3"/>
        <v>--</v>
      </c>
      <c r="H29" s="17">
        <f t="shared" si="4"/>
        <v>741.3</v>
      </c>
      <c r="I29" s="18">
        <f>IFERROR(VLOOKUP(C29,LastWeek!B:Q,8,FALSE),"")</f>
        <v>201000</v>
      </c>
      <c r="J29" s="19">
        <v>192000</v>
      </c>
      <c r="K29" s="19">
        <v>0</v>
      </c>
      <c r="L29" s="18">
        <f>IFERROR(VLOOKUP(C29,LastWeek!B:Q,11,FALSE),"")</f>
        <v>48000</v>
      </c>
      <c r="M29" s="19">
        <v>57000</v>
      </c>
      <c r="N29" s="20" t="s">
        <v>250</v>
      </c>
      <c r="O29" s="21" t="str">
        <f>IFERROR(VLOOKUP(C29,LastWeek!B:Q,13,FALSE),"")</f>
        <v>MP</v>
      </c>
      <c r="P29" s="16" t="str">
        <f>IFERROR(VLOOKUP(C29,LastWeek!B:Q,14,FALSE),"")</f>
        <v>Slow</v>
      </c>
      <c r="Q29" s="16" t="str">
        <f>IFERROR(VLOOKUP(C29,LastWeek!B:Q,15,FALSE),"")</f>
        <v>Sales</v>
      </c>
      <c r="R29" s="16"/>
      <c r="S29" s="22" t="str">
        <f>IFERROR(VLOOKUP(C29,LastWeek!B:Q,16,FALSE),"")</f>
        <v>cust is downside since JAN, FCST:6K/M</v>
      </c>
      <c r="T29" s="19">
        <v>57000</v>
      </c>
      <c r="U29" s="19">
        <v>0</v>
      </c>
      <c r="V29" s="19">
        <v>0</v>
      </c>
      <c r="W29" s="19">
        <v>0</v>
      </c>
      <c r="X29" s="23">
        <v>249000</v>
      </c>
      <c r="Y29" s="17" t="s">
        <v>58</v>
      </c>
      <c r="Z29" s="24">
        <v>961.4</v>
      </c>
      <c r="AA29" s="23">
        <v>0</v>
      </c>
      <c r="AB29" s="19">
        <v>259</v>
      </c>
      <c r="AC29" s="25" t="s">
        <v>65</v>
      </c>
      <c r="AD29" s="26" t="str">
        <f t="shared" si="5"/>
        <v>F</v>
      </c>
      <c r="AE29" s="19">
        <v>0</v>
      </c>
      <c r="AF29" s="19">
        <v>0</v>
      </c>
      <c r="AG29" s="19">
        <v>2332</v>
      </c>
      <c r="AH29" s="19">
        <v>0</v>
      </c>
      <c r="AI29" s="15" t="s">
        <v>62</v>
      </c>
    </row>
    <row r="30" spans="1:35" ht="16.5" customHeight="1">
      <c r="A30">
        <v>5471</v>
      </c>
      <c r="B30" s="13" t="str">
        <f t="shared" si="0"/>
        <v>OverStock</v>
      </c>
      <c r="C30" s="14" t="s">
        <v>299</v>
      </c>
      <c r="D30" s="15" t="s">
        <v>181</v>
      </c>
      <c r="E30" s="16">
        <f t="shared" si="1"/>
        <v>645.6</v>
      </c>
      <c r="F30" s="17" t="str">
        <f t="shared" si="2"/>
        <v>--</v>
      </c>
      <c r="G30" s="17">
        <f t="shared" si="3"/>
        <v>439.6</v>
      </c>
      <c r="H30" s="17" t="str">
        <f t="shared" si="4"/>
        <v>--</v>
      </c>
      <c r="I30" s="18">
        <f>IFERROR(VLOOKUP(C30,LastWeek!B:Q,8,FALSE),"")</f>
        <v>40000</v>
      </c>
      <c r="J30" s="19">
        <v>40000</v>
      </c>
      <c r="K30" s="19">
        <v>40000</v>
      </c>
      <c r="L30" s="18">
        <f>IFERROR(VLOOKUP(C30,LastWeek!B:Q,11,FALSE),"")</f>
        <v>58750</v>
      </c>
      <c r="M30" s="19">
        <v>58750</v>
      </c>
      <c r="N30" s="20" t="s">
        <v>191</v>
      </c>
      <c r="O30" s="21" t="str">
        <f>IFERROR(VLOOKUP(C30,LastWeek!B:Q,13,FALSE),"")</f>
        <v>MP</v>
      </c>
      <c r="P30" s="16" t="str">
        <f>IFERROR(VLOOKUP(C30,LastWeek!B:Q,14,FALSE),"")</f>
        <v>Checking</v>
      </c>
      <c r="Q30" s="16" t="str">
        <f>IFERROR(VLOOKUP(C30,LastWeek!B:Q,15,FALSE),"")</f>
        <v>Sales</v>
      </c>
      <c r="R30" s="16"/>
      <c r="S30" s="22" t="str">
        <f>IFERROR(VLOOKUP(C30,LastWeek!B:Q,16,FALSE),"")</f>
        <v>will consume 50K in Jan</v>
      </c>
      <c r="T30" s="19">
        <v>8750</v>
      </c>
      <c r="U30" s="19">
        <v>0</v>
      </c>
      <c r="V30" s="19">
        <v>50000</v>
      </c>
      <c r="W30" s="19">
        <v>0</v>
      </c>
      <c r="X30" s="23">
        <v>98750</v>
      </c>
      <c r="Y30" s="17">
        <v>1085.2</v>
      </c>
      <c r="Z30" s="24" t="s">
        <v>58</v>
      </c>
      <c r="AA30" s="23">
        <v>91</v>
      </c>
      <c r="AB30" s="19" t="s">
        <v>58</v>
      </c>
      <c r="AC30" s="25" t="s">
        <v>68</v>
      </c>
      <c r="AD30" s="26" t="str">
        <f t="shared" si="5"/>
        <v>E</v>
      </c>
      <c r="AE30" s="19">
        <v>0</v>
      </c>
      <c r="AF30" s="19">
        <v>0</v>
      </c>
      <c r="AG30" s="19">
        <v>0</v>
      </c>
      <c r="AH30" s="19">
        <v>0</v>
      </c>
      <c r="AI30" s="15" t="s">
        <v>62</v>
      </c>
    </row>
    <row r="31" spans="1:35" ht="16.5" customHeight="1">
      <c r="A31">
        <v>5912</v>
      </c>
      <c r="B31" s="13" t="str">
        <f t="shared" si="0"/>
        <v>OverStock</v>
      </c>
      <c r="C31" s="14" t="s">
        <v>313</v>
      </c>
      <c r="D31" s="15" t="s">
        <v>181</v>
      </c>
      <c r="E31" s="16">
        <f t="shared" si="1"/>
        <v>59.8</v>
      </c>
      <c r="F31" s="17">
        <f t="shared" si="2"/>
        <v>780.3</v>
      </c>
      <c r="G31" s="17">
        <f t="shared" si="3"/>
        <v>78.7</v>
      </c>
      <c r="H31" s="17">
        <f t="shared" si="4"/>
        <v>1027.3</v>
      </c>
      <c r="I31" s="18">
        <f>IFERROR(VLOOKUP(C31,LastWeek!B:Q,8,FALSE),"")</f>
        <v>113000</v>
      </c>
      <c r="J31" s="19">
        <v>113000</v>
      </c>
      <c r="K31" s="19">
        <v>113000</v>
      </c>
      <c r="L31" s="18">
        <f>IFERROR(VLOOKUP(C31,LastWeek!B:Q,11,FALSE),"")</f>
        <v>87138</v>
      </c>
      <c r="M31" s="19">
        <v>85838</v>
      </c>
      <c r="N31" s="20" t="s">
        <v>191</v>
      </c>
      <c r="O31" s="21" t="str">
        <f>IFERROR(VLOOKUP(C31,LastWeek!B:Q,13,FALSE),"")</f>
        <v>MP</v>
      </c>
      <c r="P31" s="16" t="str">
        <f>IFERROR(VLOOKUP(C31,LastWeek!B:Q,14,FALSE),"")</f>
        <v>Checking</v>
      </c>
      <c r="Q31" s="16" t="str">
        <f>IFERROR(VLOOKUP(C31,LastWeek!B:Q,15,FALSE),"")</f>
        <v>Sales</v>
      </c>
      <c r="R31" s="16"/>
      <c r="S31" s="22" t="str">
        <f>IFERROR(VLOOKUP(C31,LastWeek!B:Q,16,FALSE),"")</f>
        <v>FCST:10K/M , push out backlog</v>
      </c>
      <c r="T31" s="19">
        <v>81000</v>
      </c>
      <c r="U31" s="19">
        <v>0</v>
      </c>
      <c r="V31" s="19">
        <v>4838</v>
      </c>
      <c r="W31" s="19">
        <v>0</v>
      </c>
      <c r="X31" s="23">
        <v>198838</v>
      </c>
      <c r="Y31" s="17">
        <v>138.6</v>
      </c>
      <c r="Z31" s="24">
        <v>1807.6</v>
      </c>
      <c r="AA31" s="23">
        <v>1435</v>
      </c>
      <c r="AB31" s="19">
        <v>110</v>
      </c>
      <c r="AC31" s="25">
        <v>0.1</v>
      </c>
      <c r="AD31" s="26">
        <f t="shared" si="5"/>
        <v>50</v>
      </c>
      <c r="AE31" s="19">
        <v>0</v>
      </c>
      <c r="AF31" s="19">
        <v>992</v>
      </c>
      <c r="AG31" s="19">
        <v>1200</v>
      </c>
      <c r="AH31" s="19">
        <v>0</v>
      </c>
      <c r="AI31" s="15" t="s">
        <v>62</v>
      </c>
    </row>
    <row r="32" spans="1:35" ht="16.5" customHeight="1">
      <c r="A32">
        <v>5918</v>
      </c>
      <c r="B32" s="13" t="str">
        <f t="shared" si="0"/>
        <v>ZeroZero</v>
      </c>
      <c r="C32" s="14" t="s">
        <v>414</v>
      </c>
      <c r="D32" s="15" t="s">
        <v>249</v>
      </c>
      <c r="E32" s="16" t="str">
        <f t="shared" si="1"/>
        <v>前八週無拉料</v>
      </c>
      <c r="F32" s="17" t="str">
        <f t="shared" si="2"/>
        <v>--</v>
      </c>
      <c r="G32" s="17" t="str">
        <f t="shared" si="3"/>
        <v>--</v>
      </c>
      <c r="H32" s="17" t="str">
        <f t="shared" si="4"/>
        <v>--</v>
      </c>
      <c r="I32" s="18">
        <f>IFERROR(VLOOKUP(C32,LastWeek!B:Q,8,FALSE),"")</f>
        <v>1000</v>
      </c>
      <c r="J32" s="19">
        <v>1000</v>
      </c>
      <c r="K32" s="19">
        <v>1000</v>
      </c>
      <c r="L32" s="18">
        <f>IFERROR(VLOOKUP(C32,LastWeek!B:Q,11,FALSE),"")</f>
        <v>2520</v>
      </c>
      <c r="M32" s="19">
        <v>2520</v>
      </c>
      <c r="N32" s="20" t="s">
        <v>250</v>
      </c>
      <c r="O32" s="21" t="str">
        <f>IFERROR(VLOOKUP(C32,LastWeek!B:Q,13,FALSE),"")</f>
        <v>MP</v>
      </c>
      <c r="P32" s="16" t="str">
        <f>IFERROR(VLOOKUP(C32,LastWeek!B:Q,14,FALSE),"")</f>
        <v>Checking</v>
      </c>
      <c r="Q32" s="16" t="str">
        <f>IFERROR(VLOOKUP(C32,LastWeek!B:Q,15,FALSE),"")</f>
        <v>Sales</v>
      </c>
      <c r="R32" s="16"/>
      <c r="S32" s="22" t="str">
        <f>IFERROR(VLOOKUP(C32,LastWeek!B:Q,16,FALSE),"")</f>
        <v>transfer to other cust.</v>
      </c>
      <c r="T32" s="19">
        <v>2520</v>
      </c>
      <c r="U32" s="19">
        <v>0</v>
      </c>
      <c r="V32" s="19">
        <v>0</v>
      </c>
      <c r="W32" s="19">
        <v>0</v>
      </c>
      <c r="X32" s="23">
        <v>3520</v>
      </c>
      <c r="Y32" s="17" t="s">
        <v>58</v>
      </c>
      <c r="Z32" s="24" t="s">
        <v>58</v>
      </c>
      <c r="AA32" s="23">
        <v>0</v>
      </c>
      <c r="AB32" s="19" t="s">
        <v>58</v>
      </c>
      <c r="AC32" s="25" t="s">
        <v>68</v>
      </c>
      <c r="AD32" s="26" t="str">
        <f t="shared" si="5"/>
        <v>E</v>
      </c>
      <c r="AE32" s="19">
        <v>0</v>
      </c>
      <c r="AF32" s="19">
        <v>0</v>
      </c>
      <c r="AG32" s="19">
        <v>0</v>
      </c>
      <c r="AH32" s="19">
        <v>0</v>
      </c>
      <c r="AI32" s="15" t="s">
        <v>62</v>
      </c>
    </row>
    <row r="33" spans="1:35" ht="16.5" customHeight="1">
      <c r="A33">
        <v>5373</v>
      </c>
      <c r="B33" s="13" t="str">
        <f t="shared" si="0"/>
        <v>FCST</v>
      </c>
      <c r="C33" s="14" t="s">
        <v>64</v>
      </c>
      <c r="D33" s="15" t="s">
        <v>60</v>
      </c>
      <c r="E33" s="16" t="str">
        <f t="shared" si="1"/>
        <v>前八週無拉料</v>
      </c>
      <c r="F33" s="17">
        <f t="shared" si="2"/>
        <v>31.1</v>
      </c>
      <c r="G33" s="17" t="str">
        <f t="shared" si="3"/>
        <v>--</v>
      </c>
      <c r="H33" s="17">
        <f t="shared" si="4"/>
        <v>85.5</v>
      </c>
      <c r="I33" s="18">
        <f>IFERROR(VLOOKUP(C33,LastWeek!B:Q,8,FALSE),"")</f>
        <v>55000</v>
      </c>
      <c r="J33" s="19">
        <v>55000</v>
      </c>
      <c r="K33" s="19">
        <v>0</v>
      </c>
      <c r="L33" s="18">
        <f>IFERROR(VLOOKUP(C33,LastWeek!B:Q,11,FALSE),"")</f>
        <v>20000</v>
      </c>
      <c r="M33" s="19">
        <v>20000</v>
      </c>
      <c r="N33" s="20" t="s">
        <v>61</v>
      </c>
      <c r="O33" s="21" t="str">
        <f>IFERROR(VLOOKUP(C33,LastWeek!B:Q,13,FALSE),"")</f>
        <v>MP</v>
      </c>
      <c r="P33" s="16" t="str">
        <f>IFERROR(VLOOKUP(C33,LastWeek!B:Q,14,FALSE),"")</f>
        <v>Done</v>
      </c>
      <c r="Q33" s="16" t="str">
        <f>IFERROR(VLOOKUP(C33,LastWeek!B:Q,15,FALSE),"")</f>
        <v>SalesPM</v>
      </c>
      <c r="R33" s="16"/>
      <c r="S33" s="22" t="str">
        <f>IFERROR(VLOOKUP(C33,LastWeek!B:Q,16,FALSE),"")</f>
        <v>Jan~Mar demand 7.5k, 12.5k for other cust</v>
      </c>
      <c r="T33" s="19">
        <v>20000</v>
      </c>
      <c r="U33" s="19">
        <v>0</v>
      </c>
      <c r="V33" s="19">
        <v>0</v>
      </c>
      <c r="W33" s="19">
        <v>0</v>
      </c>
      <c r="X33" s="23">
        <v>75000</v>
      </c>
      <c r="Y33" s="17" t="s">
        <v>58</v>
      </c>
      <c r="Z33" s="24">
        <v>116.6</v>
      </c>
      <c r="AA33" s="23">
        <v>0</v>
      </c>
      <c r="AB33" s="19">
        <v>643</v>
      </c>
      <c r="AC33" s="25" t="s">
        <v>65</v>
      </c>
      <c r="AD33" s="26" t="str">
        <f t="shared" si="5"/>
        <v>F</v>
      </c>
      <c r="AE33" s="19">
        <v>0</v>
      </c>
      <c r="AF33" s="19">
        <v>5786</v>
      </c>
      <c r="AG33" s="19">
        <v>0</v>
      </c>
      <c r="AH33" s="19">
        <v>0</v>
      </c>
      <c r="AI33" s="15" t="s">
        <v>62</v>
      </c>
    </row>
    <row r="34" spans="1:35" ht="16.5" customHeight="1">
      <c r="A34">
        <v>5368</v>
      </c>
      <c r="B34" s="13" t="str">
        <f t="shared" si="0"/>
        <v>FCST</v>
      </c>
      <c r="C34" s="14" t="s">
        <v>323</v>
      </c>
      <c r="D34" s="15" t="s">
        <v>181</v>
      </c>
      <c r="E34" s="16" t="str">
        <f t="shared" si="1"/>
        <v>前八週無拉料</v>
      </c>
      <c r="F34" s="17">
        <f t="shared" si="2"/>
        <v>30.5</v>
      </c>
      <c r="G34" s="17" t="str">
        <f t="shared" si="3"/>
        <v>--</v>
      </c>
      <c r="H34" s="17">
        <f t="shared" si="4"/>
        <v>122.1</v>
      </c>
      <c r="I34" s="18">
        <f>IFERROR(VLOOKUP(C34,LastWeek!B:Q,8,FALSE),"")</f>
        <v>153000</v>
      </c>
      <c r="J34" s="19">
        <v>144000</v>
      </c>
      <c r="K34" s="19">
        <v>0</v>
      </c>
      <c r="L34" s="18">
        <f>IFERROR(VLOOKUP(C34,LastWeek!B:Q,11,FALSE),"")</f>
        <v>15000</v>
      </c>
      <c r="M34" s="19">
        <v>36000</v>
      </c>
      <c r="N34" s="20" t="s">
        <v>250</v>
      </c>
      <c r="O34" s="21" t="str">
        <f>IFERROR(VLOOKUP(C34,LastWeek!B:Q,13,FALSE),"")</f>
        <v>MP</v>
      </c>
      <c r="P34" s="16" t="str">
        <f>IFERROR(VLOOKUP(C34,LastWeek!B:Q,14,FALSE),"")</f>
        <v>Checking</v>
      </c>
      <c r="Q34" s="16" t="str">
        <f>IFERROR(VLOOKUP(C34,LastWeek!B:Q,15,FALSE),"")</f>
        <v>Sales</v>
      </c>
      <c r="R34" s="16"/>
      <c r="S34" s="22" t="str">
        <f>IFERROR(VLOOKUP(C34,LastWeek!B:Q,16,FALSE),"")</f>
        <v>FCST:15K/M</v>
      </c>
      <c r="T34" s="19">
        <v>36000</v>
      </c>
      <c r="U34" s="19">
        <v>0</v>
      </c>
      <c r="V34" s="19">
        <v>0</v>
      </c>
      <c r="W34" s="19">
        <v>0</v>
      </c>
      <c r="X34" s="23">
        <v>180000</v>
      </c>
      <c r="Y34" s="17" t="s">
        <v>58</v>
      </c>
      <c r="Z34" s="24">
        <v>152.69999999999999</v>
      </c>
      <c r="AA34" s="23">
        <v>0</v>
      </c>
      <c r="AB34" s="19">
        <v>1179</v>
      </c>
      <c r="AC34" s="25" t="s">
        <v>65</v>
      </c>
      <c r="AD34" s="26" t="str">
        <f t="shared" si="5"/>
        <v>F</v>
      </c>
      <c r="AE34" s="19">
        <v>9114</v>
      </c>
      <c r="AF34" s="19">
        <v>0</v>
      </c>
      <c r="AG34" s="19">
        <v>9500</v>
      </c>
      <c r="AH34" s="19">
        <v>0</v>
      </c>
      <c r="AI34" s="15" t="s">
        <v>62</v>
      </c>
    </row>
    <row r="35" spans="1:35" ht="16.5" customHeight="1">
      <c r="A35">
        <v>5911</v>
      </c>
      <c r="B35" s="13" t="str">
        <f t="shared" si="0"/>
        <v>OverStock</v>
      </c>
      <c r="C35" s="14" t="s">
        <v>294</v>
      </c>
      <c r="D35" s="15" t="s">
        <v>181</v>
      </c>
      <c r="E35" s="16">
        <f t="shared" si="1"/>
        <v>35.299999999999997</v>
      </c>
      <c r="F35" s="17">
        <f t="shared" si="2"/>
        <v>13.4</v>
      </c>
      <c r="G35" s="17">
        <f t="shared" si="3"/>
        <v>51.2</v>
      </c>
      <c r="H35" s="17">
        <f t="shared" si="4"/>
        <v>19.5</v>
      </c>
      <c r="I35" s="18">
        <f>IFERROR(VLOOKUP(C35,LastWeek!B:Q,8,FALSE),"")</f>
        <v>13000</v>
      </c>
      <c r="J35" s="19">
        <v>13000</v>
      </c>
      <c r="K35" s="19">
        <v>3000</v>
      </c>
      <c r="L35" s="18">
        <f>IFERROR(VLOOKUP(C35,LastWeek!B:Q,11,FALSE),"")</f>
        <v>8970</v>
      </c>
      <c r="M35" s="19">
        <v>8970</v>
      </c>
      <c r="N35" s="20" t="s">
        <v>191</v>
      </c>
      <c r="O35" s="21" t="str">
        <f>IFERROR(VLOOKUP(C35,LastWeek!B:Q,13,FALSE),"")</f>
        <v>MP</v>
      </c>
      <c r="P35" s="16" t="str">
        <f>IFERROR(VLOOKUP(C35,LastWeek!B:Q,14,FALSE),"")</f>
        <v>Checking</v>
      </c>
      <c r="Q35" s="16" t="str">
        <f>IFERROR(VLOOKUP(C35,LastWeek!B:Q,15,FALSE),"")</f>
        <v>Sales</v>
      </c>
      <c r="R35" s="16"/>
      <c r="S35" s="22" t="str">
        <f>IFERROR(VLOOKUP(C35,LastWeek!B:Q,16,FALSE),"")</f>
        <v>FCST:5K/M</v>
      </c>
      <c r="T35" s="19">
        <v>0</v>
      </c>
      <c r="U35" s="19">
        <v>0</v>
      </c>
      <c r="V35" s="19">
        <v>8970</v>
      </c>
      <c r="W35" s="19">
        <v>0</v>
      </c>
      <c r="X35" s="23">
        <v>21970</v>
      </c>
      <c r="Y35" s="17">
        <v>86.5</v>
      </c>
      <c r="Z35" s="24">
        <v>32.9</v>
      </c>
      <c r="AA35" s="23">
        <v>254</v>
      </c>
      <c r="AB35" s="19">
        <v>667</v>
      </c>
      <c r="AC35" s="25">
        <v>2.6</v>
      </c>
      <c r="AD35" s="26">
        <f t="shared" si="5"/>
        <v>150</v>
      </c>
      <c r="AE35" s="19">
        <v>6000</v>
      </c>
      <c r="AF35" s="19">
        <v>0</v>
      </c>
      <c r="AG35" s="19">
        <v>0</v>
      </c>
      <c r="AH35" s="19">
        <v>0</v>
      </c>
      <c r="AI35" s="15" t="s">
        <v>62</v>
      </c>
    </row>
    <row r="36" spans="1:35" ht="16.5" customHeight="1">
      <c r="A36">
        <v>5378</v>
      </c>
      <c r="B36" s="13" t="str">
        <f t="shared" si="0"/>
        <v>OverStock</v>
      </c>
      <c r="C36" s="14" t="s">
        <v>270</v>
      </c>
      <c r="D36" s="15" t="s">
        <v>181</v>
      </c>
      <c r="E36" s="16">
        <f t="shared" si="1"/>
        <v>23.2</v>
      </c>
      <c r="F36" s="17">
        <f t="shared" si="2"/>
        <v>18.3</v>
      </c>
      <c r="G36" s="17">
        <f t="shared" si="3"/>
        <v>40.4</v>
      </c>
      <c r="H36" s="17">
        <f t="shared" si="4"/>
        <v>31.9</v>
      </c>
      <c r="I36" s="18">
        <f>IFERROR(VLOOKUP(C36,LastWeek!B:Q,8,FALSE),"")</f>
        <v>303000</v>
      </c>
      <c r="J36" s="19">
        <v>303000</v>
      </c>
      <c r="K36" s="19">
        <v>219000</v>
      </c>
      <c r="L36" s="18">
        <f>IFERROR(VLOOKUP(C36,LastWeek!B:Q,11,FALSE),"")</f>
        <v>231000</v>
      </c>
      <c r="M36" s="19">
        <v>174000</v>
      </c>
      <c r="N36" s="20" t="s">
        <v>191</v>
      </c>
      <c r="O36" s="21" t="str">
        <f>IFERROR(VLOOKUP(C36,LastWeek!B:Q,13,FALSE),"")</f>
        <v>MP</v>
      </c>
      <c r="P36" s="16" t="str">
        <f>IFERROR(VLOOKUP(C36,LastWeek!B:Q,14,FALSE),"")</f>
        <v>Checking</v>
      </c>
      <c r="Q36" s="16" t="str">
        <f>IFERROR(VLOOKUP(C36,LastWeek!B:Q,15,FALSE),"")</f>
        <v>Sales</v>
      </c>
      <c r="R36" s="16"/>
      <c r="S36" s="22" t="str">
        <f>IFERROR(VLOOKUP(C36,LastWeek!B:Q,16,FALSE),"")</f>
        <v>FCST:45k/m</v>
      </c>
      <c r="T36" s="19">
        <v>165000</v>
      </c>
      <c r="U36" s="19">
        <v>0</v>
      </c>
      <c r="V36" s="19">
        <v>9000</v>
      </c>
      <c r="W36" s="19">
        <v>0</v>
      </c>
      <c r="X36" s="23">
        <v>477000</v>
      </c>
      <c r="Y36" s="17">
        <v>63.6</v>
      </c>
      <c r="Z36" s="24">
        <v>50.2</v>
      </c>
      <c r="AA36" s="23">
        <v>7500</v>
      </c>
      <c r="AB36" s="19">
        <v>9496</v>
      </c>
      <c r="AC36" s="25">
        <v>1.3</v>
      </c>
      <c r="AD36" s="26">
        <f t="shared" si="5"/>
        <v>100</v>
      </c>
      <c r="AE36" s="19">
        <v>14000</v>
      </c>
      <c r="AF36" s="19">
        <v>48111</v>
      </c>
      <c r="AG36" s="19">
        <v>56247</v>
      </c>
      <c r="AH36" s="19">
        <v>3642</v>
      </c>
      <c r="AI36" s="15" t="s">
        <v>62</v>
      </c>
    </row>
    <row r="37" spans="1:35" ht="16.5" customHeight="1">
      <c r="A37">
        <v>5379</v>
      </c>
      <c r="B37" s="13" t="str">
        <f t="shared" si="0"/>
        <v>OverStock</v>
      </c>
      <c r="C37" s="14" t="s">
        <v>303</v>
      </c>
      <c r="D37" s="15" t="s">
        <v>181</v>
      </c>
      <c r="E37" s="16">
        <f t="shared" si="1"/>
        <v>8.9</v>
      </c>
      <c r="F37" s="17" t="str">
        <f t="shared" si="2"/>
        <v>--</v>
      </c>
      <c r="G37" s="17">
        <f t="shared" si="3"/>
        <v>22.2</v>
      </c>
      <c r="H37" s="17" t="str">
        <f t="shared" si="4"/>
        <v>--</v>
      </c>
      <c r="I37" s="18">
        <f>IFERROR(VLOOKUP(C37,LastWeek!B:Q,8,FALSE),"")</f>
        <v>100000</v>
      </c>
      <c r="J37" s="19">
        <v>100000</v>
      </c>
      <c r="K37" s="19">
        <v>50000</v>
      </c>
      <c r="L37" s="18">
        <f>IFERROR(VLOOKUP(C37,LastWeek!B:Q,11,FALSE),"")</f>
        <v>86195</v>
      </c>
      <c r="M37" s="19">
        <v>40195</v>
      </c>
      <c r="N37" s="20" t="s">
        <v>191</v>
      </c>
      <c r="O37" s="21" t="str">
        <f>IFERROR(VLOOKUP(C37,LastWeek!B:Q,13,FALSE),"")</f>
        <v>MP</v>
      </c>
      <c r="P37" s="16" t="str">
        <f>IFERROR(VLOOKUP(C37,LastWeek!B:Q,14,FALSE),"")</f>
        <v>Checking</v>
      </c>
      <c r="Q37" s="16" t="str">
        <f>IFERROR(VLOOKUP(C37,LastWeek!B:Q,15,FALSE),"")</f>
        <v>Sales</v>
      </c>
      <c r="R37" s="16"/>
      <c r="S37" s="22" t="str">
        <f>IFERROR(VLOOKUP(C37,LastWeek!B:Q,16,FALSE),"")</f>
        <v>transfer 20K to TVP, FCST:10K/M</v>
      </c>
      <c r="T37" s="19">
        <v>35715</v>
      </c>
      <c r="U37" s="19">
        <v>0</v>
      </c>
      <c r="V37" s="19">
        <v>4480</v>
      </c>
      <c r="W37" s="19">
        <v>0</v>
      </c>
      <c r="X37" s="23">
        <v>140195</v>
      </c>
      <c r="Y37" s="17">
        <v>31.2</v>
      </c>
      <c r="Z37" s="24" t="s">
        <v>58</v>
      </c>
      <c r="AA37" s="23">
        <v>4500</v>
      </c>
      <c r="AB37" s="19" t="s">
        <v>58</v>
      </c>
      <c r="AC37" s="25" t="s">
        <v>68</v>
      </c>
      <c r="AD37" s="26" t="str">
        <f t="shared" si="5"/>
        <v>E</v>
      </c>
      <c r="AE37" s="19">
        <v>0</v>
      </c>
      <c r="AF37" s="19">
        <v>0</v>
      </c>
      <c r="AG37" s="19">
        <v>0</v>
      </c>
      <c r="AH37" s="19">
        <v>0</v>
      </c>
      <c r="AI37" s="15" t="s">
        <v>62</v>
      </c>
    </row>
    <row r="38" spans="1:35" ht="16.5" customHeight="1">
      <c r="A38">
        <v>5376</v>
      </c>
      <c r="B38" s="13" t="str">
        <f t="shared" si="0"/>
        <v>OverStock</v>
      </c>
      <c r="C38" s="14" t="s">
        <v>426</v>
      </c>
      <c r="D38" s="15" t="s">
        <v>383</v>
      </c>
      <c r="E38" s="16">
        <f t="shared" si="1"/>
        <v>171.7</v>
      </c>
      <c r="F38" s="17">
        <f t="shared" si="2"/>
        <v>9.4</v>
      </c>
      <c r="G38" s="17">
        <f t="shared" si="3"/>
        <v>625</v>
      </c>
      <c r="H38" s="17">
        <f t="shared" si="4"/>
        <v>34.299999999999997</v>
      </c>
      <c r="I38" s="18">
        <f>IFERROR(VLOOKUP(C38,LastWeek!B:Q,8,FALSE),"")</f>
        <v>550000</v>
      </c>
      <c r="J38" s="19">
        <v>200000</v>
      </c>
      <c r="K38" s="19">
        <v>200000</v>
      </c>
      <c r="L38" s="18">
        <f>IFERROR(VLOOKUP(C38,LastWeek!B:Q,11,FALSE),"")</f>
        <v>54938</v>
      </c>
      <c r="M38" s="19">
        <v>54938</v>
      </c>
      <c r="N38" s="20" t="s">
        <v>250</v>
      </c>
      <c r="O38" s="21" t="str">
        <f>IFERROR(VLOOKUP(C38,LastWeek!B:Q,13,FALSE),"")</f>
        <v>New</v>
      </c>
      <c r="P38" s="16" t="str">
        <f>IFERROR(VLOOKUP(C38,LastWeek!B:Q,14,FALSE),"")</f>
        <v>Checking</v>
      </c>
      <c r="Q38" s="16" t="str">
        <f>IFERROR(VLOOKUP(C38,LastWeek!B:Q,15,FALSE),"")</f>
        <v>Sales</v>
      </c>
      <c r="R38" s="16"/>
      <c r="S38" s="22" t="str">
        <f>IFERROR(VLOOKUP(C38,LastWeek!B:Q,16,FALSE),"")</f>
        <v>for new project</v>
      </c>
      <c r="T38" s="19">
        <v>0</v>
      </c>
      <c r="U38" s="19">
        <v>0</v>
      </c>
      <c r="V38" s="19">
        <v>54938</v>
      </c>
      <c r="W38" s="19">
        <v>0</v>
      </c>
      <c r="X38" s="23">
        <v>254938</v>
      </c>
      <c r="Y38" s="17">
        <v>796.7</v>
      </c>
      <c r="Z38" s="24">
        <v>43.7</v>
      </c>
      <c r="AA38" s="23">
        <v>320</v>
      </c>
      <c r="AB38" s="19">
        <v>5833</v>
      </c>
      <c r="AC38" s="25">
        <v>18.2</v>
      </c>
      <c r="AD38" s="26">
        <f t="shared" si="5"/>
        <v>150</v>
      </c>
      <c r="AE38" s="19">
        <v>0</v>
      </c>
      <c r="AF38" s="19">
        <v>32500</v>
      </c>
      <c r="AG38" s="19">
        <v>75000</v>
      </c>
      <c r="AH38" s="19">
        <v>72500</v>
      </c>
      <c r="AI38" s="15" t="s">
        <v>62</v>
      </c>
    </row>
    <row r="39" spans="1:35" ht="16.5" customHeight="1">
      <c r="A39">
        <v>5380</v>
      </c>
      <c r="B39" s="13" t="str">
        <f t="shared" si="0"/>
        <v>OverStock</v>
      </c>
      <c r="C39" s="14" t="s">
        <v>257</v>
      </c>
      <c r="D39" s="15" t="s">
        <v>181</v>
      </c>
      <c r="E39" s="16">
        <f t="shared" si="1"/>
        <v>36.9</v>
      </c>
      <c r="F39" s="17">
        <f t="shared" si="2"/>
        <v>11.8</v>
      </c>
      <c r="G39" s="17">
        <f t="shared" si="3"/>
        <v>41.2</v>
      </c>
      <c r="H39" s="17">
        <f t="shared" si="4"/>
        <v>13.1</v>
      </c>
      <c r="I39" s="18">
        <f>IFERROR(VLOOKUP(C39,LastWeek!B:Q,8,FALSE),"")</f>
        <v>216000</v>
      </c>
      <c r="J39" s="19">
        <v>201000</v>
      </c>
      <c r="K39" s="19">
        <v>45000</v>
      </c>
      <c r="L39" s="18">
        <f>IFERROR(VLOOKUP(C39,LastWeek!B:Q,11,FALSE),"")</f>
        <v>165000</v>
      </c>
      <c r="M39" s="19">
        <v>180000</v>
      </c>
      <c r="N39" s="20" t="s">
        <v>191</v>
      </c>
      <c r="O39" s="21" t="str">
        <f>IFERROR(VLOOKUP(C39,LastWeek!B:Q,13,FALSE),"")</f>
        <v>MP</v>
      </c>
      <c r="P39" s="16" t="str">
        <f>IFERROR(VLOOKUP(C39,LastWeek!B:Q,14,FALSE),"")</f>
        <v>Checking</v>
      </c>
      <c r="Q39" s="16" t="str">
        <f>IFERROR(VLOOKUP(C39,LastWeek!B:Q,15,FALSE),"")</f>
        <v>Sales</v>
      </c>
      <c r="R39" s="16"/>
      <c r="S39" s="22" t="str">
        <f>IFERROR(VLOOKUP(C39,LastWeek!B:Q,16,FALSE),"")</f>
        <v>FCST:  60K/M</v>
      </c>
      <c r="T39" s="19">
        <v>180000</v>
      </c>
      <c r="U39" s="19">
        <v>0</v>
      </c>
      <c r="V39" s="19">
        <v>0</v>
      </c>
      <c r="W39" s="19">
        <v>0</v>
      </c>
      <c r="X39" s="23">
        <v>381000</v>
      </c>
      <c r="Y39" s="17">
        <v>78.2</v>
      </c>
      <c r="Z39" s="24">
        <v>24.9</v>
      </c>
      <c r="AA39" s="23">
        <v>4875</v>
      </c>
      <c r="AB39" s="19">
        <v>15288</v>
      </c>
      <c r="AC39" s="25">
        <v>3.1</v>
      </c>
      <c r="AD39" s="26">
        <f t="shared" si="5"/>
        <v>150</v>
      </c>
      <c r="AE39" s="19">
        <v>69503</v>
      </c>
      <c r="AF39" s="19">
        <v>40092</v>
      </c>
      <c r="AG39" s="19">
        <v>52000</v>
      </c>
      <c r="AH39" s="19">
        <v>0</v>
      </c>
      <c r="AI39" s="15" t="s">
        <v>62</v>
      </c>
    </row>
    <row r="40" spans="1:35" ht="16.5" customHeight="1">
      <c r="A40">
        <v>5375</v>
      </c>
      <c r="B40" s="13" t="str">
        <f t="shared" si="0"/>
        <v>ZeroZero</v>
      </c>
      <c r="C40" s="14" t="s">
        <v>353</v>
      </c>
      <c r="D40" s="15" t="s">
        <v>243</v>
      </c>
      <c r="E40" s="16" t="str">
        <f t="shared" si="1"/>
        <v>前八週無拉料</v>
      </c>
      <c r="F40" s="17" t="str">
        <f t="shared" si="2"/>
        <v>--</v>
      </c>
      <c r="G40" s="17" t="str">
        <f t="shared" si="3"/>
        <v>--</v>
      </c>
      <c r="H40" s="17" t="str">
        <f t="shared" si="4"/>
        <v>--</v>
      </c>
      <c r="I40" s="18">
        <f>IFERROR(VLOOKUP(C40,LastWeek!B:Q,8,FALSE),"")</f>
        <v>41600</v>
      </c>
      <c r="J40" s="19">
        <v>28800</v>
      </c>
      <c r="K40" s="19">
        <v>28800</v>
      </c>
      <c r="L40" s="18">
        <f>IFERROR(VLOOKUP(C40,LastWeek!B:Q,11,FALSE),"")</f>
        <v>0</v>
      </c>
      <c r="M40" s="19">
        <v>12000</v>
      </c>
      <c r="N40" s="20" t="s">
        <v>191</v>
      </c>
      <c r="O40" s="21" t="str">
        <f>IFERROR(VLOOKUP(C40,LastWeek!B:Q,13,FALSE),"")</f>
        <v>New</v>
      </c>
      <c r="P40" s="16" t="str">
        <f>IFERROR(VLOOKUP(C40,LastWeek!B:Q,14,FALSE),"")</f>
        <v>Checking</v>
      </c>
      <c r="Q40" s="16" t="str">
        <f>IFERROR(VLOOKUP(C40,LastWeek!B:Q,15,FALSE),"")</f>
        <v>Sales</v>
      </c>
      <c r="R40" s="16"/>
      <c r="S40" s="22" t="str">
        <f>IFERROR(VLOOKUP(C40,LastWeek!B:Q,16,FALSE),"")</f>
        <v>re-label to ELYU03-5070J4J6294310-N0</v>
      </c>
      <c r="T40" s="19">
        <v>12000</v>
      </c>
      <c r="U40" s="19">
        <v>0</v>
      </c>
      <c r="V40" s="19">
        <v>0</v>
      </c>
      <c r="W40" s="19">
        <v>0</v>
      </c>
      <c r="X40" s="23">
        <v>40800</v>
      </c>
      <c r="Y40" s="17" t="s">
        <v>58</v>
      </c>
      <c r="Z40" s="24" t="s">
        <v>58</v>
      </c>
      <c r="AA40" s="23">
        <v>0</v>
      </c>
      <c r="AB40" s="19" t="s">
        <v>58</v>
      </c>
      <c r="AC40" s="25" t="s">
        <v>68</v>
      </c>
      <c r="AD40" s="26" t="str">
        <f t="shared" si="5"/>
        <v>E</v>
      </c>
      <c r="AE40" s="19">
        <v>0</v>
      </c>
      <c r="AF40" s="19">
        <v>0</v>
      </c>
      <c r="AG40" s="19">
        <v>0</v>
      </c>
      <c r="AH40" s="19">
        <v>0</v>
      </c>
      <c r="AI40" s="15" t="s">
        <v>62</v>
      </c>
    </row>
    <row r="41" spans="1:35" ht="16.5" customHeight="1">
      <c r="A41">
        <v>5382</v>
      </c>
      <c r="B41" s="13" t="str">
        <f t="shared" si="0"/>
        <v>OverStock</v>
      </c>
      <c r="C41" s="14" t="s">
        <v>275</v>
      </c>
      <c r="D41" s="15" t="s">
        <v>181</v>
      </c>
      <c r="E41" s="16">
        <f t="shared" si="1"/>
        <v>29.3</v>
      </c>
      <c r="F41" s="17">
        <f t="shared" si="2"/>
        <v>18</v>
      </c>
      <c r="G41" s="17">
        <f t="shared" si="3"/>
        <v>18.7</v>
      </c>
      <c r="H41" s="17">
        <f t="shared" si="4"/>
        <v>11.4</v>
      </c>
      <c r="I41" s="18">
        <f>IFERROR(VLOOKUP(C41,LastWeek!B:Q,8,FALSE),"")</f>
        <v>105000</v>
      </c>
      <c r="J41" s="19">
        <v>84000</v>
      </c>
      <c r="K41" s="19">
        <v>21000</v>
      </c>
      <c r="L41" s="18">
        <f>IFERROR(VLOOKUP(C41,LastWeek!B:Q,11,FALSE),"")</f>
        <v>117000</v>
      </c>
      <c r="M41" s="19">
        <v>132000</v>
      </c>
      <c r="N41" s="20" t="s">
        <v>250</v>
      </c>
      <c r="O41" s="21" t="str">
        <f>IFERROR(VLOOKUP(C41,LastWeek!B:Q,13,FALSE),"")</f>
        <v>MP</v>
      </c>
      <c r="P41" s="16" t="str">
        <f>IFERROR(VLOOKUP(C41,LastWeek!B:Q,14,FALSE),"")</f>
        <v>Checking</v>
      </c>
      <c r="Q41" s="16" t="str">
        <f>IFERROR(VLOOKUP(C41,LastWeek!B:Q,15,FALSE),"")</f>
        <v>Sales</v>
      </c>
      <c r="R41" s="16"/>
      <c r="S41" s="22" t="str">
        <f>IFERROR(VLOOKUP(C41,LastWeek!B:Q,16,FALSE),"")</f>
        <v>FCST:30K/M</v>
      </c>
      <c r="T41" s="19">
        <v>132000</v>
      </c>
      <c r="U41" s="19">
        <v>0</v>
      </c>
      <c r="V41" s="19">
        <v>0</v>
      </c>
      <c r="W41" s="19">
        <v>0</v>
      </c>
      <c r="X41" s="23">
        <v>216000</v>
      </c>
      <c r="Y41" s="17">
        <v>48</v>
      </c>
      <c r="Z41" s="24">
        <v>29.4</v>
      </c>
      <c r="AA41" s="23">
        <v>4500</v>
      </c>
      <c r="AB41" s="19">
        <v>7340</v>
      </c>
      <c r="AC41" s="25">
        <v>1.6</v>
      </c>
      <c r="AD41" s="26">
        <f t="shared" si="5"/>
        <v>100</v>
      </c>
      <c r="AE41" s="19">
        <v>1793</v>
      </c>
      <c r="AF41" s="19">
        <v>54167</v>
      </c>
      <c r="AG41" s="19">
        <v>30600</v>
      </c>
      <c r="AH41" s="19">
        <v>32600</v>
      </c>
      <c r="AI41" s="15" t="s">
        <v>62</v>
      </c>
    </row>
    <row r="42" spans="1:35" ht="16.5" customHeight="1">
      <c r="A42">
        <v>5371</v>
      </c>
      <c r="B42" s="13" t="str">
        <f t="shared" si="0"/>
        <v>ZeroZero</v>
      </c>
      <c r="C42" s="14" t="s">
        <v>309</v>
      </c>
      <c r="D42" s="15" t="s">
        <v>181</v>
      </c>
      <c r="E42" s="16" t="str">
        <f t="shared" si="1"/>
        <v>前八週無拉料</v>
      </c>
      <c r="F42" s="17" t="str">
        <f t="shared" si="2"/>
        <v>--</v>
      </c>
      <c r="G42" s="17" t="str">
        <f t="shared" si="3"/>
        <v>--</v>
      </c>
      <c r="H42" s="17" t="str">
        <f t="shared" si="4"/>
        <v>--</v>
      </c>
      <c r="I42" s="18">
        <f>IFERROR(VLOOKUP(C42,LastWeek!B:Q,8,FALSE),"")</f>
        <v>30000</v>
      </c>
      <c r="J42" s="19">
        <v>30000</v>
      </c>
      <c r="K42" s="19">
        <v>0</v>
      </c>
      <c r="L42" s="18">
        <f>IFERROR(VLOOKUP(C42,LastWeek!B:Q,11,FALSE),"")</f>
        <v>3000</v>
      </c>
      <c r="M42" s="19">
        <v>3000</v>
      </c>
      <c r="N42" s="20" t="s">
        <v>191</v>
      </c>
      <c r="O42" s="21" t="str">
        <f>IFERROR(VLOOKUP(C42,LastWeek!B:Q,13,FALSE),"")</f>
        <v>New</v>
      </c>
      <c r="P42" s="16" t="str">
        <f>IFERROR(VLOOKUP(C42,LastWeek!B:Q,14,FALSE),"")</f>
        <v>Checking</v>
      </c>
      <c r="Q42" s="16" t="str">
        <f>IFERROR(VLOOKUP(C42,LastWeek!B:Q,15,FALSE),"")</f>
        <v>Sales</v>
      </c>
      <c r="R42" s="16"/>
      <c r="S42" s="22" t="str">
        <f>IFERROR(VLOOKUP(C42,LastWeek!B:Q,16,FALSE),"")</f>
        <v>new project for UBNT</v>
      </c>
      <c r="T42" s="19">
        <v>3000</v>
      </c>
      <c r="U42" s="19">
        <v>0</v>
      </c>
      <c r="V42" s="19">
        <v>0</v>
      </c>
      <c r="W42" s="19">
        <v>0</v>
      </c>
      <c r="X42" s="23">
        <v>33000</v>
      </c>
      <c r="Y42" s="17" t="s">
        <v>58</v>
      </c>
      <c r="Z42" s="24" t="s">
        <v>58</v>
      </c>
      <c r="AA42" s="23">
        <v>0</v>
      </c>
      <c r="AB42" s="19" t="s">
        <v>58</v>
      </c>
      <c r="AC42" s="25" t="s">
        <v>68</v>
      </c>
      <c r="AD42" s="26" t="str">
        <f t="shared" si="5"/>
        <v>E</v>
      </c>
      <c r="AE42" s="19">
        <v>0</v>
      </c>
      <c r="AF42" s="19">
        <v>0</v>
      </c>
      <c r="AG42" s="19">
        <v>0</v>
      </c>
      <c r="AH42" s="19">
        <v>0</v>
      </c>
      <c r="AI42" s="15" t="s">
        <v>62</v>
      </c>
    </row>
    <row r="43" spans="1:35" ht="16.5" customHeight="1">
      <c r="A43">
        <v>8445</v>
      </c>
      <c r="B43" s="13" t="str">
        <f t="shared" si="0"/>
        <v>OverStock</v>
      </c>
      <c r="C43" s="14" t="s">
        <v>399</v>
      </c>
      <c r="D43" s="15" t="s">
        <v>358</v>
      </c>
      <c r="E43" s="16">
        <f t="shared" si="1"/>
        <v>25.9</v>
      </c>
      <c r="F43" s="17">
        <f t="shared" si="2"/>
        <v>13.5</v>
      </c>
      <c r="G43" s="17">
        <f t="shared" si="3"/>
        <v>25.4</v>
      </c>
      <c r="H43" s="17">
        <f t="shared" si="4"/>
        <v>13.3</v>
      </c>
      <c r="I43" s="18">
        <f>IFERROR(VLOOKUP(C43,LastWeek!B:Q,8,FALSE),"")</f>
        <v>54000</v>
      </c>
      <c r="J43" s="19">
        <v>84000</v>
      </c>
      <c r="K43" s="19">
        <v>84000</v>
      </c>
      <c r="L43" s="18">
        <f>IFERROR(VLOOKUP(C43,LastWeek!B:Q,11,FALSE),"")</f>
        <v>47671</v>
      </c>
      <c r="M43" s="19">
        <v>85641</v>
      </c>
      <c r="N43" s="20" t="s">
        <v>250</v>
      </c>
      <c r="O43" s="21" t="str">
        <f>IFERROR(VLOOKUP(C43,LastWeek!B:Q,13,FALSE),"")</f>
        <v>MP</v>
      </c>
      <c r="P43" s="16" t="str">
        <f>IFERROR(VLOOKUP(C43,LastWeek!B:Q,14,FALSE),"")</f>
        <v>Checking</v>
      </c>
      <c r="Q43" s="16" t="str">
        <f>IFERROR(VLOOKUP(C43,LastWeek!B:Q,15,FALSE),"")</f>
        <v>Sales</v>
      </c>
      <c r="R43" s="16"/>
      <c r="S43" s="22" t="str">
        <f>IFERROR(VLOOKUP(C43,LastWeek!B:Q,16,FALSE),"")</f>
        <v>FCST:30K/M</v>
      </c>
      <c r="T43" s="19">
        <v>48000</v>
      </c>
      <c r="U43" s="19">
        <v>0</v>
      </c>
      <c r="V43" s="19">
        <v>37641</v>
      </c>
      <c r="W43" s="19">
        <v>0</v>
      </c>
      <c r="X43" s="23">
        <v>169641</v>
      </c>
      <c r="Y43" s="17">
        <v>51.4</v>
      </c>
      <c r="Z43" s="24">
        <v>26.8</v>
      </c>
      <c r="AA43" s="23">
        <v>3301</v>
      </c>
      <c r="AB43" s="19">
        <v>6333</v>
      </c>
      <c r="AC43" s="25">
        <v>1.9</v>
      </c>
      <c r="AD43" s="26">
        <f t="shared" si="5"/>
        <v>100</v>
      </c>
      <c r="AE43" s="19">
        <v>15000</v>
      </c>
      <c r="AF43" s="19">
        <v>33000</v>
      </c>
      <c r="AG43" s="19">
        <v>27000</v>
      </c>
      <c r="AH43" s="19">
        <v>6000</v>
      </c>
      <c r="AI43" s="15" t="s">
        <v>62</v>
      </c>
    </row>
    <row r="44" spans="1:35" ht="16.5" customHeight="1">
      <c r="A44">
        <v>5914</v>
      </c>
      <c r="B44" s="13" t="str">
        <f t="shared" si="0"/>
        <v>ZeroZero</v>
      </c>
      <c r="C44" s="14" t="s">
        <v>404</v>
      </c>
      <c r="D44" s="15" t="s">
        <v>249</v>
      </c>
      <c r="E44" s="16" t="str">
        <f t="shared" si="1"/>
        <v>前八週無拉料</v>
      </c>
      <c r="F44" s="17" t="str">
        <f t="shared" si="2"/>
        <v>--</v>
      </c>
      <c r="G44" s="17" t="str">
        <f t="shared" si="3"/>
        <v>--</v>
      </c>
      <c r="H44" s="17" t="str">
        <f t="shared" si="4"/>
        <v>--</v>
      </c>
      <c r="I44" s="18">
        <f>IFERROR(VLOOKUP(C44,LastWeek!B:Q,8,FALSE),"")</f>
        <v>0</v>
      </c>
      <c r="J44" s="19">
        <v>0</v>
      </c>
      <c r="K44" s="19">
        <v>0</v>
      </c>
      <c r="L44" s="18">
        <f>IFERROR(VLOOKUP(C44,LastWeek!B:Q,11,FALSE),"")</f>
        <v>19012</v>
      </c>
      <c r="M44" s="19">
        <v>5511</v>
      </c>
      <c r="N44" s="20" t="s">
        <v>250</v>
      </c>
      <c r="O44" s="21" t="str">
        <f>IFERROR(VLOOKUP(C44,LastWeek!B:Q,13,FALSE),"")</f>
        <v>MP</v>
      </c>
      <c r="P44" s="16" t="str">
        <f>IFERROR(VLOOKUP(C44,LastWeek!B:Q,14,FALSE),"")</f>
        <v>Dead</v>
      </c>
      <c r="Q44" s="16" t="str">
        <f>IFERROR(VLOOKUP(C44,LastWeek!B:Q,15,FALSE),"")</f>
        <v>Sales</v>
      </c>
      <c r="R44" s="16"/>
      <c r="S44" s="22" t="str">
        <f>IFERROR(VLOOKUP(C44,LastWeek!B:Q,16,FALSE),"")</f>
        <v>20161121-slow moving</v>
      </c>
      <c r="T44" s="19">
        <v>5511</v>
      </c>
      <c r="U44" s="19">
        <v>0</v>
      </c>
      <c r="V44" s="19">
        <v>0</v>
      </c>
      <c r="W44" s="19">
        <v>0</v>
      </c>
      <c r="X44" s="23">
        <v>5511</v>
      </c>
      <c r="Y44" s="17" t="s">
        <v>58</v>
      </c>
      <c r="Z44" s="24" t="s">
        <v>58</v>
      </c>
      <c r="AA44" s="23">
        <v>0</v>
      </c>
      <c r="AB44" s="19" t="s">
        <v>58</v>
      </c>
      <c r="AC44" s="25" t="s">
        <v>68</v>
      </c>
      <c r="AD44" s="26" t="str">
        <f t="shared" si="5"/>
        <v>E</v>
      </c>
      <c r="AE44" s="19">
        <v>0</v>
      </c>
      <c r="AF44" s="19">
        <v>0</v>
      </c>
      <c r="AG44" s="19">
        <v>0</v>
      </c>
      <c r="AH44" s="19">
        <v>0</v>
      </c>
      <c r="AI44" s="15" t="s">
        <v>62</v>
      </c>
    </row>
    <row r="45" spans="1:35" ht="16.5" customHeight="1">
      <c r="A45">
        <v>5374</v>
      </c>
      <c r="B45" s="13" t="str">
        <f t="shared" si="0"/>
        <v>ZeroZero</v>
      </c>
      <c r="C45" s="14" t="s">
        <v>206</v>
      </c>
      <c r="D45" s="15" t="s">
        <v>190</v>
      </c>
      <c r="E45" s="16" t="str">
        <f t="shared" si="1"/>
        <v>前八週無拉料</v>
      </c>
      <c r="F45" s="17" t="str">
        <f t="shared" si="2"/>
        <v>--</v>
      </c>
      <c r="G45" s="17" t="str">
        <f t="shared" si="3"/>
        <v>--</v>
      </c>
      <c r="H45" s="17" t="str">
        <f t="shared" si="4"/>
        <v>--</v>
      </c>
      <c r="I45" s="18">
        <f>IFERROR(VLOOKUP(C45,LastWeek!B:Q,8,FALSE),"")</f>
        <v>5000</v>
      </c>
      <c r="J45" s="19">
        <v>5000</v>
      </c>
      <c r="K45" s="19">
        <v>2500</v>
      </c>
      <c r="L45" s="18">
        <f>IFERROR(VLOOKUP(C45,LastWeek!B:Q,11,FALSE),"")</f>
        <v>15000</v>
      </c>
      <c r="M45" s="19">
        <v>15000</v>
      </c>
      <c r="N45" s="20" t="s">
        <v>191</v>
      </c>
      <c r="O45" s="21" t="str">
        <f>IFERROR(VLOOKUP(C45,LastWeek!B:Q,13,FALSE),"")</f>
        <v>MP</v>
      </c>
      <c r="P45" s="16" t="str">
        <f>IFERROR(VLOOKUP(C45,LastWeek!B:Q,14,FALSE),"")</f>
        <v>Checking</v>
      </c>
      <c r="Q45" s="16" t="str">
        <f>IFERROR(VLOOKUP(C45,LastWeek!B:Q,15,FALSE),"")</f>
        <v>Sales</v>
      </c>
      <c r="R45" s="16"/>
      <c r="S45" s="22" t="str">
        <f>IFERROR(VLOOKUP(C45,LastWeek!B:Q,16,FALSE),"")</f>
        <v>FCST:1K/M &amp; push BLOG</v>
      </c>
      <c r="T45" s="19">
        <v>10000</v>
      </c>
      <c r="U45" s="19">
        <v>0</v>
      </c>
      <c r="V45" s="19">
        <v>5000</v>
      </c>
      <c r="W45" s="19">
        <v>0</v>
      </c>
      <c r="X45" s="23">
        <v>20000</v>
      </c>
      <c r="Y45" s="17" t="s">
        <v>58</v>
      </c>
      <c r="Z45" s="24" t="s">
        <v>58</v>
      </c>
      <c r="AA45" s="23">
        <v>0</v>
      </c>
      <c r="AB45" s="19">
        <v>0</v>
      </c>
      <c r="AC45" s="25" t="s">
        <v>68</v>
      </c>
      <c r="AD45" s="26" t="str">
        <f t="shared" si="5"/>
        <v>E</v>
      </c>
      <c r="AE45" s="19">
        <v>0</v>
      </c>
      <c r="AF45" s="19">
        <v>0</v>
      </c>
      <c r="AG45" s="19">
        <v>0</v>
      </c>
      <c r="AH45" s="19">
        <v>0</v>
      </c>
      <c r="AI45" s="15" t="s">
        <v>62</v>
      </c>
    </row>
    <row r="46" spans="1:35" ht="16.5" customHeight="1">
      <c r="A46">
        <v>5377</v>
      </c>
      <c r="B46" s="13" t="str">
        <f t="shared" si="0"/>
        <v>FCST</v>
      </c>
      <c r="C46" s="14" t="s">
        <v>406</v>
      </c>
      <c r="D46" s="15" t="s">
        <v>249</v>
      </c>
      <c r="E46" s="16" t="str">
        <f t="shared" si="1"/>
        <v>前八週無拉料</v>
      </c>
      <c r="F46" s="17">
        <f t="shared" si="2"/>
        <v>8.1999999999999993</v>
      </c>
      <c r="G46" s="17" t="str">
        <f t="shared" si="3"/>
        <v>--</v>
      </c>
      <c r="H46" s="17">
        <f t="shared" si="4"/>
        <v>12.1</v>
      </c>
      <c r="I46" s="18">
        <f>IFERROR(VLOOKUP(C46,LastWeek!B:Q,8,FALSE),"")</f>
        <v>0</v>
      </c>
      <c r="J46" s="19">
        <v>148000</v>
      </c>
      <c r="K46" s="19">
        <v>140000</v>
      </c>
      <c r="L46" s="18">
        <f>IFERROR(VLOOKUP(C46,LastWeek!B:Q,11,FALSE),"")</f>
        <v>0</v>
      </c>
      <c r="M46" s="19">
        <v>100000</v>
      </c>
      <c r="N46" s="20" t="s">
        <v>250</v>
      </c>
      <c r="O46" s="21" t="str">
        <f>IFERROR(VLOOKUP(C46,LastWeek!B:Q,13,FALSE),"")</f>
        <v>MP</v>
      </c>
      <c r="P46" s="16" t="str">
        <f>IFERROR(VLOOKUP(C46,LastWeek!B:Q,14,FALSE),"")</f>
        <v>Checking</v>
      </c>
      <c r="Q46" s="16" t="str">
        <f>IFERROR(VLOOKUP(C46,LastWeek!B:Q,15,FALSE),"")</f>
        <v>Sales</v>
      </c>
      <c r="R46" s="16"/>
      <c r="S46" s="22" t="str">
        <f>IFERROR(VLOOKUP(C46,LastWeek!B:Q,16,FALSE),"")</f>
        <v>FCST:60K/M</v>
      </c>
      <c r="T46" s="19">
        <v>100000</v>
      </c>
      <c r="U46" s="19">
        <v>0</v>
      </c>
      <c r="V46" s="19">
        <v>0</v>
      </c>
      <c r="W46" s="19">
        <v>0</v>
      </c>
      <c r="X46" s="23">
        <v>248000</v>
      </c>
      <c r="Y46" s="17" t="s">
        <v>58</v>
      </c>
      <c r="Z46" s="24">
        <v>20.3</v>
      </c>
      <c r="AA46" s="23">
        <v>0</v>
      </c>
      <c r="AB46" s="19">
        <v>12222</v>
      </c>
      <c r="AC46" s="25" t="s">
        <v>65</v>
      </c>
      <c r="AD46" s="26" t="str">
        <f t="shared" si="5"/>
        <v>F</v>
      </c>
      <c r="AE46" s="19">
        <v>46000</v>
      </c>
      <c r="AF46" s="19">
        <v>64000</v>
      </c>
      <c r="AG46" s="19">
        <v>0</v>
      </c>
      <c r="AH46" s="19">
        <v>0</v>
      </c>
      <c r="AI46" s="15" t="s">
        <v>62</v>
      </c>
    </row>
    <row r="47" spans="1:35" ht="16.5" customHeight="1">
      <c r="A47">
        <v>5477</v>
      </c>
      <c r="B47" s="13" t="str">
        <f t="shared" si="0"/>
        <v>OverStock</v>
      </c>
      <c r="C47" s="14" t="s">
        <v>375</v>
      </c>
      <c r="D47" s="15" t="s">
        <v>358</v>
      </c>
      <c r="E47" s="16">
        <f t="shared" si="1"/>
        <v>31.3</v>
      </c>
      <c r="F47" s="17">
        <f t="shared" si="2"/>
        <v>16.100000000000001</v>
      </c>
      <c r="G47" s="17">
        <f t="shared" si="3"/>
        <v>15.8</v>
      </c>
      <c r="H47" s="17">
        <f t="shared" si="4"/>
        <v>8.1</v>
      </c>
      <c r="I47" s="18">
        <f>IFERROR(VLOOKUP(C47,LastWeek!B:Q,8,FALSE),"")</f>
        <v>60000</v>
      </c>
      <c r="J47" s="19">
        <v>84000</v>
      </c>
      <c r="K47" s="19">
        <v>72000</v>
      </c>
      <c r="L47" s="18">
        <f>IFERROR(VLOOKUP(C47,LastWeek!B:Q,11,FALSE),"")</f>
        <v>137744</v>
      </c>
      <c r="M47" s="19">
        <v>166694</v>
      </c>
      <c r="N47" s="20" t="s">
        <v>250</v>
      </c>
      <c r="O47" s="21" t="str">
        <f>IFERROR(VLOOKUP(C47,LastWeek!B:Q,13,FALSE),"")</f>
        <v>MP</v>
      </c>
      <c r="P47" s="16" t="str">
        <f>IFERROR(VLOOKUP(C47,LastWeek!B:Q,14,FALSE),"")</f>
        <v>Checking</v>
      </c>
      <c r="Q47" s="16" t="str">
        <f>IFERROR(VLOOKUP(C47,LastWeek!B:Q,15,FALSE),"")</f>
        <v>Sales</v>
      </c>
      <c r="R47" s="16"/>
      <c r="S47" s="22" t="str">
        <f>IFERROR(VLOOKUP(C47,LastWeek!B:Q,16,FALSE),"")</f>
        <v>FCST:50K/M</v>
      </c>
      <c r="T47" s="19">
        <v>111000</v>
      </c>
      <c r="U47" s="19">
        <v>0</v>
      </c>
      <c r="V47" s="19">
        <v>55694</v>
      </c>
      <c r="W47" s="19">
        <v>0</v>
      </c>
      <c r="X47" s="23">
        <v>250694</v>
      </c>
      <c r="Y47" s="17">
        <v>47.1</v>
      </c>
      <c r="Z47" s="24">
        <v>24.3</v>
      </c>
      <c r="AA47" s="23">
        <v>5321</v>
      </c>
      <c r="AB47" s="19">
        <v>10333</v>
      </c>
      <c r="AC47" s="25">
        <v>1.9</v>
      </c>
      <c r="AD47" s="26">
        <f t="shared" si="5"/>
        <v>100</v>
      </c>
      <c r="AE47" s="19">
        <v>27000</v>
      </c>
      <c r="AF47" s="19">
        <v>54000</v>
      </c>
      <c r="AG47" s="19">
        <v>45000</v>
      </c>
      <c r="AH47" s="19">
        <v>9000</v>
      </c>
      <c r="AI47" s="15" t="s">
        <v>62</v>
      </c>
    </row>
    <row r="48" spans="1:35" ht="16.5" customHeight="1">
      <c r="A48">
        <v>5478</v>
      </c>
      <c r="B48" s="13" t="str">
        <f t="shared" si="0"/>
        <v>ZeroZero</v>
      </c>
      <c r="C48" s="14" t="s">
        <v>325</v>
      </c>
      <c r="D48" s="15" t="s">
        <v>181</v>
      </c>
      <c r="E48" s="16" t="str">
        <f t="shared" si="1"/>
        <v>前八週無拉料</v>
      </c>
      <c r="F48" s="17" t="str">
        <f t="shared" si="2"/>
        <v>--</v>
      </c>
      <c r="G48" s="17" t="str">
        <f t="shared" si="3"/>
        <v>--</v>
      </c>
      <c r="H48" s="17" t="str">
        <f t="shared" si="4"/>
        <v>--</v>
      </c>
      <c r="I48" s="18">
        <f>IFERROR(VLOOKUP(C48,LastWeek!B:Q,8,FALSE),"")</f>
        <v>0</v>
      </c>
      <c r="J48" s="19">
        <v>0</v>
      </c>
      <c r="K48" s="19">
        <v>0</v>
      </c>
      <c r="L48" s="18">
        <f>IFERROR(VLOOKUP(C48,LastWeek!B:Q,11,FALSE),"")</f>
        <v>12000</v>
      </c>
      <c r="M48" s="19">
        <v>12000</v>
      </c>
      <c r="N48" s="20" t="s">
        <v>250</v>
      </c>
      <c r="O48" s="21" t="str">
        <f>IFERROR(VLOOKUP(C48,LastWeek!B:Q,13,FALSE),"")</f>
        <v>MP</v>
      </c>
      <c r="P48" s="16" t="str">
        <f>IFERROR(VLOOKUP(C48,LastWeek!B:Q,14,FALSE),"")</f>
        <v>Slow</v>
      </c>
      <c r="Q48" s="16" t="str">
        <f>IFERROR(VLOOKUP(C48,LastWeek!B:Q,15,FALSE),"")</f>
        <v>Sales</v>
      </c>
      <c r="R48" s="16"/>
      <c r="S48" s="22" t="str">
        <f>IFERROR(VLOOKUP(C48,LastWeek!B:Q,16,FALSE),"")</f>
        <v>there is no demand for LITEON</v>
      </c>
      <c r="T48" s="19">
        <v>12000</v>
      </c>
      <c r="U48" s="19">
        <v>0</v>
      </c>
      <c r="V48" s="19">
        <v>0</v>
      </c>
      <c r="W48" s="19">
        <v>0</v>
      </c>
      <c r="X48" s="23">
        <v>12000</v>
      </c>
      <c r="Y48" s="17" t="s">
        <v>58</v>
      </c>
      <c r="Z48" s="24" t="s">
        <v>58</v>
      </c>
      <c r="AA48" s="23">
        <v>0</v>
      </c>
      <c r="AB48" s="19" t="s">
        <v>58</v>
      </c>
      <c r="AC48" s="25" t="s">
        <v>68</v>
      </c>
      <c r="AD48" s="26" t="str">
        <f t="shared" si="5"/>
        <v>E</v>
      </c>
      <c r="AE48" s="19">
        <v>0</v>
      </c>
      <c r="AF48" s="19">
        <v>0</v>
      </c>
      <c r="AG48" s="19">
        <v>0</v>
      </c>
      <c r="AH48" s="19">
        <v>0</v>
      </c>
      <c r="AI48" s="15" t="s">
        <v>62</v>
      </c>
    </row>
    <row r="49" spans="1:35" ht="16.5" customHeight="1">
      <c r="A49">
        <v>6266</v>
      </c>
      <c r="B49" s="13" t="str">
        <f t="shared" si="0"/>
        <v>ZeroZero</v>
      </c>
      <c r="C49" s="14" t="s">
        <v>334</v>
      </c>
      <c r="D49" s="15" t="s">
        <v>181</v>
      </c>
      <c r="E49" s="16" t="str">
        <f t="shared" si="1"/>
        <v>前八週無拉料</v>
      </c>
      <c r="F49" s="17" t="str">
        <f t="shared" si="2"/>
        <v>--</v>
      </c>
      <c r="G49" s="17" t="str">
        <f t="shared" si="3"/>
        <v>--</v>
      </c>
      <c r="H49" s="17" t="str">
        <f t="shared" si="4"/>
        <v>--</v>
      </c>
      <c r="I49" s="18">
        <f>IFERROR(VLOOKUP(C49,LastWeek!B:Q,8,FALSE),"")</f>
        <v>0</v>
      </c>
      <c r="J49" s="19">
        <v>0</v>
      </c>
      <c r="K49" s="19">
        <v>0</v>
      </c>
      <c r="L49" s="18">
        <f>IFERROR(VLOOKUP(C49,LastWeek!B:Q,11,FALSE),"")</f>
        <v>120000</v>
      </c>
      <c r="M49" s="19">
        <v>120000</v>
      </c>
      <c r="N49" s="20" t="s">
        <v>250</v>
      </c>
      <c r="O49" s="21" t="str">
        <f>IFERROR(VLOOKUP(C49,LastWeek!B:Q,13,FALSE),"")</f>
        <v>MP</v>
      </c>
      <c r="P49" s="16" t="str">
        <f>IFERROR(VLOOKUP(C49,LastWeek!B:Q,14,FALSE),"")</f>
        <v>Slow</v>
      </c>
      <c r="Q49" s="16" t="str">
        <f>IFERROR(VLOOKUP(C49,LastWeek!B:Q,15,FALSE),"")</f>
        <v>Sales</v>
      </c>
      <c r="R49" s="16"/>
      <c r="S49" s="22" t="str">
        <f>IFERROR(VLOOKUP(C49,LastWeek!B:Q,16,FALSE),"")</f>
        <v>20161230-slow moving</v>
      </c>
      <c r="T49" s="19">
        <v>120000</v>
      </c>
      <c r="U49" s="19">
        <v>0</v>
      </c>
      <c r="V49" s="19">
        <v>0</v>
      </c>
      <c r="W49" s="19">
        <v>0</v>
      </c>
      <c r="X49" s="23">
        <v>120000</v>
      </c>
      <c r="Y49" s="17" t="s">
        <v>58</v>
      </c>
      <c r="Z49" s="24" t="s">
        <v>58</v>
      </c>
      <c r="AA49" s="23">
        <v>0</v>
      </c>
      <c r="AB49" s="19" t="s">
        <v>58</v>
      </c>
      <c r="AC49" s="25" t="s">
        <v>68</v>
      </c>
      <c r="AD49" s="26" t="str">
        <f t="shared" si="5"/>
        <v>E</v>
      </c>
      <c r="AE49" s="19">
        <v>0</v>
      </c>
      <c r="AF49" s="19">
        <v>0</v>
      </c>
      <c r="AG49" s="19">
        <v>0</v>
      </c>
      <c r="AH49" s="19">
        <v>0</v>
      </c>
      <c r="AI49" s="15" t="s">
        <v>62</v>
      </c>
    </row>
    <row r="50" spans="1:35" ht="16.5" customHeight="1">
      <c r="A50">
        <v>5915</v>
      </c>
      <c r="B50" s="13" t="str">
        <f t="shared" si="0"/>
        <v>OverStock</v>
      </c>
      <c r="C50" s="14" t="s">
        <v>93</v>
      </c>
      <c r="D50" s="15" t="s">
        <v>76</v>
      </c>
      <c r="E50" s="16">
        <f t="shared" si="1"/>
        <v>14.3</v>
      </c>
      <c r="F50" s="17">
        <f t="shared" si="2"/>
        <v>12.8</v>
      </c>
      <c r="G50" s="17">
        <f t="shared" si="3"/>
        <v>22.8</v>
      </c>
      <c r="H50" s="17">
        <f t="shared" si="4"/>
        <v>20.5</v>
      </c>
      <c r="I50" s="18">
        <f>IFERROR(VLOOKUP(C50,LastWeek!B:Q,8,FALSE),"")</f>
        <v>94500</v>
      </c>
      <c r="J50" s="19">
        <v>85500</v>
      </c>
      <c r="K50" s="19">
        <v>60000</v>
      </c>
      <c r="L50" s="18">
        <f>IFERROR(VLOOKUP(C50,LastWeek!B:Q,11,FALSE),"")</f>
        <v>37000</v>
      </c>
      <c r="M50" s="19">
        <v>53500</v>
      </c>
      <c r="N50" s="20" t="s">
        <v>61</v>
      </c>
      <c r="O50" s="21" t="str">
        <f>IFERROR(VLOOKUP(C50,LastWeek!B:Q,13,FALSE),"")</f>
        <v>MP</v>
      </c>
      <c r="P50" s="16" t="str">
        <f>IFERROR(VLOOKUP(C50,LastWeek!B:Q,14,FALSE),"")</f>
        <v>Done</v>
      </c>
      <c r="Q50" s="16" t="str">
        <f>IFERROR(VLOOKUP(C50,LastWeek!B:Q,15,FALSE),"")</f>
        <v>Sales</v>
      </c>
      <c r="R50" s="16"/>
      <c r="S50" s="22" t="str">
        <f>IFERROR(VLOOKUP(C50,LastWeek!B:Q,16,FALSE),"")</f>
        <v>forecast 25k/m</v>
      </c>
      <c r="T50" s="19">
        <v>53500</v>
      </c>
      <c r="U50" s="19">
        <v>0</v>
      </c>
      <c r="V50" s="19">
        <v>0</v>
      </c>
      <c r="W50" s="19">
        <v>0</v>
      </c>
      <c r="X50" s="23">
        <v>139000</v>
      </c>
      <c r="Y50" s="17">
        <v>37.1</v>
      </c>
      <c r="Z50" s="24">
        <v>33.299999999999997</v>
      </c>
      <c r="AA50" s="23">
        <v>3750</v>
      </c>
      <c r="AB50" s="19">
        <v>4177</v>
      </c>
      <c r="AC50" s="25">
        <v>1.1000000000000001</v>
      </c>
      <c r="AD50" s="26">
        <f t="shared" si="5"/>
        <v>100</v>
      </c>
      <c r="AE50" s="19">
        <v>2649</v>
      </c>
      <c r="AF50" s="19">
        <v>22945</v>
      </c>
      <c r="AG50" s="19">
        <v>26000</v>
      </c>
      <c r="AH50" s="19">
        <v>26000</v>
      </c>
      <c r="AI50" s="15" t="s">
        <v>62</v>
      </c>
    </row>
    <row r="51" spans="1:35" ht="16.5" customHeight="1">
      <c r="A51">
        <v>5426</v>
      </c>
      <c r="B51" s="13" t="str">
        <f t="shared" si="0"/>
        <v>FCST</v>
      </c>
      <c r="C51" s="14" t="s">
        <v>122</v>
      </c>
      <c r="D51" s="15" t="s">
        <v>60</v>
      </c>
      <c r="E51" s="16" t="str">
        <f t="shared" si="1"/>
        <v>前八週無拉料</v>
      </c>
      <c r="F51" s="17">
        <f t="shared" si="2"/>
        <v>15.8</v>
      </c>
      <c r="G51" s="17" t="str">
        <f t="shared" si="3"/>
        <v>--</v>
      </c>
      <c r="H51" s="17">
        <f t="shared" si="4"/>
        <v>55.3</v>
      </c>
      <c r="I51" s="18">
        <f>IFERROR(VLOOKUP(C51,LastWeek!B:Q,8,FALSE),"")</f>
        <v>6000</v>
      </c>
      <c r="J51" s="19">
        <v>21000</v>
      </c>
      <c r="K51" s="19">
        <v>6000</v>
      </c>
      <c r="L51" s="18">
        <f>IFERROR(VLOOKUP(C51,LastWeek!B:Q,11,FALSE),"")</f>
        <v>6000</v>
      </c>
      <c r="M51" s="19">
        <v>6000</v>
      </c>
      <c r="N51" s="20" t="s">
        <v>61</v>
      </c>
      <c r="O51" s="21" t="str">
        <f>IFERROR(VLOOKUP(C51,LastWeek!B:Q,13,FALSE),"")</f>
        <v>MP</v>
      </c>
      <c r="P51" s="16" t="str">
        <f>IFERROR(VLOOKUP(C51,LastWeek!B:Q,14,FALSE),"")</f>
        <v>Done</v>
      </c>
      <c r="Q51" s="16" t="str">
        <f>IFERROR(VLOOKUP(C51,LastWeek!B:Q,15,FALSE),"")</f>
        <v>SalesPM</v>
      </c>
      <c r="R51" s="16"/>
      <c r="S51" s="22" t="str">
        <f>IFERROR(VLOOKUP(C51,LastWeek!B:Q,16,FALSE),"")</f>
        <v xml:space="preserve">shortage </v>
      </c>
      <c r="T51" s="19">
        <v>6000</v>
      </c>
      <c r="U51" s="19">
        <v>0</v>
      </c>
      <c r="V51" s="19">
        <v>0</v>
      </c>
      <c r="W51" s="19">
        <v>0</v>
      </c>
      <c r="X51" s="23">
        <v>27000</v>
      </c>
      <c r="Y51" s="17" t="s">
        <v>58</v>
      </c>
      <c r="Z51" s="24">
        <v>71.099999999999994</v>
      </c>
      <c r="AA51" s="23">
        <v>0</v>
      </c>
      <c r="AB51" s="19">
        <v>380</v>
      </c>
      <c r="AC51" s="25" t="s">
        <v>65</v>
      </c>
      <c r="AD51" s="26" t="str">
        <f t="shared" si="5"/>
        <v>F</v>
      </c>
      <c r="AE51" s="19">
        <v>0</v>
      </c>
      <c r="AF51" s="19">
        <v>1420</v>
      </c>
      <c r="AG51" s="19">
        <v>3000</v>
      </c>
      <c r="AH51" s="19">
        <v>1000</v>
      </c>
      <c r="AI51" s="15" t="s">
        <v>62</v>
      </c>
    </row>
    <row r="52" spans="1:35" ht="16.5" customHeight="1">
      <c r="A52">
        <v>5917</v>
      </c>
      <c r="B52" s="13" t="str">
        <f t="shared" si="0"/>
        <v>OverStock</v>
      </c>
      <c r="C52" s="14" t="s">
        <v>156</v>
      </c>
      <c r="D52" s="15" t="s">
        <v>60</v>
      </c>
      <c r="E52" s="16">
        <f t="shared" si="1"/>
        <v>12.4</v>
      </c>
      <c r="F52" s="17">
        <f t="shared" si="2"/>
        <v>12.2</v>
      </c>
      <c r="G52" s="17">
        <f t="shared" si="3"/>
        <v>37.1</v>
      </c>
      <c r="H52" s="17">
        <f t="shared" si="4"/>
        <v>36.5</v>
      </c>
      <c r="I52" s="18">
        <f>IFERROR(VLOOKUP(C52,LastWeek!B:Q,8,FALSE),"")</f>
        <v>270000</v>
      </c>
      <c r="J52" s="19">
        <v>306000</v>
      </c>
      <c r="K52" s="19">
        <v>240000</v>
      </c>
      <c r="L52" s="18">
        <f>IFERROR(VLOOKUP(C52,LastWeek!B:Q,11,FALSE),"")</f>
        <v>81000</v>
      </c>
      <c r="M52" s="19">
        <v>102000</v>
      </c>
      <c r="N52" s="20" t="s">
        <v>61</v>
      </c>
      <c r="O52" s="21" t="str">
        <f>IFERROR(VLOOKUP(C52,LastWeek!B:Q,13,FALSE),"")</f>
        <v>MP</v>
      </c>
      <c r="P52" s="16" t="str">
        <f>IFERROR(VLOOKUP(C52,LastWeek!B:Q,14,FALSE),"")</f>
        <v>Done</v>
      </c>
      <c r="Q52" s="16" t="str">
        <f>IFERROR(VLOOKUP(C52,LastWeek!B:Q,15,FALSE),"")</f>
        <v>SalesPM</v>
      </c>
      <c r="R52" s="16"/>
      <c r="S52" s="22" t="str">
        <f>IFERROR(VLOOKUP(C52,LastWeek!B:Q,16,FALSE),"")</f>
        <v>q1 forwcast 105k</v>
      </c>
      <c r="T52" s="19">
        <v>102000</v>
      </c>
      <c r="U52" s="19">
        <v>0</v>
      </c>
      <c r="V52" s="19">
        <v>0</v>
      </c>
      <c r="W52" s="19">
        <v>0</v>
      </c>
      <c r="X52" s="23">
        <v>408000</v>
      </c>
      <c r="Y52" s="17">
        <v>49.5</v>
      </c>
      <c r="Z52" s="24">
        <v>48.7</v>
      </c>
      <c r="AA52" s="23">
        <v>8250</v>
      </c>
      <c r="AB52" s="19">
        <v>8374</v>
      </c>
      <c r="AC52" s="25">
        <v>1</v>
      </c>
      <c r="AD52" s="26">
        <f t="shared" si="5"/>
        <v>100</v>
      </c>
      <c r="AE52" s="19">
        <v>32585</v>
      </c>
      <c r="AF52" s="19">
        <v>23504</v>
      </c>
      <c r="AG52" s="19">
        <v>41780</v>
      </c>
      <c r="AH52" s="19">
        <v>45670</v>
      </c>
      <c r="AI52" s="15" t="s">
        <v>62</v>
      </c>
    </row>
    <row r="53" spans="1:35" ht="16.5" customHeight="1">
      <c r="A53">
        <v>5393</v>
      </c>
      <c r="B53" s="13" t="str">
        <f t="shared" si="0"/>
        <v>OverStock</v>
      </c>
      <c r="C53" s="14" t="s">
        <v>304</v>
      </c>
      <c r="D53" s="15" t="s">
        <v>181</v>
      </c>
      <c r="E53" s="16">
        <f t="shared" si="1"/>
        <v>3472.5</v>
      </c>
      <c r="F53" s="17">
        <f t="shared" si="2"/>
        <v>10.4</v>
      </c>
      <c r="G53" s="17">
        <f t="shared" si="3"/>
        <v>37500</v>
      </c>
      <c r="H53" s="17">
        <f t="shared" si="4"/>
        <v>112.4</v>
      </c>
      <c r="I53" s="18">
        <f>IFERROR(VLOOKUP(C53,LastWeek!B:Q,8,FALSE),"")</f>
        <v>150000</v>
      </c>
      <c r="J53" s="19">
        <v>150000</v>
      </c>
      <c r="K53" s="19">
        <v>0</v>
      </c>
      <c r="L53" s="18">
        <f>IFERROR(VLOOKUP(C53,LastWeek!B:Q,11,FALSE),"")</f>
        <v>22890</v>
      </c>
      <c r="M53" s="19">
        <v>13890</v>
      </c>
      <c r="N53" s="20" t="s">
        <v>191</v>
      </c>
      <c r="O53" s="21" t="str">
        <f>IFERROR(VLOOKUP(C53,LastWeek!B:Q,13,FALSE),"")</f>
        <v>MP</v>
      </c>
      <c r="P53" s="16" t="str">
        <f>IFERROR(VLOOKUP(C53,LastWeek!B:Q,14,FALSE),"")</f>
        <v>Checking</v>
      </c>
      <c r="Q53" s="16" t="str">
        <f>IFERROR(VLOOKUP(C53,LastWeek!B:Q,15,FALSE),"")</f>
        <v>Sales</v>
      </c>
      <c r="R53" s="16"/>
      <c r="S53" s="22" t="str">
        <f>IFERROR(VLOOKUP(C53,LastWeek!B:Q,16,FALSE),"")</f>
        <v>FCST:10K/M</v>
      </c>
      <c r="T53" s="19">
        <v>0</v>
      </c>
      <c r="U53" s="19">
        <v>0</v>
      </c>
      <c r="V53" s="19">
        <v>13890</v>
      </c>
      <c r="W53" s="19">
        <v>0</v>
      </c>
      <c r="X53" s="23">
        <v>163890</v>
      </c>
      <c r="Y53" s="17">
        <v>40972.5</v>
      </c>
      <c r="Z53" s="24">
        <v>122.8</v>
      </c>
      <c r="AA53" s="23">
        <v>4</v>
      </c>
      <c r="AB53" s="19">
        <v>1335</v>
      </c>
      <c r="AC53" s="25">
        <v>333.8</v>
      </c>
      <c r="AD53" s="26">
        <f t="shared" si="5"/>
        <v>150</v>
      </c>
      <c r="AE53" s="19">
        <v>10008</v>
      </c>
      <c r="AF53" s="19">
        <v>0</v>
      </c>
      <c r="AG53" s="19">
        <v>2008</v>
      </c>
      <c r="AH53" s="19">
        <v>0</v>
      </c>
      <c r="AI53" s="15" t="s">
        <v>62</v>
      </c>
    </row>
    <row r="54" spans="1:35" ht="16.5" customHeight="1">
      <c r="A54">
        <v>5424</v>
      </c>
      <c r="B54" s="13" t="str">
        <f t="shared" si="0"/>
        <v>OverStock</v>
      </c>
      <c r="C54" s="14" t="s">
        <v>379</v>
      </c>
      <c r="D54" s="15" t="s">
        <v>358</v>
      </c>
      <c r="E54" s="16">
        <f t="shared" si="1"/>
        <v>20</v>
      </c>
      <c r="F54" s="17">
        <f t="shared" si="2"/>
        <v>8.5</v>
      </c>
      <c r="G54" s="17">
        <f t="shared" si="3"/>
        <v>48</v>
      </c>
      <c r="H54" s="17">
        <f t="shared" si="4"/>
        <v>20.399999999999999</v>
      </c>
      <c r="I54" s="18">
        <f>IFERROR(VLOOKUP(C54,LastWeek!B:Q,8,FALSE),"")</f>
        <v>30000</v>
      </c>
      <c r="J54" s="19">
        <v>36000</v>
      </c>
      <c r="K54" s="19">
        <v>12000</v>
      </c>
      <c r="L54" s="18">
        <f>IFERROR(VLOOKUP(C54,LastWeek!B:Q,11,FALSE),"")</f>
        <v>36000</v>
      </c>
      <c r="M54" s="19">
        <v>15000</v>
      </c>
      <c r="N54" s="20" t="s">
        <v>250</v>
      </c>
      <c r="O54" s="21" t="str">
        <f>IFERROR(VLOOKUP(C54,LastWeek!B:Q,13,FALSE),"")</f>
        <v>MP</v>
      </c>
      <c r="P54" s="16" t="str">
        <f>IFERROR(VLOOKUP(C54,LastWeek!B:Q,14,FALSE),"")</f>
        <v>Checking</v>
      </c>
      <c r="Q54" s="16" t="str">
        <f>IFERROR(VLOOKUP(C54,LastWeek!B:Q,15,FALSE),"")</f>
        <v>Sales</v>
      </c>
      <c r="R54" s="16"/>
      <c r="S54" s="22" t="str">
        <f>IFERROR(VLOOKUP(C54,LastWeek!B:Q,16,FALSE),"")</f>
        <v>FCST:12K/M</v>
      </c>
      <c r="T54" s="19">
        <v>15000</v>
      </c>
      <c r="U54" s="19">
        <v>0</v>
      </c>
      <c r="V54" s="19">
        <v>0</v>
      </c>
      <c r="W54" s="19">
        <v>0</v>
      </c>
      <c r="X54" s="23">
        <v>51000</v>
      </c>
      <c r="Y54" s="17">
        <v>68</v>
      </c>
      <c r="Z54" s="24">
        <v>28.8</v>
      </c>
      <c r="AA54" s="23">
        <v>750</v>
      </c>
      <c r="AB54" s="19">
        <v>1769</v>
      </c>
      <c r="AC54" s="25">
        <v>2.4</v>
      </c>
      <c r="AD54" s="26">
        <f t="shared" si="5"/>
        <v>150</v>
      </c>
      <c r="AE54" s="19">
        <v>921</v>
      </c>
      <c r="AF54" s="19">
        <v>12000</v>
      </c>
      <c r="AG54" s="19">
        <v>12000</v>
      </c>
      <c r="AH54" s="19">
        <v>12000</v>
      </c>
      <c r="AI54" s="15" t="s">
        <v>62</v>
      </c>
    </row>
    <row r="55" spans="1:35" ht="16.5" customHeight="1">
      <c r="A55">
        <v>5402</v>
      </c>
      <c r="B55" s="13" t="str">
        <f t="shared" si="0"/>
        <v>FCST</v>
      </c>
      <c r="C55" s="14" t="s">
        <v>201</v>
      </c>
      <c r="D55" s="15" t="s">
        <v>190</v>
      </c>
      <c r="E55" s="16" t="str">
        <f t="shared" si="1"/>
        <v>前八週無拉料</v>
      </c>
      <c r="F55" s="17">
        <f t="shared" si="2"/>
        <v>11.4</v>
      </c>
      <c r="G55" s="17" t="str">
        <f t="shared" si="3"/>
        <v>--</v>
      </c>
      <c r="H55" s="17">
        <f t="shared" si="4"/>
        <v>21</v>
      </c>
      <c r="I55" s="18">
        <f>IFERROR(VLOOKUP(C55,LastWeek!B:Q,8,FALSE),"")</f>
        <v>45000</v>
      </c>
      <c r="J55" s="19">
        <v>45000</v>
      </c>
      <c r="K55" s="19">
        <v>5000</v>
      </c>
      <c r="L55" s="18">
        <f>IFERROR(VLOOKUP(C55,LastWeek!B:Q,11,FALSE),"")</f>
        <v>6850</v>
      </c>
      <c r="M55" s="19">
        <v>24350</v>
      </c>
      <c r="N55" s="20" t="s">
        <v>191</v>
      </c>
      <c r="O55" s="21" t="str">
        <f>IFERROR(VLOOKUP(C55,LastWeek!B:Q,13,FALSE),"")</f>
        <v>MP</v>
      </c>
      <c r="P55" s="16" t="str">
        <f>IFERROR(VLOOKUP(C55,LastWeek!B:Q,14,FALSE),"")</f>
        <v>Checking</v>
      </c>
      <c r="Q55" s="16" t="str">
        <f>IFERROR(VLOOKUP(C55,LastWeek!B:Q,15,FALSE),"")</f>
        <v>Sales</v>
      </c>
      <c r="R55" s="16"/>
      <c r="S55" s="22" t="str">
        <f>IFERROR(VLOOKUP(C55,LastWeek!B:Q,16,FALSE),"")</f>
        <v>FCST:15K/M</v>
      </c>
      <c r="T55" s="19">
        <v>4350</v>
      </c>
      <c r="U55" s="19">
        <v>0</v>
      </c>
      <c r="V55" s="19">
        <v>20000</v>
      </c>
      <c r="W55" s="19">
        <v>0</v>
      </c>
      <c r="X55" s="23">
        <v>69350</v>
      </c>
      <c r="Y55" s="17" t="s">
        <v>58</v>
      </c>
      <c r="Z55" s="24">
        <v>32.4</v>
      </c>
      <c r="AA55" s="23">
        <v>0</v>
      </c>
      <c r="AB55" s="19">
        <v>2142</v>
      </c>
      <c r="AC55" s="25" t="s">
        <v>65</v>
      </c>
      <c r="AD55" s="26" t="str">
        <f t="shared" si="5"/>
        <v>F</v>
      </c>
      <c r="AE55" s="19">
        <v>0</v>
      </c>
      <c r="AF55" s="19">
        <v>9282</v>
      </c>
      <c r="AG55" s="19">
        <v>10000</v>
      </c>
      <c r="AH55" s="19">
        <v>0</v>
      </c>
      <c r="AI55" s="15" t="s">
        <v>62</v>
      </c>
    </row>
    <row r="56" spans="1:35" ht="16.5" customHeight="1">
      <c r="A56">
        <v>5383</v>
      </c>
      <c r="B56" s="13" t="str">
        <f t="shared" si="0"/>
        <v>OverStock</v>
      </c>
      <c r="C56" s="14" t="s">
        <v>98</v>
      </c>
      <c r="D56" s="15" t="s">
        <v>76</v>
      </c>
      <c r="E56" s="16">
        <f t="shared" si="1"/>
        <v>84</v>
      </c>
      <c r="F56" s="17">
        <f t="shared" si="2"/>
        <v>27.2</v>
      </c>
      <c r="G56" s="17">
        <f t="shared" si="3"/>
        <v>116</v>
      </c>
      <c r="H56" s="17">
        <f t="shared" si="4"/>
        <v>37.6</v>
      </c>
      <c r="I56" s="18">
        <f>IFERROR(VLOOKUP(C56,LastWeek!B:Q,8,FALSE),"")</f>
        <v>82500</v>
      </c>
      <c r="J56" s="19">
        <v>72500</v>
      </c>
      <c r="K56" s="19">
        <v>32500</v>
      </c>
      <c r="L56" s="18">
        <f>IFERROR(VLOOKUP(C56,LastWeek!B:Q,11,FALSE),"")</f>
        <v>45000</v>
      </c>
      <c r="M56" s="19">
        <v>52500</v>
      </c>
      <c r="N56" s="20" t="s">
        <v>61</v>
      </c>
      <c r="O56" s="21" t="str">
        <f>IFERROR(VLOOKUP(C56,LastWeek!B:Q,13,FALSE),"")</f>
        <v>MP</v>
      </c>
      <c r="P56" s="16" t="str">
        <f>IFERROR(VLOOKUP(C56,LastWeek!B:Q,14,FALSE),"")</f>
        <v>Done</v>
      </c>
      <c r="Q56" s="16" t="str">
        <f>IFERROR(VLOOKUP(C56,LastWeek!B:Q,15,FALSE),"")</f>
        <v>Sales</v>
      </c>
      <c r="R56" s="16"/>
      <c r="S56" s="22" t="str">
        <f>IFERROR(VLOOKUP(C56,LastWeek!B:Q,16,FALSE),"")</f>
        <v xml:space="preserve">q1 forecast 50k </v>
      </c>
      <c r="T56" s="19">
        <v>52500</v>
      </c>
      <c r="U56" s="19">
        <v>0</v>
      </c>
      <c r="V56" s="19">
        <v>0</v>
      </c>
      <c r="W56" s="19">
        <v>0</v>
      </c>
      <c r="X56" s="23">
        <v>125000</v>
      </c>
      <c r="Y56" s="17">
        <v>200</v>
      </c>
      <c r="Z56" s="24">
        <v>64.900000000000006</v>
      </c>
      <c r="AA56" s="23">
        <v>625</v>
      </c>
      <c r="AB56" s="19">
        <v>1927</v>
      </c>
      <c r="AC56" s="25">
        <v>3.1</v>
      </c>
      <c r="AD56" s="26">
        <f t="shared" si="5"/>
        <v>150</v>
      </c>
      <c r="AE56" s="19">
        <v>0</v>
      </c>
      <c r="AF56" s="19">
        <v>12247</v>
      </c>
      <c r="AG56" s="19">
        <v>34100</v>
      </c>
      <c r="AH56" s="19">
        <v>1800</v>
      </c>
      <c r="AI56" s="15" t="s">
        <v>62</v>
      </c>
    </row>
    <row r="57" spans="1:35" ht="16.5" customHeight="1">
      <c r="A57">
        <v>5413</v>
      </c>
      <c r="B57" s="13" t="str">
        <f t="shared" si="0"/>
        <v>ZeroZero</v>
      </c>
      <c r="C57" s="14" t="s">
        <v>344</v>
      </c>
      <c r="D57" s="15" t="s">
        <v>243</v>
      </c>
      <c r="E57" s="16" t="str">
        <f t="shared" si="1"/>
        <v>前八週無拉料</v>
      </c>
      <c r="F57" s="17" t="str">
        <f t="shared" si="2"/>
        <v>--</v>
      </c>
      <c r="G57" s="17" t="str">
        <f t="shared" si="3"/>
        <v>--</v>
      </c>
      <c r="H57" s="17" t="str">
        <f t="shared" si="4"/>
        <v>--</v>
      </c>
      <c r="I57" s="18">
        <f>IFERROR(VLOOKUP(C57,LastWeek!B:Q,8,FALSE),"")</f>
        <v>0</v>
      </c>
      <c r="J57" s="19">
        <v>0</v>
      </c>
      <c r="K57" s="19">
        <v>0</v>
      </c>
      <c r="L57" s="18">
        <f>IFERROR(VLOOKUP(C57,LastWeek!B:Q,11,FALSE),"")</f>
        <v>70000</v>
      </c>
      <c r="M57" s="19">
        <v>70000</v>
      </c>
      <c r="N57" s="20" t="s">
        <v>191</v>
      </c>
      <c r="O57" s="21" t="str">
        <f>IFERROR(VLOOKUP(C57,LastWeek!B:Q,13,FALSE),"")</f>
        <v>MP</v>
      </c>
      <c r="P57" s="16" t="str">
        <f>IFERROR(VLOOKUP(C57,LastWeek!B:Q,14,FALSE),"")</f>
        <v>Dead</v>
      </c>
      <c r="Q57" s="16" t="str">
        <f>IFERROR(VLOOKUP(C57,LastWeek!B:Q,15,FALSE),"")</f>
        <v>SalesPM</v>
      </c>
      <c r="R57" s="16"/>
      <c r="S57" s="22" t="str">
        <f>IFERROR(VLOOKUP(C57,LastWeek!B:Q,16,FALSE),"")</f>
        <v>20160829-slow</v>
      </c>
      <c r="T57" s="19">
        <v>70000</v>
      </c>
      <c r="U57" s="19">
        <v>0</v>
      </c>
      <c r="V57" s="19">
        <v>0</v>
      </c>
      <c r="W57" s="19">
        <v>0</v>
      </c>
      <c r="X57" s="23">
        <v>70000</v>
      </c>
      <c r="Y57" s="17" t="s">
        <v>58</v>
      </c>
      <c r="Z57" s="24" t="s">
        <v>58</v>
      </c>
      <c r="AA57" s="23">
        <v>0</v>
      </c>
      <c r="AB57" s="19" t="s">
        <v>58</v>
      </c>
      <c r="AC57" s="25" t="s">
        <v>68</v>
      </c>
      <c r="AD57" s="26" t="str">
        <f t="shared" si="5"/>
        <v>E</v>
      </c>
      <c r="AE57" s="19">
        <v>0</v>
      </c>
      <c r="AF57" s="19">
        <v>0</v>
      </c>
      <c r="AG57" s="19">
        <v>0</v>
      </c>
      <c r="AH57" s="19">
        <v>0</v>
      </c>
      <c r="AI57" s="15" t="s">
        <v>62</v>
      </c>
    </row>
    <row r="58" spans="1:35" ht="16.5" customHeight="1">
      <c r="A58">
        <v>5418</v>
      </c>
      <c r="B58" s="13" t="str">
        <f t="shared" si="0"/>
        <v>OverStock</v>
      </c>
      <c r="C58" s="14" t="s">
        <v>369</v>
      </c>
      <c r="D58" s="15" t="s">
        <v>360</v>
      </c>
      <c r="E58" s="16">
        <f t="shared" si="1"/>
        <v>10.5</v>
      </c>
      <c r="F58" s="17">
        <f t="shared" si="2"/>
        <v>8.6999999999999993</v>
      </c>
      <c r="G58" s="17">
        <f t="shared" si="3"/>
        <v>10.8</v>
      </c>
      <c r="H58" s="17">
        <f t="shared" si="4"/>
        <v>9</v>
      </c>
      <c r="I58" s="18">
        <f>IFERROR(VLOOKUP(C58,LastWeek!B:Q,8,FALSE),"")</f>
        <v>8000</v>
      </c>
      <c r="J58" s="19">
        <v>8000</v>
      </c>
      <c r="K58" s="19">
        <v>8000</v>
      </c>
      <c r="L58" s="18">
        <f>IFERROR(VLOOKUP(C58,LastWeek!B:Q,11,FALSE),"")</f>
        <v>7726</v>
      </c>
      <c r="M58" s="19">
        <v>7716</v>
      </c>
      <c r="N58" s="20" t="s">
        <v>250</v>
      </c>
      <c r="O58" s="21" t="str">
        <f>IFERROR(VLOOKUP(C58,LastWeek!B:Q,13,FALSE),"")</f>
        <v>MP</v>
      </c>
      <c r="P58" s="16" t="str">
        <f>IFERROR(VLOOKUP(C58,LastWeek!B:Q,14,FALSE),"")</f>
        <v>Checking</v>
      </c>
      <c r="Q58" s="16" t="str">
        <f>IFERROR(VLOOKUP(C58,LastWeek!B:Q,15,FALSE),"")</f>
        <v>Sales</v>
      </c>
      <c r="R58" s="16"/>
      <c r="S58" s="22" t="str">
        <f>IFERROR(VLOOKUP(C58,LastWeek!B:Q,16,FALSE),"")</f>
        <v xml:space="preserve">for new project and FCST:4K/M </v>
      </c>
      <c r="T58" s="19">
        <v>0</v>
      </c>
      <c r="U58" s="19">
        <v>0</v>
      </c>
      <c r="V58" s="19">
        <v>7716</v>
      </c>
      <c r="W58" s="19">
        <v>0</v>
      </c>
      <c r="X58" s="23">
        <v>15716</v>
      </c>
      <c r="Y58" s="17">
        <v>21.3</v>
      </c>
      <c r="Z58" s="24">
        <v>17.7</v>
      </c>
      <c r="AA58" s="23">
        <v>738</v>
      </c>
      <c r="AB58" s="19">
        <v>889</v>
      </c>
      <c r="AC58" s="25">
        <v>1.2</v>
      </c>
      <c r="AD58" s="26">
        <f t="shared" si="5"/>
        <v>100</v>
      </c>
      <c r="AE58" s="19">
        <v>4000</v>
      </c>
      <c r="AF58" s="19">
        <v>2000</v>
      </c>
      <c r="AG58" s="19">
        <v>2000</v>
      </c>
      <c r="AH58" s="19">
        <v>0</v>
      </c>
      <c r="AI58" s="15" t="s">
        <v>62</v>
      </c>
    </row>
    <row r="59" spans="1:35" ht="16.5" customHeight="1">
      <c r="A59">
        <v>5416</v>
      </c>
      <c r="B59" s="13" t="str">
        <f t="shared" si="0"/>
        <v>OverStock</v>
      </c>
      <c r="C59" s="14" t="s">
        <v>260</v>
      </c>
      <c r="D59" s="15" t="s">
        <v>181</v>
      </c>
      <c r="E59" s="16">
        <f t="shared" si="1"/>
        <v>25</v>
      </c>
      <c r="F59" s="17">
        <f t="shared" si="2"/>
        <v>9.1999999999999993</v>
      </c>
      <c r="G59" s="17">
        <f t="shared" si="3"/>
        <v>42.5</v>
      </c>
      <c r="H59" s="17">
        <f t="shared" si="4"/>
        <v>15.7</v>
      </c>
      <c r="I59" s="18">
        <f>IFERROR(VLOOKUP(C59,LastWeek!B:Q,8,FALSE),"")</f>
        <v>108000</v>
      </c>
      <c r="J59" s="19">
        <v>108000</v>
      </c>
      <c r="K59" s="19">
        <v>0</v>
      </c>
      <c r="L59" s="18">
        <f>IFERROR(VLOOKUP(C59,LastWeek!B:Q,11,FALSE),"")</f>
        <v>23645</v>
      </c>
      <c r="M59" s="19">
        <v>63605</v>
      </c>
      <c r="N59" s="20" t="s">
        <v>191</v>
      </c>
      <c r="O59" s="21" t="str">
        <f>IFERROR(VLOOKUP(C59,LastWeek!B:Q,13,FALSE),"")</f>
        <v>MP</v>
      </c>
      <c r="P59" s="16" t="str">
        <f>IFERROR(VLOOKUP(C59,LastWeek!B:Q,14,FALSE),"")</f>
        <v>Checking</v>
      </c>
      <c r="Q59" s="16" t="str">
        <f>IFERROR(VLOOKUP(C59,LastWeek!B:Q,15,FALSE),"")</f>
        <v>Sales</v>
      </c>
      <c r="R59" s="16"/>
      <c r="S59" s="22" t="str">
        <f>IFERROR(VLOOKUP(C59,LastWeek!B:Q,16,FALSE),"")</f>
        <v>FCST:30K/M</v>
      </c>
      <c r="T59" s="19">
        <v>60000</v>
      </c>
      <c r="U59" s="19">
        <v>0</v>
      </c>
      <c r="V59" s="19">
        <v>3605</v>
      </c>
      <c r="W59" s="19">
        <v>0</v>
      </c>
      <c r="X59" s="23">
        <v>171605</v>
      </c>
      <c r="Y59" s="17">
        <v>67.5</v>
      </c>
      <c r="Z59" s="24">
        <v>24.9</v>
      </c>
      <c r="AA59" s="23">
        <v>2541</v>
      </c>
      <c r="AB59" s="19">
        <v>6898</v>
      </c>
      <c r="AC59" s="25">
        <v>2.7</v>
      </c>
      <c r="AD59" s="26">
        <f t="shared" si="5"/>
        <v>150</v>
      </c>
      <c r="AE59" s="19">
        <v>17583</v>
      </c>
      <c r="AF59" s="19">
        <v>26500</v>
      </c>
      <c r="AG59" s="19">
        <v>21000</v>
      </c>
      <c r="AH59" s="19">
        <v>3000</v>
      </c>
      <c r="AI59" s="15" t="s">
        <v>62</v>
      </c>
    </row>
    <row r="60" spans="1:35" ht="16.5" customHeight="1">
      <c r="A60">
        <v>5385</v>
      </c>
      <c r="B60" s="13" t="str">
        <f t="shared" si="0"/>
        <v>ZeroZero</v>
      </c>
      <c r="C60" s="14" t="s">
        <v>338</v>
      </c>
      <c r="D60" s="15" t="s">
        <v>339</v>
      </c>
      <c r="E60" s="16" t="str">
        <f t="shared" si="1"/>
        <v>前八週無拉料</v>
      </c>
      <c r="F60" s="17" t="str">
        <f t="shared" si="2"/>
        <v>--</v>
      </c>
      <c r="G60" s="17" t="str">
        <f t="shared" si="3"/>
        <v>--</v>
      </c>
      <c r="H60" s="17" t="str">
        <f t="shared" si="4"/>
        <v>--</v>
      </c>
      <c r="I60" s="18">
        <f>IFERROR(VLOOKUP(C60,LastWeek!B:Q,8,FALSE),"")</f>
        <v>0</v>
      </c>
      <c r="J60" s="19">
        <v>0</v>
      </c>
      <c r="K60" s="19">
        <v>0</v>
      </c>
      <c r="L60" s="18">
        <f>IFERROR(VLOOKUP(C60,LastWeek!B:Q,11,FALSE),"")</f>
        <v>7500</v>
      </c>
      <c r="M60" s="19">
        <v>7500</v>
      </c>
      <c r="N60" s="20" t="s">
        <v>250</v>
      </c>
      <c r="O60" s="21" t="str">
        <f>IFERROR(VLOOKUP(C60,LastWeek!B:Q,13,FALSE),"")</f>
        <v>MP</v>
      </c>
      <c r="P60" s="16" t="str">
        <f>IFERROR(VLOOKUP(C60,LastWeek!B:Q,14,FALSE),"")</f>
        <v>SR</v>
      </c>
      <c r="Q60" s="16" t="str">
        <f>IFERROR(VLOOKUP(C60,LastWeek!B:Q,15,FALSE),"")</f>
        <v>SalesPM</v>
      </c>
      <c r="R60" s="16"/>
      <c r="S60" s="22" t="str">
        <f>IFERROR(VLOOKUP(C60,LastWeek!B:Q,16,FALSE),"")</f>
        <v>check demand</v>
      </c>
      <c r="T60" s="19">
        <v>7500</v>
      </c>
      <c r="U60" s="19">
        <v>0</v>
      </c>
      <c r="V60" s="19">
        <v>0</v>
      </c>
      <c r="W60" s="19">
        <v>0</v>
      </c>
      <c r="X60" s="23">
        <v>7500</v>
      </c>
      <c r="Y60" s="17" t="s">
        <v>58</v>
      </c>
      <c r="Z60" s="24" t="s">
        <v>58</v>
      </c>
      <c r="AA60" s="23">
        <v>0</v>
      </c>
      <c r="AB60" s="19" t="s">
        <v>58</v>
      </c>
      <c r="AC60" s="25" t="s">
        <v>68</v>
      </c>
      <c r="AD60" s="26" t="str">
        <f t="shared" si="5"/>
        <v>E</v>
      </c>
      <c r="AE60" s="19">
        <v>0</v>
      </c>
      <c r="AF60" s="19">
        <v>0</v>
      </c>
      <c r="AG60" s="19">
        <v>0</v>
      </c>
      <c r="AH60" s="19">
        <v>0</v>
      </c>
      <c r="AI60" s="15" t="s">
        <v>62</v>
      </c>
    </row>
    <row r="61" spans="1:35" ht="16.5" customHeight="1">
      <c r="A61">
        <v>5420</v>
      </c>
      <c r="B61" s="13" t="str">
        <f t="shared" si="0"/>
        <v>ZeroZero</v>
      </c>
      <c r="C61" s="14" t="s">
        <v>237</v>
      </c>
      <c r="D61" s="15" t="s">
        <v>238</v>
      </c>
      <c r="E61" s="16" t="str">
        <f t="shared" si="1"/>
        <v>前八週無拉料</v>
      </c>
      <c r="F61" s="17" t="str">
        <f t="shared" si="2"/>
        <v>--</v>
      </c>
      <c r="G61" s="17" t="str">
        <f t="shared" si="3"/>
        <v>--</v>
      </c>
      <c r="H61" s="17" t="str">
        <f t="shared" si="4"/>
        <v>--</v>
      </c>
      <c r="I61" s="18">
        <f>IFERROR(VLOOKUP(C61,LastWeek!B:Q,8,FALSE),"")</f>
        <v>0</v>
      </c>
      <c r="J61" s="19">
        <v>0</v>
      </c>
      <c r="K61" s="19">
        <v>0</v>
      </c>
      <c r="L61" s="18">
        <f>IFERROR(VLOOKUP(C61,LastWeek!B:Q,11,FALSE),"")</f>
        <v>18000</v>
      </c>
      <c r="M61" s="19">
        <v>18000</v>
      </c>
      <c r="N61" s="20" t="s">
        <v>61</v>
      </c>
      <c r="O61" s="21" t="str">
        <f>IFERROR(VLOOKUP(C61,LastWeek!B:Q,13,FALSE),"")</f>
        <v>MP</v>
      </c>
      <c r="P61" s="16" t="str">
        <f>IFERROR(VLOOKUP(C61,LastWeek!B:Q,14,FALSE),"")</f>
        <v>Checking</v>
      </c>
      <c r="Q61" s="16" t="str">
        <f>IFERROR(VLOOKUP(C61,LastWeek!B:Q,15,FALSE),"")</f>
        <v>Sales</v>
      </c>
      <c r="R61" s="16"/>
      <c r="S61" s="22" t="str">
        <f>IFERROR(VLOOKUP(C61,LastWeek!B:Q,16,FALSE),"")</f>
        <v>Jan forecast 9k, Mar forecast 9k</v>
      </c>
      <c r="T61" s="19">
        <v>18000</v>
      </c>
      <c r="U61" s="19">
        <v>0</v>
      </c>
      <c r="V61" s="19">
        <v>0</v>
      </c>
      <c r="W61" s="19">
        <v>0</v>
      </c>
      <c r="X61" s="23">
        <v>18000</v>
      </c>
      <c r="Y61" s="17" t="s">
        <v>58</v>
      </c>
      <c r="Z61" s="24" t="s">
        <v>58</v>
      </c>
      <c r="AA61" s="23">
        <v>0</v>
      </c>
      <c r="AB61" s="19" t="s">
        <v>58</v>
      </c>
      <c r="AC61" s="25" t="s">
        <v>68</v>
      </c>
      <c r="AD61" s="26" t="str">
        <f t="shared" si="5"/>
        <v>E</v>
      </c>
      <c r="AE61" s="19">
        <v>0</v>
      </c>
      <c r="AF61" s="19">
        <v>0</v>
      </c>
      <c r="AG61" s="19">
        <v>0</v>
      </c>
      <c r="AH61" s="19">
        <v>0</v>
      </c>
      <c r="AI61" s="15" t="s">
        <v>62</v>
      </c>
    </row>
    <row r="62" spans="1:35" ht="16.5" customHeight="1">
      <c r="A62">
        <v>5419</v>
      </c>
      <c r="B62" s="13" t="str">
        <f t="shared" si="0"/>
        <v>OverStock</v>
      </c>
      <c r="C62" s="14" t="s">
        <v>271</v>
      </c>
      <c r="D62" s="15" t="s">
        <v>181</v>
      </c>
      <c r="E62" s="16">
        <f t="shared" si="1"/>
        <v>45.7</v>
      </c>
      <c r="F62" s="17">
        <f t="shared" si="2"/>
        <v>22.8</v>
      </c>
      <c r="G62" s="17">
        <f t="shared" si="3"/>
        <v>49.5</v>
      </c>
      <c r="H62" s="17">
        <f t="shared" si="4"/>
        <v>24.8</v>
      </c>
      <c r="I62" s="18">
        <f>IFERROR(VLOOKUP(C62,LastWeek!B:Q,8,FALSE),"")</f>
        <v>33000</v>
      </c>
      <c r="J62" s="19">
        <v>33000</v>
      </c>
      <c r="K62" s="19">
        <v>0</v>
      </c>
      <c r="L62" s="18">
        <f>IFERROR(VLOOKUP(C62,LastWeek!B:Q,11,FALSE),"")</f>
        <v>11497</v>
      </c>
      <c r="M62" s="19">
        <v>30457</v>
      </c>
      <c r="N62" s="20" t="s">
        <v>250</v>
      </c>
      <c r="O62" s="21" t="str">
        <f>IFERROR(VLOOKUP(C62,LastWeek!B:Q,13,FALSE),"")</f>
        <v>MP</v>
      </c>
      <c r="P62" s="16" t="str">
        <f>IFERROR(VLOOKUP(C62,LastWeek!B:Q,14,FALSE),"")</f>
        <v>Checking</v>
      </c>
      <c r="Q62" s="16" t="str">
        <f>IFERROR(VLOOKUP(C62,LastWeek!B:Q,15,FALSE),"")</f>
        <v>Sales</v>
      </c>
      <c r="R62" s="16"/>
      <c r="S62" s="22" t="str">
        <f>IFERROR(VLOOKUP(C62,LastWeek!B:Q,16,FALSE),"")</f>
        <v>cust is upside from JAN, FCST:6K/M</v>
      </c>
      <c r="T62" s="19">
        <v>21000</v>
      </c>
      <c r="U62" s="19">
        <v>0</v>
      </c>
      <c r="V62" s="19">
        <v>9457</v>
      </c>
      <c r="W62" s="19">
        <v>0</v>
      </c>
      <c r="X62" s="23">
        <v>63457</v>
      </c>
      <c r="Y62" s="17">
        <v>95.3</v>
      </c>
      <c r="Z62" s="24">
        <v>47.6</v>
      </c>
      <c r="AA62" s="23">
        <v>666</v>
      </c>
      <c r="AB62" s="19">
        <v>1333</v>
      </c>
      <c r="AC62" s="25">
        <v>2</v>
      </c>
      <c r="AD62" s="26">
        <f t="shared" si="5"/>
        <v>150</v>
      </c>
      <c r="AE62" s="19">
        <v>3000</v>
      </c>
      <c r="AF62" s="19">
        <v>6000</v>
      </c>
      <c r="AG62" s="19">
        <v>6000</v>
      </c>
      <c r="AH62" s="19">
        <v>0</v>
      </c>
      <c r="AI62" s="15" t="s">
        <v>62</v>
      </c>
    </row>
    <row r="63" spans="1:35" ht="16.5" customHeight="1">
      <c r="A63">
        <v>5384</v>
      </c>
      <c r="B63" s="13" t="str">
        <f t="shared" si="0"/>
        <v>ZeroZero</v>
      </c>
      <c r="C63" s="14" t="s">
        <v>281</v>
      </c>
      <c r="D63" s="15" t="s">
        <v>181</v>
      </c>
      <c r="E63" s="16" t="str">
        <f t="shared" si="1"/>
        <v>前八週無拉料</v>
      </c>
      <c r="F63" s="17" t="str">
        <f t="shared" si="2"/>
        <v>--</v>
      </c>
      <c r="G63" s="17" t="str">
        <f t="shared" si="3"/>
        <v>--</v>
      </c>
      <c r="H63" s="17" t="str">
        <f t="shared" si="4"/>
        <v>--</v>
      </c>
      <c r="I63" s="18">
        <f>IFERROR(VLOOKUP(C63,LastWeek!B:Q,8,FALSE),"")</f>
        <v>20000</v>
      </c>
      <c r="J63" s="19">
        <v>20000</v>
      </c>
      <c r="K63" s="19">
        <v>10000</v>
      </c>
      <c r="L63" s="18">
        <f>IFERROR(VLOOKUP(C63,LastWeek!B:Q,11,FALSE),"")</f>
        <v>17500</v>
      </c>
      <c r="M63" s="19">
        <v>17500</v>
      </c>
      <c r="N63" s="20" t="s">
        <v>191</v>
      </c>
      <c r="O63" s="21" t="str">
        <f>IFERROR(VLOOKUP(C63,LastWeek!B:Q,13,FALSE),"")</f>
        <v>MP</v>
      </c>
      <c r="P63" s="16" t="str">
        <f>IFERROR(VLOOKUP(C63,LastWeek!B:Q,14,FALSE),"")</f>
        <v>Checking</v>
      </c>
      <c r="Q63" s="16" t="str">
        <f>IFERROR(VLOOKUP(C63,LastWeek!B:Q,15,FALSE),"")</f>
        <v>Sales</v>
      </c>
      <c r="R63" s="16"/>
      <c r="S63" s="22" t="str">
        <f>IFERROR(VLOOKUP(C63,LastWeek!B:Q,16,FALSE),"")</f>
        <v>cancel backlog</v>
      </c>
      <c r="T63" s="19">
        <v>17500</v>
      </c>
      <c r="U63" s="19">
        <v>0</v>
      </c>
      <c r="V63" s="19">
        <v>0</v>
      </c>
      <c r="W63" s="19">
        <v>0</v>
      </c>
      <c r="X63" s="23">
        <v>37500</v>
      </c>
      <c r="Y63" s="17" t="s">
        <v>58</v>
      </c>
      <c r="Z63" s="24" t="s">
        <v>58</v>
      </c>
      <c r="AA63" s="23">
        <v>0</v>
      </c>
      <c r="AB63" s="19" t="s">
        <v>58</v>
      </c>
      <c r="AC63" s="25" t="s">
        <v>68</v>
      </c>
      <c r="AD63" s="26" t="str">
        <f t="shared" si="5"/>
        <v>E</v>
      </c>
      <c r="AE63" s="19">
        <v>0</v>
      </c>
      <c r="AF63" s="19">
        <v>0</v>
      </c>
      <c r="AG63" s="19">
        <v>0</v>
      </c>
      <c r="AH63" s="19">
        <v>0</v>
      </c>
      <c r="AI63" s="15" t="s">
        <v>62</v>
      </c>
    </row>
    <row r="64" spans="1:35" ht="16.5" customHeight="1">
      <c r="A64">
        <v>5401</v>
      </c>
      <c r="B64" s="13" t="str">
        <f t="shared" si="0"/>
        <v>ZeroZero</v>
      </c>
      <c r="C64" s="14" t="s">
        <v>408</v>
      </c>
      <c r="D64" s="15" t="s">
        <v>249</v>
      </c>
      <c r="E64" s="16" t="str">
        <f t="shared" si="1"/>
        <v>前八週無拉料</v>
      </c>
      <c r="F64" s="17" t="str">
        <f t="shared" si="2"/>
        <v>--</v>
      </c>
      <c r="G64" s="17" t="str">
        <f t="shared" si="3"/>
        <v>--</v>
      </c>
      <c r="H64" s="17" t="str">
        <f t="shared" si="4"/>
        <v>--</v>
      </c>
      <c r="I64" s="18">
        <f>IFERROR(VLOOKUP(C64,LastWeek!B:Q,8,FALSE),"")</f>
        <v>0</v>
      </c>
      <c r="J64" s="19">
        <v>0</v>
      </c>
      <c r="K64" s="19">
        <v>0</v>
      </c>
      <c r="L64" s="18">
        <f>IFERROR(VLOOKUP(C64,LastWeek!B:Q,11,FALSE),"")</f>
        <v>0</v>
      </c>
      <c r="M64" s="19">
        <v>18000</v>
      </c>
      <c r="N64" s="20" t="s">
        <v>250</v>
      </c>
      <c r="O64" s="21" t="str">
        <f>IFERROR(VLOOKUP(C64,LastWeek!B:Q,13,FALSE),"")</f>
        <v>MP</v>
      </c>
      <c r="P64" s="16" t="str">
        <f>IFERROR(VLOOKUP(C64,LastWeek!B:Q,14,FALSE),"")</f>
        <v>Checking</v>
      </c>
      <c r="Q64" s="16" t="str">
        <f>IFERROR(VLOOKUP(C64,LastWeek!B:Q,15,FALSE),"")</f>
        <v>Sales</v>
      </c>
      <c r="R64" s="16"/>
      <c r="S64" s="22" t="str">
        <f>IFERROR(VLOOKUP(C64,LastWeek!B:Q,16,FALSE),"")</f>
        <v>FCST:6K/M</v>
      </c>
      <c r="T64" s="19">
        <v>18000</v>
      </c>
      <c r="U64" s="19">
        <v>0</v>
      </c>
      <c r="V64" s="19">
        <v>0</v>
      </c>
      <c r="W64" s="19">
        <v>0</v>
      </c>
      <c r="X64" s="23">
        <v>18000</v>
      </c>
      <c r="Y64" s="17" t="s">
        <v>58</v>
      </c>
      <c r="Z64" s="24" t="s">
        <v>58</v>
      </c>
      <c r="AA64" s="23">
        <v>0</v>
      </c>
      <c r="AB64" s="19" t="s">
        <v>58</v>
      </c>
      <c r="AC64" s="25" t="s">
        <v>68</v>
      </c>
      <c r="AD64" s="26" t="str">
        <f t="shared" si="5"/>
        <v>E</v>
      </c>
      <c r="AE64" s="19">
        <v>0</v>
      </c>
      <c r="AF64" s="19">
        <v>0</v>
      </c>
      <c r="AG64" s="19">
        <v>0</v>
      </c>
      <c r="AH64" s="19">
        <v>0</v>
      </c>
      <c r="AI64" s="15" t="s">
        <v>62</v>
      </c>
    </row>
    <row r="65" spans="1:35" ht="16.5" customHeight="1">
      <c r="A65">
        <v>5398</v>
      </c>
      <c r="B65" s="13" t="str">
        <f t="shared" si="0"/>
        <v>ZeroZero</v>
      </c>
      <c r="C65" s="14" t="s">
        <v>248</v>
      </c>
      <c r="D65" s="15" t="s">
        <v>249</v>
      </c>
      <c r="E65" s="16" t="str">
        <f t="shared" si="1"/>
        <v>前八週無拉料</v>
      </c>
      <c r="F65" s="17" t="str">
        <f t="shared" si="2"/>
        <v>--</v>
      </c>
      <c r="G65" s="17" t="str">
        <f t="shared" si="3"/>
        <v>--</v>
      </c>
      <c r="H65" s="17" t="str">
        <f t="shared" si="4"/>
        <v>--</v>
      </c>
      <c r="I65" s="18">
        <f>IFERROR(VLOOKUP(C65,LastWeek!B:Q,8,FALSE),"")</f>
        <v>0</v>
      </c>
      <c r="J65" s="19">
        <v>0</v>
      </c>
      <c r="K65" s="19">
        <v>0</v>
      </c>
      <c r="L65" s="18">
        <f>IFERROR(VLOOKUP(C65,LastWeek!B:Q,11,FALSE),"")</f>
        <v>45000</v>
      </c>
      <c r="M65" s="19">
        <v>45000</v>
      </c>
      <c r="N65" s="20" t="s">
        <v>250</v>
      </c>
      <c r="O65" s="21" t="str">
        <f>IFERROR(VLOOKUP(C65,LastWeek!B:Q,13,FALSE),"")</f>
        <v>MP</v>
      </c>
      <c r="P65" s="16" t="str">
        <f>IFERROR(VLOOKUP(C65,LastWeek!B:Q,14,FALSE),"")</f>
        <v>Slow</v>
      </c>
      <c r="Q65" s="16" t="str">
        <f>IFERROR(VLOOKUP(C65,LastWeek!B:Q,15,FALSE),"")</f>
        <v>Sales</v>
      </c>
      <c r="R65" s="16"/>
      <c r="S65" s="22" t="str">
        <f>IFERROR(VLOOKUP(C65,LastWeek!B:Q,16,FALSE),"")</f>
        <v>20161121-no demand for LITE-ON</v>
      </c>
      <c r="T65" s="19">
        <v>45000</v>
      </c>
      <c r="U65" s="19">
        <v>0</v>
      </c>
      <c r="V65" s="19">
        <v>0</v>
      </c>
      <c r="W65" s="19">
        <v>0</v>
      </c>
      <c r="X65" s="23">
        <v>45000</v>
      </c>
      <c r="Y65" s="17" t="s">
        <v>58</v>
      </c>
      <c r="Z65" s="24" t="s">
        <v>58</v>
      </c>
      <c r="AA65" s="23">
        <v>0</v>
      </c>
      <c r="AB65" s="19" t="s">
        <v>58</v>
      </c>
      <c r="AC65" s="25" t="s">
        <v>68</v>
      </c>
      <c r="AD65" s="26" t="str">
        <f t="shared" si="5"/>
        <v>E</v>
      </c>
      <c r="AE65" s="19">
        <v>0</v>
      </c>
      <c r="AF65" s="19">
        <v>0</v>
      </c>
      <c r="AG65" s="19">
        <v>0</v>
      </c>
      <c r="AH65" s="19">
        <v>0</v>
      </c>
      <c r="AI65" s="15" t="s">
        <v>62</v>
      </c>
    </row>
    <row r="66" spans="1:35" ht="16.5" customHeight="1">
      <c r="A66">
        <v>5397</v>
      </c>
      <c r="B66" s="13" t="str">
        <f t="shared" si="0"/>
        <v>ZeroZero</v>
      </c>
      <c r="C66" s="14" t="s">
        <v>297</v>
      </c>
      <c r="D66" s="15" t="s">
        <v>181</v>
      </c>
      <c r="E66" s="16" t="str">
        <f t="shared" si="1"/>
        <v>前八週無拉料</v>
      </c>
      <c r="F66" s="17" t="str">
        <f t="shared" si="2"/>
        <v>--</v>
      </c>
      <c r="G66" s="17" t="str">
        <f t="shared" si="3"/>
        <v>--</v>
      </c>
      <c r="H66" s="17" t="str">
        <f t="shared" si="4"/>
        <v>--</v>
      </c>
      <c r="I66" s="18">
        <f>IFERROR(VLOOKUP(C66,LastWeek!B:Q,8,FALSE),"")</f>
        <v>4000</v>
      </c>
      <c r="J66" s="19">
        <v>0</v>
      </c>
      <c r="K66" s="19">
        <v>0</v>
      </c>
      <c r="L66" s="18">
        <f>IFERROR(VLOOKUP(C66,LastWeek!B:Q,11,FALSE),"")</f>
        <v>4771</v>
      </c>
      <c r="M66" s="19">
        <v>8771</v>
      </c>
      <c r="N66" s="20" t="s">
        <v>191</v>
      </c>
      <c r="O66" s="21" t="str">
        <f>IFERROR(VLOOKUP(C66,LastWeek!B:Q,13,FALSE),"")</f>
        <v>MP</v>
      </c>
      <c r="P66" s="16" t="str">
        <f>IFERROR(VLOOKUP(C66,LastWeek!B:Q,14,FALSE),"")</f>
        <v>Checking</v>
      </c>
      <c r="Q66" s="16" t="str">
        <f>IFERROR(VLOOKUP(C66,LastWeek!B:Q,15,FALSE),"")</f>
        <v>Sales</v>
      </c>
      <c r="R66" s="16"/>
      <c r="S66" s="22" t="str">
        <f>IFERROR(VLOOKUP(C66,LastWeek!B:Q,16,FALSE),"")</f>
        <v>will consume in Jan</v>
      </c>
      <c r="T66" s="19">
        <v>4000</v>
      </c>
      <c r="U66" s="19">
        <v>0</v>
      </c>
      <c r="V66" s="19">
        <v>4771</v>
      </c>
      <c r="W66" s="19">
        <v>0</v>
      </c>
      <c r="X66" s="23">
        <v>8771</v>
      </c>
      <c r="Y66" s="17" t="s">
        <v>58</v>
      </c>
      <c r="Z66" s="24" t="s">
        <v>58</v>
      </c>
      <c r="AA66" s="23">
        <v>0</v>
      </c>
      <c r="AB66" s="19">
        <v>0</v>
      </c>
      <c r="AC66" s="25" t="s">
        <v>68</v>
      </c>
      <c r="AD66" s="26" t="str">
        <f t="shared" si="5"/>
        <v>E</v>
      </c>
      <c r="AE66" s="19">
        <v>0</v>
      </c>
      <c r="AF66" s="19">
        <v>0</v>
      </c>
      <c r="AG66" s="19">
        <v>0</v>
      </c>
      <c r="AH66" s="19">
        <v>0</v>
      </c>
      <c r="AI66" s="15" t="s">
        <v>62</v>
      </c>
    </row>
    <row r="67" spans="1:35" ht="16.5" customHeight="1">
      <c r="A67">
        <v>5405</v>
      </c>
      <c r="B67" s="13" t="str">
        <f t="shared" si="0"/>
        <v>ZeroZero</v>
      </c>
      <c r="C67" s="14" t="s">
        <v>234</v>
      </c>
      <c r="D67" s="15" t="s">
        <v>60</v>
      </c>
      <c r="E67" s="16" t="str">
        <f t="shared" si="1"/>
        <v>前八週無拉料</v>
      </c>
      <c r="F67" s="17" t="str">
        <f t="shared" si="2"/>
        <v>--</v>
      </c>
      <c r="G67" s="17" t="str">
        <f t="shared" si="3"/>
        <v>--</v>
      </c>
      <c r="H67" s="17" t="str">
        <f t="shared" si="4"/>
        <v>--</v>
      </c>
      <c r="I67" s="18">
        <f>IFERROR(VLOOKUP(C67,LastWeek!B:Q,8,FALSE),"")</f>
        <v>0</v>
      </c>
      <c r="J67" s="19">
        <v>0</v>
      </c>
      <c r="K67" s="19">
        <v>0</v>
      </c>
      <c r="L67" s="18">
        <f>IFERROR(VLOOKUP(C67,LastWeek!B:Q,11,FALSE),"")</f>
        <v>3000</v>
      </c>
      <c r="M67" s="19">
        <v>3000</v>
      </c>
      <c r="N67" s="20" t="s">
        <v>61</v>
      </c>
      <c r="O67" s="21" t="str">
        <f>IFERROR(VLOOKUP(C67,LastWeek!B:Q,13,FALSE),"")</f>
        <v>MP</v>
      </c>
      <c r="P67" s="16" t="str">
        <f>IFERROR(VLOOKUP(C67,LastWeek!B:Q,14,FALSE),"")</f>
        <v>Dead</v>
      </c>
      <c r="Q67" s="16" t="str">
        <f>IFERROR(VLOOKUP(C67,LastWeek!B:Q,15,FALSE),"")</f>
        <v>PM</v>
      </c>
      <c r="R67" s="16"/>
      <c r="S67" s="22" t="str">
        <f>IFERROR(VLOOKUP(C67,LastWeek!B:Q,16,FALSE),"")</f>
        <v>fore othe cust</v>
      </c>
      <c r="T67" s="19">
        <v>3000</v>
      </c>
      <c r="U67" s="19">
        <v>0</v>
      </c>
      <c r="V67" s="19">
        <v>0</v>
      </c>
      <c r="W67" s="19">
        <v>0</v>
      </c>
      <c r="X67" s="23">
        <v>3000</v>
      </c>
      <c r="Y67" s="17" t="s">
        <v>58</v>
      </c>
      <c r="Z67" s="24" t="s">
        <v>58</v>
      </c>
      <c r="AA67" s="23">
        <v>0</v>
      </c>
      <c r="AB67" s="19" t="s">
        <v>58</v>
      </c>
      <c r="AC67" s="25" t="s">
        <v>68</v>
      </c>
      <c r="AD67" s="26" t="str">
        <f t="shared" si="5"/>
        <v>E</v>
      </c>
      <c r="AE67" s="19">
        <v>0</v>
      </c>
      <c r="AF67" s="19">
        <v>0</v>
      </c>
      <c r="AG67" s="19">
        <v>0</v>
      </c>
      <c r="AH67" s="19">
        <v>0</v>
      </c>
      <c r="AI67" s="15" t="s">
        <v>62</v>
      </c>
    </row>
    <row r="68" spans="1:35" ht="16.5" customHeight="1">
      <c r="A68">
        <v>5399</v>
      </c>
      <c r="B68" s="13" t="str">
        <f t="shared" ref="B68:B131" si="6">IF(OR(AA68=0,LEN(AA68)=0)*OR(AB68=0,LEN(AB68)=0),IF(X68&gt;0,"ZeroZero","None"),IF(IF(LEN(Y68)=0,0,Y68)&gt;16,"OverStock",IF(AA68=0,"FCST","Normal")))</f>
        <v>OverStock</v>
      </c>
      <c r="C68" s="14" t="s">
        <v>283</v>
      </c>
      <c r="D68" s="15" t="s">
        <v>181</v>
      </c>
      <c r="E68" s="16">
        <f t="shared" ref="E68:E131" si="7">IF(AA68=0,"前八週無拉料",ROUND(M68/AA68,1))</f>
        <v>12</v>
      </c>
      <c r="F68" s="17" t="str">
        <f t="shared" ref="F68:F131" si="8">IF(OR(AB68=0,LEN(AB68)=0),"--",ROUND(M68/AB68,1))</f>
        <v>--</v>
      </c>
      <c r="G68" s="17">
        <f t="shared" ref="G68:G131" si="9">IF(AA68=0,"--",ROUND(J68/AA68,1))</f>
        <v>31.4</v>
      </c>
      <c r="H68" s="17" t="str">
        <f t="shared" ref="H68:H131" si="10">IF(OR(AB68=0,LEN(AB68)=0),"--",ROUND(J68/AB68,1))</f>
        <v>--</v>
      </c>
      <c r="I68" s="18">
        <f>IFERROR(VLOOKUP(C68,LastWeek!B:Q,8,FALSE),"")</f>
        <v>70000</v>
      </c>
      <c r="J68" s="19">
        <v>70000</v>
      </c>
      <c r="K68" s="19">
        <v>49000</v>
      </c>
      <c r="L68" s="18">
        <f>IFERROR(VLOOKUP(C68,LastWeek!B:Q,11,FALSE),"")</f>
        <v>31986</v>
      </c>
      <c r="M68" s="19">
        <v>26766</v>
      </c>
      <c r="N68" s="20" t="s">
        <v>191</v>
      </c>
      <c r="O68" s="21" t="str">
        <f>IFERROR(VLOOKUP(C68,LastWeek!B:Q,13,FALSE),"")</f>
        <v>MP</v>
      </c>
      <c r="P68" s="16" t="str">
        <f>IFERROR(VLOOKUP(C68,LastWeek!B:Q,14,FALSE),"")</f>
        <v>Checking</v>
      </c>
      <c r="Q68" s="16" t="str">
        <f>IFERROR(VLOOKUP(C68,LastWeek!B:Q,15,FALSE),"")</f>
        <v>Sales</v>
      </c>
      <c r="R68" s="16"/>
      <c r="S68" s="22" t="str">
        <f>IFERROR(VLOOKUP(C68,LastWeek!B:Q,16,FALSE),"")</f>
        <v>FCST:7K</v>
      </c>
      <c r="T68" s="19">
        <v>10500</v>
      </c>
      <c r="U68" s="19">
        <v>0</v>
      </c>
      <c r="V68" s="19">
        <v>16266</v>
      </c>
      <c r="W68" s="19">
        <v>0</v>
      </c>
      <c r="X68" s="23">
        <v>96766</v>
      </c>
      <c r="Y68" s="17">
        <v>43.4</v>
      </c>
      <c r="Z68" s="24" t="s">
        <v>58</v>
      </c>
      <c r="AA68" s="23">
        <v>2231</v>
      </c>
      <c r="AB68" s="19">
        <v>0</v>
      </c>
      <c r="AC68" s="25" t="s">
        <v>68</v>
      </c>
      <c r="AD68" s="26" t="str">
        <f t="shared" ref="AD68:AD131" si="11">IF($AC68="E","E",IF($AC68="F","F",IF($AC68&lt;0.5,50,IF($AC68&lt;2,100,150))))</f>
        <v>E</v>
      </c>
      <c r="AE68" s="19">
        <v>0</v>
      </c>
      <c r="AF68" s="19">
        <v>0</v>
      </c>
      <c r="AG68" s="19">
        <v>0</v>
      </c>
      <c r="AH68" s="19">
        <v>0</v>
      </c>
      <c r="AI68" s="15" t="s">
        <v>62</v>
      </c>
    </row>
    <row r="69" spans="1:35" ht="16.5" customHeight="1">
      <c r="A69">
        <v>5403</v>
      </c>
      <c r="B69" s="13" t="str">
        <f t="shared" si="6"/>
        <v>OverStock</v>
      </c>
      <c r="C69" s="14" t="s">
        <v>377</v>
      </c>
      <c r="D69" s="15" t="s">
        <v>358</v>
      </c>
      <c r="E69" s="16">
        <f t="shared" si="7"/>
        <v>17.600000000000001</v>
      </c>
      <c r="F69" s="17">
        <f t="shared" si="8"/>
        <v>9.6999999999999993</v>
      </c>
      <c r="G69" s="17">
        <f t="shared" si="9"/>
        <v>27.4</v>
      </c>
      <c r="H69" s="17">
        <f t="shared" si="10"/>
        <v>15</v>
      </c>
      <c r="I69" s="18">
        <f>IFERROR(VLOOKUP(C69,LastWeek!B:Q,8,FALSE),"")</f>
        <v>90000</v>
      </c>
      <c r="J69" s="19">
        <v>90000</v>
      </c>
      <c r="K69" s="19">
        <v>90000</v>
      </c>
      <c r="L69" s="18">
        <f>IFERROR(VLOOKUP(C69,LastWeek!B:Q,11,FALSE),"")</f>
        <v>42496</v>
      </c>
      <c r="M69" s="19">
        <v>58046</v>
      </c>
      <c r="N69" s="20" t="s">
        <v>250</v>
      </c>
      <c r="O69" s="21" t="str">
        <f>IFERROR(VLOOKUP(C69,LastWeek!B:Q,13,FALSE),"")</f>
        <v>MP</v>
      </c>
      <c r="P69" s="16" t="str">
        <f>IFERROR(VLOOKUP(C69,LastWeek!B:Q,14,FALSE),"")</f>
        <v>Checking</v>
      </c>
      <c r="Q69" s="16" t="str">
        <f>IFERROR(VLOOKUP(C69,LastWeek!B:Q,15,FALSE),"")</f>
        <v>Sales</v>
      </c>
      <c r="R69" s="16"/>
      <c r="S69" s="22" t="str">
        <f>IFERROR(VLOOKUP(C69,LastWeek!B:Q,16,FALSE),"")</f>
        <v>FCST:30K/M</v>
      </c>
      <c r="T69" s="19">
        <v>27000</v>
      </c>
      <c r="U69" s="19">
        <v>0</v>
      </c>
      <c r="V69" s="19">
        <v>31046</v>
      </c>
      <c r="W69" s="19">
        <v>0</v>
      </c>
      <c r="X69" s="23">
        <v>148046</v>
      </c>
      <c r="Y69" s="17">
        <v>45</v>
      </c>
      <c r="Z69" s="24">
        <v>24.7</v>
      </c>
      <c r="AA69" s="23">
        <v>3289</v>
      </c>
      <c r="AB69" s="19">
        <v>6000</v>
      </c>
      <c r="AC69" s="25">
        <v>1.8</v>
      </c>
      <c r="AD69" s="26">
        <f t="shared" si="11"/>
        <v>100</v>
      </c>
      <c r="AE69" s="19">
        <v>18000</v>
      </c>
      <c r="AF69" s="19">
        <v>27000</v>
      </c>
      <c r="AG69" s="19">
        <v>33000</v>
      </c>
      <c r="AH69" s="19">
        <v>0</v>
      </c>
      <c r="AI69" s="15" t="s">
        <v>62</v>
      </c>
    </row>
    <row r="70" spans="1:35" ht="16.5" customHeight="1">
      <c r="A70">
        <v>5409</v>
      </c>
      <c r="B70" s="13" t="str">
        <f t="shared" si="6"/>
        <v>ZeroZero</v>
      </c>
      <c r="C70" s="14" t="s">
        <v>282</v>
      </c>
      <c r="D70" s="15" t="s">
        <v>181</v>
      </c>
      <c r="E70" s="16" t="str">
        <f t="shared" si="7"/>
        <v>前八週無拉料</v>
      </c>
      <c r="F70" s="17" t="str">
        <f t="shared" si="8"/>
        <v>--</v>
      </c>
      <c r="G70" s="17" t="str">
        <f t="shared" si="9"/>
        <v>--</v>
      </c>
      <c r="H70" s="17" t="str">
        <f t="shared" si="10"/>
        <v>--</v>
      </c>
      <c r="I70" s="18">
        <f>IFERROR(VLOOKUP(C70,LastWeek!B:Q,8,FALSE),"")</f>
        <v>5000</v>
      </c>
      <c r="J70" s="19">
        <v>5000</v>
      </c>
      <c r="K70" s="19">
        <v>0</v>
      </c>
      <c r="L70" s="18">
        <f>IFERROR(VLOOKUP(C70,LastWeek!B:Q,11,FALSE),"")</f>
        <v>5000</v>
      </c>
      <c r="M70" s="19">
        <v>5000</v>
      </c>
      <c r="N70" s="20" t="s">
        <v>191</v>
      </c>
      <c r="O70" s="21" t="str">
        <f>IFERROR(VLOOKUP(C70,LastWeek!B:Q,13,FALSE),"")</f>
        <v>MP</v>
      </c>
      <c r="P70" s="16" t="str">
        <f>IFERROR(VLOOKUP(C70,LastWeek!B:Q,14,FALSE),"")</f>
        <v>Checking</v>
      </c>
      <c r="Q70" s="16" t="str">
        <f>IFERROR(VLOOKUP(C70,LastWeek!B:Q,15,FALSE),"")</f>
        <v>Sales</v>
      </c>
      <c r="R70" s="16"/>
      <c r="S70" s="22" t="str">
        <f>IFERROR(VLOOKUP(C70,LastWeek!B:Q,16,FALSE),"")</f>
        <v>cancel backlog</v>
      </c>
      <c r="T70" s="19">
        <v>5000</v>
      </c>
      <c r="U70" s="19">
        <v>0</v>
      </c>
      <c r="V70" s="19">
        <v>0</v>
      </c>
      <c r="W70" s="19">
        <v>0</v>
      </c>
      <c r="X70" s="23">
        <v>10000</v>
      </c>
      <c r="Y70" s="17" t="s">
        <v>58</v>
      </c>
      <c r="Z70" s="24" t="s">
        <v>58</v>
      </c>
      <c r="AA70" s="23">
        <v>0</v>
      </c>
      <c r="AB70" s="19" t="s">
        <v>58</v>
      </c>
      <c r="AC70" s="25" t="s">
        <v>68</v>
      </c>
      <c r="AD70" s="26" t="str">
        <f t="shared" si="11"/>
        <v>E</v>
      </c>
      <c r="AE70" s="19">
        <v>0</v>
      </c>
      <c r="AF70" s="19">
        <v>0</v>
      </c>
      <c r="AG70" s="19">
        <v>0</v>
      </c>
      <c r="AH70" s="19">
        <v>0</v>
      </c>
      <c r="AI70" s="15" t="s">
        <v>62</v>
      </c>
    </row>
    <row r="71" spans="1:35" ht="16.5" customHeight="1">
      <c r="A71">
        <v>5404</v>
      </c>
      <c r="B71" s="13" t="str">
        <f t="shared" si="6"/>
        <v>ZeroZero</v>
      </c>
      <c r="C71" s="14" t="s">
        <v>411</v>
      </c>
      <c r="D71" s="15" t="s">
        <v>249</v>
      </c>
      <c r="E71" s="16" t="str">
        <f t="shared" si="7"/>
        <v>前八週無拉料</v>
      </c>
      <c r="F71" s="17" t="str">
        <f t="shared" si="8"/>
        <v>--</v>
      </c>
      <c r="G71" s="17" t="str">
        <f t="shared" si="9"/>
        <v>--</v>
      </c>
      <c r="H71" s="17" t="str">
        <f t="shared" si="10"/>
        <v>--</v>
      </c>
      <c r="I71" s="18">
        <f>IFERROR(VLOOKUP(C71,LastWeek!B:Q,8,FALSE),"")</f>
        <v>0</v>
      </c>
      <c r="J71" s="19">
        <v>0</v>
      </c>
      <c r="K71" s="19">
        <v>0</v>
      </c>
      <c r="L71" s="18">
        <f>IFERROR(VLOOKUP(C71,LastWeek!B:Q,11,FALSE),"")</f>
        <v>3246</v>
      </c>
      <c r="M71" s="19">
        <v>656</v>
      </c>
      <c r="N71" s="20" t="s">
        <v>250</v>
      </c>
      <c r="O71" s="21" t="str">
        <f>IFERROR(VLOOKUP(C71,LastWeek!B:Q,13,FALSE),"")</f>
        <v>MP</v>
      </c>
      <c r="P71" s="16" t="str">
        <f>IFERROR(VLOOKUP(C71,LastWeek!B:Q,14,FALSE),"")</f>
        <v>Dead</v>
      </c>
      <c r="Q71" s="16" t="str">
        <f>IFERROR(VLOOKUP(C71,LastWeek!B:Q,15,FALSE),"")</f>
        <v>SalesPM</v>
      </c>
      <c r="R71" s="16"/>
      <c r="S71" s="22" t="str">
        <f>IFERROR(VLOOKUP(C71,LastWeek!B:Q,16,FALSE),"")</f>
        <v>20161121-demand delay to FEB</v>
      </c>
      <c r="T71" s="19">
        <v>656</v>
      </c>
      <c r="U71" s="19">
        <v>0</v>
      </c>
      <c r="V71" s="19">
        <v>0</v>
      </c>
      <c r="W71" s="19">
        <v>0</v>
      </c>
      <c r="X71" s="23">
        <v>656</v>
      </c>
      <c r="Y71" s="17" t="s">
        <v>58</v>
      </c>
      <c r="Z71" s="24" t="s">
        <v>58</v>
      </c>
      <c r="AA71" s="23">
        <v>0</v>
      </c>
      <c r="AB71" s="19" t="s">
        <v>58</v>
      </c>
      <c r="AC71" s="25" t="s">
        <v>68</v>
      </c>
      <c r="AD71" s="26" t="str">
        <f t="shared" si="11"/>
        <v>E</v>
      </c>
      <c r="AE71" s="19">
        <v>0</v>
      </c>
      <c r="AF71" s="19">
        <v>0</v>
      </c>
      <c r="AG71" s="19">
        <v>0</v>
      </c>
      <c r="AH71" s="19">
        <v>0</v>
      </c>
      <c r="AI71" s="15" t="s">
        <v>62</v>
      </c>
    </row>
    <row r="72" spans="1:35" ht="16.5" customHeight="1">
      <c r="A72">
        <v>5407</v>
      </c>
      <c r="B72" s="13" t="str">
        <f t="shared" si="6"/>
        <v>OverStock</v>
      </c>
      <c r="C72" s="14" t="s">
        <v>272</v>
      </c>
      <c r="D72" s="15" t="s">
        <v>181</v>
      </c>
      <c r="E72" s="16">
        <f t="shared" si="7"/>
        <v>20.8</v>
      </c>
      <c r="F72" s="17">
        <f t="shared" si="8"/>
        <v>177.3</v>
      </c>
      <c r="G72" s="17">
        <f t="shared" si="9"/>
        <v>33.6</v>
      </c>
      <c r="H72" s="17">
        <f t="shared" si="10"/>
        <v>286.39999999999998</v>
      </c>
      <c r="I72" s="18">
        <f>IFERROR(VLOOKUP(C72,LastWeek!B:Q,8,FALSE),"")</f>
        <v>63000</v>
      </c>
      <c r="J72" s="19">
        <v>63000</v>
      </c>
      <c r="K72" s="19">
        <v>21000</v>
      </c>
      <c r="L72" s="18">
        <f>IFERROR(VLOOKUP(C72,LastWeek!B:Q,11,FALSE),"")</f>
        <v>39000</v>
      </c>
      <c r="M72" s="19">
        <v>39000</v>
      </c>
      <c r="N72" s="20" t="s">
        <v>250</v>
      </c>
      <c r="O72" s="21" t="str">
        <f>IFERROR(VLOOKUP(C72,LastWeek!B:Q,13,FALSE),"")</f>
        <v>MP</v>
      </c>
      <c r="P72" s="16" t="str">
        <f>IFERROR(VLOOKUP(C72,LastWeek!B:Q,14,FALSE),"")</f>
        <v>Slow</v>
      </c>
      <c r="Q72" s="16" t="str">
        <f>IFERROR(VLOOKUP(C72,LastWeek!B:Q,15,FALSE),"")</f>
        <v>Sales</v>
      </c>
      <c r="R72" s="16"/>
      <c r="S72" s="22" t="str">
        <f>IFERROR(VLOOKUP(C72,LastWeek!B:Q,16,FALSE),"")</f>
        <v>20161230-demand delay to FEB</v>
      </c>
      <c r="T72" s="19">
        <v>39000</v>
      </c>
      <c r="U72" s="19">
        <v>0</v>
      </c>
      <c r="V72" s="19">
        <v>0</v>
      </c>
      <c r="W72" s="19">
        <v>0</v>
      </c>
      <c r="X72" s="23">
        <v>102000</v>
      </c>
      <c r="Y72" s="17">
        <v>54.4</v>
      </c>
      <c r="Z72" s="24">
        <v>463.6</v>
      </c>
      <c r="AA72" s="23">
        <v>1875</v>
      </c>
      <c r="AB72" s="19">
        <v>220</v>
      </c>
      <c r="AC72" s="25">
        <v>0.1</v>
      </c>
      <c r="AD72" s="26">
        <f t="shared" si="11"/>
        <v>50</v>
      </c>
      <c r="AE72" s="19">
        <v>0</v>
      </c>
      <c r="AF72" s="19">
        <v>0</v>
      </c>
      <c r="AG72" s="19">
        <v>1977</v>
      </c>
      <c r="AH72" s="19">
        <v>0</v>
      </c>
      <c r="AI72" s="15" t="s">
        <v>62</v>
      </c>
    </row>
    <row r="73" spans="1:35" ht="16.5" customHeight="1">
      <c r="A73">
        <v>5406</v>
      </c>
      <c r="B73" s="13" t="str">
        <f t="shared" si="6"/>
        <v>OverStock</v>
      </c>
      <c r="C73" s="14" t="s">
        <v>374</v>
      </c>
      <c r="D73" s="15" t="s">
        <v>358</v>
      </c>
      <c r="E73" s="16">
        <f t="shared" si="7"/>
        <v>16.2</v>
      </c>
      <c r="F73" s="17">
        <f t="shared" si="8"/>
        <v>9.1999999999999993</v>
      </c>
      <c r="G73" s="17">
        <f t="shared" si="9"/>
        <v>24.3</v>
      </c>
      <c r="H73" s="17">
        <f t="shared" si="10"/>
        <v>13.8</v>
      </c>
      <c r="I73" s="18">
        <f>IFERROR(VLOOKUP(C73,LastWeek!B:Q,8,FALSE),"")</f>
        <v>60000</v>
      </c>
      <c r="J73" s="19">
        <v>60000</v>
      </c>
      <c r="K73" s="19">
        <v>60000</v>
      </c>
      <c r="L73" s="18">
        <f>IFERROR(VLOOKUP(C73,LastWeek!B:Q,11,FALSE),"")</f>
        <v>45475</v>
      </c>
      <c r="M73" s="19">
        <v>39882</v>
      </c>
      <c r="N73" s="20" t="s">
        <v>250</v>
      </c>
      <c r="O73" s="21" t="str">
        <f>IFERROR(VLOOKUP(C73,LastWeek!B:Q,13,FALSE),"")</f>
        <v>MP</v>
      </c>
      <c r="P73" s="16" t="str">
        <f>IFERROR(VLOOKUP(C73,LastWeek!B:Q,14,FALSE),"")</f>
        <v>Checking</v>
      </c>
      <c r="Q73" s="16" t="str">
        <f>IFERROR(VLOOKUP(C73,LastWeek!B:Q,15,FALSE),"")</f>
        <v>Sales</v>
      </c>
      <c r="R73" s="16"/>
      <c r="S73" s="22" t="str">
        <f>IFERROR(VLOOKUP(C73,LastWeek!B:Q,16,FALSE),"")</f>
        <v>cust is downside since JAN, FCST:15K/M</v>
      </c>
      <c r="T73" s="19">
        <v>15000</v>
      </c>
      <c r="U73" s="19">
        <v>0</v>
      </c>
      <c r="V73" s="19">
        <v>24882</v>
      </c>
      <c r="W73" s="19">
        <v>0</v>
      </c>
      <c r="X73" s="23">
        <v>99882</v>
      </c>
      <c r="Y73" s="17">
        <v>40.5</v>
      </c>
      <c r="Z73" s="24">
        <v>23.1</v>
      </c>
      <c r="AA73" s="23">
        <v>2468</v>
      </c>
      <c r="AB73" s="19">
        <v>4333</v>
      </c>
      <c r="AC73" s="25">
        <v>1.8</v>
      </c>
      <c r="AD73" s="26">
        <f t="shared" si="11"/>
        <v>100</v>
      </c>
      <c r="AE73" s="19">
        <v>12000</v>
      </c>
      <c r="AF73" s="19">
        <v>21000</v>
      </c>
      <c r="AG73" s="19">
        <v>24000</v>
      </c>
      <c r="AH73" s="19">
        <v>0</v>
      </c>
      <c r="AI73" s="15" t="s">
        <v>62</v>
      </c>
    </row>
    <row r="74" spans="1:35" ht="16.5" customHeight="1">
      <c r="A74">
        <v>5415</v>
      </c>
      <c r="B74" s="13" t="str">
        <f t="shared" si="6"/>
        <v>OverStock</v>
      </c>
      <c r="C74" s="14" t="s">
        <v>258</v>
      </c>
      <c r="D74" s="15" t="s">
        <v>181</v>
      </c>
      <c r="E74" s="16">
        <f t="shared" si="7"/>
        <v>14</v>
      </c>
      <c r="F74" s="17">
        <f t="shared" si="8"/>
        <v>20.8</v>
      </c>
      <c r="G74" s="17">
        <f t="shared" si="9"/>
        <v>38</v>
      </c>
      <c r="H74" s="17">
        <f t="shared" si="10"/>
        <v>56.3</v>
      </c>
      <c r="I74" s="18">
        <f>IFERROR(VLOOKUP(C74,LastWeek!B:Q,8,FALSE),"")</f>
        <v>114000</v>
      </c>
      <c r="J74" s="19">
        <v>114000</v>
      </c>
      <c r="K74" s="19">
        <v>0</v>
      </c>
      <c r="L74" s="18">
        <f>IFERROR(VLOOKUP(C74,LastWeek!B:Q,11,FALSE),"")</f>
        <v>51000</v>
      </c>
      <c r="M74" s="19">
        <v>42000</v>
      </c>
      <c r="N74" s="20" t="s">
        <v>191</v>
      </c>
      <c r="O74" s="21" t="str">
        <f>IFERROR(VLOOKUP(C74,LastWeek!B:Q,13,FALSE),"")</f>
        <v>MP</v>
      </c>
      <c r="P74" s="16" t="str">
        <f>IFERROR(VLOOKUP(C74,LastWeek!B:Q,14,FALSE),"")</f>
        <v>Checking</v>
      </c>
      <c r="Q74" s="16" t="str">
        <f>IFERROR(VLOOKUP(C74,LastWeek!B:Q,15,FALSE),"")</f>
        <v>Sales</v>
      </c>
      <c r="R74" s="16"/>
      <c r="S74" s="22" t="str">
        <f>IFERROR(VLOOKUP(C74,LastWeek!B:Q,16,FALSE),"")</f>
        <v>FCST:9K/M</v>
      </c>
      <c r="T74" s="19">
        <v>27000</v>
      </c>
      <c r="U74" s="19">
        <v>3000</v>
      </c>
      <c r="V74" s="19">
        <v>12000</v>
      </c>
      <c r="W74" s="19">
        <v>0</v>
      </c>
      <c r="X74" s="23">
        <v>156000</v>
      </c>
      <c r="Y74" s="17">
        <v>52</v>
      </c>
      <c r="Z74" s="24">
        <v>77.099999999999994</v>
      </c>
      <c r="AA74" s="23">
        <v>3000</v>
      </c>
      <c r="AB74" s="19">
        <v>2024</v>
      </c>
      <c r="AC74" s="25">
        <v>0.7</v>
      </c>
      <c r="AD74" s="26">
        <f t="shared" si="11"/>
        <v>100</v>
      </c>
      <c r="AE74" s="19">
        <v>6213</v>
      </c>
      <c r="AF74" s="19">
        <v>12000</v>
      </c>
      <c r="AG74" s="19">
        <v>4000</v>
      </c>
      <c r="AH74" s="19">
        <v>0</v>
      </c>
      <c r="AI74" s="15" t="s">
        <v>62</v>
      </c>
    </row>
    <row r="75" spans="1:35" ht="16.5" customHeight="1">
      <c r="A75">
        <v>5414</v>
      </c>
      <c r="B75" s="13" t="str">
        <f t="shared" si="6"/>
        <v>OverStock</v>
      </c>
      <c r="C75" s="14" t="s">
        <v>436</v>
      </c>
      <c r="D75" s="15" t="s">
        <v>383</v>
      </c>
      <c r="E75" s="16">
        <f t="shared" si="7"/>
        <v>14.9</v>
      </c>
      <c r="F75" s="17">
        <f t="shared" si="8"/>
        <v>20.9</v>
      </c>
      <c r="G75" s="17">
        <f t="shared" si="9"/>
        <v>9.1</v>
      </c>
      <c r="H75" s="17">
        <f t="shared" si="10"/>
        <v>12.9</v>
      </c>
      <c r="I75" s="18">
        <f>IFERROR(VLOOKUP(C75,LastWeek!B:Q,8,FALSE),"")</f>
        <v>45000</v>
      </c>
      <c r="J75" s="19">
        <v>24000</v>
      </c>
      <c r="K75" s="19">
        <v>15000</v>
      </c>
      <c r="L75" s="18">
        <f>IFERROR(VLOOKUP(C75,LastWeek!B:Q,11,FALSE),"")</f>
        <v>12000</v>
      </c>
      <c r="M75" s="19">
        <v>39000</v>
      </c>
      <c r="N75" s="20" t="s">
        <v>250</v>
      </c>
      <c r="O75" s="21" t="str">
        <f>IFERROR(VLOOKUP(C75,LastWeek!B:Q,13,FALSE),"")</f>
        <v>MP</v>
      </c>
      <c r="P75" s="16" t="str">
        <f>IFERROR(VLOOKUP(C75,LastWeek!B:Q,14,FALSE),"")</f>
        <v>Checking</v>
      </c>
      <c r="Q75" s="16" t="str">
        <f>IFERROR(VLOOKUP(C75,LastWeek!B:Q,15,FALSE),"")</f>
        <v>Sales</v>
      </c>
      <c r="R75" s="16"/>
      <c r="S75" s="22" t="str">
        <f>IFERROR(VLOOKUP(C75,LastWeek!B:Q,16,FALSE),"")</f>
        <v>FCST:15K/M</v>
      </c>
      <c r="T75" s="19">
        <v>39000</v>
      </c>
      <c r="U75" s="19">
        <v>0</v>
      </c>
      <c r="V75" s="19">
        <v>0</v>
      </c>
      <c r="W75" s="19">
        <v>0</v>
      </c>
      <c r="X75" s="23">
        <v>63000</v>
      </c>
      <c r="Y75" s="17">
        <v>24</v>
      </c>
      <c r="Z75" s="24">
        <v>33.799999999999997</v>
      </c>
      <c r="AA75" s="23">
        <v>2625</v>
      </c>
      <c r="AB75" s="19">
        <v>1862</v>
      </c>
      <c r="AC75" s="25">
        <v>0.7</v>
      </c>
      <c r="AD75" s="26">
        <f t="shared" si="11"/>
        <v>100</v>
      </c>
      <c r="AE75" s="19">
        <v>0</v>
      </c>
      <c r="AF75" s="19">
        <v>11381</v>
      </c>
      <c r="AG75" s="19">
        <v>13379</v>
      </c>
      <c r="AH75" s="19">
        <v>14300</v>
      </c>
      <c r="AI75" s="15" t="s">
        <v>62</v>
      </c>
    </row>
    <row r="76" spans="1:35" ht="16.5" customHeight="1">
      <c r="A76">
        <v>5422</v>
      </c>
      <c r="B76" s="13" t="str">
        <f t="shared" si="6"/>
        <v>ZeroZero</v>
      </c>
      <c r="C76" s="14" t="s">
        <v>97</v>
      </c>
      <c r="D76" s="15" t="s">
        <v>76</v>
      </c>
      <c r="E76" s="16" t="str">
        <f t="shared" si="7"/>
        <v>前八週無拉料</v>
      </c>
      <c r="F76" s="17" t="str">
        <f t="shared" si="8"/>
        <v>--</v>
      </c>
      <c r="G76" s="17" t="str">
        <f t="shared" si="9"/>
        <v>--</v>
      </c>
      <c r="H76" s="17" t="str">
        <f t="shared" si="10"/>
        <v>--</v>
      </c>
      <c r="I76" s="18">
        <f>IFERROR(VLOOKUP(C76,LastWeek!B:Q,8,FALSE),"")</f>
        <v>3000</v>
      </c>
      <c r="J76" s="19">
        <v>0</v>
      </c>
      <c r="K76" s="19">
        <v>0</v>
      </c>
      <c r="L76" s="18">
        <f>IFERROR(VLOOKUP(C76,LastWeek!B:Q,11,FALSE),"")</f>
        <v>1500</v>
      </c>
      <c r="M76" s="19">
        <v>4500</v>
      </c>
      <c r="N76" s="20" t="s">
        <v>61</v>
      </c>
      <c r="O76" s="21" t="str">
        <f>IFERROR(VLOOKUP(C76,LastWeek!B:Q,13,FALSE),"")</f>
        <v>MP</v>
      </c>
      <c r="P76" s="16" t="str">
        <f>IFERROR(VLOOKUP(C76,LastWeek!B:Q,14,FALSE),"")</f>
        <v>Checking</v>
      </c>
      <c r="Q76" s="16" t="str">
        <f>IFERROR(VLOOKUP(C76,LastWeek!B:Q,15,FALSE),"")</f>
        <v>Sales</v>
      </c>
      <c r="R76" s="16"/>
      <c r="S76" s="22">
        <f>IFERROR(VLOOKUP(C76,LastWeek!B:Q,16,FALSE),"")</f>
        <v>0</v>
      </c>
      <c r="T76" s="19">
        <v>4500</v>
      </c>
      <c r="U76" s="19">
        <v>0</v>
      </c>
      <c r="V76" s="19">
        <v>0</v>
      </c>
      <c r="W76" s="19">
        <v>0</v>
      </c>
      <c r="X76" s="23">
        <v>4500</v>
      </c>
      <c r="Y76" s="17" t="s">
        <v>58</v>
      </c>
      <c r="Z76" s="24" t="s">
        <v>58</v>
      </c>
      <c r="AA76" s="23">
        <v>0</v>
      </c>
      <c r="AB76" s="19" t="s">
        <v>58</v>
      </c>
      <c r="AC76" s="25" t="s">
        <v>68</v>
      </c>
      <c r="AD76" s="26" t="str">
        <f t="shared" si="11"/>
        <v>E</v>
      </c>
      <c r="AE76" s="19">
        <v>0</v>
      </c>
      <c r="AF76" s="19">
        <v>0</v>
      </c>
      <c r="AG76" s="19">
        <v>0</v>
      </c>
      <c r="AH76" s="19">
        <v>0</v>
      </c>
      <c r="AI76" s="15" t="s">
        <v>62</v>
      </c>
    </row>
    <row r="77" spans="1:35" ht="16.5" customHeight="1">
      <c r="A77">
        <v>5421</v>
      </c>
      <c r="B77" s="13" t="str">
        <f t="shared" si="6"/>
        <v>ZeroZero</v>
      </c>
      <c r="C77" s="14" t="s">
        <v>391</v>
      </c>
      <c r="D77" s="15" t="s">
        <v>358</v>
      </c>
      <c r="E77" s="16" t="str">
        <f t="shared" si="7"/>
        <v>前八週無拉料</v>
      </c>
      <c r="F77" s="17" t="str">
        <f t="shared" si="8"/>
        <v>--</v>
      </c>
      <c r="G77" s="17" t="str">
        <f t="shared" si="9"/>
        <v>--</v>
      </c>
      <c r="H77" s="17" t="str">
        <f t="shared" si="10"/>
        <v>--</v>
      </c>
      <c r="I77" s="18">
        <f>IFERROR(VLOOKUP(C77,LastWeek!B:Q,8,FALSE),"")</f>
        <v>24000</v>
      </c>
      <c r="J77" s="19">
        <v>0</v>
      </c>
      <c r="K77" s="19">
        <v>0</v>
      </c>
      <c r="L77" s="18">
        <f>IFERROR(VLOOKUP(C77,LastWeek!B:Q,11,FALSE),"")</f>
        <v>0</v>
      </c>
      <c r="M77" s="19">
        <v>24000</v>
      </c>
      <c r="N77" s="20" t="s">
        <v>250</v>
      </c>
      <c r="O77" s="21" t="str">
        <f>IFERROR(VLOOKUP(C77,LastWeek!B:Q,13,FALSE),"")</f>
        <v>MP</v>
      </c>
      <c r="P77" s="16" t="str">
        <f>IFERROR(VLOOKUP(C77,LastWeek!B:Q,14,FALSE),"")</f>
        <v>Done</v>
      </c>
      <c r="Q77" s="16" t="str">
        <f>IFERROR(VLOOKUP(C77,LastWeek!B:Q,15,FALSE),"")</f>
        <v>Sales</v>
      </c>
      <c r="R77" s="16"/>
      <c r="S77" s="22" t="str">
        <f>IFERROR(VLOOKUP(C77,LastWeek!B:Q,16,FALSE),"")</f>
        <v>consumed on DEC</v>
      </c>
      <c r="T77" s="19">
        <v>24000</v>
      </c>
      <c r="U77" s="19">
        <v>0</v>
      </c>
      <c r="V77" s="19">
        <v>0</v>
      </c>
      <c r="W77" s="19">
        <v>0</v>
      </c>
      <c r="X77" s="23">
        <v>24000</v>
      </c>
      <c r="Y77" s="17" t="s">
        <v>58</v>
      </c>
      <c r="Z77" s="24" t="s">
        <v>58</v>
      </c>
      <c r="AA77" s="23">
        <v>0</v>
      </c>
      <c r="AB77" s="19" t="s">
        <v>58</v>
      </c>
      <c r="AC77" s="25" t="s">
        <v>68</v>
      </c>
      <c r="AD77" s="26" t="str">
        <f t="shared" si="11"/>
        <v>E</v>
      </c>
      <c r="AE77" s="19">
        <v>0</v>
      </c>
      <c r="AF77" s="19">
        <v>0</v>
      </c>
      <c r="AG77" s="19">
        <v>0</v>
      </c>
      <c r="AH77" s="19">
        <v>0</v>
      </c>
      <c r="AI77" s="15" t="s">
        <v>62</v>
      </c>
    </row>
    <row r="78" spans="1:35" ht="16.5" customHeight="1">
      <c r="A78">
        <v>5392</v>
      </c>
      <c r="B78" s="13" t="str">
        <f t="shared" si="6"/>
        <v>FCST</v>
      </c>
      <c r="C78" s="14" t="s">
        <v>335</v>
      </c>
      <c r="D78" s="15" t="s">
        <v>181</v>
      </c>
      <c r="E78" s="16" t="str">
        <f t="shared" si="7"/>
        <v>前八週無拉料</v>
      </c>
      <c r="F78" s="17">
        <f t="shared" si="8"/>
        <v>14.5</v>
      </c>
      <c r="G78" s="17" t="str">
        <f t="shared" si="9"/>
        <v>--</v>
      </c>
      <c r="H78" s="17">
        <f t="shared" si="10"/>
        <v>28.9</v>
      </c>
      <c r="I78" s="18">
        <f>IFERROR(VLOOKUP(C78,LastWeek!B:Q,8,FALSE),"")</f>
        <v>42000</v>
      </c>
      <c r="J78" s="19">
        <v>42000</v>
      </c>
      <c r="K78" s="19">
        <v>27000</v>
      </c>
      <c r="L78" s="18">
        <f>IFERROR(VLOOKUP(C78,LastWeek!B:Q,11,FALSE),"")</f>
        <v>18000</v>
      </c>
      <c r="M78" s="19">
        <v>21000</v>
      </c>
      <c r="N78" s="20" t="s">
        <v>250</v>
      </c>
      <c r="O78" s="21" t="str">
        <f>IFERROR(VLOOKUP(C78,LastWeek!B:Q,13,FALSE),"")</f>
        <v>New</v>
      </c>
      <c r="P78" s="16" t="str">
        <f>IFERROR(VLOOKUP(C78,LastWeek!B:Q,14,FALSE),"")</f>
        <v>Checking</v>
      </c>
      <c r="Q78" s="16" t="str">
        <f>IFERROR(VLOOKUP(C78,LastWeek!B:Q,15,FALSE),"")</f>
        <v>Sales</v>
      </c>
      <c r="R78" s="16"/>
      <c r="S78" s="22" t="str">
        <f>IFERROR(VLOOKUP(C78,LastWeek!B:Q,16,FALSE),"")</f>
        <v>for UBNT new project</v>
      </c>
      <c r="T78" s="19">
        <v>21000</v>
      </c>
      <c r="U78" s="19">
        <v>0</v>
      </c>
      <c r="V78" s="19">
        <v>0</v>
      </c>
      <c r="W78" s="19">
        <v>0</v>
      </c>
      <c r="X78" s="23">
        <v>63000</v>
      </c>
      <c r="Y78" s="17" t="s">
        <v>58</v>
      </c>
      <c r="Z78" s="24">
        <v>43.4</v>
      </c>
      <c r="AA78" s="23">
        <v>0</v>
      </c>
      <c r="AB78" s="19">
        <v>1452</v>
      </c>
      <c r="AC78" s="25" t="s">
        <v>65</v>
      </c>
      <c r="AD78" s="26" t="str">
        <f t="shared" si="11"/>
        <v>F</v>
      </c>
      <c r="AE78" s="19">
        <v>0</v>
      </c>
      <c r="AF78" s="19">
        <v>13064</v>
      </c>
      <c r="AG78" s="19">
        <v>0</v>
      </c>
      <c r="AH78" s="19">
        <v>0</v>
      </c>
      <c r="AI78" s="15" t="s">
        <v>62</v>
      </c>
    </row>
    <row r="79" spans="1:35" ht="16.5" customHeight="1">
      <c r="A79">
        <v>8447</v>
      </c>
      <c r="B79" s="13" t="str">
        <f t="shared" si="6"/>
        <v>ZeroZero</v>
      </c>
      <c r="C79" s="14" t="s">
        <v>306</v>
      </c>
      <c r="D79" s="15" t="s">
        <v>181</v>
      </c>
      <c r="E79" s="16" t="str">
        <f t="shared" si="7"/>
        <v>前八週無拉料</v>
      </c>
      <c r="F79" s="17" t="str">
        <f t="shared" si="8"/>
        <v>--</v>
      </c>
      <c r="G79" s="17" t="str">
        <f t="shared" si="9"/>
        <v>--</v>
      </c>
      <c r="H79" s="17" t="str">
        <f t="shared" si="10"/>
        <v>--</v>
      </c>
      <c r="I79" s="18">
        <f>IFERROR(VLOOKUP(C79,LastWeek!B:Q,8,FALSE),"")</f>
        <v>0</v>
      </c>
      <c r="J79" s="19">
        <v>0</v>
      </c>
      <c r="K79" s="19">
        <v>0</v>
      </c>
      <c r="L79" s="18">
        <f>IFERROR(VLOOKUP(C79,LastWeek!B:Q,11,FALSE),"")</f>
        <v>3000</v>
      </c>
      <c r="M79" s="19">
        <v>3000</v>
      </c>
      <c r="N79" s="20" t="s">
        <v>191</v>
      </c>
      <c r="O79" s="21" t="str">
        <f>IFERROR(VLOOKUP(C79,LastWeek!B:Q,13,FALSE),"")</f>
        <v>MP</v>
      </c>
      <c r="P79" s="16" t="str">
        <f>IFERROR(VLOOKUP(C79,LastWeek!B:Q,14,FALSE),"")</f>
        <v>Checking</v>
      </c>
      <c r="Q79" s="16" t="str">
        <f>IFERROR(VLOOKUP(C79,LastWeek!B:Q,15,FALSE),"")</f>
        <v>Sales</v>
      </c>
      <c r="R79" s="16"/>
      <c r="S79" s="22" t="str">
        <f>IFERROR(VLOOKUP(C79,LastWeek!B:Q,16,FALSE),"")</f>
        <v>buffer stock for 130W project</v>
      </c>
      <c r="T79" s="19">
        <v>3000</v>
      </c>
      <c r="U79" s="19">
        <v>0</v>
      </c>
      <c r="V79" s="19">
        <v>0</v>
      </c>
      <c r="W79" s="19">
        <v>0</v>
      </c>
      <c r="X79" s="23">
        <v>3000</v>
      </c>
      <c r="Y79" s="17" t="s">
        <v>58</v>
      </c>
      <c r="Z79" s="24" t="s">
        <v>58</v>
      </c>
      <c r="AA79" s="23">
        <v>0</v>
      </c>
      <c r="AB79" s="19" t="s">
        <v>58</v>
      </c>
      <c r="AC79" s="25" t="s">
        <v>68</v>
      </c>
      <c r="AD79" s="26" t="str">
        <f t="shared" si="11"/>
        <v>E</v>
      </c>
      <c r="AE79" s="19">
        <v>0</v>
      </c>
      <c r="AF79" s="19">
        <v>0</v>
      </c>
      <c r="AG79" s="19">
        <v>0</v>
      </c>
      <c r="AH79" s="19">
        <v>0</v>
      </c>
      <c r="AI79" s="15" t="s">
        <v>62</v>
      </c>
    </row>
    <row r="80" spans="1:35" ht="16.5" customHeight="1">
      <c r="A80">
        <v>5423</v>
      </c>
      <c r="B80" s="13" t="str">
        <f t="shared" si="6"/>
        <v>ZeroZero</v>
      </c>
      <c r="C80" s="14" t="s">
        <v>95</v>
      </c>
      <c r="D80" s="15" t="s">
        <v>76</v>
      </c>
      <c r="E80" s="16" t="str">
        <f t="shared" si="7"/>
        <v>前八週無拉料</v>
      </c>
      <c r="F80" s="17" t="str">
        <f t="shared" si="8"/>
        <v>--</v>
      </c>
      <c r="G80" s="17" t="str">
        <f t="shared" si="9"/>
        <v>--</v>
      </c>
      <c r="H80" s="17" t="str">
        <f t="shared" si="10"/>
        <v>--</v>
      </c>
      <c r="I80" s="18">
        <f>IFERROR(VLOOKUP(C80,LastWeek!B:Q,8,FALSE),"")</f>
        <v>2500</v>
      </c>
      <c r="J80" s="19">
        <v>2500</v>
      </c>
      <c r="K80" s="19">
        <v>0</v>
      </c>
      <c r="L80" s="18">
        <f>IFERROR(VLOOKUP(C80,LastWeek!B:Q,11,FALSE),"")</f>
        <v>1927</v>
      </c>
      <c r="M80" s="19">
        <v>6927</v>
      </c>
      <c r="N80" s="20" t="s">
        <v>61</v>
      </c>
      <c r="O80" s="21" t="str">
        <f>IFERROR(VLOOKUP(C80,LastWeek!B:Q,13,FALSE),"")</f>
        <v>MP</v>
      </c>
      <c r="P80" s="16" t="str">
        <f>IFERROR(VLOOKUP(C80,LastWeek!B:Q,14,FALSE),"")</f>
        <v>Done</v>
      </c>
      <c r="Q80" s="16" t="str">
        <f>IFERROR(VLOOKUP(C80,LastWeek!B:Q,15,FALSE),"")</f>
        <v>Sales</v>
      </c>
      <c r="R80" s="16"/>
      <c r="S80" s="22" t="str">
        <f>IFERROR(VLOOKUP(C80,LastWeek!B:Q,16,FALSE),"")</f>
        <v>last order 5k , project eol</v>
      </c>
      <c r="T80" s="19">
        <v>0</v>
      </c>
      <c r="U80" s="19">
        <v>0</v>
      </c>
      <c r="V80" s="19">
        <v>6927</v>
      </c>
      <c r="W80" s="19">
        <v>0</v>
      </c>
      <c r="X80" s="23">
        <v>9427</v>
      </c>
      <c r="Y80" s="17" t="s">
        <v>58</v>
      </c>
      <c r="Z80" s="24" t="s">
        <v>58</v>
      </c>
      <c r="AA80" s="23">
        <v>0</v>
      </c>
      <c r="AB80" s="19" t="s">
        <v>58</v>
      </c>
      <c r="AC80" s="25" t="s">
        <v>68</v>
      </c>
      <c r="AD80" s="26" t="str">
        <f t="shared" si="11"/>
        <v>E</v>
      </c>
      <c r="AE80" s="19">
        <v>0</v>
      </c>
      <c r="AF80" s="19">
        <v>0</v>
      </c>
      <c r="AG80" s="19">
        <v>0</v>
      </c>
      <c r="AH80" s="19">
        <v>0</v>
      </c>
      <c r="AI80" s="15" t="s">
        <v>62</v>
      </c>
    </row>
    <row r="81" spans="1:35" ht="16.5" customHeight="1">
      <c r="A81">
        <v>5425</v>
      </c>
      <c r="B81" s="13" t="str">
        <f t="shared" si="6"/>
        <v>OverStock</v>
      </c>
      <c r="C81" s="14" t="s">
        <v>262</v>
      </c>
      <c r="D81" s="15" t="s">
        <v>181</v>
      </c>
      <c r="E81" s="16">
        <f t="shared" si="7"/>
        <v>10.5</v>
      </c>
      <c r="F81" s="17">
        <f t="shared" si="8"/>
        <v>11.8</v>
      </c>
      <c r="G81" s="17">
        <f t="shared" si="9"/>
        <v>46</v>
      </c>
      <c r="H81" s="17">
        <f t="shared" si="10"/>
        <v>51.7</v>
      </c>
      <c r="I81" s="18">
        <f>IFERROR(VLOOKUP(C81,LastWeek!B:Q,8,FALSE),"")</f>
        <v>138000</v>
      </c>
      <c r="J81" s="19">
        <v>138000</v>
      </c>
      <c r="K81" s="19">
        <v>96000</v>
      </c>
      <c r="L81" s="18">
        <f>IFERROR(VLOOKUP(C81,LastWeek!B:Q,11,FALSE),"")</f>
        <v>34386</v>
      </c>
      <c r="M81" s="19">
        <v>31386</v>
      </c>
      <c r="N81" s="20" t="s">
        <v>191</v>
      </c>
      <c r="O81" s="21" t="str">
        <f>IFERROR(VLOOKUP(C81,LastWeek!B:Q,13,FALSE),"")</f>
        <v>MP</v>
      </c>
      <c r="P81" s="16" t="str">
        <f>IFERROR(VLOOKUP(C81,LastWeek!B:Q,14,FALSE),"")</f>
        <v>Checking</v>
      </c>
      <c r="Q81" s="16" t="str">
        <f>IFERROR(VLOOKUP(C81,LastWeek!B:Q,15,FALSE),"")</f>
        <v>Sales</v>
      </c>
      <c r="R81" s="16"/>
      <c r="S81" s="22" t="str">
        <f>IFERROR(VLOOKUP(C81,LastWeek!B:Q,16,FALSE),"")</f>
        <v>FCST:9K/M</v>
      </c>
      <c r="T81" s="19">
        <v>30000</v>
      </c>
      <c r="U81" s="19">
        <v>0</v>
      </c>
      <c r="V81" s="19">
        <v>1386</v>
      </c>
      <c r="W81" s="19">
        <v>0</v>
      </c>
      <c r="X81" s="23">
        <v>169386</v>
      </c>
      <c r="Y81" s="17">
        <v>56.5</v>
      </c>
      <c r="Z81" s="24">
        <v>63.5</v>
      </c>
      <c r="AA81" s="23">
        <v>3000</v>
      </c>
      <c r="AB81" s="19">
        <v>2667</v>
      </c>
      <c r="AC81" s="25">
        <v>0.9</v>
      </c>
      <c r="AD81" s="26">
        <f t="shared" si="11"/>
        <v>100</v>
      </c>
      <c r="AE81" s="19">
        <v>15000</v>
      </c>
      <c r="AF81" s="19">
        <v>9000</v>
      </c>
      <c r="AG81" s="19">
        <v>6000</v>
      </c>
      <c r="AH81" s="19">
        <v>18000</v>
      </c>
      <c r="AI81" s="15" t="s">
        <v>62</v>
      </c>
    </row>
    <row r="82" spans="1:35" ht="16.5" customHeight="1">
      <c r="A82">
        <v>5388</v>
      </c>
      <c r="B82" s="13" t="str">
        <f t="shared" si="6"/>
        <v>ZeroZero</v>
      </c>
      <c r="C82" s="14" t="s">
        <v>290</v>
      </c>
      <c r="D82" s="15" t="s">
        <v>181</v>
      </c>
      <c r="E82" s="16" t="str">
        <f t="shared" si="7"/>
        <v>前八週無拉料</v>
      </c>
      <c r="F82" s="17" t="str">
        <f t="shared" si="8"/>
        <v>--</v>
      </c>
      <c r="G82" s="17" t="str">
        <f t="shared" si="9"/>
        <v>--</v>
      </c>
      <c r="H82" s="17" t="str">
        <f t="shared" si="10"/>
        <v>--</v>
      </c>
      <c r="I82" s="18">
        <f>IFERROR(VLOOKUP(C82,LastWeek!B:Q,8,FALSE),"")</f>
        <v>30000</v>
      </c>
      <c r="J82" s="19">
        <v>30000</v>
      </c>
      <c r="K82" s="19">
        <v>30000</v>
      </c>
      <c r="L82" s="18">
        <f>IFERROR(VLOOKUP(C82,LastWeek!B:Q,11,FALSE),"")</f>
        <v>3000</v>
      </c>
      <c r="M82" s="19">
        <v>3000</v>
      </c>
      <c r="N82" s="20" t="s">
        <v>191</v>
      </c>
      <c r="O82" s="21" t="str">
        <f>IFERROR(VLOOKUP(C82,LastWeek!B:Q,13,FALSE),"")</f>
        <v>MP</v>
      </c>
      <c r="P82" s="16" t="str">
        <f>IFERROR(VLOOKUP(C82,LastWeek!B:Q,14,FALSE),"")</f>
        <v>Checking</v>
      </c>
      <c r="Q82" s="16" t="str">
        <f>IFERROR(VLOOKUP(C82,LastWeek!B:Q,15,FALSE),"")</f>
        <v>Sales</v>
      </c>
      <c r="R82" s="16"/>
      <c r="S82" s="22" t="str">
        <f>IFERROR(VLOOKUP(C82,LastWeek!B:Q,16,FALSE),"")</f>
        <v>transfer to SZ</v>
      </c>
      <c r="T82" s="19">
        <v>3000</v>
      </c>
      <c r="U82" s="19">
        <v>0</v>
      </c>
      <c r="V82" s="19">
        <v>0</v>
      </c>
      <c r="W82" s="19">
        <v>0</v>
      </c>
      <c r="X82" s="23">
        <v>33000</v>
      </c>
      <c r="Y82" s="17" t="s">
        <v>58</v>
      </c>
      <c r="Z82" s="24" t="s">
        <v>58</v>
      </c>
      <c r="AA82" s="23">
        <v>0</v>
      </c>
      <c r="AB82" s="19" t="s">
        <v>58</v>
      </c>
      <c r="AC82" s="25" t="s">
        <v>68</v>
      </c>
      <c r="AD82" s="26" t="str">
        <f t="shared" si="11"/>
        <v>E</v>
      </c>
      <c r="AE82" s="19">
        <v>0</v>
      </c>
      <c r="AF82" s="19">
        <v>0</v>
      </c>
      <c r="AG82" s="19">
        <v>0</v>
      </c>
      <c r="AH82" s="19">
        <v>0</v>
      </c>
      <c r="AI82" s="15" t="s">
        <v>62</v>
      </c>
    </row>
    <row r="83" spans="1:35" ht="16.5" customHeight="1">
      <c r="A83">
        <v>5386</v>
      </c>
      <c r="B83" s="13" t="str">
        <f t="shared" si="6"/>
        <v>ZeroZero</v>
      </c>
      <c r="C83" s="14" t="s">
        <v>77</v>
      </c>
      <c r="D83" s="15" t="s">
        <v>76</v>
      </c>
      <c r="E83" s="16" t="str">
        <f t="shared" si="7"/>
        <v>前八週無拉料</v>
      </c>
      <c r="F83" s="17" t="str">
        <f t="shared" si="8"/>
        <v>--</v>
      </c>
      <c r="G83" s="17" t="str">
        <f t="shared" si="9"/>
        <v>--</v>
      </c>
      <c r="H83" s="17" t="str">
        <f t="shared" si="10"/>
        <v>--</v>
      </c>
      <c r="I83" s="18">
        <f>IFERROR(VLOOKUP(C83,LastWeek!B:Q,8,FALSE),"")</f>
        <v>111000</v>
      </c>
      <c r="J83" s="19">
        <v>103500</v>
      </c>
      <c r="K83" s="19">
        <v>73500</v>
      </c>
      <c r="L83" s="18">
        <f>IFERROR(VLOOKUP(C83,LastWeek!B:Q,11,FALSE),"")</f>
        <v>4098</v>
      </c>
      <c r="M83" s="19">
        <v>11598</v>
      </c>
      <c r="N83" s="20" t="s">
        <v>61</v>
      </c>
      <c r="O83" s="21" t="str">
        <f>IFERROR(VLOOKUP(C83,LastWeek!B:Q,13,FALSE),"")</f>
        <v>New</v>
      </c>
      <c r="P83" s="16" t="str">
        <f>IFERROR(VLOOKUP(C83,LastWeek!B:Q,14,FALSE),"")</f>
        <v>Checking</v>
      </c>
      <c r="Q83" s="16" t="str">
        <f>IFERROR(VLOOKUP(C83,LastWeek!B:Q,15,FALSE),"")</f>
        <v>Sales</v>
      </c>
      <c r="R83" s="16"/>
      <c r="S83" s="22" t="str">
        <f>IFERROR(VLOOKUP(C83,LastWeek!B:Q,16,FALSE),"")</f>
        <v>for MB new roject, mp in q1 end, forecast 10k/m</v>
      </c>
      <c r="T83" s="19">
        <v>11598</v>
      </c>
      <c r="U83" s="19">
        <v>0</v>
      </c>
      <c r="V83" s="19">
        <v>0</v>
      </c>
      <c r="W83" s="19">
        <v>0</v>
      </c>
      <c r="X83" s="23">
        <v>115098</v>
      </c>
      <c r="Y83" s="17" t="s">
        <v>58</v>
      </c>
      <c r="Z83" s="24" t="s">
        <v>58</v>
      </c>
      <c r="AA83" s="23">
        <v>0</v>
      </c>
      <c r="AB83" s="19" t="s">
        <v>58</v>
      </c>
      <c r="AC83" s="25" t="s">
        <v>68</v>
      </c>
      <c r="AD83" s="26" t="str">
        <f t="shared" si="11"/>
        <v>E</v>
      </c>
      <c r="AE83" s="19">
        <v>0</v>
      </c>
      <c r="AF83" s="19">
        <v>0</v>
      </c>
      <c r="AG83" s="19">
        <v>0</v>
      </c>
      <c r="AH83" s="19">
        <v>0</v>
      </c>
      <c r="AI83" s="15" t="s">
        <v>62</v>
      </c>
    </row>
    <row r="84" spans="1:35" ht="16.5" customHeight="1">
      <c r="A84">
        <v>5394</v>
      </c>
      <c r="B84" s="13" t="str">
        <f t="shared" si="6"/>
        <v>ZeroZero</v>
      </c>
      <c r="C84" s="14" t="s">
        <v>296</v>
      </c>
      <c r="D84" s="15" t="s">
        <v>181</v>
      </c>
      <c r="E84" s="16" t="str">
        <f t="shared" si="7"/>
        <v>前八週無拉料</v>
      </c>
      <c r="F84" s="17" t="str">
        <f t="shared" si="8"/>
        <v>--</v>
      </c>
      <c r="G84" s="17" t="str">
        <f t="shared" si="9"/>
        <v>--</v>
      </c>
      <c r="H84" s="17" t="str">
        <f t="shared" si="10"/>
        <v>--</v>
      </c>
      <c r="I84" s="18">
        <f>IFERROR(VLOOKUP(C84,LastWeek!B:Q,8,FALSE),"")</f>
        <v>0</v>
      </c>
      <c r="J84" s="19">
        <v>0</v>
      </c>
      <c r="K84" s="19">
        <v>0</v>
      </c>
      <c r="L84" s="18">
        <f>IFERROR(VLOOKUP(C84,LastWeek!B:Q,11,FALSE),"")</f>
        <v>1000</v>
      </c>
      <c r="M84" s="19">
        <v>2000</v>
      </c>
      <c r="N84" s="20" t="s">
        <v>191</v>
      </c>
      <c r="O84" s="21" t="str">
        <f>IFERROR(VLOOKUP(C84,LastWeek!B:Q,13,FALSE),"")</f>
        <v>MP</v>
      </c>
      <c r="P84" s="16" t="str">
        <f>IFERROR(VLOOKUP(C84,LastWeek!B:Q,14,FALSE),"")</f>
        <v>Checking</v>
      </c>
      <c r="Q84" s="16" t="str">
        <f>IFERROR(VLOOKUP(C84,LastWeek!B:Q,15,FALSE),"")</f>
        <v>Sales</v>
      </c>
      <c r="R84" s="16"/>
      <c r="S84" s="22">
        <f>IFERROR(VLOOKUP(C84,LastWeek!B:Q,16,FALSE),"")</f>
        <v>0</v>
      </c>
      <c r="T84" s="19">
        <v>0</v>
      </c>
      <c r="U84" s="19">
        <v>0</v>
      </c>
      <c r="V84" s="19">
        <v>2000</v>
      </c>
      <c r="W84" s="19">
        <v>0</v>
      </c>
      <c r="X84" s="23">
        <v>2000</v>
      </c>
      <c r="Y84" s="17" t="s">
        <v>58</v>
      </c>
      <c r="Z84" s="24" t="s">
        <v>58</v>
      </c>
      <c r="AA84" s="23">
        <v>0</v>
      </c>
      <c r="AB84" s="19" t="s">
        <v>58</v>
      </c>
      <c r="AC84" s="25" t="s">
        <v>68</v>
      </c>
      <c r="AD84" s="26" t="str">
        <f t="shared" si="11"/>
        <v>E</v>
      </c>
      <c r="AE84" s="19">
        <v>0</v>
      </c>
      <c r="AF84" s="19">
        <v>0</v>
      </c>
      <c r="AG84" s="19">
        <v>0</v>
      </c>
      <c r="AH84" s="19">
        <v>0</v>
      </c>
      <c r="AI84" s="15" t="s">
        <v>62</v>
      </c>
    </row>
    <row r="85" spans="1:35" ht="16.5" customHeight="1">
      <c r="A85">
        <v>5396</v>
      </c>
      <c r="B85" s="13" t="str">
        <f t="shared" si="6"/>
        <v>ZeroZero</v>
      </c>
      <c r="C85" s="14" t="s">
        <v>385</v>
      </c>
      <c r="D85" s="15" t="s">
        <v>386</v>
      </c>
      <c r="E85" s="16" t="str">
        <f t="shared" si="7"/>
        <v>前八週無拉料</v>
      </c>
      <c r="F85" s="17" t="str">
        <f t="shared" si="8"/>
        <v>--</v>
      </c>
      <c r="G85" s="17" t="str">
        <f t="shared" si="9"/>
        <v>--</v>
      </c>
      <c r="H85" s="17" t="str">
        <f t="shared" si="10"/>
        <v>--</v>
      </c>
      <c r="I85" s="18">
        <f>IFERROR(VLOOKUP(C85,LastWeek!B:Q,8,FALSE),"")</f>
        <v>0</v>
      </c>
      <c r="J85" s="19">
        <v>0</v>
      </c>
      <c r="K85" s="19">
        <v>0</v>
      </c>
      <c r="L85" s="18">
        <f>IFERROR(VLOOKUP(C85,LastWeek!B:Q,11,FALSE),"")</f>
        <v>2900</v>
      </c>
      <c r="M85" s="19">
        <v>2900</v>
      </c>
      <c r="N85" s="20" t="s">
        <v>191</v>
      </c>
      <c r="O85" s="21" t="str">
        <f>IFERROR(VLOOKUP(C85,LastWeek!B:Q,13,FALSE),"")</f>
        <v>MP</v>
      </c>
      <c r="P85" s="16" t="str">
        <f>IFERROR(VLOOKUP(C85,LastWeek!B:Q,14,FALSE),"")</f>
        <v>Dead</v>
      </c>
      <c r="Q85" s="16" t="str">
        <f>IFERROR(VLOOKUP(C85,LastWeek!B:Q,15,FALSE),"")</f>
        <v>SalesPM</v>
      </c>
      <c r="R85" s="16"/>
      <c r="S85" s="22" t="str">
        <f>IFERROR(VLOOKUP(C85,LastWeek!B:Q,16,FALSE),"")</f>
        <v>20161121-slow</v>
      </c>
      <c r="T85" s="19">
        <v>2900</v>
      </c>
      <c r="U85" s="19">
        <v>0</v>
      </c>
      <c r="V85" s="19">
        <v>0</v>
      </c>
      <c r="W85" s="19">
        <v>0</v>
      </c>
      <c r="X85" s="23">
        <v>2900</v>
      </c>
      <c r="Y85" s="17" t="s">
        <v>58</v>
      </c>
      <c r="Z85" s="24" t="s">
        <v>58</v>
      </c>
      <c r="AA85" s="23">
        <v>0</v>
      </c>
      <c r="AB85" s="19" t="s">
        <v>58</v>
      </c>
      <c r="AC85" s="25" t="s">
        <v>68</v>
      </c>
      <c r="AD85" s="26" t="str">
        <f t="shared" si="11"/>
        <v>E</v>
      </c>
      <c r="AE85" s="19">
        <v>0</v>
      </c>
      <c r="AF85" s="19">
        <v>0</v>
      </c>
      <c r="AG85" s="19">
        <v>0</v>
      </c>
      <c r="AH85" s="19">
        <v>0</v>
      </c>
      <c r="AI85" s="15" t="s">
        <v>62</v>
      </c>
    </row>
    <row r="86" spans="1:35" ht="16.5" customHeight="1">
      <c r="A86">
        <v>5391</v>
      </c>
      <c r="B86" s="13" t="str">
        <f t="shared" si="6"/>
        <v>OverStock</v>
      </c>
      <c r="C86" s="14" t="s">
        <v>329</v>
      </c>
      <c r="D86" s="15" t="s">
        <v>181</v>
      </c>
      <c r="E86" s="16">
        <f t="shared" si="7"/>
        <v>32</v>
      </c>
      <c r="F86" s="17" t="str">
        <f t="shared" si="8"/>
        <v>--</v>
      </c>
      <c r="G86" s="17">
        <f t="shared" si="9"/>
        <v>24</v>
      </c>
      <c r="H86" s="17" t="str">
        <f t="shared" si="10"/>
        <v>--</v>
      </c>
      <c r="I86" s="18">
        <f>IFERROR(VLOOKUP(C86,LastWeek!B:Q,8,FALSE),"")</f>
        <v>30000</v>
      </c>
      <c r="J86" s="19">
        <v>30000</v>
      </c>
      <c r="K86" s="19">
        <v>20000</v>
      </c>
      <c r="L86" s="18">
        <f>IFERROR(VLOOKUP(C86,LastWeek!B:Q,11,FALSE),"")</f>
        <v>40000</v>
      </c>
      <c r="M86" s="19">
        <v>40000</v>
      </c>
      <c r="N86" s="20" t="s">
        <v>250</v>
      </c>
      <c r="O86" s="21" t="str">
        <f>IFERROR(VLOOKUP(C86,LastWeek!B:Q,13,FALSE),"")</f>
        <v>MP</v>
      </c>
      <c r="P86" s="16" t="str">
        <f>IFERROR(VLOOKUP(C86,LastWeek!B:Q,14,FALSE),"")</f>
        <v>Checking</v>
      </c>
      <c r="Q86" s="16" t="str">
        <f>IFERROR(VLOOKUP(C86,LastWeek!B:Q,15,FALSE),"")</f>
        <v>Sales</v>
      </c>
      <c r="R86" s="16"/>
      <c r="S86" s="22" t="str">
        <f>IFERROR(VLOOKUP(C86,LastWeek!B:Q,16,FALSE),"")</f>
        <v>FCST:10K/M since MAR</v>
      </c>
      <c r="T86" s="19">
        <v>0</v>
      </c>
      <c r="U86" s="19">
        <v>0</v>
      </c>
      <c r="V86" s="19">
        <v>40000</v>
      </c>
      <c r="W86" s="19">
        <v>0</v>
      </c>
      <c r="X86" s="23">
        <v>70000</v>
      </c>
      <c r="Y86" s="17">
        <v>56</v>
      </c>
      <c r="Z86" s="24" t="s">
        <v>58</v>
      </c>
      <c r="AA86" s="23">
        <v>1250</v>
      </c>
      <c r="AB86" s="19">
        <v>0</v>
      </c>
      <c r="AC86" s="25" t="s">
        <v>68</v>
      </c>
      <c r="AD86" s="26" t="str">
        <f t="shared" si="11"/>
        <v>E</v>
      </c>
      <c r="AE86" s="19">
        <v>0</v>
      </c>
      <c r="AF86" s="19">
        <v>0</v>
      </c>
      <c r="AG86" s="19">
        <v>0</v>
      </c>
      <c r="AH86" s="19">
        <v>0</v>
      </c>
      <c r="AI86" s="15" t="s">
        <v>62</v>
      </c>
    </row>
    <row r="87" spans="1:35" ht="16.5" customHeight="1">
      <c r="A87">
        <v>5412</v>
      </c>
      <c r="B87" s="13" t="str">
        <f t="shared" si="6"/>
        <v>OverStock</v>
      </c>
      <c r="C87" s="14" t="s">
        <v>274</v>
      </c>
      <c r="D87" s="15" t="s">
        <v>181</v>
      </c>
      <c r="E87" s="16">
        <f t="shared" si="7"/>
        <v>12</v>
      </c>
      <c r="F87" s="17">
        <f t="shared" si="8"/>
        <v>8.6999999999999993</v>
      </c>
      <c r="G87" s="17">
        <f t="shared" si="9"/>
        <v>240</v>
      </c>
      <c r="H87" s="17">
        <f t="shared" si="10"/>
        <v>173.9</v>
      </c>
      <c r="I87" s="18">
        <f>IFERROR(VLOOKUP(C87,LastWeek!B:Q,8,FALSE),"")</f>
        <v>180000</v>
      </c>
      <c r="J87" s="19">
        <v>180000</v>
      </c>
      <c r="K87" s="19">
        <v>60000</v>
      </c>
      <c r="L87" s="18">
        <f>IFERROR(VLOOKUP(C87,LastWeek!B:Q,11,FALSE),"")</f>
        <v>21000</v>
      </c>
      <c r="M87" s="19">
        <v>9000</v>
      </c>
      <c r="N87" s="20" t="s">
        <v>250</v>
      </c>
      <c r="O87" s="21" t="str">
        <f>IFERROR(VLOOKUP(C87,LastWeek!B:Q,13,FALSE),"")</f>
        <v>MP</v>
      </c>
      <c r="P87" s="16" t="str">
        <f>IFERROR(VLOOKUP(C87,LastWeek!B:Q,14,FALSE),"")</f>
        <v>Checking</v>
      </c>
      <c r="Q87" s="16" t="str">
        <f>IFERROR(VLOOKUP(C87,LastWeek!B:Q,15,FALSE),"")</f>
        <v>Sales</v>
      </c>
      <c r="R87" s="16"/>
      <c r="S87" s="22" t="str">
        <f>IFERROR(VLOOKUP(C87,LastWeek!B:Q,16,FALSE),"")</f>
        <v>FCST:15K/M</v>
      </c>
      <c r="T87" s="19">
        <v>9000</v>
      </c>
      <c r="U87" s="19">
        <v>0</v>
      </c>
      <c r="V87" s="19">
        <v>0</v>
      </c>
      <c r="W87" s="19">
        <v>0</v>
      </c>
      <c r="X87" s="23">
        <v>189000</v>
      </c>
      <c r="Y87" s="17">
        <v>252</v>
      </c>
      <c r="Z87" s="24">
        <v>182.6</v>
      </c>
      <c r="AA87" s="23">
        <v>750</v>
      </c>
      <c r="AB87" s="19">
        <v>1035</v>
      </c>
      <c r="AC87" s="25">
        <v>1.4</v>
      </c>
      <c r="AD87" s="26">
        <f t="shared" si="11"/>
        <v>100</v>
      </c>
      <c r="AE87" s="19">
        <v>0</v>
      </c>
      <c r="AF87" s="19">
        <v>9314</v>
      </c>
      <c r="AG87" s="19">
        <v>0</v>
      </c>
      <c r="AH87" s="19">
        <v>0</v>
      </c>
      <c r="AI87" s="15" t="s">
        <v>62</v>
      </c>
    </row>
    <row r="88" spans="1:35" ht="16.5" customHeight="1">
      <c r="A88">
        <v>5431</v>
      </c>
      <c r="B88" s="13" t="str">
        <f t="shared" si="6"/>
        <v>ZeroZero</v>
      </c>
      <c r="C88" s="14" t="s">
        <v>292</v>
      </c>
      <c r="D88" s="15" t="s">
        <v>181</v>
      </c>
      <c r="E88" s="16" t="str">
        <f t="shared" si="7"/>
        <v>前八週無拉料</v>
      </c>
      <c r="F88" s="17" t="str">
        <f t="shared" si="8"/>
        <v>--</v>
      </c>
      <c r="G88" s="17" t="str">
        <f t="shared" si="9"/>
        <v>--</v>
      </c>
      <c r="H88" s="17" t="str">
        <f t="shared" si="10"/>
        <v>--</v>
      </c>
      <c r="I88" s="18">
        <f>IFERROR(VLOOKUP(C88,LastWeek!B:Q,8,FALSE),"")</f>
        <v>0</v>
      </c>
      <c r="J88" s="19">
        <v>0</v>
      </c>
      <c r="K88" s="19">
        <v>0</v>
      </c>
      <c r="L88" s="18">
        <f>IFERROR(VLOOKUP(C88,LastWeek!B:Q,11,FALSE),"")</f>
        <v>0</v>
      </c>
      <c r="M88" s="19">
        <v>9000</v>
      </c>
      <c r="N88" s="20" t="s">
        <v>250</v>
      </c>
      <c r="O88" s="21" t="str">
        <f>IFERROR(VLOOKUP(C88,LastWeek!B:Q,13,FALSE),"")</f>
        <v>MP</v>
      </c>
      <c r="P88" s="16" t="str">
        <f>IFERROR(VLOOKUP(C88,LastWeek!B:Q,14,FALSE),"")</f>
        <v>Checking</v>
      </c>
      <c r="Q88" s="16" t="str">
        <f>IFERROR(VLOOKUP(C88,LastWeek!B:Q,15,FALSE),"")</f>
        <v>SalesPM</v>
      </c>
      <c r="R88" s="16"/>
      <c r="S88" s="22" t="str">
        <f>IFERROR(VLOOKUP(C88,LastWeek!B:Q,16,FALSE),"")</f>
        <v>transfer to WISTRON</v>
      </c>
      <c r="T88" s="19">
        <v>9000</v>
      </c>
      <c r="U88" s="19">
        <v>0</v>
      </c>
      <c r="V88" s="19">
        <v>0</v>
      </c>
      <c r="W88" s="19">
        <v>0</v>
      </c>
      <c r="X88" s="23">
        <v>9000</v>
      </c>
      <c r="Y88" s="17" t="s">
        <v>58</v>
      </c>
      <c r="Z88" s="24" t="s">
        <v>58</v>
      </c>
      <c r="AA88" s="23">
        <v>0</v>
      </c>
      <c r="AB88" s="19" t="s">
        <v>58</v>
      </c>
      <c r="AC88" s="25" t="s">
        <v>68</v>
      </c>
      <c r="AD88" s="26" t="str">
        <f t="shared" si="11"/>
        <v>E</v>
      </c>
      <c r="AE88" s="19">
        <v>0</v>
      </c>
      <c r="AF88" s="19">
        <v>0</v>
      </c>
      <c r="AG88" s="19">
        <v>0</v>
      </c>
      <c r="AH88" s="19">
        <v>0</v>
      </c>
      <c r="AI88" s="15" t="s">
        <v>62</v>
      </c>
    </row>
    <row r="89" spans="1:35" ht="16.5" customHeight="1">
      <c r="A89">
        <v>5432</v>
      </c>
      <c r="B89" s="13" t="str">
        <f t="shared" si="6"/>
        <v>ZeroZero</v>
      </c>
      <c r="C89" s="14" t="s">
        <v>315</v>
      </c>
      <c r="D89" s="15" t="s">
        <v>181</v>
      </c>
      <c r="E89" s="16" t="str">
        <f t="shared" si="7"/>
        <v>前八週無拉料</v>
      </c>
      <c r="F89" s="17" t="str">
        <f t="shared" si="8"/>
        <v>--</v>
      </c>
      <c r="G89" s="17" t="str">
        <f t="shared" si="9"/>
        <v>--</v>
      </c>
      <c r="H89" s="17" t="str">
        <f t="shared" si="10"/>
        <v>--</v>
      </c>
      <c r="I89" s="18">
        <f>IFERROR(VLOOKUP(C89,LastWeek!B:Q,8,FALSE),"")</f>
        <v>90000</v>
      </c>
      <c r="J89" s="19">
        <v>90000</v>
      </c>
      <c r="K89" s="19">
        <v>60000</v>
      </c>
      <c r="L89" s="18">
        <f>IFERROR(VLOOKUP(C89,LastWeek!B:Q,11,FALSE),"")</f>
        <v>1454</v>
      </c>
      <c r="M89" s="19">
        <v>1454</v>
      </c>
      <c r="N89" s="20" t="s">
        <v>191</v>
      </c>
      <c r="O89" s="21" t="str">
        <f>IFERROR(VLOOKUP(C89,LastWeek!B:Q,13,FALSE),"")</f>
        <v>New</v>
      </c>
      <c r="P89" s="16" t="str">
        <f>IFERROR(VLOOKUP(C89,LastWeek!B:Q,14,FALSE),"")</f>
        <v>Checking</v>
      </c>
      <c r="Q89" s="16" t="str">
        <f>IFERROR(VLOOKUP(C89,LastWeek!B:Q,15,FALSE),"")</f>
        <v>Sales</v>
      </c>
      <c r="R89" s="16"/>
      <c r="S89" s="22" t="str">
        <f>IFERROR(VLOOKUP(C89,LastWeek!B:Q,16,FALSE),"")</f>
        <v>prepare for new project</v>
      </c>
      <c r="T89" s="19">
        <v>1436</v>
      </c>
      <c r="U89" s="19">
        <v>0</v>
      </c>
      <c r="V89" s="19">
        <v>18</v>
      </c>
      <c r="W89" s="19">
        <v>0</v>
      </c>
      <c r="X89" s="23">
        <v>91454</v>
      </c>
      <c r="Y89" s="17" t="s">
        <v>58</v>
      </c>
      <c r="Z89" s="24" t="s">
        <v>58</v>
      </c>
      <c r="AA89" s="23">
        <v>0</v>
      </c>
      <c r="AB89" s="19" t="s">
        <v>58</v>
      </c>
      <c r="AC89" s="25" t="s">
        <v>68</v>
      </c>
      <c r="AD89" s="26" t="str">
        <f t="shared" si="11"/>
        <v>E</v>
      </c>
      <c r="AE89" s="19">
        <v>0</v>
      </c>
      <c r="AF89" s="19">
        <v>0</v>
      </c>
      <c r="AG89" s="19">
        <v>0</v>
      </c>
      <c r="AH89" s="19">
        <v>0</v>
      </c>
      <c r="AI89" s="15" t="s">
        <v>62</v>
      </c>
    </row>
    <row r="90" spans="1:35" ht="16.5" customHeight="1">
      <c r="A90">
        <v>5434</v>
      </c>
      <c r="B90" s="13" t="str">
        <f t="shared" si="6"/>
        <v>OverStock</v>
      </c>
      <c r="C90" s="14" t="s">
        <v>228</v>
      </c>
      <c r="D90" s="15" t="s">
        <v>163</v>
      </c>
      <c r="E90" s="16">
        <f t="shared" si="7"/>
        <v>42.7</v>
      </c>
      <c r="F90" s="17">
        <f t="shared" si="8"/>
        <v>54.5</v>
      </c>
      <c r="G90" s="17">
        <f t="shared" si="9"/>
        <v>430.8</v>
      </c>
      <c r="H90" s="17">
        <f t="shared" si="10"/>
        <v>549</v>
      </c>
      <c r="I90" s="18">
        <f>IFERROR(VLOOKUP(C90,LastWeek!B:Q,8,FALSE),"")</f>
        <v>28000</v>
      </c>
      <c r="J90" s="19">
        <v>28000</v>
      </c>
      <c r="K90" s="19">
        <v>28000</v>
      </c>
      <c r="L90" s="18">
        <f>IFERROR(VLOOKUP(C90,LastWeek!B:Q,11,FALSE),"")</f>
        <v>2827</v>
      </c>
      <c r="M90" s="19">
        <v>2777</v>
      </c>
      <c r="N90" s="20" t="s">
        <v>61</v>
      </c>
      <c r="O90" s="21" t="str">
        <f>IFERROR(VLOOKUP(C90,LastWeek!B:Q,13,FALSE),"")</f>
        <v>MP</v>
      </c>
      <c r="P90" s="16" t="str">
        <f>IFERROR(VLOOKUP(C90,LastWeek!B:Q,14,FALSE),"")</f>
        <v>Checking</v>
      </c>
      <c r="Q90" s="16" t="str">
        <f>IFERROR(VLOOKUP(C90,LastWeek!B:Q,15,FALSE),"")</f>
        <v>Sales</v>
      </c>
      <c r="R90" s="16"/>
      <c r="S90" s="22">
        <f>IFERROR(VLOOKUP(C90,LastWeek!B:Q,16,FALSE),"")</f>
        <v>0</v>
      </c>
      <c r="T90" s="19">
        <v>2000</v>
      </c>
      <c r="U90" s="19">
        <v>0</v>
      </c>
      <c r="V90" s="19">
        <v>777</v>
      </c>
      <c r="W90" s="19">
        <v>0</v>
      </c>
      <c r="X90" s="23">
        <v>30777</v>
      </c>
      <c r="Y90" s="17">
        <v>473.5</v>
      </c>
      <c r="Z90" s="24">
        <v>603.5</v>
      </c>
      <c r="AA90" s="23">
        <v>65</v>
      </c>
      <c r="AB90" s="19">
        <v>51</v>
      </c>
      <c r="AC90" s="25">
        <v>0.8</v>
      </c>
      <c r="AD90" s="26">
        <f t="shared" si="11"/>
        <v>100</v>
      </c>
      <c r="AE90" s="19">
        <v>460</v>
      </c>
      <c r="AF90" s="19">
        <v>0</v>
      </c>
      <c r="AG90" s="19">
        <v>0</v>
      </c>
      <c r="AH90" s="19">
        <v>0</v>
      </c>
      <c r="AI90" s="15" t="s">
        <v>62</v>
      </c>
    </row>
    <row r="91" spans="1:35" ht="16.5" customHeight="1">
      <c r="A91">
        <v>5433</v>
      </c>
      <c r="B91" s="13" t="str">
        <f t="shared" si="6"/>
        <v>ZeroZero</v>
      </c>
      <c r="C91" s="14" t="s">
        <v>431</v>
      </c>
      <c r="D91" s="15" t="s">
        <v>383</v>
      </c>
      <c r="E91" s="16" t="str">
        <f t="shared" si="7"/>
        <v>前八週無拉料</v>
      </c>
      <c r="F91" s="17" t="str">
        <f t="shared" si="8"/>
        <v>--</v>
      </c>
      <c r="G91" s="17" t="str">
        <f t="shared" si="9"/>
        <v>--</v>
      </c>
      <c r="H91" s="17" t="str">
        <f t="shared" si="10"/>
        <v>--</v>
      </c>
      <c r="I91" s="18">
        <f>IFERROR(VLOOKUP(C91,LastWeek!B:Q,8,FALSE),"")</f>
        <v>0</v>
      </c>
      <c r="J91" s="19">
        <v>0</v>
      </c>
      <c r="K91" s="19">
        <v>0</v>
      </c>
      <c r="L91" s="18">
        <f>IFERROR(VLOOKUP(C91,LastWeek!B:Q,11,FALSE),"")</f>
        <v>3000</v>
      </c>
      <c r="M91" s="19">
        <v>3000</v>
      </c>
      <c r="N91" s="20" t="s">
        <v>250</v>
      </c>
      <c r="O91" s="21" t="str">
        <f>IFERROR(VLOOKUP(C91,LastWeek!B:Q,13,FALSE),"")</f>
        <v>New</v>
      </c>
      <c r="P91" s="16" t="str">
        <f>IFERROR(VLOOKUP(C91,LastWeek!B:Q,14,FALSE),"")</f>
        <v>Checking</v>
      </c>
      <c r="Q91" s="16" t="str">
        <f>IFERROR(VLOOKUP(C91,LastWeek!B:Q,15,FALSE),"")</f>
        <v>Sales</v>
      </c>
      <c r="R91" s="16"/>
      <c r="S91" s="22" t="str">
        <f>IFERROR(VLOOKUP(C91,LastWeek!B:Q,16,FALSE),"")</f>
        <v>replacement; FCST:3K/M</v>
      </c>
      <c r="T91" s="19">
        <v>3000</v>
      </c>
      <c r="U91" s="19">
        <v>0</v>
      </c>
      <c r="V91" s="19">
        <v>0</v>
      </c>
      <c r="W91" s="19">
        <v>0</v>
      </c>
      <c r="X91" s="23">
        <v>3000</v>
      </c>
      <c r="Y91" s="17" t="s">
        <v>58</v>
      </c>
      <c r="Z91" s="24" t="s">
        <v>58</v>
      </c>
      <c r="AA91" s="23">
        <v>0</v>
      </c>
      <c r="AB91" s="19" t="s">
        <v>58</v>
      </c>
      <c r="AC91" s="25" t="s">
        <v>68</v>
      </c>
      <c r="AD91" s="26" t="str">
        <f t="shared" si="11"/>
        <v>E</v>
      </c>
      <c r="AE91" s="19">
        <v>0</v>
      </c>
      <c r="AF91" s="19">
        <v>0</v>
      </c>
      <c r="AG91" s="19">
        <v>0</v>
      </c>
      <c r="AH91" s="19">
        <v>0</v>
      </c>
      <c r="AI91" s="15" t="s">
        <v>62</v>
      </c>
    </row>
    <row r="92" spans="1:35" ht="16.5" customHeight="1">
      <c r="A92">
        <v>8448</v>
      </c>
      <c r="B92" s="13" t="str">
        <f t="shared" si="6"/>
        <v>ZeroZero</v>
      </c>
      <c r="C92" s="14" t="s">
        <v>244</v>
      </c>
      <c r="D92" s="15" t="s">
        <v>243</v>
      </c>
      <c r="E92" s="16" t="str">
        <f t="shared" si="7"/>
        <v>前八週無拉料</v>
      </c>
      <c r="F92" s="17" t="str">
        <f t="shared" si="8"/>
        <v>--</v>
      </c>
      <c r="G92" s="17" t="str">
        <f t="shared" si="9"/>
        <v>--</v>
      </c>
      <c r="H92" s="17" t="str">
        <f t="shared" si="10"/>
        <v>--</v>
      </c>
      <c r="I92" s="18">
        <f>IFERROR(VLOOKUP(C92,LastWeek!B:Q,8,FALSE),"")</f>
        <v>0</v>
      </c>
      <c r="J92" s="19">
        <v>0</v>
      </c>
      <c r="K92" s="19">
        <v>0</v>
      </c>
      <c r="L92" s="18">
        <f>IFERROR(VLOOKUP(C92,LastWeek!B:Q,11,FALSE),"")</f>
        <v>9072</v>
      </c>
      <c r="M92" s="19">
        <v>9072</v>
      </c>
      <c r="N92" s="20" t="s">
        <v>191</v>
      </c>
      <c r="O92" s="21" t="str">
        <f>IFERROR(VLOOKUP(C92,LastWeek!B:Q,13,FALSE),"")</f>
        <v>MP</v>
      </c>
      <c r="P92" s="16" t="str">
        <f>IFERROR(VLOOKUP(C92,LastWeek!B:Q,14,FALSE),"")</f>
        <v>Checking</v>
      </c>
      <c r="Q92" s="16" t="str">
        <f>IFERROR(VLOOKUP(C92,LastWeek!B:Q,15,FALSE),"")</f>
        <v>Sales</v>
      </c>
      <c r="R92" s="16"/>
      <c r="S92" s="22" t="str">
        <f>IFERROR(VLOOKUP(C92,LastWeek!B:Q,16,FALSE),"")</f>
        <v>20161024 -slow</v>
      </c>
      <c r="T92" s="19">
        <v>8000</v>
      </c>
      <c r="U92" s="19">
        <v>0</v>
      </c>
      <c r="V92" s="19">
        <v>1072</v>
      </c>
      <c r="W92" s="19">
        <v>0</v>
      </c>
      <c r="X92" s="23">
        <v>9072</v>
      </c>
      <c r="Y92" s="17" t="s">
        <v>58</v>
      </c>
      <c r="Z92" s="24" t="s">
        <v>58</v>
      </c>
      <c r="AA92" s="23">
        <v>0</v>
      </c>
      <c r="AB92" s="19" t="s">
        <v>58</v>
      </c>
      <c r="AC92" s="25" t="s">
        <v>68</v>
      </c>
      <c r="AD92" s="26" t="str">
        <f t="shared" si="11"/>
        <v>E</v>
      </c>
      <c r="AE92" s="19">
        <v>0</v>
      </c>
      <c r="AF92" s="19">
        <v>0</v>
      </c>
      <c r="AG92" s="19">
        <v>0</v>
      </c>
      <c r="AH92" s="19">
        <v>0</v>
      </c>
      <c r="AI92" s="15" t="s">
        <v>62</v>
      </c>
    </row>
    <row r="93" spans="1:35" ht="16.5" customHeight="1">
      <c r="A93">
        <v>8449</v>
      </c>
      <c r="B93" s="13" t="str">
        <f t="shared" si="6"/>
        <v>ZeroZero</v>
      </c>
      <c r="C93" s="14" t="s">
        <v>109</v>
      </c>
      <c r="D93" s="15" t="s">
        <v>76</v>
      </c>
      <c r="E93" s="16" t="str">
        <f t="shared" si="7"/>
        <v>前八週無拉料</v>
      </c>
      <c r="F93" s="17" t="str">
        <f t="shared" si="8"/>
        <v>--</v>
      </c>
      <c r="G93" s="17" t="str">
        <f t="shared" si="9"/>
        <v>--</v>
      </c>
      <c r="H93" s="17" t="str">
        <f t="shared" si="10"/>
        <v>--</v>
      </c>
      <c r="I93" s="18">
        <f>IFERROR(VLOOKUP(C93,LastWeek!B:Q,8,FALSE),"")</f>
        <v>0</v>
      </c>
      <c r="J93" s="19">
        <v>0</v>
      </c>
      <c r="K93" s="19">
        <v>0</v>
      </c>
      <c r="L93" s="18">
        <f>IFERROR(VLOOKUP(C93,LastWeek!B:Q,11,FALSE),"")</f>
        <v>1203</v>
      </c>
      <c r="M93" s="19">
        <v>1203</v>
      </c>
      <c r="N93" s="20" t="s">
        <v>61</v>
      </c>
      <c r="O93" s="21" t="str">
        <f>IFERROR(VLOOKUP(C93,LastWeek!B:Q,13,FALSE),"")</f>
        <v>MP</v>
      </c>
      <c r="P93" s="16" t="str">
        <f>IFERROR(VLOOKUP(C93,LastWeek!B:Q,14,FALSE),"")</f>
        <v>Checking</v>
      </c>
      <c r="Q93" s="16" t="str">
        <f>IFERROR(VLOOKUP(C93,LastWeek!B:Q,15,FALSE),"")</f>
        <v>Sales</v>
      </c>
      <c r="R93" s="16"/>
      <c r="S93" s="22">
        <f>IFERROR(VLOOKUP(C93,LastWeek!B:Q,16,FALSE),"")</f>
        <v>0</v>
      </c>
      <c r="T93" s="19">
        <v>1203</v>
      </c>
      <c r="U93" s="19">
        <v>0</v>
      </c>
      <c r="V93" s="19">
        <v>0</v>
      </c>
      <c r="W93" s="19">
        <v>0</v>
      </c>
      <c r="X93" s="23">
        <v>1203</v>
      </c>
      <c r="Y93" s="17" t="s">
        <v>58</v>
      </c>
      <c r="Z93" s="24" t="s">
        <v>58</v>
      </c>
      <c r="AA93" s="23">
        <v>0</v>
      </c>
      <c r="AB93" s="19" t="s">
        <v>58</v>
      </c>
      <c r="AC93" s="25" t="s">
        <v>68</v>
      </c>
      <c r="AD93" s="26" t="str">
        <f t="shared" si="11"/>
        <v>E</v>
      </c>
      <c r="AE93" s="19">
        <v>0</v>
      </c>
      <c r="AF93" s="19">
        <v>0</v>
      </c>
      <c r="AG93" s="19">
        <v>0</v>
      </c>
      <c r="AH93" s="19">
        <v>0</v>
      </c>
      <c r="AI93" s="15" t="s">
        <v>62</v>
      </c>
    </row>
    <row r="94" spans="1:35" ht="16.5" customHeight="1">
      <c r="A94">
        <v>8450</v>
      </c>
      <c r="B94" s="13" t="str">
        <f t="shared" si="6"/>
        <v>ZeroZero</v>
      </c>
      <c r="C94" s="14" t="s">
        <v>347</v>
      </c>
      <c r="D94" s="15" t="s">
        <v>243</v>
      </c>
      <c r="E94" s="16" t="str">
        <f t="shared" si="7"/>
        <v>前八週無拉料</v>
      </c>
      <c r="F94" s="17" t="str">
        <f t="shared" si="8"/>
        <v>--</v>
      </c>
      <c r="G94" s="17" t="str">
        <f t="shared" si="9"/>
        <v>--</v>
      </c>
      <c r="H94" s="17" t="str">
        <f t="shared" si="10"/>
        <v>--</v>
      </c>
      <c r="I94" s="18">
        <f>IFERROR(VLOOKUP(C94,LastWeek!B:Q,8,FALSE),"")</f>
        <v>0</v>
      </c>
      <c r="J94" s="19">
        <v>0</v>
      </c>
      <c r="K94" s="19">
        <v>0</v>
      </c>
      <c r="L94" s="18">
        <f>IFERROR(VLOOKUP(C94,LastWeek!B:Q,11,FALSE),"")</f>
        <v>5700</v>
      </c>
      <c r="M94" s="19">
        <v>5700</v>
      </c>
      <c r="N94" s="20" t="s">
        <v>191</v>
      </c>
      <c r="O94" s="21" t="str">
        <f>IFERROR(VLOOKUP(C94,LastWeek!B:Q,13,FALSE),"")</f>
        <v>MP</v>
      </c>
      <c r="P94" s="16" t="str">
        <f>IFERROR(VLOOKUP(C94,LastWeek!B:Q,14,FALSE),"")</f>
        <v>Dead</v>
      </c>
      <c r="Q94" s="16" t="str">
        <f>IFERROR(VLOOKUP(C94,LastWeek!B:Q,15,FALSE),"")</f>
        <v>SalesPM</v>
      </c>
      <c r="R94" s="16"/>
      <c r="S94" s="22" t="str">
        <f>IFERROR(VLOOKUP(C94,LastWeek!B:Q,16,FALSE),"")</f>
        <v>20160829-slow</v>
      </c>
      <c r="T94" s="19">
        <v>5700</v>
      </c>
      <c r="U94" s="19">
        <v>0</v>
      </c>
      <c r="V94" s="19">
        <v>0</v>
      </c>
      <c r="W94" s="19">
        <v>0</v>
      </c>
      <c r="X94" s="23">
        <v>5700</v>
      </c>
      <c r="Y94" s="17" t="s">
        <v>58</v>
      </c>
      <c r="Z94" s="24" t="s">
        <v>58</v>
      </c>
      <c r="AA94" s="23">
        <v>0</v>
      </c>
      <c r="AB94" s="19" t="s">
        <v>58</v>
      </c>
      <c r="AC94" s="25" t="s">
        <v>68</v>
      </c>
      <c r="AD94" s="26" t="str">
        <f t="shared" si="11"/>
        <v>E</v>
      </c>
      <c r="AE94" s="19">
        <v>0</v>
      </c>
      <c r="AF94" s="19">
        <v>0</v>
      </c>
      <c r="AG94" s="19">
        <v>0</v>
      </c>
      <c r="AH94" s="19">
        <v>0</v>
      </c>
      <c r="AI94" s="15" t="s">
        <v>62</v>
      </c>
    </row>
    <row r="95" spans="1:35" ht="16.5" customHeight="1">
      <c r="A95">
        <v>8451</v>
      </c>
      <c r="B95" s="13" t="str">
        <f t="shared" si="6"/>
        <v>OverStock</v>
      </c>
      <c r="C95" s="14" t="s">
        <v>327</v>
      </c>
      <c r="D95" s="15" t="s">
        <v>181</v>
      </c>
      <c r="E95" s="16">
        <f t="shared" si="7"/>
        <v>6381</v>
      </c>
      <c r="F95" s="17" t="str">
        <f t="shared" si="8"/>
        <v>--</v>
      </c>
      <c r="G95" s="17">
        <f t="shared" si="9"/>
        <v>6000</v>
      </c>
      <c r="H95" s="17" t="str">
        <f t="shared" si="10"/>
        <v>--</v>
      </c>
      <c r="I95" s="18">
        <f>IFERROR(VLOOKUP(C95,LastWeek!B:Q,8,FALSE),"")</f>
        <v>6000</v>
      </c>
      <c r="J95" s="19">
        <v>6000</v>
      </c>
      <c r="K95" s="19">
        <v>6000</v>
      </c>
      <c r="L95" s="18">
        <f>IFERROR(VLOOKUP(C95,LastWeek!B:Q,11,FALSE),"")</f>
        <v>6381</v>
      </c>
      <c r="M95" s="19">
        <v>6381</v>
      </c>
      <c r="N95" s="20" t="s">
        <v>250</v>
      </c>
      <c r="O95" s="21" t="str">
        <f>IFERROR(VLOOKUP(C95,LastWeek!B:Q,13,FALSE),"")</f>
        <v>MP</v>
      </c>
      <c r="P95" s="16" t="str">
        <f>IFERROR(VLOOKUP(C95,LastWeek!B:Q,14,FALSE),"")</f>
        <v>Checking</v>
      </c>
      <c r="Q95" s="16" t="str">
        <f>IFERROR(VLOOKUP(C95,LastWeek!B:Q,15,FALSE),"")</f>
        <v>Sales</v>
      </c>
      <c r="R95" s="16"/>
      <c r="S95" s="22" t="str">
        <f>IFERROR(VLOOKUP(C95,LastWeek!B:Q,16,FALSE),"")</f>
        <v>transferred to TVB</v>
      </c>
      <c r="T95" s="19">
        <v>3000</v>
      </c>
      <c r="U95" s="19">
        <v>0</v>
      </c>
      <c r="V95" s="19">
        <v>3381</v>
      </c>
      <c r="W95" s="19">
        <v>0</v>
      </c>
      <c r="X95" s="23">
        <v>12381</v>
      </c>
      <c r="Y95" s="17">
        <v>12381</v>
      </c>
      <c r="Z95" s="24" t="s">
        <v>58</v>
      </c>
      <c r="AA95" s="23">
        <v>1</v>
      </c>
      <c r="AB95" s="19" t="s">
        <v>58</v>
      </c>
      <c r="AC95" s="25" t="s">
        <v>68</v>
      </c>
      <c r="AD95" s="26" t="str">
        <f t="shared" si="11"/>
        <v>E</v>
      </c>
      <c r="AE95" s="19">
        <v>0</v>
      </c>
      <c r="AF95" s="19">
        <v>0</v>
      </c>
      <c r="AG95" s="19">
        <v>0</v>
      </c>
      <c r="AH95" s="19">
        <v>0</v>
      </c>
      <c r="AI95" s="15" t="s">
        <v>62</v>
      </c>
    </row>
    <row r="96" spans="1:35" ht="16.5" customHeight="1">
      <c r="A96">
        <v>6202</v>
      </c>
      <c r="B96" s="13" t="str">
        <f t="shared" si="6"/>
        <v>ZeroZero</v>
      </c>
      <c r="C96" s="14" t="s">
        <v>100</v>
      </c>
      <c r="D96" s="15" t="s">
        <v>76</v>
      </c>
      <c r="E96" s="16" t="str">
        <f t="shared" si="7"/>
        <v>前八週無拉料</v>
      </c>
      <c r="F96" s="17" t="str">
        <f t="shared" si="8"/>
        <v>--</v>
      </c>
      <c r="G96" s="17" t="str">
        <f t="shared" si="9"/>
        <v>--</v>
      </c>
      <c r="H96" s="17" t="str">
        <f t="shared" si="10"/>
        <v>--</v>
      </c>
      <c r="I96" s="18">
        <f>IFERROR(VLOOKUP(C96,LastWeek!B:Q,8,FALSE),"")</f>
        <v>0</v>
      </c>
      <c r="J96" s="19">
        <v>0</v>
      </c>
      <c r="K96" s="19">
        <v>0</v>
      </c>
      <c r="L96" s="18">
        <f>IFERROR(VLOOKUP(C96,LastWeek!B:Q,11,FALSE),"")</f>
        <v>3000</v>
      </c>
      <c r="M96" s="19">
        <v>3000</v>
      </c>
      <c r="N96" s="20" t="s">
        <v>61</v>
      </c>
      <c r="O96" s="21" t="str">
        <f>IFERROR(VLOOKUP(C96,LastWeek!B:Q,13,FALSE),"")</f>
        <v>MP</v>
      </c>
      <c r="P96" s="16" t="str">
        <f>IFERROR(VLOOKUP(C96,LastWeek!B:Q,14,FALSE),"")</f>
        <v>Checking</v>
      </c>
      <c r="Q96" s="16" t="str">
        <f>IFERROR(VLOOKUP(C96,LastWeek!B:Q,15,FALSE),"")</f>
        <v>Sales</v>
      </c>
      <c r="R96" s="16"/>
      <c r="S96" s="22">
        <f>IFERROR(VLOOKUP(C96,LastWeek!B:Q,16,FALSE),"")</f>
        <v>0</v>
      </c>
      <c r="T96" s="19">
        <v>3000</v>
      </c>
      <c r="U96" s="19">
        <v>0</v>
      </c>
      <c r="V96" s="19">
        <v>0</v>
      </c>
      <c r="W96" s="19">
        <v>0</v>
      </c>
      <c r="X96" s="23">
        <v>3000</v>
      </c>
      <c r="Y96" s="17" t="s">
        <v>58</v>
      </c>
      <c r="Z96" s="24" t="s">
        <v>58</v>
      </c>
      <c r="AA96" s="23">
        <v>0</v>
      </c>
      <c r="AB96" s="19" t="s">
        <v>58</v>
      </c>
      <c r="AC96" s="25" t="s">
        <v>68</v>
      </c>
      <c r="AD96" s="26" t="str">
        <f t="shared" si="11"/>
        <v>E</v>
      </c>
      <c r="AE96" s="19">
        <v>0</v>
      </c>
      <c r="AF96" s="19">
        <v>0</v>
      </c>
      <c r="AG96" s="19">
        <v>0</v>
      </c>
      <c r="AH96" s="19">
        <v>0</v>
      </c>
      <c r="AI96" s="15" t="s">
        <v>62</v>
      </c>
    </row>
    <row r="97" spans="1:35" ht="16.5" customHeight="1">
      <c r="A97">
        <v>6389</v>
      </c>
      <c r="B97" s="13" t="str">
        <f t="shared" si="6"/>
        <v>ZeroZero</v>
      </c>
      <c r="C97" s="14" t="s">
        <v>427</v>
      </c>
      <c r="D97" s="15" t="s">
        <v>383</v>
      </c>
      <c r="E97" s="16" t="str">
        <f t="shared" si="7"/>
        <v>前八週無拉料</v>
      </c>
      <c r="F97" s="17" t="str">
        <f t="shared" si="8"/>
        <v>--</v>
      </c>
      <c r="G97" s="17" t="str">
        <f t="shared" si="9"/>
        <v>--</v>
      </c>
      <c r="H97" s="17" t="str">
        <f t="shared" si="10"/>
        <v>--</v>
      </c>
      <c r="I97" s="18">
        <f>IFERROR(VLOOKUP(C97,LastWeek!B:Q,8,FALSE),"")</f>
        <v>0</v>
      </c>
      <c r="J97" s="19">
        <v>0</v>
      </c>
      <c r="K97" s="19">
        <v>0</v>
      </c>
      <c r="L97" s="18">
        <f>IFERROR(VLOOKUP(C97,LastWeek!B:Q,11,FALSE),"")</f>
        <v>660</v>
      </c>
      <c r="M97" s="19">
        <v>660</v>
      </c>
      <c r="N97" s="20" t="s">
        <v>250</v>
      </c>
      <c r="O97" s="21" t="str">
        <f>IFERROR(VLOOKUP(C97,LastWeek!B:Q,13,FALSE),"")</f>
        <v>New</v>
      </c>
      <c r="P97" s="16" t="str">
        <f>IFERROR(VLOOKUP(C97,LastWeek!B:Q,14,FALSE),"")</f>
        <v>Checking</v>
      </c>
      <c r="Q97" s="16" t="str">
        <f>IFERROR(VLOOKUP(C97,LastWeek!B:Q,15,FALSE),"")</f>
        <v>Sales</v>
      </c>
      <c r="R97" s="16"/>
      <c r="S97" s="22" t="str">
        <f>IFERROR(VLOOKUP(C97,LastWeek!B:Q,16,FALSE),"")</f>
        <v>for new project</v>
      </c>
      <c r="T97" s="19">
        <v>660</v>
      </c>
      <c r="U97" s="19">
        <v>0</v>
      </c>
      <c r="V97" s="19">
        <v>0</v>
      </c>
      <c r="W97" s="19">
        <v>0</v>
      </c>
      <c r="X97" s="23">
        <v>660</v>
      </c>
      <c r="Y97" s="17" t="s">
        <v>58</v>
      </c>
      <c r="Z97" s="24" t="s">
        <v>58</v>
      </c>
      <c r="AA97" s="23">
        <v>0</v>
      </c>
      <c r="AB97" s="19" t="s">
        <v>58</v>
      </c>
      <c r="AC97" s="25" t="s">
        <v>68</v>
      </c>
      <c r="AD97" s="26" t="str">
        <f t="shared" si="11"/>
        <v>E</v>
      </c>
      <c r="AE97" s="19">
        <v>0</v>
      </c>
      <c r="AF97" s="19">
        <v>0</v>
      </c>
      <c r="AG97" s="19">
        <v>0</v>
      </c>
      <c r="AH97" s="19">
        <v>0</v>
      </c>
      <c r="AI97" s="15" t="s">
        <v>62</v>
      </c>
    </row>
    <row r="98" spans="1:35" ht="16.5" customHeight="1">
      <c r="A98">
        <v>6200</v>
      </c>
      <c r="B98" s="13" t="str">
        <f t="shared" si="6"/>
        <v>ZeroZero</v>
      </c>
      <c r="C98" s="14" t="s">
        <v>387</v>
      </c>
      <c r="D98" s="15" t="s">
        <v>386</v>
      </c>
      <c r="E98" s="16" t="str">
        <f t="shared" si="7"/>
        <v>前八週無拉料</v>
      </c>
      <c r="F98" s="17" t="str">
        <f t="shared" si="8"/>
        <v>--</v>
      </c>
      <c r="G98" s="17" t="str">
        <f t="shared" si="9"/>
        <v>--</v>
      </c>
      <c r="H98" s="17" t="str">
        <f t="shared" si="10"/>
        <v>--</v>
      </c>
      <c r="I98" s="18">
        <f>IFERROR(VLOOKUP(C98,LastWeek!B:Q,8,FALSE),"")</f>
        <v>0</v>
      </c>
      <c r="J98" s="19">
        <v>0</v>
      </c>
      <c r="K98" s="19">
        <v>0</v>
      </c>
      <c r="L98" s="18">
        <f>IFERROR(VLOOKUP(C98,LastWeek!B:Q,11,FALSE),"")</f>
        <v>600</v>
      </c>
      <c r="M98" s="19">
        <v>600</v>
      </c>
      <c r="N98" s="20" t="s">
        <v>191</v>
      </c>
      <c r="O98" s="21" t="str">
        <f>IFERROR(VLOOKUP(C98,LastWeek!B:Q,13,FALSE),"")</f>
        <v>MP</v>
      </c>
      <c r="P98" s="16" t="str">
        <f>IFERROR(VLOOKUP(C98,LastWeek!B:Q,14,FALSE),"")</f>
        <v>Dead</v>
      </c>
      <c r="Q98" s="16" t="str">
        <f>IFERROR(VLOOKUP(C98,LastWeek!B:Q,15,FALSE),"")</f>
        <v>SalesPM</v>
      </c>
      <c r="R98" s="16"/>
      <c r="S98" s="22" t="str">
        <f>IFERROR(VLOOKUP(C98,LastWeek!B:Q,16,FALSE),"")</f>
        <v>20161121-slow</v>
      </c>
      <c r="T98" s="19">
        <v>600</v>
      </c>
      <c r="U98" s="19">
        <v>0</v>
      </c>
      <c r="V98" s="19">
        <v>0</v>
      </c>
      <c r="W98" s="19">
        <v>0</v>
      </c>
      <c r="X98" s="23">
        <v>600</v>
      </c>
      <c r="Y98" s="17" t="s">
        <v>58</v>
      </c>
      <c r="Z98" s="24" t="s">
        <v>58</v>
      </c>
      <c r="AA98" s="23">
        <v>0</v>
      </c>
      <c r="AB98" s="19" t="s">
        <v>58</v>
      </c>
      <c r="AC98" s="25" t="s">
        <v>68</v>
      </c>
      <c r="AD98" s="26" t="str">
        <f t="shared" si="11"/>
        <v>E</v>
      </c>
      <c r="AE98" s="19">
        <v>0</v>
      </c>
      <c r="AF98" s="19">
        <v>0</v>
      </c>
      <c r="AG98" s="19">
        <v>0</v>
      </c>
      <c r="AH98" s="19">
        <v>0</v>
      </c>
      <c r="AI98" s="15" t="s">
        <v>62</v>
      </c>
    </row>
    <row r="99" spans="1:35" ht="16.5" customHeight="1">
      <c r="A99">
        <v>6206</v>
      </c>
      <c r="B99" s="13" t="str">
        <f t="shared" si="6"/>
        <v>ZeroZero</v>
      </c>
      <c r="C99" s="14" t="s">
        <v>312</v>
      </c>
      <c r="D99" s="15" t="s">
        <v>181</v>
      </c>
      <c r="E99" s="16" t="str">
        <f t="shared" si="7"/>
        <v>前八週無拉料</v>
      </c>
      <c r="F99" s="17" t="str">
        <f t="shared" si="8"/>
        <v>--</v>
      </c>
      <c r="G99" s="17" t="str">
        <f t="shared" si="9"/>
        <v>--</v>
      </c>
      <c r="H99" s="17" t="str">
        <f t="shared" si="10"/>
        <v>--</v>
      </c>
      <c r="I99" s="18">
        <f>IFERROR(VLOOKUP(C99,LastWeek!B:Q,8,FALSE),"")</f>
        <v>0</v>
      </c>
      <c r="J99" s="19">
        <v>0</v>
      </c>
      <c r="K99" s="19">
        <v>0</v>
      </c>
      <c r="L99" s="18">
        <f>IFERROR(VLOOKUP(C99,LastWeek!B:Q,11,FALSE),"")</f>
        <v>500</v>
      </c>
      <c r="M99" s="19">
        <v>500</v>
      </c>
      <c r="N99" s="20" t="s">
        <v>191</v>
      </c>
      <c r="O99" s="21" t="str">
        <f>IFERROR(VLOOKUP(C99,LastWeek!B:Q,13,FALSE),"")</f>
        <v>MP</v>
      </c>
      <c r="P99" s="16" t="str">
        <f>IFERROR(VLOOKUP(C99,LastWeek!B:Q,14,FALSE),"")</f>
        <v>Checking</v>
      </c>
      <c r="Q99" s="16" t="str">
        <f>IFERROR(VLOOKUP(C99,LastWeek!B:Q,15,FALSE),"")</f>
        <v>Sales</v>
      </c>
      <c r="R99" s="16"/>
      <c r="S99" s="22" t="str">
        <f>IFERROR(VLOOKUP(C99,LastWeek!B:Q,16,FALSE),"")</f>
        <v>old D/C</v>
      </c>
      <c r="T99" s="19">
        <v>500</v>
      </c>
      <c r="U99" s="19">
        <v>0</v>
      </c>
      <c r="V99" s="19">
        <v>0</v>
      </c>
      <c r="W99" s="19">
        <v>0</v>
      </c>
      <c r="X99" s="23">
        <v>500</v>
      </c>
      <c r="Y99" s="17" t="s">
        <v>58</v>
      </c>
      <c r="Z99" s="24" t="s">
        <v>58</v>
      </c>
      <c r="AA99" s="23">
        <v>0</v>
      </c>
      <c r="AB99" s="19" t="s">
        <v>58</v>
      </c>
      <c r="AC99" s="25" t="s">
        <v>68</v>
      </c>
      <c r="AD99" s="26" t="str">
        <f t="shared" si="11"/>
        <v>E</v>
      </c>
      <c r="AE99" s="19">
        <v>0</v>
      </c>
      <c r="AF99" s="19">
        <v>0</v>
      </c>
      <c r="AG99" s="19">
        <v>0</v>
      </c>
      <c r="AH99" s="19">
        <v>0</v>
      </c>
      <c r="AI99" s="15" t="s">
        <v>62</v>
      </c>
    </row>
    <row r="100" spans="1:35" ht="16.5" customHeight="1">
      <c r="A100">
        <v>6195</v>
      </c>
      <c r="B100" s="13" t="str">
        <f t="shared" si="6"/>
        <v>ZeroZero</v>
      </c>
      <c r="C100" s="14" t="s">
        <v>87</v>
      </c>
      <c r="D100" s="15" t="s">
        <v>76</v>
      </c>
      <c r="E100" s="16" t="str">
        <f t="shared" si="7"/>
        <v>前八週無拉料</v>
      </c>
      <c r="F100" s="17" t="str">
        <f t="shared" si="8"/>
        <v>--</v>
      </c>
      <c r="G100" s="17" t="str">
        <f t="shared" si="9"/>
        <v>--</v>
      </c>
      <c r="H100" s="17" t="str">
        <f t="shared" si="10"/>
        <v>--</v>
      </c>
      <c r="I100" s="18">
        <f>IFERROR(VLOOKUP(C100,LastWeek!B:Q,8,FALSE),"")</f>
        <v>0</v>
      </c>
      <c r="J100" s="19">
        <v>0</v>
      </c>
      <c r="K100" s="19">
        <v>0</v>
      </c>
      <c r="L100" s="18">
        <f>IFERROR(VLOOKUP(C100,LastWeek!B:Q,11,FALSE),"")</f>
        <v>900</v>
      </c>
      <c r="M100" s="19">
        <v>900</v>
      </c>
      <c r="N100" s="20" t="s">
        <v>61</v>
      </c>
      <c r="O100" s="21" t="str">
        <f>IFERROR(VLOOKUP(C100,LastWeek!B:Q,13,FALSE),"")</f>
        <v>New</v>
      </c>
      <c r="P100" s="16" t="str">
        <f>IFERROR(VLOOKUP(C100,LastWeek!B:Q,14,FALSE),"")</f>
        <v>Checking</v>
      </c>
      <c r="Q100" s="16" t="str">
        <f>IFERROR(VLOOKUP(C100,LastWeek!B:Q,15,FALSE),"")</f>
        <v>Sales</v>
      </c>
      <c r="R100" s="16"/>
      <c r="S100" s="22" t="str">
        <f>IFERROR(VLOOKUP(C100,LastWeek!B:Q,16,FALSE),"")</f>
        <v>new project mp in q2</v>
      </c>
      <c r="T100" s="19">
        <v>900</v>
      </c>
      <c r="U100" s="19">
        <v>0</v>
      </c>
      <c r="V100" s="19">
        <v>0</v>
      </c>
      <c r="W100" s="19">
        <v>0</v>
      </c>
      <c r="X100" s="23">
        <v>900</v>
      </c>
      <c r="Y100" s="17" t="s">
        <v>58</v>
      </c>
      <c r="Z100" s="24" t="s">
        <v>58</v>
      </c>
      <c r="AA100" s="23">
        <v>0</v>
      </c>
      <c r="AB100" s="19" t="s">
        <v>58</v>
      </c>
      <c r="AC100" s="25" t="s">
        <v>68</v>
      </c>
      <c r="AD100" s="26" t="str">
        <f t="shared" si="11"/>
        <v>E</v>
      </c>
      <c r="AE100" s="19">
        <v>0</v>
      </c>
      <c r="AF100" s="19">
        <v>0</v>
      </c>
      <c r="AG100" s="19">
        <v>0</v>
      </c>
      <c r="AH100" s="19">
        <v>0</v>
      </c>
      <c r="AI100" s="15" t="s">
        <v>62</v>
      </c>
    </row>
    <row r="101" spans="1:35" ht="16.5" customHeight="1">
      <c r="A101">
        <v>6207</v>
      </c>
      <c r="B101" s="13" t="str">
        <f t="shared" si="6"/>
        <v>ZeroZero</v>
      </c>
      <c r="C101" s="14" t="s">
        <v>170</v>
      </c>
      <c r="D101" s="15" t="s">
        <v>163</v>
      </c>
      <c r="E101" s="16" t="str">
        <f t="shared" si="7"/>
        <v>前八週無拉料</v>
      </c>
      <c r="F101" s="17" t="str">
        <f t="shared" si="8"/>
        <v>--</v>
      </c>
      <c r="G101" s="17" t="str">
        <f t="shared" si="9"/>
        <v>--</v>
      </c>
      <c r="H101" s="17" t="str">
        <f t="shared" si="10"/>
        <v>--</v>
      </c>
      <c r="I101" s="18">
        <f>IFERROR(VLOOKUP(C101,LastWeek!B:Q,8,FALSE),"")</f>
        <v>0</v>
      </c>
      <c r="J101" s="19">
        <v>0</v>
      </c>
      <c r="K101" s="19">
        <v>0</v>
      </c>
      <c r="L101" s="18">
        <f>IFERROR(VLOOKUP(C101,LastWeek!B:Q,11,FALSE),"")</f>
        <v>1220</v>
      </c>
      <c r="M101" s="19">
        <v>1220</v>
      </c>
      <c r="N101" s="20" t="s">
        <v>61</v>
      </c>
      <c r="O101" s="21" t="str">
        <f>IFERROR(VLOOKUP(C101,LastWeek!B:Q,13,FALSE),"")</f>
        <v>MP</v>
      </c>
      <c r="P101" s="16" t="str">
        <f>IFERROR(VLOOKUP(C101,LastWeek!B:Q,14,FALSE),"")</f>
        <v>Checking</v>
      </c>
      <c r="Q101" s="16" t="str">
        <f>IFERROR(VLOOKUP(C101,LastWeek!B:Q,15,FALSE),"")</f>
        <v>SalesPM</v>
      </c>
      <c r="R101" s="16"/>
      <c r="S101" s="22" t="str">
        <f>IFERROR(VLOOKUP(C101,LastWeek!B:Q,16,FALSE),"")</f>
        <v>Transfer to other cust</v>
      </c>
      <c r="T101" s="19">
        <v>0</v>
      </c>
      <c r="U101" s="19">
        <v>0</v>
      </c>
      <c r="V101" s="19">
        <v>1220</v>
      </c>
      <c r="W101" s="19">
        <v>0</v>
      </c>
      <c r="X101" s="23">
        <v>1220</v>
      </c>
      <c r="Y101" s="17" t="s">
        <v>58</v>
      </c>
      <c r="Z101" s="24" t="s">
        <v>58</v>
      </c>
      <c r="AA101" s="23">
        <v>0</v>
      </c>
      <c r="AB101" s="19" t="s">
        <v>58</v>
      </c>
      <c r="AC101" s="25" t="s">
        <v>68</v>
      </c>
      <c r="AD101" s="26" t="str">
        <f t="shared" si="11"/>
        <v>E</v>
      </c>
      <c r="AE101" s="19">
        <v>0</v>
      </c>
      <c r="AF101" s="19">
        <v>0</v>
      </c>
      <c r="AG101" s="19">
        <v>0</v>
      </c>
      <c r="AH101" s="19">
        <v>0</v>
      </c>
      <c r="AI101" s="15" t="s">
        <v>62</v>
      </c>
    </row>
    <row r="102" spans="1:35" ht="16.5" customHeight="1">
      <c r="A102">
        <v>6194</v>
      </c>
      <c r="B102" s="13" t="str">
        <f t="shared" si="6"/>
        <v>ZeroZero</v>
      </c>
      <c r="C102" s="14" t="s">
        <v>204</v>
      </c>
      <c r="D102" s="15" t="s">
        <v>190</v>
      </c>
      <c r="E102" s="16" t="str">
        <f t="shared" si="7"/>
        <v>前八週無拉料</v>
      </c>
      <c r="F102" s="17" t="str">
        <f t="shared" si="8"/>
        <v>--</v>
      </c>
      <c r="G102" s="17" t="str">
        <f t="shared" si="9"/>
        <v>--</v>
      </c>
      <c r="H102" s="17" t="str">
        <f t="shared" si="10"/>
        <v>--</v>
      </c>
      <c r="I102" s="18">
        <f>IFERROR(VLOOKUP(C102,LastWeek!B:Q,8,FALSE),"")</f>
        <v>0</v>
      </c>
      <c r="J102" s="19">
        <v>0</v>
      </c>
      <c r="K102" s="19">
        <v>0</v>
      </c>
      <c r="L102" s="18">
        <f>IFERROR(VLOOKUP(C102,LastWeek!B:Q,11,FALSE),"")</f>
        <v>177</v>
      </c>
      <c r="M102" s="19">
        <v>177</v>
      </c>
      <c r="N102" s="20" t="s">
        <v>191</v>
      </c>
      <c r="O102" s="21" t="str">
        <f>IFERROR(VLOOKUP(C102,LastWeek!B:Q,13,FALSE),"")</f>
        <v>New</v>
      </c>
      <c r="P102" s="16" t="str">
        <f>IFERROR(VLOOKUP(C102,LastWeek!B:Q,14,FALSE),"")</f>
        <v>Checking</v>
      </c>
      <c r="Q102" s="16" t="str">
        <f>IFERROR(VLOOKUP(C102,LastWeek!B:Q,15,FALSE),"")</f>
        <v>Sales</v>
      </c>
      <c r="R102" s="16"/>
      <c r="S102" s="22" t="str">
        <f>IFERROR(VLOOKUP(C102,LastWeek!B:Q,16,FALSE),"")</f>
        <v>sample for new project</v>
      </c>
      <c r="T102" s="19">
        <v>0</v>
      </c>
      <c r="U102" s="19">
        <v>0</v>
      </c>
      <c r="V102" s="19">
        <v>177</v>
      </c>
      <c r="W102" s="19">
        <v>0</v>
      </c>
      <c r="X102" s="23">
        <v>177</v>
      </c>
      <c r="Y102" s="17" t="s">
        <v>58</v>
      </c>
      <c r="Z102" s="24" t="s">
        <v>58</v>
      </c>
      <c r="AA102" s="23">
        <v>0</v>
      </c>
      <c r="AB102" s="19" t="s">
        <v>58</v>
      </c>
      <c r="AC102" s="25" t="s">
        <v>68</v>
      </c>
      <c r="AD102" s="26" t="str">
        <f t="shared" si="11"/>
        <v>E</v>
      </c>
      <c r="AE102" s="19">
        <v>0</v>
      </c>
      <c r="AF102" s="19">
        <v>0</v>
      </c>
      <c r="AG102" s="19">
        <v>0</v>
      </c>
      <c r="AH102" s="19">
        <v>0</v>
      </c>
      <c r="AI102" s="15" t="s">
        <v>62</v>
      </c>
    </row>
    <row r="103" spans="1:35" ht="16.5" customHeight="1">
      <c r="A103">
        <v>6189</v>
      </c>
      <c r="B103" s="13" t="str">
        <f t="shared" si="6"/>
        <v>ZeroZero</v>
      </c>
      <c r="C103" s="14" t="s">
        <v>372</v>
      </c>
      <c r="D103" s="15" t="s">
        <v>358</v>
      </c>
      <c r="E103" s="16" t="str">
        <f t="shared" si="7"/>
        <v>前八週無拉料</v>
      </c>
      <c r="F103" s="17" t="str">
        <f t="shared" si="8"/>
        <v>--</v>
      </c>
      <c r="G103" s="17" t="str">
        <f t="shared" si="9"/>
        <v>--</v>
      </c>
      <c r="H103" s="17" t="str">
        <f t="shared" si="10"/>
        <v>--</v>
      </c>
      <c r="I103" s="18">
        <f>IFERROR(VLOOKUP(C103,LastWeek!B:Q,8,FALSE),"")</f>
        <v>0</v>
      </c>
      <c r="J103" s="19">
        <v>0</v>
      </c>
      <c r="K103" s="19">
        <v>0</v>
      </c>
      <c r="L103" s="18">
        <f>IFERROR(VLOOKUP(C103,LastWeek!B:Q,11,FALSE),"")</f>
        <v>3000</v>
      </c>
      <c r="M103" s="19">
        <v>3000</v>
      </c>
      <c r="N103" s="20" t="s">
        <v>250</v>
      </c>
      <c r="O103" s="21" t="str">
        <f>IFERROR(VLOOKUP(C103,LastWeek!B:Q,13,FALSE),"")</f>
        <v>New</v>
      </c>
      <c r="P103" s="16" t="str">
        <f>IFERROR(VLOOKUP(C103,LastWeek!B:Q,14,FALSE),"")</f>
        <v>Checking</v>
      </c>
      <c r="Q103" s="16" t="str">
        <f>IFERROR(VLOOKUP(C103,LastWeek!B:Q,15,FALSE),"")</f>
        <v>Sales</v>
      </c>
      <c r="R103" s="16"/>
      <c r="S103" s="22" t="str">
        <f>IFERROR(VLOOKUP(C103,LastWeek!B:Q,16,FALSE),"")</f>
        <v>for new project</v>
      </c>
      <c r="T103" s="19">
        <v>3000</v>
      </c>
      <c r="U103" s="19">
        <v>0</v>
      </c>
      <c r="V103" s="19">
        <v>0</v>
      </c>
      <c r="W103" s="19">
        <v>0</v>
      </c>
      <c r="X103" s="23">
        <v>3000</v>
      </c>
      <c r="Y103" s="17" t="s">
        <v>58</v>
      </c>
      <c r="Z103" s="24" t="s">
        <v>58</v>
      </c>
      <c r="AA103" s="23">
        <v>0</v>
      </c>
      <c r="AB103" s="19" t="s">
        <v>58</v>
      </c>
      <c r="AC103" s="25" t="s">
        <v>68</v>
      </c>
      <c r="AD103" s="26" t="str">
        <f t="shared" si="11"/>
        <v>E</v>
      </c>
      <c r="AE103" s="19">
        <v>0</v>
      </c>
      <c r="AF103" s="19">
        <v>0</v>
      </c>
      <c r="AG103" s="19">
        <v>0</v>
      </c>
      <c r="AH103" s="19">
        <v>0</v>
      </c>
      <c r="AI103" s="15" t="s">
        <v>62</v>
      </c>
    </row>
    <row r="104" spans="1:35" ht="16.5" customHeight="1">
      <c r="A104">
        <v>6264</v>
      </c>
      <c r="B104" s="13" t="str">
        <f t="shared" si="6"/>
        <v>ZeroZero</v>
      </c>
      <c r="C104" s="14" t="s">
        <v>350</v>
      </c>
      <c r="D104" s="15" t="s">
        <v>243</v>
      </c>
      <c r="E104" s="16" t="str">
        <f t="shared" si="7"/>
        <v>前八週無拉料</v>
      </c>
      <c r="F104" s="17" t="str">
        <f t="shared" si="8"/>
        <v>--</v>
      </c>
      <c r="G104" s="17" t="str">
        <f t="shared" si="9"/>
        <v>--</v>
      </c>
      <c r="H104" s="17" t="str">
        <f t="shared" si="10"/>
        <v>--</v>
      </c>
      <c r="I104" s="18">
        <f>IFERROR(VLOOKUP(C104,LastWeek!B:Q,8,FALSE),"")</f>
        <v>0</v>
      </c>
      <c r="J104" s="19">
        <v>0</v>
      </c>
      <c r="K104" s="19">
        <v>0</v>
      </c>
      <c r="L104" s="18">
        <f>IFERROR(VLOOKUP(C104,LastWeek!B:Q,11,FALSE),"")</f>
        <v>1000</v>
      </c>
      <c r="M104" s="19">
        <v>1000</v>
      </c>
      <c r="N104" s="20" t="s">
        <v>191</v>
      </c>
      <c r="O104" s="21" t="str">
        <f>IFERROR(VLOOKUP(C104,LastWeek!B:Q,13,FALSE),"")</f>
        <v>MP</v>
      </c>
      <c r="P104" s="16" t="str">
        <f>IFERROR(VLOOKUP(C104,LastWeek!B:Q,14,FALSE),"")</f>
        <v>Dead</v>
      </c>
      <c r="Q104" s="16" t="str">
        <f>IFERROR(VLOOKUP(C104,LastWeek!B:Q,15,FALSE),"")</f>
        <v>SalesPM</v>
      </c>
      <c r="R104" s="16"/>
      <c r="S104" s="22" t="str">
        <f>IFERROR(VLOOKUP(C104,LastWeek!B:Q,16,FALSE),"")</f>
        <v>20160829-slow</v>
      </c>
      <c r="T104" s="19">
        <v>1000</v>
      </c>
      <c r="U104" s="19">
        <v>0</v>
      </c>
      <c r="V104" s="19">
        <v>0</v>
      </c>
      <c r="W104" s="19">
        <v>0</v>
      </c>
      <c r="X104" s="23">
        <v>1000</v>
      </c>
      <c r="Y104" s="17" t="s">
        <v>58</v>
      </c>
      <c r="Z104" s="24" t="s">
        <v>58</v>
      </c>
      <c r="AA104" s="23">
        <v>0</v>
      </c>
      <c r="AB104" s="19" t="s">
        <v>58</v>
      </c>
      <c r="AC104" s="25" t="s">
        <v>68</v>
      </c>
      <c r="AD104" s="26" t="str">
        <f t="shared" si="11"/>
        <v>E</v>
      </c>
      <c r="AE104" s="19">
        <v>0</v>
      </c>
      <c r="AF104" s="19">
        <v>0</v>
      </c>
      <c r="AG104" s="19">
        <v>0</v>
      </c>
      <c r="AH104" s="19">
        <v>0</v>
      </c>
      <c r="AI104" s="15" t="s">
        <v>62</v>
      </c>
    </row>
    <row r="105" spans="1:35" ht="16.5" customHeight="1">
      <c r="A105">
        <v>6208</v>
      </c>
      <c r="B105" s="13" t="str">
        <f t="shared" si="6"/>
        <v>ZeroZero</v>
      </c>
      <c r="C105" s="14" t="s">
        <v>194</v>
      </c>
      <c r="D105" s="15" t="s">
        <v>163</v>
      </c>
      <c r="E105" s="16" t="str">
        <f t="shared" si="7"/>
        <v>前八週無拉料</v>
      </c>
      <c r="F105" s="17" t="str">
        <f t="shared" si="8"/>
        <v>--</v>
      </c>
      <c r="G105" s="17" t="str">
        <f t="shared" si="9"/>
        <v>--</v>
      </c>
      <c r="H105" s="17" t="str">
        <f t="shared" si="10"/>
        <v>--</v>
      </c>
      <c r="I105" s="18">
        <f>IFERROR(VLOOKUP(C105,LastWeek!B:Q,8,FALSE),"")</f>
        <v>0</v>
      </c>
      <c r="J105" s="19">
        <v>0</v>
      </c>
      <c r="K105" s="19">
        <v>0</v>
      </c>
      <c r="L105" s="18">
        <f>IFERROR(VLOOKUP(C105,LastWeek!B:Q,11,FALSE),"")</f>
        <v>390</v>
      </c>
      <c r="M105" s="19">
        <v>390</v>
      </c>
      <c r="N105" s="20" t="s">
        <v>61</v>
      </c>
      <c r="O105" s="21" t="str">
        <f>IFERROR(VLOOKUP(C105,LastWeek!B:Q,13,FALSE),"")</f>
        <v>MP</v>
      </c>
      <c r="P105" s="16" t="str">
        <f>IFERROR(VLOOKUP(C105,LastWeek!B:Q,14,FALSE),"")</f>
        <v>Checking</v>
      </c>
      <c r="Q105" s="16" t="str">
        <f>IFERROR(VLOOKUP(C105,LastWeek!B:Q,15,FALSE),"")</f>
        <v>SalesPM</v>
      </c>
      <c r="R105" s="16"/>
      <c r="S105" s="22" t="str">
        <f>IFERROR(VLOOKUP(C105,LastWeek!B:Q,16,FALSE),"")</f>
        <v>Transfer to other cust</v>
      </c>
      <c r="T105" s="19">
        <v>390</v>
      </c>
      <c r="U105" s="19">
        <v>0</v>
      </c>
      <c r="V105" s="19">
        <v>0</v>
      </c>
      <c r="W105" s="19">
        <v>0</v>
      </c>
      <c r="X105" s="23">
        <v>390</v>
      </c>
      <c r="Y105" s="17" t="s">
        <v>58</v>
      </c>
      <c r="Z105" s="24" t="s">
        <v>58</v>
      </c>
      <c r="AA105" s="23">
        <v>0</v>
      </c>
      <c r="AB105" s="19" t="s">
        <v>58</v>
      </c>
      <c r="AC105" s="25" t="s">
        <v>68</v>
      </c>
      <c r="AD105" s="26" t="str">
        <f t="shared" si="11"/>
        <v>E</v>
      </c>
      <c r="AE105" s="19">
        <v>0</v>
      </c>
      <c r="AF105" s="19">
        <v>0</v>
      </c>
      <c r="AG105" s="19">
        <v>0</v>
      </c>
      <c r="AH105" s="19">
        <v>0</v>
      </c>
      <c r="AI105" s="15" t="s">
        <v>62</v>
      </c>
    </row>
    <row r="106" spans="1:35" ht="16.5" customHeight="1">
      <c r="A106">
        <v>6190</v>
      </c>
      <c r="B106" s="13" t="str">
        <f t="shared" si="6"/>
        <v>ZeroZero</v>
      </c>
      <c r="C106" s="14" t="s">
        <v>145</v>
      </c>
      <c r="D106" s="15" t="s">
        <v>60</v>
      </c>
      <c r="E106" s="16" t="str">
        <f t="shared" si="7"/>
        <v>前八週無拉料</v>
      </c>
      <c r="F106" s="17" t="str">
        <f t="shared" si="8"/>
        <v>--</v>
      </c>
      <c r="G106" s="17" t="str">
        <f t="shared" si="9"/>
        <v>--</v>
      </c>
      <c r="H106" s="17" t="str">
        <f t="shared" si="10"/>
        <v>--</v>
      </c>
      <c r="I106" s="18">
        <f>IFERROR(VLOOKUP(C106,LastWeek!B:Q,8,FALSE),"")</f>
        <v>0</v>
      </c>
      <c r="J106" s="19">
        <v>0</v>
      </c>
      <c r="K106" s="19">
        <v>0</v>
      </c>
      <c r="L106" s="18">
        <f>IFERROR(VLOOKUP(C106,LastWeek!B:Q,11,FALSE),"")</f>
        <v>30</v>
      </c>
      <c r="M106" s="19">
        <v>30</v>
      </c>
      <c r="N106" s="20" t="s">
        <v>61</v>
      </c>
      <c r="O106" s="21" t="str">
        <f>IFERROR(VLOOKUP(C106,LastWeek!B:Q,13,FALSE),"")</f>
        <v>MP</v>
      </c>
      <c r="P106" s="16" t="str">
        <f>IFERROR(VLOOKUP(C106,LastWeek!B:Q,14,FALSE),"")</f>
        <v>Checking</v>
      </c>
      <c r="Q106" s="16" t="str">
        <f>IFERROR(VLOOKUP(C106,LastWeek!B:Q,15,FALSE),"")</f>
        <v>Sales</v>
      </c>
      <c r="R106" s="16"/>
      <c r="S106" s="22" t="str">
        <f>IFERROR(VLOOKUP(C106,LastWeek!B:Q,16,FALSE),"")</f>
        <v>for new project sample</v>
      </c>
      <c r="T106" s="19">
        <v>30</v>
      </c>
      <c r="U106" s="19">
        <v>0</v>
      </c>
      <c r="V106" s="19">
        <v>0</v>
      </c>
      <c r="W106" s="19">
        <v>0</v>
      </c>
      <c r="X106" s="23">
        <v>30</v>
      </c>
      <c r="Y106" s="17" t="s">
        <v>58</v>
      </c>
      <c r="Z106" s="24" t="s">
        <v>58</v>
      </c>
      <c r="AA106" s="23">
        <v>0</v>
      </c>
      <c r="AB106" s="19" t="s">
        <v>58</v>
      </c>
      <c r="AC106" s="25" t="s">
        <v>68</v>
      </c>
      <c r="AD106" s="26" t="str">
        <f t="shared" si="11"/>
        <v>E</v>
      </c>
      <c r="AE106" s="19">
        <v>0</v>
      </c>
      <c r="AF106" s="19">
        <v>0</v>
      </c>
      <c r="AG106" s="19">
        <v>0</v>
      </c>
      <c r="AH106" s="19">
        <v>0</v>
      </c>
      <c r="AI106" s="15" t="s">
        <v>62</v>
      </c>
    </row>
    <row r="107" spans="1:35" ht="16.5" customHeight="1">
      <c r="A107">
        <v>6191</v>
      </c>
      <c r="B107" s="13" t="str">
        <f t="shared" si="6"/>
        <v>ZeroZero</v>
      </c>
      <c r="C107" s="14" t="s">
        <v>245</v>
      </c>
      <c r="D107" s="15" t="s">
        <v>243</v>
      </c>
      <c r="E107" s="16" t="str">
        <f t="shared" si="7"/>
        <v>前八週無拉料</v>
      </c>
      <c r="F107" s="17" t="str">
        <f t="shared" si="8"/>
        <v>--</v>
      </c>
      <c r="G107" s="17" t="str">
        <f t="shared" si="9"/>
        <v>--</v>
      </c>
      <c r="H107" s="17" t="str">
        <f t="shared" si="10"/>
        <v>--</v>
      </c>
      <c r="I107" s="18">
        <f>IFERROR(VLOOKUP(C107,LastWeek!B:Q,8,FALSE),"")</f>
        <v>0</v>
      </c>
      <c r="J107" s="19">
        <v>0</v>
      </c>
      <c r="K107" s="19">
        <v>0</v>
      </c>
      <c r="L107" s="18">
        <f>IFERROR(VLOOKUP(C107,LastWeek!B:Q,11,FALSE),"")</f>
        <v>220</v>
      </c>
      <c r="M107" s="19">
        <v>220</v>
      </c>
      <c r="N107" s="20" t="s">
        <v>191</v>
      </c>
      <c r="O107" s="21" t="str">
        <f>IFERROR(VLOOKUP(C107,LastWeek!B:Q,13,FALSE),"")</f>
        <v>MP</v>
      </c>
      <c r="P107" s="16" t="str">
        <f>IFERROR(VLOOKUP(C107,LastWeek!B:Q,14,FALSE),"")</f>
        <v>Dead</v>
      </c>
      <c r="Q107" s="16" t="str">
        <f>IFERROR(VLOOKUP(C107,LastWeek!B:Q,15,FALSE),"")</f>
        <v>SalesPM</v>
      </c>
      <c r="R107" s="16"/>
      <c r="S107" s="22" t="str">
        <f>IFERROR(VLOOKUP(C107,LastWeek!B:Q,16,FALSE),"")</f>
        <v>20160829-slow</v>
      </c>
      <c r="T107" s="19">
        <v>0</v>
      </c>
      <c r="U107" s="19">
        <v>0</v>
      </c>
      <c r="V107" s="19">
        <v>220</v>
      </c>
      <c r="W107" s="19">
        <v>0</v>
      </c>
      <c r="X107" s="23">
        <v>220</v>
      </c>
      <c r="Y107" s="17" t="s">
        <v>58</v>
      </c>
      <c r="Z107" s="24" t="s">
        <v>58</v>
      </c>
      <c r="AA107" s="23">
        <v>0</v>
      </c>
      <c r="AB107" s="19" t="s">
        <v>58</v>
      </c>
      <c r="AC107" s="25" t="s">
        <v>68</v>
      </c>
      <c r="AD107" s="26" t="str">
        <f t="shared" si="11"/>
        <v>E</v>
      </c>
      <c r="AE107" s="19">
        <v>0</v>
      </c>
      <c r="AF107" s="19">
        <v>0</v>
      </c>
      <c r="AG107" s="19">
        <v>0</v>
      </c>
      <c r="AH107" s="19">
        <v>0</v>
      </c>
      <c r="AI107" s="15" t="s">
        <v>62</v>
      </c>
    </row>
    <row r="108" spans="1:35" ht="16.5" hidden="1" customHeight="1">
      <c r="A108">
        <v>6192</v>
      </c>
      <c r="B108" s="13" t="str">
        <f t="shared" si="6"/>
        <v>None</v>
      </c>
      <c r="C108" s="14" t="s">
        <v>242</v>
      </c>
      <c r="D108" s="15" t="s">
        <v>243</v>
      </c>
      <c r="E108" s="16" t="str">
        <f t="shared" si="7"/>
        <v>前八週無拉料</v>
      </c>
      <c r="F108" s="17" t="str">
        <f t="shared" si="8"/>
        <v>--</v>
      </c>
      <c r="G108" s="17" t="str">
        <f t="shared" si="9"/>
        <v>--</v>
      </c>
      <c r="H108" s="17" t="str">
        <f t="shared" si="10"/>
        <v>--</v>
      </c>
      <c r="I108" s="18">
        <f>IFERROR(VLOOKUP(C108,LastWeek!B:Q,8,FALSE),"")</f>
        <v>0</v>
      </c>
      <c r="J108" s="19">
        <v>0</v>
      </c>
      <c r="K108" s="19">
        <v>0</v>
      </c>
      <c r="L108" s="18">
        <f>IFERROR(VLOOKUP(C108,LastWeek!B:Q,11,FALSE),"")</f>
        <v>0</v>
      </c>
      <c r="M108" s="19">
        <v>0</v>
      </c>
      <c r="N108" s="20" t="s">
        <v>61</v>
      </c>
      <c r="O108" s="21" t="str">
        <f>IFERROR(VLOOKUP(C108,LastWeek!B:Q,13,FALSE),"")</f>
        <v>New</v>
      </c>
      <c r="P108" s="16" t="str">
        <f>IFERROR(VLOOKUP(C108,LastWeek!B:Q,14,FALSE),"")</f>
        <v>Checking</v>
      </c>
      <c r="Q108" s="16" t="str">
        <f>IFERROR(VLOOKUP(C108,LastWeek!B:Q,15,FALSE),"")</f>
        <v>Sales</v>
      </c>
      <c r="R108" s="16"/>
      <c r="S108" s="22">
        <f>IFERROR(VLOOKUP(C108,LastWeek!B:Q,16,FALSE),"")</f>
        <v>0</v>
      </c>
      <c r="T108" s="19">
        <v>0</v>
      </c>
      <c r="U108" s="19">
        <v>0</v>
      </c>
      <c r="V108" s="19">
        <v>0</v>
      </c>
      <c r="W108" s="19">
        <v>0</v>
      </c>
      <c r="X108" s="23">
        <v>0</v>
      </c>
      <c r="Y108" s="17" t="s">
        <v>58</v>
      </c>
      <c r="Z108" s="24" t="s">
        <v>58</v>
      </c>
      <c r="AA108" s="23">
        <v>0</v>
      </c>
      <c r="AB108" s="19">
        <v>0</v>
      </c>
      <c r="AC108" s="25" t="s">
        <v>68</v>
      </c>
      <c r="AD108" s="26" t="str">
        <f t="shared" si="11"/>
        <v>E</v>
      </c>
      <c r="AE108" s="19">
        <v>0</v>
      </c>
      <c r="AF108" s="19">
        <v>0</v>
      </c>
      <c r="AG108" s="19">
        <v>0</v>
      </c>
      <c r="AH108" s="19">
        <v>1054000</v>
      </c>
      <c r="AI108" s="15" t="s">
        <v>62</v>
      </c>
    </row>
    <row r="109" spans="1:35" ht="16.5" customHeight="1">
      <c r="A109">
        <v>6193</v>
      </c>
      <c r="B109" s="13" t="str">
        <f t="shared" si="6"/>
        <v>Normal</v>
      </c>
      <c r="C109" s="14" t="s">
        <v>246</v>
      </c>
      <c r="D109" s="15" t="s">
        <v>243</v>
      </c>
      <c r="E109" s="16">
        <f t="shared" si="7"/>
        <v>8</v>
      </c>
      <c r="F109" s="17" t="str">
        <f t="shared" si="8"/>
        <v>--</v>
      </c>
      <c r="G109" s="17">
        <f t="shared" si="9"/>
        <v>0</v>
      </c>
      <c r="H109" s="17" t="str">
        <f t="shared" si="10"/>
        <v>--</v>
      </c>
      <c r="I109" s="18">
        <f>IFERROR(VLOOKUP(C109,LastWeek!B:Q,8,FALSE),"")</f>
        <v>0</v>
      </c>
      <c r="J109" s="19">
        <v>0</v>
      </c>
      <c r="K109" s="19">
        <v>0</v>
      </c>
      <c r="L109" s="18">
        <f>IFERROR(VLOOKUP(C109,LastWeek!B:Q,11,FALSE),"")</f>
        <v>800</v>
      </c>
      <c r="M109" s="19">
        <v>800</v>
      </c>
      <c r="N109" s="20" t="s">
        <v>191</v>
      </c>
      <c r="O109" s="21" t="str">
        <f>IFERROR(VLOOKUP(C109,LastWeek!B:Q,13,FALSE),"")</f>
        <v>MP</v>
      </c>
      <c r="P109" s="16" t="str">
        <f>IFERROR(VLOOKUP(C109,LastWeek!B:Q,14,FALSE),"")</f>
        <v>Checking</v>
      </c>
      <c r="Q109" s="16" t="str">
        <f>IFERROR(VLOOKUP(C109,LastWeek!B:Q,15,FALSE),"")</f>
        <v>SalesPM</v>
      </c>
      <c r="R109" s="16"/>
      <c r="S109" s="22">
        <f>IFERROR(VLOOKUP(C109,LastWeek!B:Q,16,FALSE),"")</f>
        <v>0</v>
      </c>
      <c r="T109" s="19">
        <v>800</v>
      </c>
      <c r="U109" s="19">
        <v>0</v>
      </c>
      <c r="V109" s="19">
        <v>0</v>
      </c>
      <c r="W109" s="19">
        <v>0</v>
      </c>
      <c r="X109" s="23">
        <v>800</v>
      </c>
      <c r="Y109" s="17">
        <v>8</v>
      </c>
      <c r="Z109" s="24" t="s">
        <v>58</v>
      </c>
      <c r="AA109" s="23">
        <v>100</v>
      </c>
      <c r="AB109" s="19" t="s">
        <v>58</v>
      </c>
      <c r="AC109" s="25" t="s">
        <v>68</v>
      </c>
      <c r="AD109" s="26" t="str">
        <f t="shared" si="11"/>
        <v>E</v>
      </c>
      <c r="AE109" s="19">
        <v>0</v>
      </c>
      <c r="AF109" s="19">
        <v>0</v>
      </c>
      <c r="AG109" s="19">
        <v>0</v>
      </c>
      <c r="AH109" s="19">
        <v>0</v>
      </c>
      <c r="AI109" s="15" t="s">
        <v>62</v>
      </c>
    </row>
    <row r="110" spans="1:35" ht="16.5" customHeight="1">
      <c r="A110">
        <v>6209</v>
      </c>
      <c r="B110" s="13" t="str">
        <f t="shared" si="6"/>
        <v>OverStock</v>
      </c>
      <c r="C110" s="14" t="s">
        <v>247</v>
      </c>
      <c r="D110" s="15" t="s">
        <v>243</v>
      </c>
      <c r="E110" s="16">
        <f t="shared" si="7"/>
        <v>32</v>
      </c>
      <c r="F110" s="17">
        <f t="shared" si="8"/>
        <v>11.8</v>
      </c>
      <c r="G110" s="17">
        <f t="shared" si="9"/>
        <v>0</v>
      </c>
      <c r="H110" s="17">
        <f t="shared" si="10"/>
        <v>0</v>
      </c>
      <c r="I110" s="18">
        <f>IFERROR(VLOOKUP(C110,LastWeek!B:Q,8,FALSE),"")</f>
        <v>0</v>
      </c>
      <c r="J110" s="19">
        <v>0</v>
      </c>
      <c r="K110" s="19">
        <v>0</v>
      </c>
      <c r="L110" s="18">
        <f>IFERROR(VLOOKUP(C110,LastWeek!B:Q,11,FALSE),"")</f>
        <v>8000</v>
      </c>
      <c r="M110" s="19">
        <v>8000</v>
      </c>
      <c r="N110" s="20" t="s">
        <v>191</v>
      </c>
      <c r="O110" s="21" t="str">
        <f>IFERROR(VLOOKUP(C110,LastWeek!B:Q,13,FALSE),"")</f>
        <v>MP</v>
      </c>
      <c r="P110" s="16" t="str">
        <f>IFERROR(VLOOKUP(C110,LastWeek!B:Q,14,FALSE),"")</f>
        <v>Checking</v>
      </c>
      <c r="Q110" s="16" t="str">
        <f>IFERROR(VLOOKUP(C110,LastWeek!B:Q,15,FALSE),"")</f>
        <v>Sales</v>
      </c>
      <c r="R110" s="16"/>
      <c r="S110" s="22" t="str">
        <f>IFERROR(VLOOKUP(C110,LastWeek!B:Q,16,FALSE),"")</f>
        <v>FCST:2K/M</v>
      </c>
      <c r="T110" s="19">
        <v>8000</v>
      </c>
      <c r="U110" s="19">
        <v>0</v>
      </c>
      <c r="V110" s="19">
        <v>0</v>
      </c>
      <c r="W110" s="19">
        <v>0</v>
      </c>
      <c r="X110" s="23">
        <v>8000</v>
      </c>
      <c r="Y110" s="17">
        <v>32</v>
      </c>
      <c r="Z110" s="24">
        <v>11.8</v>
      </c>
      <c r="AA110" s="23">
        <v>250</v>
      </c>
      <c r="AB110" s="19">
        <v>679</v>
      </c>
      <c r="AC110" s="25">
        <v>2.7</v>
      </c>
      <c r="AD110" s="26">
        <f t="shared" si="11"/>
        <v>150</v>
      </c>
      <c r="AE110" s="19">
        <v>567</v>
      </c>
      <c r="AF110" s="19">
        <v>5544</v>
      </c>
      <c r="AG110" s="19">
        <v>992</v>
      </c>
      <c r="AH110" s="19">
        <v>988</v>
      </c>
      <c r="AI110" s="15" t="s">
        <v>62</v>
      </c>
    </row>
    <row r="111" spans="1:35" ht="16.5" customHeight="1">
      <c r="A111">
        <v>6210</v>
      </c>
      <c r="B111" s="13" t="str">
        <f t="shared" si="6"/>
        <v>Normal</v>
      </c>
      <c r="C111" s="14" t="s">
        <v>251</v>
      </c>
      <c r="D111" s="15" t="s">
        <v>243</v>
      </c>
      <c r="E111" s="16">
        <f t="shared" si="7"/>
        <v>13.5</v>
      </c>
      <c r="F111" s="17" t="str">
        <f t="shared" si="8"/>
        <v>--</v>
      </c>
      <c r="G111" s="17">
        <f t="shared" si="9"/>
        <v>0</v>
      </c>
      <c r="H111" s="17" t="str">
        <f t="shared" si="10"/>
        <v>--</v>
      </c>
      <c r="I111" s="18">
        <f>IFERROR(VLOOKUP(C111,LastWeek!B:Q,8,FALSE),"")</f>
        <v>0</v>
      </c>
      <c r="J111" s="19">
        <v>0</v>
      </c>
      <c r="K111" s="19">
        <v>0</v>
      </c>
      <c r="L111" s="18">
        <f>IFERROR(VLOOKUP(C111,LastWeek!B:Q,11,FALSE),"")</f>
        <v>730</v>
      </c>
      <c r="M111" s="19">
        <v>460</v>
      </c>
      <c r="N111" s="20" t="s">
        <v>191</v>
      </c>
      <c r="O111" s="21" t="str">
        <f>IFERROR(VLOOKUP(C111,LastWeek!B:Q,13,FALSE),"")</f>
        <v>MP</v>
      </c>
      <c r="P111" s="16" t="str">
        <f>IFERROR(VLOOKUP(C111,LastWeek!B:Q,14,FALSE),"")</f>
        <v>Checking</v>
      </c>
      <c r="Q111" s="16" t="str">
        <f>IFERROR(VLOOKUP(C111,LastWeek!B:Q,15,FALSE),"")</f>
        <v>Sales</v>
      </c>
      <c r="R111" s="16"/>
      <c r="S111" s="22" t="str">
        <f>IFERROR(VLOOKUP(C111,LastWeek!B:Q,16,FALSE),"")</f>
        <v>billing on JAN</v>
      </c>
      <c r="T111" s="19">
        <v>460</v>
      </c>
      <c r="U111" s="19">
        <v>0</v>
      </c>
      <c r="V111" s="19">
        <v>0</v>
      </c>
      <c r="W111" s="19">
        <v>0</v>
      </c>
      <c r="X111" s="23">
        <v>460</v>
      </c>
      <c r="Y111" s="17">
        <v>13.5</v>
      </c>
      <c r="Z111" s="24" t="s">
        <v>58</v>
      </c>
      <c r="AA111" s="23">
        <v>34</v>
      </c>
      <c r="AB111" s="19">
        <v>0</v>
      </c>
      <c r="AC111" s="25" t="s">
        <v>68</v>
      </c>
      <c r="AD111" s="26" t="str">
        <f t="shared" si="11"/>
        <v>E</v>
      </c>
      <c r="AE111" s="19">
        <v>0</v>
      </c>
      <c r="AF111" s="19">
        <v>0</v>
      </c>
      <c r="AG111" s="19">
        <v>83</v>
      </c>
      <c r="AH111" s="19">
        <v>0</v>
      </c>
      <c r="AI111" s="15" t="s">
        <v>62</v>
      </c>
    </row>
    <row r="112" spans="1:35" ht="16.5" customHeight="1">
      <c r="A112">
        <v>9078</v>
      </c>
      <c r="B112" s="13" t="str">
        <f t="shared" si="6"/>
        <v>Normal</v>
      </c>
      <c r="C112" s="14" t="s">
        <v>162</v>
      </c>
      <c r="D112" s="15" t="s">
        <v>163</v>
      </c>
      <c r="E112" s="16">
        <f t="shared" si="7"/>
        <v>1.1000000000000001</v>
      </c>
      <c r="F112" s="17">
        <f t="shared" si="8"/>
        <v>0.8</v>
      </c>
      <c r="G112" s="17">
        <f t="shared" si="9"/>
        <v>10.1</v>
      </c>
      <c r="H112" s="17">
        <f t="shared" si="10"/>
        <v>7.3</v>
      </c>
      <c r="I112" s="18">
        <f>IFERROR(VLOOKUP(C112,LastWeek!B:Q,8,FALSE),"")</f>
        <v>14000</v>
      </c>
      <c r="J112" s="19">
        <v>14028</v>
      </c>
      <c r="K112" s="19">
        <v>0</v>
      </c>
      <c r="L112" s="18">
        <f>IFERROR(VLOOKUP(C112,LastWeek!B:Q,11,FALSE),"")</f>
        <v>1557</v>
      </c>
      <c r="M112" s="19">
        <v>1525</v>
      </c>
      <c r="N112" s="20" t="s">
        <v>61</v>
      </c>
      <c r="O112" s="21" t="str">
        <f>IFERROR(VLOOKUP(C112,LastWeek!B:Q,13,FALSE),"")</f>
        <v>MP</v>
      </c>
      <c r="P112" s="16" t="str">
        <f>IFERROR(VLOOKUP(C112,LastWeek!B:Q,14,FALSE),"")</f>
        <v>Checking</v>
      </c>
      <c r="Q112" s="16" t="str">
        <f>IFERROR(VLOOKUP(C112,LastWeek!B:Q,15,FALSE),"")</f>
        <v>Sales</v>
      </c>
      <c r="R112" s="16"/>
      <c r="S112" s="22">
        <f>IFERROR(VLOOKUP(C112,LastWeek!B:Q,16,FALSE),"")</f>
        <v>0</v>
      </c>
      <c r="T112" s="19">
        <v>0</v>
      </c>
      <c r="U112" s="19">
        <v>0</v>
      </c>
      <c r="V112" s="19">
        <v>1525</v>
      </c>
      <c r="W112" s="19">
        <v>0</v>
      </c>
      <c r="X112" s="23">
        <v>15553</v>
      </c>
      <c r="Y112" s="17">
        <v>11.2</v>
      </c>
      <c r="Z112" s="24">
        <v>8.1</v>
      </c>
      <c r="AA112" s="23">
        <v>1393</v>
      </c>
      <c r="AB112" s="19">
        <v>1916</v>
      </c>
      <c r="AC112" s="25">
        <v>1.4</v>
      </c>
      <c r="AD112" s="26">
        <f t="shared" si="11"/>
        <v>100</v>
      </c>
      <c r="AE112" s="19">
        <v>9243</v>
      </c>
      <c r="AF112" s="19">
        <v>6000</v>
      </c>
      <c r="AG112" s="19">
        <v>4000</v>
      </c>
      <c r="AH112" s="19">
        <v>0</v>
      </c>
      <c r="AI112" s="15" t="s">
        <v>62</v>
      </c>
    </row>
    <row r="113" spans="1:35" ht="16.5" customHeight="1">
      <c r="A113">
        <v>9185</v>
      </c>
      <c r="B113" s="13" t="str">
        <f t="shared" si="6"/>
        <v>Normal</v>
      </c>
      <c r="C113" s="14" t="s">
        <v>164</v>
      </c>
      <c r="D113" s="15" t="s">
        <v>163</v>
      </c>
      <c r="E113" s="16">
        <f t="shared" si="7"/>
        <v>9.6</v>
      </c>
      <c r="F113" s="17">
        <f t="shared" si="8"/>
        <v>20.6</v>
      </c>
      <c r="G113" s="17">
        <f t="shared" si="9"/>
        <v>5.3</v>
      </c>
      <c r="H113" s="17">
        <f t="shared" si="10"/>
        <v>11.3</v>
      </c>
      <c r="I113" s="18">
        <f>IFERROR(VLOOKUP(C113,LastWeek!B:Q,8,FALSE),"")</f>
        <v>15000</v>
      </c>
      <c r="J113" s="19">
        <v>15000</v>
      </c>
      <c r="K113" s="19">
        <v>0</v>
      </c>
      <c r="L113" s="18">
        <f>IFERROR(VLOOKUP(C113,LastWeek!B:Q,11,FALSE),"")</f>
        <v>33359</v>
      </c>
      <c r="M113" s="19">
        <v>27400</v>
      </c>
      <c r="N113" s="20" t="s">
        <v>61</v>
      </c>
      <c r="O113" s="21" t="str">
        <f>IFERROR(VLOOKUP(C113,LastWeek!B:Q,13,FALSE),"")</f>
        <v>MP</v>
      </c>
      <c r="P113" s="16" t="str">
        <f>IFERROR(VLOOKUP(C113,LastWeek!B:Q,14,FALSE),"")</f>
        <v>Checking</v>
      </c>
      <c r="Q113" s="16" t="str">
        <f>IFERROR(VLOOKUP(C113,LastWeek!B:Q,15,FALSE),"")</f>
        <v>Sales</v>
      </c>
      <c r="R113" s="16"/>
      <c r="S113" s="22">
        <f>IFERROR(VLOOKUP(C113,LastWeek!B:Q,16,FALSE),"")</f>
        <v>0</v>
      </c>
      <c r="T113" s="19">
        <v>13000</v>
      </c>
      <c r="U113" s="19">
        <v>0</v>
      </c>
      <c r="V113" s="19">
        <v>14400</v>
      </c>
      <c r="W113" s="19">
        <v>0</v>
      </c>
      <c r="X113" s="23">
        <v>42400</v>
      </c>
      <c r="Y113" s="17">
        <v>14.9</v>
      </c>
      <c r="Z113" s="24">
        <v>31.8</v>
      </c>
      <c r="AA113" s="23">
        <v>2852</v>
      </c>
      <c r="AB113" s="19">
        <v>1333</v>
      </c>
      <c r="AC113" s="25">
        <v>0.5</v>
      </c>
      <c r="AD113" s="26">
        <f t="shared" si="11"/>
        <v>100</v>
      </c>
      <c r="AE113" s="19">
        <v>12000</v>
      </c>
      <c r="AF113" s="19">
        <v>0</v>
      </c>
      <c r="AG113" s="19">
        <v>4000</v>
      </c>
      <c r="AH113" s="19">
        <v>0</v>
      </c>
      <c r="AI113" s="15" t="s">
        <v>62</v>
      </c>
    </row>
    <row r="114" spans="1:35" ht="16.5" customHeight="1">
      <c r="A114">
        <v>8794</v>
      </c>
      <c r="B114" s="13" t="str">
        <f t="shared" si="6"/>
        <v>ZeroZero</v>
      </c>
      <c r="C114" s="14" t="s">
        <v>165</v>
      </c>
      <c r="D114" s="15" t="s">
        <v>163</v>
      </c>
      <c r="E114" s="16" t="str">
        <f t="shared" si="7"/>
        <v>前八週無拉料</v>
      </c>
      <c r="F114" s="17" t="str">
        <f t="shared" si="8"/>
        <v>--</v>
      </c>
      <c r="G114" s="17" t="str">
        <f t="shared" si="9"/>
        <v>--</v>
      </c>
      <c r="H114" s="17" t="str">
        <f t="shared" si="10"/>
        <v>--</v>
      </c>
      <c r="I114" s="18">
        <f>IFERROR(VLOOKUP(C114,LastWeek!B:Q,8,FALSE),"")</f>
        <v>42797</v>
      </c>
      <c r="J114" s="19">
        <v>43147</v>
      </c>
      <c r="K114" s="19">
        <v>200</v>
      </c>
      <c r="L114" s="18">
        <f>IFERROR(VLOOKUP(C114,LastWeek!B:Q,11,FALSE),"")</f>
        <v>0</v>
      </c>
      <c r="M114" s="19">
        <v>0</v>
      </c>
      <c r="N114" s="20" t="s">
        <v>61</v>
      </c>
      <c r="O114" s="21" t="str">
        <f>IFERROR(VLOOKUP(C114,LastWeek!B:Q,13,FALSE),"")</f>
        <v>MP</v>
      </c>
      <c r="P114" s="16" t="str">
        <f>IFERROR(VLOOKUP(C114,LastWeek!B:Q,14,FALSE),"")</f>
        <v>Checking</v>
      </c>
      <c r="Q114" s="16" t="str">
        <f>IFERROR(VLOOKUP(C114,LastWeek!B:Q,15,FALSE),"")</f>
        <v>PM</v>
      </c>
      <c r="R114" s="16"/>
      <c r="S114" s="22" t="str">
        <f>IFERROR(VLOOKUP(C114,LastWeek!B:Q,16,FALSE),"")</f>
        <v xml:space="preserve">project eol , cancel bl </v>
      </c>
      <c r="T114" s="19">
        <v>0</v>
      </c>
      <c r="U114" s="19">
        <v>0</v>
      </c>
      <c r="V114" s="19">
        <v>0</v>
      </c>
      <c r="W114" s="19">
        <v>0</v>
      </c>
      <c r="X114" s="23">
        <v>43147</v>
      </c>
      <c r="Y114" s="17" t="s">
        <v>58</v>
      </c>
      <c r="Z114" s="24" t="s">
        <v>58</v>
      </c>
      <c r="AA114" s="23">
        <v>0</v>
      </c>
      <c r="AB114" s="19" t="s">
        <v>58</v>
      </c>
      <c r="AC114" s="25" t="s">
        <v>68</v>
      </c>
      <c r="AD114" s="26" t="str">
        <f t="shared" si="11"/>
        <v>E</v>
      </c>
      <c r="AE114" s="19">
        <v>0</v>
      </c>
      <c r="AF114" s="19">
        <v>0</v>
      </c>
      <c r="AG114" s="19">
        <v>0</v>
      </c>
      <c r="AH114" s="19">
        <v>0</v>
      </c>
      <c r="AI114" s="15" t="s">
        <v>62</v>
      </c>
    </row>
    <row r="115" spans="1:35" ht="16.5" customHeight="1">
      <c r="A115">
        <v>8981</v>
      </c>
      <c r="B115" s="13" t="str">
        <f t="shared" si="6"/>
        <v>OverStock</v>
      </c>
      <c r="C115" s="14" t="s">
        <v>166</v>
      </c>
      <c r="D115" s="15" t="s">
        <v>163</v>
      </c>
      <c r="E115" s="16">
        <f t="shared" si="7"/>
        <v>0</v>
      </c>
      <c r="F115" s="17" t="str">
        <f t="shared" si="8"/>
        <v>--</v>
      </c>
      <c r="G115" s="17">
        <f t="shared" si="9"/>
        <v>64.8</v>
      </c>
      <c r="H115" s="17" t="str">
        <f t="shared" si="10"/>
        <v>--</v>
      </c>
      <c r="I115" s="18">
        <f>IFERROR(VLOOKUP(C115,LastWeek!B:Q,8,FALSE),"")</f>
        <v>145572</v>
      </c>
      <c r="J115" s="19">
        <v>145898</v>
      </c>
      <c r="K115" s="19">
        <v>145898</v>
      </c>
      <c r="L115" s="18">
        <f>IFERROR(VLOOKUP(C115,LastWeek!B:Q,11,FALSE),"")</f>
        <v>0</v>
      </c>
      <c r="M115" s="19">
        <v>0</v>
      </c>
      <c r="N115" s="20" t="s">
        <v>61</v>
      </c>
      <c r="O115" s="21" t="str">
        <f>IFERROR(VLOOKUP(C115,LastWeek!B:Q,13,FALSE),"")</f>
        <v>MP</v>
      </c>
      <c r="P115" s="16" t="str">
        <f>IFERROR(VLOOKUP(C115,LastWeek!B:Q,14,FALSE),"")</f>
        <v>Checking</v>
      </c>
      <c r="Q115" s="16" t="str">
        <f>IFERROR(VLOOKUP(C115,LastWeek!B:Q,15,FALSE),"")</f>
        <v>Sales</v>
      </c>
      <c r="R115" s="16"/>
      <c r="S115" s="22">
        <f>IFERROR(VLOOKUP(C115,LastWeek!B:Q,16,FALSE),"")</f>
        <v>0</v>
      </c>
      <c r="T115" s="19">
        <v>0</v>
      </c>
      <c r="U115" s="19">
        <v>0</v>
      </c>
      <c r="V115" s="19">
        <v>0</v>
      </c>
      <c r="W115" s="19">
        <v>0</v>
      </c>
      <c r="X115" s="23">
        <v>145898</v>
      </c>
      <c r="Y115" s="17">
        <v>64.8</v>
      </c>
      <c r="Z115" s="24" t="s">
        <v>58</v>
      </c>
      <c r="AA115" s="23">
        <v>2250</v>
      </c>
      <c r="AB115" s="19" t="s">
        <v>58</v>
      </c>
      <c r="AC115" s="25" t="s">
        <v>68</v>
      </c>
      <c r="AD115" s="26" t="str">
        <f t="shared" si="11"/>
        <v>E</v>
      </c>
      <c r="AE115" s="19">
        <v>0</v>
      </c>
      <c r="AF115" s="19">
        <v>0</v>
      </c>
      <c r="AG115" s="19">
        <v>0</v>
      </c>
      <c r="AH115" s="19">
        <v>0</v>
      </c>
      <c r="AI115" s="15" t="s">
        <v>62</v>
      </c>
    </row>
    <row r="116" spans="1:35" ht="16.5" customHeight="1">
      <c r="A116">
        <v>5942</v>
      </c>
      <c r="B116" s="13" t="str">
        <f t="shared" si="6"/>
        <v>OverStock</v>
      </c>
      <c r="C116" s="14" t="s">
        <v>167</v>
      </c>
      <c r="D116" s="15" t="s">
        <v>163</v>
      </c>
      <c r="E116" s="16">
        <f t="shared" si="7"/>
        <v>17.600000000000001</v>
      </c>
      <c r="F116" s="17">
        <f t="shared" si="8"/>
        <v>58.8</v>
      </c>
      <c r="G116" s="17">
        <f t="shared" si="9"/>
        <v>0</v>
      </c>
      <c r="H116" s="17">
        <f t="shared" si="10"/>
        <v>0</v>
      </c>
      <c r="I116" s="18">
        <f>IFERROR(VLOOKUP(C116,LastWeek!B:Q,8,FALSE),"")</f>
        <v>13000</v>
      </c>
      <c r="J116" s="19">
        <v>0</v>
      </c>
      <c r="K116" s="19">
        <v>0</v>
      </c>
      <c r="L116" s="18">
        <f>IFERROR(VLOOKUP(C116,LastWeek!B:Q,11,FALSE),"")</f>
        <v>58846</v>
      </c>
      <c r="M116" s="19">
        <v>71846</v>
      </c>
      <c r="N116" s="20" t="s">
        <v>61</v>
      </c>
      <c r="O116" s="21" t="str">
        <f>IFERROR(VLOOKUP(C116,LastWeek!B:Q,13,FALSE),"")</f>
        <v>MP</v>
      </c>
      <c r="P116" s="16" t="str">
        <f>IFERROR(VLOOKUP(C116,LastWeek!B:Q,14,FALSE),"")</f>
        <v>Checking</v>
      </c>
      <c r="Q116" s="16" t="str">
        <f>IFERROR(VLOOKUP(C116,LastWeek!B:Q,15,FALSE),"")</f>
        <v>Sales</v>
      </c>
      <c r="R116" s="16"/>
      <c r="S116" s="22">
        <f>IFERROR(VLOOKUP(C116,LastWeek!B:Q,16,FALSE),"")</f>
        <v>0</v>
      </c>
      <c r="T116" s="19">
        <v>55000</v>
      </c>
      <c r="U116" s="19">
        <v>0</v>
      </c>
      <c r="V116" s="19">
        <v>16846</v>
      </c>
      <c r="W116" s="19">
        <v>0</v>
      </c>
      <c r="X116" s="23">
        <v>71846</v>
      </c>
      <c r="Y116" s="17">
        <v>17.600000000000001</v>
      </c>
      <c r="Z116" s="24">
        <v>58.8</v>
      </c>
      <c r="AA116" s="23">
        <v>4072</v>
      </c>
      <c r="AB116" s="19">
        <v>1222</v>
      </c>
      <c r="AC116" s="25">
        <v>0.3</v>
      </c>
      <c r="AD116" s="26">
        <f t="shared" si="11"/>
        <v>50</v>
      </c>
      <c r="AE116" s="19">
        <v>4000</v>
      </c>
      <c r="AF116" s="19">
        <v>5000</v>
      </c>
      <c r="AG116" s="19">
        <v>8000</v>
      </c>
      <c r="AH116" s="19">
        <v>7000</v>
      </c>
      <c r="AI116" s="15" t="s">
        <v>62</v>
      </c>
    </row>
    <row r="117" spans="1:35" ht="16.5" customHeight="1">
      <c r="A117">
        <v>9147</v>
      </c>
      <c r="B117" s="13" t="str">
        <f t="shared" si="6"/>
        <v>Normal</v>
      </c>
      <c r="C117" s="14" t="s">
        <v>168</v>
      </c>
      <c r="D117" s="15" t="s">
        <v>163</v>
      </c>
      <c r="E117" s="16">
        <f t="shared" si="7"/>
        <v>4.5999999999999996</v>
      </c>
      <c r="F117" s="17">
        <f t="shared" si="8"/>
        <v>6.3</v>
      </c>
      <c r="G117" s="17">
        <f t="shared" si="9"/>
        <v>4.8</v>
      </c>
      <c r="H117" s="17">
        <f t="shared" si="10"/>
        <v>6.5</v>
      </c>
      <c r="I117" s="18">
        <f>IFERROR(VLOOKUP(C117,LastWeek!B:Q,8,FALSE),"")</f>
        <v>6000</v>
      </c>
      <c r="J117" s="19">
        <v>6012</v>
      </c>
      <c r="K117" s="19">
        <v>0</v>
      </c>
      <c r="L117" s="18">
        <f>IFERROR(VLOOKUP(C117,LastWeek!B:Q,11,FALSE),"")</f>
        <v>9873</v>
      </c>
      <c r="M117" s="19">
        <v>5782</v>
      </c>
      <c r="N117" s="20" t="s">
        <v>61</v>
      </c>
      <c r="O117" s="21" t="str">
        <f>IFERROR(VLOOKUP(C117,LastWeek!B:Q,13,FALSE),"")</f>
        <v>MP</v>
      </c>
      <c r="P117" s="16" t="str">
        <f>IFERROR(VLOOKUP(C117,LastWeek!B:Q,14,FALSE),"")</f>
        <v>Checking</v>
      </c>
      <c r="Q117" s="16" t="str">
        <f>IFERROR(VLOOKUP(C117,LastWeek!B:Q,15,FALSE),"")</f>
        <v>Sales</v>
      </c>
      <c r="R117" s="16"/>
      <c r="S117" s="22">
        <f>IFERROR(VLOOKUP(C117,LastWeek!B:Q,16,FALSE),"")</f>
        <v>0</v>
      </c>
      <c r="T117" s="19">
        <v>0</v>
      </c>
      <c r="U117" s="19">
        <v>0</v>
      </c>
      <c r="V117" s="19">
        <v>2782</v>
      </c>
      <c r="W117" s="19">
        <v>3000</v>
      </c>
      <c r="X117" s="23">
        <v>11794</v>
      </c>
      <c r="Y117" s="17">
        <v>9.4</v>
      </c>
      <c r="Z117" s="24">
        <v>12.8</v>
      </c>
      <c r="AA117" s="23">
        <v>1255</v>
      </c>
      <c r="AB117" s="19">
        <v>924</v>
      </c>
      <c r="AC117" s="25">
        <v>0.7</v>
      </c>
      <c r="AD117" s="26">
        <f t="shared" si="11"/>
        <v>100</v>
      </c>
      <c r="AE117" s="19">
        <v>5317</v>
      </c>
      <c r="AF117" s="19">
        <v>1000</v>
      </c>
      <c r="AG117" s="19">
        <v>2000</v>
      </c>
      <c r="AH117" s="19">
        <v>0</v>
      </c>
      <c r="AI117" s="15" t="s">
        <v>62</v>
      </c>
    </row>
    <row r="118" spans="1:35" ht="16.5" customHeight="1">
      <c r="A118">
        <v>9164</v>
      </c>
      <c r="B118" s="13" t="str">
        <f t="shared" si="6"/>
        <v>OverStock</v>
      </c>
      <c r="C118" s="14" t="s">
        <v>169</v>
      </c>
      <c r="D118" s="15" t="s">
        <v>163</v>
      </c>
      <c r="E118" s="16">
        <f t="shared" si="7"/>
        <v>18.3</v>
      </c>
      <c r="F118" s="17">
        <f t="shared" si="8"/>
        <v>5.2</v>
      </c>
      <c r="G118" s="17">
        <f t="shared" si="9"/>
        <v>100.2</v>
      </c>
      <c r="H118" s="17">
        <f t="shared" si="10"/>
        <v>28.2</v>
      </c>
      <c r="I118" s="18">
        <f>IFERROR(VLOOKUP(C118,LastWeek!B:Q,8,FALSE),"")</f>
        <v>25000</v>
      </c>
      <c r="J118" s="19">
        <v>25054</v>
      </c>
      <c r="K118" s="19">
        <v>0</v>
      </c>
      <c r="L118" s="18">
        <f>IFERROR(VLOOKUP(C118,LastWeek!B:Q,11,FALSE),"")</f>
        <v>4580</v>
      </c>
      <c r="M118" s="19">
        <v>4580</v>
      </c>
      <c r="N118" s="20" t="s">
        <v>61</v>
      </c>
      <c r="O118" s="21" t="str">
        <f>IFERROR(VLOOKUP(C118,LastWeek!B:Q,13,FALSE),"")</f>
        <v>MP</v>
      </c>
      <c r="P118" s="16" t="str">
        <f>IFERROR(VLOOKUP(C118,LastWeek!B:Q,14,FALSE),"")</f>
        <v>Done</v>
      </c>
      <c r="Q118" s="16" t="str">
        <f>IFERROR(VLOOKUP(C118,LastWeek!B:Q,15,FALSE),"")</f>
        <v>Sales</v>
      </c>
      <c r="R118" s="16"/>
      <c r="S118" s="22" t="str">
        <f>IFERROR(VLOOKUP(C118,LastWeek!B:Q,16,FALSE),"")</f>
        <v>shortage</v>
      </c>
      <c r="T118" s="19">
        <v>100</v>
      </c>
      <c r="U118" s="19">
        <v>0</v>
      </c>
      <c r="V118" s="19">
        <v>4480</v>
      </c>
      <c r="W118" s="19">
        <v>0</v>
      </c>
      <c r="X118" s="23">
        <v>29634</v>
      </c>
      <c r="Y118" s="17">
        <v>118.5</v>
      </c>
      <c r="Z118" s="24">
        <v>33.299999999999997</v>
      </c>
      <c r="AA118" s="23">
        <v>250</v>
      </c>
      <c r="AB118" s="19">
        <v>889</v>
      </c>
      <c r="AC118" s="25">
        <v>3.6</v>
      </c>
      <c r="AD118" s="26">
        <f t="shared" si="11"/>
        <v>150</v>
      </c>
      <c r="AE118" s="19">
        <v>2000</v>
      </c>
      <c r="AF118" s="19">
        <v>2000</v>
      </c>
      <c r="AG118" s="19">
        <v>4000</v>
      </c>
      <c r="AH118" s="19">
        <v>4000</v>
      </c>
      <c r="AI118" s="15" t="s">
        <v>62</v>
      </c>
    </row>
    <row r="119" spans="1:35" ht="16.5" customHeight="1">
      <c r="A119">
        <v>9163</v>
      </c>
      <c r="B119" s="13" t="str">
        <f t="shared" si="6"/>
        <v>Normal</v>
      </c>
      <c r="C119" s="14" t="s">
        <v>171</v>
      </c>
      <c r="D119" s="15" t="s">
        <v>163</v>
      </c>
      <c r="E119" s="16">
        <f t="shared" si="7"/>
        <v>5.0999999999999996</v>
      </c>
      <c r="F119" s="17">
        <f t="shared" si="8"/>
        <v>116.5</v>
      </c>
      <c r="G119" s="17">
        <f t="shared" si="9"/>
        <v>0</v>
      </c>
      <c r="H119" s="17">
        <f t="shared" si="10"/>
        <v>0</v>
      </c>
      <c r="I119" s="18">
        <f>IFERROR(VLOOKUP(C119,LastWeek!B:Q,8,FALSE),"")</f>
        <v>0</v>
      </c>
      <c r="J119" s="19">
        <v>0</v>
      </c>
      <c r="K119" s="19">
        <v>0</v>
      </c>
      <c r="L119" s="18">
        <f>IFERROR(VLOOKUP(C119,LastWeek!B:Q,11,FALSE),"")</f>
        <v>29831</v>
      </c>
      <c r="M119" s="19">
        <v>25861</v>
      </c>
      <c r="N119" s="20" t="s">
        <v>61</v>
      </c>
      <c r="O119" s="21" t="str">
        <f>IFERROR(VLOOKUP(C119,LastWeek!B:Q,13,FALSE),"")</f>
        <v>MP</v>
      </c>
      <c r="P119" s="16" t="str">
        <f>IFERROR(VLOOKUP(C119,LastWeek!B:Q,14,FALSE),"")</f>
        <v>Checking</v>
      </c>
      <c r="Q119" s="16" t="str">
        <f>IFERROR(VLOOKUP(C119,LastWeek!B:Q,15,FALSE),"")</f>
        <v>Sales</v>
      </c>
      <c r="R119" s="16"/>
      <c r="S119" s="22">
        <f>IFERROR(VLOOKUP(C119,LastWeek!B:Q,16,FALSE),"")</f>
        <v>0</v>
      </c>
      <c r="T119" s="19">
        <v>0</v>
      </c>
      <c r="U119" s="19">
        <v>0</v>
      </c>
      <c r="V119" s="19">
        <v>25861</v>
      </c>
      <c r="W119" s="19">
        <v>0</v>
      </c>
      <c r="X119" s="23">
        <v>25861</v>
      </c>
      <c r="Y119" s="17">
        <v>5.0999999999999996</v>
      </c>
      <c r="Z119" s="24">
        <v>116.5</v>
      </c>
      <c r="AA119" s="23">
        <v>5090</v>
      </c>
      <c r="AB119" s="19">
        <v>222</v>
      </c>
      <c r="AC119" s="25">
        <v>0</v>
      </c>
      <c r="AD119" s="26">
        <f t="shared" si="11"/>
        <v>50</v>
      </c>
      <c r="AE119" s="19">
        <v>0</v>
      </c>
      <c r="AF119" s="19">
        <v>1000</v>
      </c>
      <c r="AG119" s="19">
        <v>6000</v>
      </c>
      <c r="AH119" s="19">
        <v>5000</v>
      </c>
      <c r="AI119" s="15" t="s">
        <v>62</v>
      </c>
    </row>
    <row r="120" spans="1:35" ht="16.5" customHeight="1">
      <c r="A120">
        <v>8954</v>
      </c>
      <c r="B120" s="13" t="str">
        <f t="shared" si="6"/>
        <v>Normal</v>
      </c>
      <c r="C120" s="14" t="s">
        <v>172</v>
      </c>
      <c r="D120" s="15" t="s">
        <v>163</v>
      </c>
      <c r="E120" s="16">
        <f t="shared" si="7"/>
        <v>6.6</v>
      </c>
      <c r="F120" s="17">
        <f t="shared" si="8"/>
        <v>6</v>
      </c>
      <c r="G120" s="17">
        <f t="shared" si="9"/>
        <v>3.5</v>
      </c>
      <c r="H120" s="17">
        <f t="shared" si="10"/>
        <v>3.2</v>
      </c>
      <c r="I120" s="18">
        <f>IFERROR(VLOOKUP(C120,LastWeek!B:Q,8,FALSE),"")</f>
        <v>13000</v>
      </c>
      <c r="J120" s="19">
        <v>5000</v>
      </c>
      <c r="K120" s="19">
        <v>5000</v>
      </c>
      <c r="L120" s="18">
        <f>IFERROR(VLOOKUP(C120,LastWeek!B:Q,11,FALSE),"")</f>
        <v>4425</v>
      </c>
      <c r="M120" s="19">
        <v>9393</v>
      </c>
      <c r="N120" s="20" t="s">
        <v>61</v>
      </c>
      <c r="O120" s="21" t="str">
        <f>IFERROR(VLOOKUP(C120,LastWeek!B:Q,13,FALSE),"")</f>
        <v>MP</v>
      </c>
      <c r="P120" s="16" t="str">
        <f>IFERROR(VLOOKUP(C120,LastWeek!B:Q,14,FALSE),"")</f>
        <v>Checking</v>
      </c>
      <c r="Q120" s="16" t="str">
        <f>IFERROR(VLOOKUP(C120,LastWeek!B:Q,15,FALSE),"")</f>
        <v>Sales</v>
      </c>
      <c r="R120" s="16"/>
      <c r="S120" s="22">
        <f>IFERROR(VLOOKUP(C120,LastWeek!B:Q,16,FALSE),"")</f>
        <v>0</v>
      </c>
      <c r="T120" s="19">
        <v>4000</v>
      </c>
      <c r="U120" s="19">
        <v>0</v>
      </c>
      <c r="V120" s="19">
        <v>5393</v>
      </c>
      <c r="W120" s="19">
        <v>0</v>
      </c>
      <c r="X120" s="23">
        <v>14393</v>
      </c>
      <c r="Y120" s="17">
        <v>10.1</v>
      </c>
      <c r="Z120" s="24">
        <v>9.3000000000000007</v>
      </c>
      <c r="AA120" s="23">
        <v>1427</v>
      </c>
      <c r="AB120" s="19">
        <v>1556</v>
      </c>
      <c r="AC120" s="25">
        <v>1.1000000000000001</v>
      </c>
      <c r="AD120" s="26">
        <f t="shared" si="11"/>
        <v>100</v>
      </c>
      <c r="AE120" s="19">
        <v>10000</v>
      </c>
      <c r="AF120" s="19">
        <v>4000</v>
      </c>
      <c r="AG120" s="19">
        <v>0</v>
      </c>
      <c r="AH120" s="19">
        <v>0</v>
      </c>
      <c r="AI120" s="15" t="s">
        <v>62</v>
      </c>
    </row>
    <row r="121" spans="1:35" ht="16.5" customHeight="1">
      <c r="A121">
        <v>4997</v>
      </c>
      <c r="B121" s="13" t="str">
        <f t="shared" si="6"/>
        <v>Normal</v>
      </c>
      <c r="C121" s="14" t="s">
        <v>173</v>
      </c>
      <c r="D121" s="15" t="s">
        <v>163</v>
      </c>
      <c r="E121" s="16">
        <f t="shared" si="7"/>
        <v>5.0999999999999996</v>
      </c>
      <c r="F121" s="17">
        <f t="shared" si="8"/>
        <v>4.7</v>
      </c>
      <c r="G121" s="17">
        <f t="shared" si="9"/>
        <v>5.8</v>
      </c>
      <c r="H121" s="17">
        <f t="shared" si="10"/>
        <v>5.3</v>
      </c>
      <c r="I121" s="18">
        <f>IFERROR(VLOOKUP(C121,LastWeek!B:Q,8,FALSE),"")</f>
        <v>35000</v>
      </c>
      <c r="J121" s="19">
        <v>35000</v>
      </c>
      <c r="K121" s="19">
        <v>0</v>
      </c>
      <c r="L121" s="18">
        <f>IFERROR(VLOOKUP(C121,LastWeek!B:Q,11,FALSE),"")</f>
        <v>55792</v>
      </c>
      <c r="M121" s="19">
        <v>30719</v>
      </c>
      <c r="N121" s="20" t="s">
        <v>61</v>
      </c>
      <c r="O121" s="21" t="str">
        <f>IFERROR(VLOOKUP(C121,LastWeek!B:Q,13,FALSE),"")</f>
        <v>MP</v>
      </c>
      <c r="P121" s="16" t="str">
        <f>IFERROR(VLOOKUP(C121,LastWeek!B:Q,14,FALSE),"")</f>
        <v>Checking</v>
      </c>
      <c r="Q121" s="16" t="str">
        <f>IFERROR(VLOOKUP(C121,LastWeek!B:Q,15,FALSE),"")</f>
        <v>Sales</v>
      </c>
      <c r="R121" s="16"/>
      <c r="S121" s="22">
        <f>IFERROR(VLOOKUP(C121,LastWeek!B:Q,16,FALSE),"")</f>
        <v>0</v>
      </c>
      <c r="T121" s="19">
        <v>14000</v>
      </c>
      <c r="U121" s="19">
        <v>0</v>
      </c>
      <c r="V121" s="19">
        <v>16719</v>
      </c>
      <c r="W121" s="19">
        <v>0</v>
      </c>
      <c r="X121" s="23">
        <v>65719</v>
      </c>
      <c r="Y121" s="17">
        <v>10.9</v>
      </c>
      <c r="Z121" s="24">
        <v>10</v>
      </c>
      <c r="AA121" s="23">
        <v>6019</v>
      </c>
      <c r="AB121" s="19">
        <v>6556</v>
      </c>
      <c r="AC121" s="25">
        <v>1.1000000000000001</v>
      </c>
      <c r="AD121" s="26">
        <f t="shared" si="11"/>
        <v>100</v>
      </c>
      <c r="AE121" s="19">
        <v>46000</v>
      </c>
      <c r="AF121" s="19">
        <v>4000</v>
      </c>
      <c r="AG121" s="19">
        <v>18000</v>
      </c>
      <c r="AH121" s="19">
        <v>0</v>
      </c>
      <c r="AI121" s="15" t="s">
        <v>62</v>
      </c>
    </row>
    <row r="122" spans="1:35" ht="16.5" customHeight="1">
      <c r="A122">
        <v>6211</v>
      </c>
      <c r="B122" s="13" t="str">
        <f t="shared" si="6"/>
        <v>Normal</v>
      </c>
      <c r="C122" s="14" t="s">
        <v>174</v>
      </c>
      <c r="D122" s="15" t="s">
        <v>163</v>
      </c>
      <c r="E122" s="16">
        <f t="shared" si="7"/>
        <v>3.3</v>
      </c>
      <c r="F122" s="17">
        <f t="shared" si="8"/>
        <v>2.5</v>
      </c>
      <c r="G122" s="17">
        <f t="shared" si="9"/>
        <v>10.4</v>
      </c>
      <c r="H122" s="17">
        <f t="shared" si="10"/>
        <v>8</v>
      </c>
      <c r="I122" s="18">
        <f>IFERROR(VLOOKUP(C122,LastWeek!B:Q,8,FALSE),"")</f>
        <v>90000</v>
      </c>
      <c r="J122" s="19">
        <v>90000</v>
      </c>
      <c r="K122" s="19">
        <v>0</v>
      </c>
      <c r="L122" s="18">
        <f>IFERROR(VLOOKUP(C122,LastWeek!B:Q,11,FALSE),"")</f>
        <v>20885</v>
      </c>
      <c r="M122" s="19">
        <v>28085</v>
      </c>
      <c r="N122" s="20" t="s">
        <v>61</v>
      </c>
      <c r="O122" s="21" t="str">
        <f>IFERROR(VLOOKUP(C122,LastWeek!B:Q,13,FALSE),"")</f>
        <v>MP</v>
      </c>
      <c r="P122" s="16" t="str">
        <f>IFERROR(VLOOKUP(C122,LastWeek!B:Q,14,FALSE),"")</f>
        <v>Checking</v>
      </c>
      <c r="Q122" s="16" t="str">
        <f>IFERROR(VLOOKUP(C122,LastWeek!B:Q,15,FALSE),"")</f>
        <v>Sales</v>
      </c>
      <c r="R122" s="16"/>
      <c r="S122" s="22">
        <f>IFERROR(VLOOKUP(C122,LastWeek!B:Q,16,FALSE),"")</f>
        <v>0</v>
      </c>
      <c r="T122" s="19">
        <v>0</v>
      </c>
      <c r="U122" s="19">
        <v>0</v>
      </c>
      <c r="V122" s="19">
        <v>28085</v>
      </c>
      <c r="W122" s="19">
        <v>0</v>
      </c>
      <c r="X122" s="23">
        <v>118085</v>
      </c>
      <c r="Y122" s="17">
        <v>13.7</v>
      </c>
      <c r="Z122" s="24">
        <v>10.5</v>
      </c>
      <c r="AA122" s="23">
        <v>8628</v>
      </c>
      <c r="AB122" s="19">
        <v>11224</v>
      </c>
      <c r="AC122" s="25">
        <v>1.3</v>
      </c>
      <c r="AD122" s="26">
        <f t="shared" si="11"/>
        <v>100</v>
      </c>
      <c r="AE122" s="19">
        <v>60020</v>
      </c>
      <c r="AF122" s="19">
        <v>33000</v>
      </c>
      <c r="AG122" s="19">
        <v>25000</v>
      </c>
      <c r="AH122" s="19">
        <v>8000</v>
      </c>
      <c r="AI122" s="15" t="s">
        <v>62</v>
      </c>
    </row>
    <row r="123" spans="1:35" ht="16.5" customHeight="1">
      <c r="A123">
        <v>6216</v>
      </c>
      <c r="B123" s="13" t="str">
        <f t="shared" si="6"/>
        <v>Normal</v>
      </c>
      <c r="C123" s="14" t="s">
        <v>175</v>
      </c>
      <c r="D123" s="15" t="s">
        <v>163</v>
      </c>
      <c r="E123" s="16">
        <f t="shared" si="7"/>
        <v>7.7</v>
      </c>
      <c r="F123" s="17">
        <f t="shared" si="8"/>
        <v>6.2</v>
      </c>
      <c r="G123" s="17">
        <f t="shared" si="9"/>
        <v>6.9</v>
      </c>
      <c r="H123" s="17">
        <f t="shared" si="10"/>
        <v>5.5</v>
      </c>
      <c r="I123" s="18">
        <f>IFERROR(VLOOKUP(C123,LastWeek!B:Q,8,FALSE),"")</f>
        <v>32000</v>
      </c>
      <c r="J123" s="19">
        <v>32064</v>
      </c>
      <c r="K123" s="19">
        <v>32064</v>
      </c>
      <c r="L123" s="18">
        <f>IFERROR(VLOOKUP(C123,LastWeek!B:Q,11,FALSE),"")</f>
        <v>46216</v>
      </c>
      <c r="M123" s="19">
        <v>36060</v>
      </c>
      <c r="N123" s="20" t="s">
        <v>61</v>
      </c>
      <c r="O123" s="21" t="str">
        <f>IFERROR(VLOOKUP(C123,LastWeek!B:Q,13,FALSE),"")</f>
        <v>MP</v>
      </c>
      <c r="P123" s="16" t="str">
        <f>IFERROR(VLOOKUP(C123,LastWeek!B:Q,14,FALSE),"")</f>
        <v>Checking</v>
      </c>
      <c r="Q123" s="16" t="str">
        <f>IFERROR(VLOOKUP(C123,LastWeek!B:Q,15,FALSE),"")</f>
        <v>Sales</v>
      </c>
      <c r="R123" s="16"/>
      <c r="S123" s="22">
        <f>IFERROR(VLOOKUP(C123,LastWeek!B:Q,16,FALSE),"")</f>
        <v>0</v>
      </c>
      <c r="T123" s="19">
        <v>11250</v>
      </c>
      <c r="U123" s="19">
        <v>0</v>
      </c>
      <c r="V123" s="19">
        <v>24810</v>
      </c>
      <c r="W123" s="19">
        <v>0</v>
      </c>
      <c r="X123" s="23">
        <v>68124</v>
      </c>
      <c r="Y123" s="17">
        <v>14.6</v>
      </c>
      <c r="Z123" s="24">
        <v>11.7</v>
      </c>
      <c r="AA123" s="23">
        <v>4664</v>
      </c>
      <c r="AB123" s="19">
        <v>5806</v>
      </c>
      <c r="AC123" s="25">
        <v>1.2</v>
      </c>
      <c r="AD123" s="26">
        <f t="shared" si="11"/>
        <v>100</v>
      </c>
      <c r="AE123" s="19">
        <v>10000</v>
      </c>
      <c r="AF123" s="19">
        <v>34250</v>
      </c>
      <c r="AG123" s="19">
        <v>14000</v>
      </c>
      <c r="AH123" s="19">
        <v>0</v>
      </c>
      <c r="AI123" s="15" t="s">
        <v>62</v>
      </c>
    </row>
    <row r="124" spans="1:35" ht="16.5" customHeight="1">
      <c r="A124">
        <v>5906</v>
      </c>
      <c r="B124" s="13" t="str">
        <f t="shared" si="6"/>
        <v>OverStock</v>
      </c>
      <c r="C124" s="14" t="s">
        <v>176</v>
      </c>
      <c r="D124" s="15" t="s">
        <v>163</v>
      </c>
      <c r="E124" s="16">
        <f t="shared" si="7"/>
        <v>4.8</v>
      </c>
      <c r="F124" s="17">
        <f t="shared" si="8"/>
        <v>4</v>
      </c>
      <c r="G124" s="17">
        <f t="shared" si="9"/>
        <v>26.8</v>
      </c>
      <c r="H124" s="17">
        <f t="shared" si="10"/>
        <v>22.3</v>
      </c>
      <c r="I124" s="18">
        <f>IFERROR(VLOOKUP(C124,LastWeek!B:Q,8,FALSE),"")</f>
        <v>183000</v>
      </c>
      <c r="J124" s="19">
        <v>183366</v>
      </c>
      <c r="K124" s="19">
        <v>33066</v>
      </c>
      <c r="L124" s="18">
        <f>IFERROR(VLOOKUP(C124,LastWeek!B:Q,11,FALSE),"")</f>
        <v>33180</v>
      </c>
      <c r="M124" s="19">
        <v>32492</v>
      </c>
      <c r="N124" s="20" t="s">
        <v>61</v>
      </c>
      <c r="O124" s="21" t="str">
        <f>IFERROR(VLOOKUP(C124,LastWeek!B:Q,13,FALSE),"")</f>
        <v>MP</v>
      </c>
      <c r="P124" s="16" t="str">
        <f>IFERROR(VLOOKUP(C124,LastWeek!B:Q,14,FALSE),"")</f>
        <v>Checking</v>
      </c>
      <c r="Q124" s="16" t="str">
        <f>IFERROR(VLOOKUP(C124,LastWeek!B:Q,15,FALSE),"")</f>
        <v>Sales</v>
      </c>
      <c r="R124" s="16"/>
      <c r="S124" s="22">
        <f>IFERROR(VLOOKUP(C124,LastWeek!B:Q,16,FALSE),"")</f>
        <v>0</v>
      </c>
      <c r="T124" s="19">
        <v>5215</v>
      </c>
      <c r="U124" s="19">
        <v>0</v>
      </c>
      <c r="V124" s="19">
        <v>27277</v>
      </c>
      <c r="W124" s="19">
        <v>0</v>
      </c>
      <c r="X124" s="23">
        <v>215858</v>
      </c>
      <c r="Y124" s="17">
        <v>31.6</v>
      </c>
      <c r="Z124" s="24">
        <v>26.3</v>
      </c>
      <c r="AA124" s="23">
        <v>6839</v>
      </c>
      <c r="AB124" s="19">
        <v>8222</v>
      </c>
      <c r="AC124" s="25">
        <v>1.2</v>
      </c>
      <c r="AD124" s="26">
        <f t="shared" si="11"/>
        <v>100</v>
      </c>
      <c r="AE124" s="19">
        <v>26000</v>
      </c>
      <c r="AF124" s="19">
        <v>42000</v>
      </c>
      <c r="AG124" s="19">
        <v>20000</v>
      </c>
      <c r="AH124" s="19">
        <v>18000</v>
      </c>
      <c r="AI124" s="15" t="s">
        <v>62</v>
      </c>
    </row>
    <row r="125" spans="1:35" ht="16.5" customHeight="1">
      <c r="A125">
        <v>9103</v>
      </c>
      <c r="B125" s="13" t="str">
        <f t="shared" si="6"/>
        <v>Normal</v>
      </c>
      <c r="C125" s="14" t="s">
        <v>177</v>
      </c>
      <c r="D125" s="15" t="s">
        <v>163</v>
      </c>
      <c r="E125" s="16">
        <f t="shared" si="7"/>
        <v>3.3</v>
      </c>
      <c r="F125" s="17">
        <f t="shared" si="8"/>
        <v>3.5</v>
      </c>
      <c r="G125" s="17">
        <f t="shared" si="9"/>
        <v>9.6</v>
      </c>
      <c r="H125" s="17">
        <f t="shared" si="10"/>
        <v>10.1</v>
      </c>
      <c r="I125" s="18">
        <f>IFERROR(VLOOKUP(C125,LastWeek!B:Q,8,FALSE),"")</f>
        <v>30000</v>
      </c>
      <c r="J125" s="19">
        <v>28072</v>
      </c>
      <c r="K125" s="19">
        <v>6028</v>
      </c>
      <c r="L125" s="18">
        <f>IFERROR(VLOOKUP(C125,LastWeek!B:Q,11,FALSE),"")</f>
        <v>20561</v>
      </c>
      <c r="M125" s="19">
        <v>9655</v>
      </c>
      <c r="N125" s="20" t="s">
        <v>61</v>
      </c>
      <c r="O125" s="21" t="str">
        <f>IFERROR(VLOOKUP(C125,LastWeek!B:Q,13,FALSE),"")</f>
        <v>MP</v>
      </c>
      <c r="P125" s="16" t="str">
        <f>IFERROR(VLOOKUP(C125,LastWeek!B:Q,14,FALSE),"")</f>
        <v>Checking</v>
      </c>
      <c r="Q125" s="16" t="str">
        <f>IFERROR(VLOOKUP(C125,LastWeek!B:Q,15,FALSE),"")</f>
        <v>Sales</v>
      </c>
      <c r="R125" s="16"/>
      <c r="S125" s="22">
        <f>IFERROR(VLOOKUP(C125,LastWeek!B:Q,16,FALSE),"")</f>
        <v>0</v>
      </c>
      <c r="T125" s="19">
        <v>1000</v>
      </c>
      <c r="U125" s="19">
        <v>0</v>
      </c>
      <c r="V125" s="19">
        <v>8655</v>
      </c>
      <c r="W125" s="19">
        <v>0</v>
      </c>
      <c r="X125" s="23">
        <v>37727</v>
      </c>
      <c r="Y125" s="17">
        <v>12.8</v>
      </c>
      <c r="Z125" s="24">
        <v>13.5</v>
      </c>
      <c r="AA125" s="23">
        <v>2938</v>
      </c>
      <c r="AB125" s="19">
        <v>2793</v>
      </c>
      <c r="AC125" s="25">
        <v>1</v>
      </c>
      <c r="AD125" s="26">
        <f t="shared" si="11"/>
        <v>100</v>
      </c>
      <c r="AE125" s="19">
        <v>5136</v>
      </c>
      <c r="AF125" s="19">
        <v>17000</v>
      </c>
      <c r="AG125" s="19">
        <v>7000</v>
      </c>
      <c r="AH125" s="19">
        <v>2500</v>
      </c>
      <c r="AI125" s="15" t="s">
        <v>62</v>
      </c>
    </row>
    <row r="126" spans="1:35" ht="16.5" customHeight="1">
      <c r="A126">
        <v>9189</v>
      </c>
      <c r="B126" s="13" t="str">
        <f t="shared" si="6"/>
        <v>Normal</v>
      </c>
      <c r="C126" s="14" t="s">
        <v>178</v>
      </c>
      <c r="D126" s="15" t="s">
        <v>163</v>
      </c>
      <c r="E126" s="16">
        <f t="shared" si="7"/>
        <v>2.9</v>
      </c>
      <c r="F126" s="17">
        <f t="shared" si="8"/>
        <v>4</v>
      </c>
      <c r="G126" s="17">
        <f t="shared" si="9"/>
        <v>8.1</v>
      </c>
      <c r="H126" s="17">
        <f t="shared" si="10"/>
        <v>11.5</v>
      </c>
      <c r="I126" s="18">
        <f>IFERROR(VLOOKUP(C126,LastWeek!B:Q,8,FALSE),"")</f>
        <v>42718</v>
      </c>
      <c r="J126" s="19">
        <v>30718</v>
      </c>
      <c r="K126" s="19">
        <v>15718</v>
      </c>
      <c r="L126" s="18">
        <f>IFERROR(VLOOKUP(C126,LastWeek!B:Q,11,FALSE),"")</f>
        <v>19371</v>
      </c>
      <c r="M126" s="19">
        <v>10795</v>
      </c>
      <c r="N126" s="20" t="s">
        <v>61</v>
      </c>
      <c r="O126" s="21" t="str">
        <f>IFERROR(VLOOKUP(C126,LastWeek!B:Q,13,FALSE),"")</f>
        <v>MP</v>
      </c>
      <c r="P126" s="16" t="str">
        <f>IFERROR(VLOOKUP(C126,LastWeek!B:Q,14,FALSE),"")</f>
        <v>Checking</v>
      </c>
      <c r="Q126" s="16" t="str">
        <f>IFERROR(VLOOKUP(C126,LastWeek!B:Q,15,FALSE),"")</f>
        <v>Sales</v>
      </c>
      <c r="R126" s="16"/>
      <c r="S126" s="22">
        <f>IFERROR(VLOOKUP(C126,LastWeek!B:Q,16,FALSE),"")</f>
        <v>0</v>
      </c>
      <c r="T126" s="19">
        <v>0</v>
      </c>
      <c r="U126" s="19">
        <v>0</v>
      </c>
      <c r="V126" s="19">
        <v>10795</v>
      </c>
      <c r="W126" s="19">
        <v>0</v>
      </c>
      <c r="X126" s="23">
        <v>41513</v>
      </c>
      <c r="Y126" s="17">
        <v>11</v>
      </c>
      <c r="Z126" s="24">
        <v>15.6</v>
      </c>
      <c r="AA126" s="23">
        <v>3772</v>
      </c>
      <c r="AB126" s="19">
        <v>2667</v>
      </c>
      <c r="AC126" s="25">
        <v>0.7</v>
      </c>
      <c r="AD126" s="26">
        <f t="shared" si="11"/>
        <v>100</v>
      </c>
      <c r="AE126" s="19">
        <v>16000</v>
      </c>
      <c r="AF126" s="19">
        <v>4000</v>
      </c>
      <c r="AG126" s="19">
        <v>6000</v>
      </c>
      <c r="AH126" s="19">
        <v>4000</v>
      </c>
      <c r="AI126" s="15" t="s">
        <v>62</v>
      </c>
    </row>
    <row r="127" spans="1:35" ht="16.5" customHeight="1">
      <c r="A127">
        <v>8893</v>
      </c>
      <c r="B127" s="13" t="str">
        <f t="shared" si="6"/>
        <v>FCST</v>
      </c>
      <c r="C127" s="14" t="s">
        <v>179</v>
      </c>
      <c r="D127" s="15" t="s">
        <v>60</v>
      </c>
      <c r="E127" s="16" t="str">
        <f t="shared" si="7"/>
        <v>前八週無拉料</v>
      </c>
      <c r="F127" s="17">
        <f t="shared" si="8"/>
        <v>0</v>
      </c>
      <c r="G127" s="17" t="str">
        <f t="shared" si="9"/>
        <v>--</v>
      </c>
      <c r="H127" s="17">
        <f t="shared" si="10"/>
        <v>19.5</v>
      </c>
      <c r="I127" s="18">
        <f>IFERROR(VLOOKUP(C127,LastWeek!B:Q,8,FALSE),"")</f>
        <v>10000</v>
      </c>
      <c r="J127" s="19">
        <v>20000</v>
      </c>
      <c r="K127" s="19">
        <v>0</v>
      </c>
      <c r="L127" s="18">
        <f>IFERROR(VLOOKUP(C127,LastWeek!B:Q,11,FALSE),"")</f>
        <v>0</v>
      </c>
      <c r="M127" s="19">
        <v>0</v>
      </c>
      <c r="N127" s="20" t="s">
        <v>61</v>
      </c>
      <c r="O127" s="21" t="str">
        <f>IFERROR(VLOOKUP(C127,LastWeek!B:Q,13,FALSE),"")</f>
        <v>MP</v>
      </c>
      <c r="P127" s="16" t="str">
        <f>IFERROR(VLOOKUP(C127,LastWeek!B:Q,14,FALSE),"")</f>
        <v>Done</v>
      </c>
      <c r="Q127" s="16" t="str">
        <f>IFERROR(VLOOKUP(C127,LastWeek!B:Q,15,FALSE),"")</f>
        <v>SalesPM</v>
      </c>
      <c r="R127" s="16"/>
      <c r="S127" s="22" t="str">
        <f>IFERROR(VLOOKUP(C127,LastWeek!B:Q,16,FALSE),"")</f>
        <v xml:space="preserve">q1 forecast 12k </v>
      </c>
      <c r="T127" s="19">
        <v>0</v>
      </c>
      <c r="U127" s="19">
        <v>0</v>
      </c>
      <c r="V127" s="19">
        <v>0</v>
      </c>
      <c r="W127" s="19">
        <v>0</v>
      </c>
      <c r="X127" s="23">
        <v>20000</v>
      </c>
      <c r="Y127" s="17" t="s">
        <v>58</v>
      </c>
      <c r="Z127" s="24">
        <v>19.5</v>
      </c>
      <c r="AA127" s="23">
        <v>0</v>
      </c>
      <c r="AB127" s="19">
        <v>1026</v>
      </c>
      <c r="AC127" s="25" t="s">
        <v>65</v>
      </c>
      <c r="AD127" s="26" t="str">
        <f t="shared" si="11"/>
        <v>F</v>
      </c>
      <c r="AE127" s="19">
        <v>867</v>
      </c>
      <c r="AF127" s="19">
        <v>8370</v>
      </c>
      <c r="AG127" s="19">
        <v>2000</v>
      </c>
      <c r="AH127" s="19">
        <v>2000</v>
      </c>
      <c r="AI127" s="15" t="s">
        <v>62</v>
      </c>
    </row>
    <row r="128" spans="1:35" ht="16.5" hidden="1" customHeight="1">
      <c r="A128">
        <v>8895</v>
      </c>
      <c r="B128" s="13" t="str">
        <f t="shared" si="6"/>
        <v>None</v>
      </c>
      <c r="C128" s="14" t="s">
        <v>252</v>
      </c>
      <c r="D128" s="15" t="s">
        <v>181</v>
      </c>
      <c r="E128" s="16" t="str">
        <f t="shared" si="7"/>
        <v>前八週無拉料</v>
      </c>
      <c r="F128" s="17" t="str">
        <f t="shared" si="8"/>
        <v>--</v>
      </c>
      <c r="G128" s="17" t="str">
        <f t="shared" si="9"/>
        <v>--</v>
      </c>
      <c r="H128" s="17" t="str">
        <f t="shared" si="10"/>
        <v>--</v>
      </c>
      <c r="I128" s="18">
        <f>IFERROR(VLOOKUP(C128,LastWeek!B:Q,8,FALSE),"")</f>
        <v>0</v>
      </c>
      <c r="J128" s="19">
        <v>0</v>
      </c>
      <c r="K128" s="19">
        <v>0</v>
      </c>
      <c r="L128" s="18">
        <f>IFERROR(VLOOKUP(C128,LastWeek!B:Q,11,FALSE),"")</f>
        <v>0</v>
      </c>
      <c r="M128" s="19">
        <v>0</v>
      </c>
      <c r="N128" s="20" t="s">
        <v>191</v>
      </c>
      <c r="O128" s="21" t="str">
        <f>IFERROR(VLOOKUP(C128,LastWeek!B:Q,13,FALSE),"")</f>
        <v/>
      </c>
      <c r="P128" s="16" t="str">
        <f>IFERROR(VLOOKUP(C128,LastWeek!B:Q,14,FALSE),"")</f>
        <v>Checking</v>
      </c>
      <c r="Q128" s="16" t="str">
        <f>IFERROR(VLOOKUP(C128,LastWeek!B:Q,15,FALSE),"")</f>
        <v>Sales</v>
      </c>
      <c r="R128" s="16"/>
      <c r="S128" s="22">
        <f>IFERROR(VLOOKUP(C128,LastWeek!B:Q,16,FALSE),"")</f>
        <v>0</v>
      </c>
      <c r="T128" s="19">
        <v>0</v>
      </c>
      <c r="U128" s="19">
        <v>0</v>
      </c>
      <c r="V128" s="19">
        <v>0</v>
      </c>
      <c r="W128" s="19">
        <v>0</v>
      </c>
      <c r="X128" s="23">
        <v>0</v>
      </c>
      <c r="Y128" s="17" t="s">
        <v>58</v>
      </c>
      <c r="Z128" s="24" t="s">
        <v>58</v>
      </c>
      <c r="AA128" s="23">
        <v>0</v>
      </c>
      <c r="AB128" s="19" t="s">
        <v>58</v>
      </c>
      <c r="AC128" s="25" t="s">
        <v>68</v>
      </c>
      <c r="AD128" s="26" t="str">
        <f t="shared" si="11"/>
        <v>E</v>
      </c>
      <c r="AE128" s="19">
        <v>0</v>
      </c>
      <c r="AF128" s="19">
        <v>0</v>
      </c>
      <c r="AG128" s="19">
        <v>0</v>
      </c>
      <c r="AH128" s="19">
        <v>0</v>
      </c>
      <c r="AI128" s="15" t="s">
        <v>62</v>
      </c>
    </row>
    <row r="129" spans="1:35" ht="16.5" customHeight="1">
      <c r="A129">
        <v>8965</v>
      </c>
      <c r="B129" s="13" t="str">
        <f t="shared" si="6"/>
        <v>OverStock</v>
      </c>
      <c r="C129" s="14" t="s">
        <v>253</v>
      </c>
      <c r="D129" s="15" t="s">
        <v>181</v>
      </c>
      <c r="E129" s="16">
        <f t="shared" si="7"/>
        <v>43.2</v>
      </c>
      <c r="F129" s="17">
        <f t="shared" si="8"/>
        <v>7.6</v>
      </c>
      <c r="G129" s="17">
        <f t="shared" si="9"/>
        <v>512</v>
      </c>
      <c r="H129" s="17">
        <f t="shared" si="10"/>
        <v>90.4</v>
      </c>
      <c r="I129" s="18">
        <f>IFERROR(VLOOKUP(C129,LastWeek!B:Q,8,FALSE),"")</f>
        <v>960000</v>
      </c>
      <c r="J129" s="19">
        <v>960000</v>
      </c>
      <c r="K129" s="19">
        <v>120000</v>
      </c>
      <c r="L129" s="18">
        <f>IFERROR(VLOOKUP(C129,LastWeek!B:Q,11,FALSE),"")</f>
        <v>57000</v>
      </c>
      <c r="M129" s="19">
        <v>81000</v>
      </c>
      <c r="N129" s="20" t="s">
        <v>191</v>
      </c>
      <c r="O129" s="21" t="str">
        <f>IFERROR(VLOOKUP(C129,LastWeek!B:Q,13,FALSE),"")</f>
        <v>MP</v>
      </c>
      <c r="P129" s="16" t="str">
        <f>IFERROR(VLOOKUP(C129,LastWeek!B:Q,14,FALSE),"")</f>
        <v>Checking</v>
      </c>
      <c r="Q129" s="16" t="str">
        <f>IFERROR(VLOOKUP(C129,LastWeek!B:Q,15,FALSE),"")</f>
        <v>Sales</v>
      </c>
      <c r="R129" s="16"/>
      <c r="S129" s="22" t="str">
        <f>IFERROR(VLOOKUP(C129,LastWeek!B:Q,16,FALSE),"")</f>
        <v>FCST:300K for AO3401L replacement</v>
      </c>
      <c r="T129" s="19">
        <v>81000</v>
      </c>
      <c r="U129" s="19">
        <v>0</v>
      </c>
      <c r="V129" s="19">
        <v>0</v>
      </c>
      <c r="W129" s="19">
        <v>0</v>
      </c>
      <c r="X129" s="23">
        <v>1041000</v>
      </c>
      <c r="Y129" s="17">
        <v>555.20000000000005</v>
      </c>
      <c r="Z129" s="24">
        <v>98.1</v>
      </c>
      <c r="AA129" s="23">
        <v>1875</v>
      </c>
      <c r="AB129" s="19">
        <v>10617</v>
      </c>
      <c r="AC129" s="25">
        <v>5.7</v>
      </c>
      <c r="AD129" s="26">
        <f t="shared" si="11"/>
        <v>150</v>
      </c>
      <c r="AE129" s="19">
        <v>32553</v>
      </c>
      <c r="AF129" s="19">
        <v>39000</v>
      </c>
      <c r="AG129" s="19">
        <v>24000</v>
      </c>
      <c r="AH129" s="19">
        <v>0</v>
      </c>
      <c r="AI129" s="15" t="s">
        <v>62</v>
      </c>
    </row>
    <row r="130" spans="1:35" ht="16.5" customHeight="1">
      <c r="A130">
        <v>5902</v>
      </c>
      <c r="B130" s="13" t="str">
        <f t="shared" si="6"/>
        <v>OverStock</v>
      </c>
      <c r="C130" s="14" t="s">
        <v>254</v>
      </c>
      <c r="D130" s="15" t="s">
        <v>181</v>
      </c>
      <c r="E130" s="16">
        <f t="shared" si="7"/>
        <v>7.8</v>
      </c>
      <c r="F130" s="17">
        <f t="shared" si="8"/>
        <v>5.8</v>
      </c>
      <c r="G130" s="17">
        <f t="shared" si="9"/>
        <v>33.9</v>
      </c>
      <c r="H130" s="17">
        <f t="shared" si="10"/>
        <v>25.2</v>
      </c>
      <c r="I130" s="18">
        <f>IFERROR(VLOOKUP(C130,LastWeek!B:Q,8,FALSE),"")</f>
        <v>1323000</v>
      </c>
      <c r="J130" s="19">
        <v>1323000</v>
      </c>
      <c r="K130" s="19">
        <v>579000</v>
      </c>
      <c r="L130" s="18">
        <f>IFERROR(VLOOKUP(C130,LastWeek!B:Q,11,FALSE),"")</f>
        <v>384000</v>
      </c>
      <c r="M130" s="19">
        <v>306000</v>
      </c>
      <c r="N130" s="20" t="s">
        <v>191</v>
      </c>
      <c r="O130" s="21" t="str">
        <f>IFERROR(VLOOKUP(C130,LastWeek!B:Q,13,FALSE),"")</f>
        <v>MP</v>
      </c>
      <c r="P130" s="16" t="str">
        <f>IFERROR(VLOOKUP(C130,LastWeek!B:Q,14,FALSE),"")</f>
        <v>Checking</v>
      </c>
      <c r="Q130" s="16" t="str">
        <f>IFERROR(VLOOKUP(C130,LastWeek!B:Q,15,FALSE),"")</f>
        <v>Sales</v>
      </c>
      <c r="R130" s="16"/>
      <c r="S130" s="22" t="str">
        <f>IFERROR(VLOOKUP(C130,LastWeek!B:Q,16,FALSE),"")</f>
        <v>FCST:240K /M</v>
      </c>
      <c r="T130" s="19">
        <v>306000</v>
      </c>
      <c r="U130" s="19">
        <v>0</v>
      </c>
      <c r="V130" s="19">
        <v>0</v>
      </c>
      <c r="W130" s="19">
        <v>0</v>
      </c>
      <c r="X130" s="23">
        <v>1629000</v>
      </c>
      <c r="Y130" s="17">
        <v>41.8</v>
      </c>
      <c r="Z130" s="24">
        <v>31</v>
      </c>
      <c r="AA130" s="23">
        <v>39000</v>
      </c>
      <c r="AB130" s="19">
        <v>52556</v>
      </c>
      <c r="AC130" s="25">
        <v>1.3</v>
      </c>
      <c r="AD130" s="26">
        <f t="shared" si="11"/>
        <v>100</v>
      </c>
      <c r="AE130" s="19">
        <v>258000</v>
      </c>
      <c r="AF130" s="19">
        <v>132000</v>
      </c>
      <c r="AG130" s="19">
        <v>92000</v>
      </c>
      <c r="AH130" s="19">
        <v>9000</v>
      </c>
      <c r="AI130" s="15" t="s">
        <v>62</v>
      </c>
    </row>
    <row r="131" spans="1:35" ht="16.5" hidden="1" customHeight="1">
      <c r="A131">
        <v>5905</v>
      </c>
      <c r="B131" s="13" t="str">
        <f t="shared" si="6"/>
        <v>None</v>
      </c>
      <c r="C131" s="14" t="s">
        <v>256</v>
      </c>
      <c r="D131" s="15" t="s">
        <v>181</v>
      </c>
      <c r="E131" s="16" t="str">
        <f t="shared" si="7"/>
        <v>前八週無拉料</v>
      </c>
      <c r="F131" s="17" t="str">
        <f t="shared" si="8"/>
        <v>--</v>
      </c>
      <c r="G131" s="17" t="str">
        <f t="shared" si="9"/>
        <v>--</v>
      </c>
      <c r="H131" s="17" t="str">
        <f t="shared" si="10"/>
        <v>--</v>
      </c>
      <c r="I131" s="18">
        <f>IFERROR(VLOOKUP(C131,LastWeek!B:Q,8,FALSE),"")</f>
        <v>0</v>
      </c>
      <c r="J131" s="19">
        <v>0</v>
      </c>
      <c r="K131" s="19">
        <v>0</v>
      </c>
      <c r="L131" s="18">
        <f>IFERROR(VLOOKUP(C131,LastWeek!B:Q,11,FALSE),"")</f>
        <v>0</v>
      </c>
      <c r="M131" s="19">
        <v>0</v>
      </c>
      <c r="N131" s="20" t="s">
        <v>191</v>
      </c>
      <c r="O131" s="21" t="str">
        <f>IFERROR(VLOOKUP(C131,LastWeek!B:Q,13,FALSE),"")</f>
        <v>MP</v>
      </c>
      <c r="P131" s="16" t="str">
        <f>IFERROR(VLOOKUP(C131,LastWeek!B:Q,14,FALSE),"")</f>
        <v>Slow</v>
      </c>
      <c r="Q131" s="16" t="str">
        <f>IFERROR(VLOOKUP(C131,LastWeek!B:Q,15,FALSE),"")</f>
        <v>Sales</v>
      </c>
      <c r="R131" s="16"/>
      <c r="S131" s="22" t="str">
        <f>IFERROR(VLOOKUP(C131,LastWeek!B:Q,16,FALSE),"")</f>
        <v>LITEON is no demand</v>
      </c>
      <c r="T131" s="19">
        <v>0</v>
      </c>
      <c r="U131" s="19">
        <v>0</v>
      </c>
      <c r="V131" s="19">
        <v>0</v>
      </c>
      <c r="W131" s="19">
        <v>0</v>
      </c>
      <c r="X131" s="23">
        <v>0</v>
      </c>
      <c r="Y131" s="17" t="s">
        <v>58</v>
      </c>
      <c r="Z131" s="24" t="s">
        <v>58</v>
      </c>
      <c r="AA131" s="23">
        <v>0</v>
      </c>
      <c r="AB131" s="19" t="s">
        <v>58</v>
      </c>
      <c r="AC131" s="25" t="s">
        <v>68</v>
      </c>
      <c r="AD131" s="26" t="str">
        <f t="shared" si="11"/>
        <v>E</v>
      </c>
      <c r="AE131" s="19">
        <v>0</v>
      </c>
      <c r="AF131" s="19">
        <v>0</v>
      </c>
      <c r="AG131" s="19">
        <v>0</v>
      </c>
      <c r="AH131" s="19">
        <v>0</v>
      </c>
      <c r="AI131" s="15" t="s">
        <v>62</v>
      </c>
    </row>
    <row r="132" spans="1:35" ht="16.5" customHeight="1">
      <c r="A132">
        <v>5899</v>
      </c>
      <c r="B132" s="13" t="str">
        <f t="shared" ref="B132:B195" si="12">IF(OR(AA132=0,LEN(AA132)=0)*OR(AB132=0,LEN(AB132)=0),IF(X132&gt;0,"ZeroZero","None"),IF(IF(LEN(Y132)=0,0,Y132)&gt;16,"OverStock",IF(AA132=0,"FCST","Normal")))</f>
        <v>OverStock</v>
      </c>
      <c r="C132" s="14" t="s">
        <v>259</v>
      </c>
      <c r="D132" s="15" t="s">
        <v>181</v>
      </c>
      <c r="E132" s="16">
        <f t="shared" ref="E132:E195" si="13">IF(AA132=0,"前八週無拉料",ROUND(M132/AA132,1))</f>
        <v>24</v>
      </c>
      <c r="F132" s="17">
        <f t="shared" ref="F132:F195" si="14">IF(OR(AB132=0,LEN(AB132)=0),"--",ROUND(M132/AB132,1))</f>
        <v>17.899999999999999</v>
      </c>
      <c r="G132" s="17">
        <f t="shared" ref="G132:G195" si="15">IF(AA132=0,"--",ROUND(J132/AA132,1))</f>
        <v>0</v>
      </c>
      <c r="H132" s="17">
        <f t="shared" ref="H132:H195" si="16">IF(OR(AB132=0,LEN(AB132)=0),"--",ROUND(J132/AB132,1))</f>
        <v>0</v>
      </c>
      <c r="I132" s="18">
        <f>IFERROR(VLOOKUP(C132,LastWeek!B:Q,8,FALSE),"")</f>
        <v>0</v>
      </c>
      <c r="J132" s="19">
        <v>0</v>
      </c>
      <c r="K132" s="19">
        <v>0</v>
      </c>
      <c r="L132" s="18">
        <f>IFERROR(VLOOKUP(C132,LastWeek!B:Q,11,FALSE),"")</f>
        <v>3000</v>
      </c>
      <c r="M132" s="19">
        <v>9000</v>
      </c>
      <c r="N132" s="20" t="s">
        <v>191</v>
      </c>
      <c r="O132" s="21" t="str">
        <f>IFERROR(VLOOKUP(C132,LastWeek!B:Q,13,FALSE),"")</f>
        <v>MP</v>
      </c>
      <c r="P132" s="16" t="str">
        <f>IFERROR(VLOOKUP(C132,LastWeek!B:Q,14,FALSE),"")</f>
        <v>Checking</v>
      </c>
      <c r="Q132" s="16" t="str">
        <f>IFERROR(VLOOKUP(C132,LastWeek!B:Q,15,FALSE),"")</f>
        <v>Sales</v>
      </c>
      <c r="R132" s="16"/>
      <c r="S132" s="22" t="str">
        <f>IFERROR(VLOOKUP(C132,LastWeek!B:Q,16,FALSE),"")</f>
        <v>will be consign on Jan. and Feb.</v>
      </c>
      <c r="T132" s="19">
        <v>9000</v>
      </c>
      <c r="U132" s="19">
        <v>0</v>
      </c>
      <c r="V132" s="19">
        <v>0</v>
      </c>
      <c r="W132" s="19">
        <v>0</v>
      </c>
      <c r="X132" s="23">
        <v>9000</v>
      </c>
      <c r="Y132" s="17">
        <v>24</v>
      </c>
      <c r="Z132" s="24">
        <v>17.899999999999999</v>
      </c>
      <c r="AA132" s="23">
        <v>375</v>
      </c>
      <c r="AB132" s="19">
        <v>502</v>
      </c>
      <c r="AC132" s="25">
        <v>1.3</v>
      </c>
      <c r="AD132" s="26">
        <f t="shared" ref="AD132:AD195" si="17">IF($AC132="E","E",IF($AC132="F","F",IF($AC132&lt;0.5,50,IF($AC132&lt;2,100,150))))</f>
        <v>100</v>
      </c>
      <c r="AE132" s="19">
        <v>1519</v>
      </c>
      <c r="AF132" s="19">
        <v>3000</v>
      </c>
      <c r="AG132" s="19">
        <v>6800</v>
      </c>
      <c r="AH132" s="19">
        <v>4500</v>
      </c>
      <c r="AI132" s="15" t="s">
        <v>62</v>
      </c>
    </row>
    <row r="133" spans="1:35" ht="16.5" hidden="1" customHeight="1">
      <c r="A133">
        <v>5908</v>
      </c>
      <c r="B133" s="13" t="str">
        <f t="shared" si="12"/>
        <v>Normal</v>
      </c>
      <c r="C133" s="14" t="s">
        <v>264</v>
      </c>
      <c r="D133" s="15" t="s">
        <v>181</v>
      </c>
      <c r="E133" s="16">
        <f t="shared" si="13"/>
        <v>0</v>
      </c>
      <c r="F133" s="17">
        <f t="shared" si="14"/>
        <v>0</v>
      </c>
      <c r="G133" s="17">
        <f t="shared" si="15"/>
        <v>0</v>
      </c>
      <c r="H133" s="17">
        <f t="shared" si="16"/>
        <v>0</v>
      </c>
      <c r="I133" s="18">
        <f>IFERROR(VLOOKUP(C133,LastWeek!B:Q,8,FALSE),"")</f>
        <v>0</v>
      </c>
      <c r="J133" s="19">
        <v>0</v>
      </c>
      <c r="K133" s="19">
        <v>0</v>
      </c>
      <c r="L133" s="18">
        <f>IFERROR(VLOOKUP(C133,LastWeek!B:Q,11,FALSE),"")</f>
        <v>42000</v>
      </c>
      <c r="M133" s="19">
        <v>0</v>
      </c>
      <c r="N133" s="20" t="s">
        <v>191</v>
      </c>
      <c r="O133" s="21" t="str">
        <f>IFERROR(VLOOKUP(C133,LastWeek!B:Q,13,FALSE),"")</f>
        <v>New</v>
      </c>
      <c r="P133" s="16" t="str">
        <f>IFERROR(VLOOKUP(C133,LastWeek!B:Q,14,FALSE),"")</f>
        <v>Checking</v>
      </c>
      <c r="Q133" s="16" t="str">
        <f>IFERROR(VLOOKUP(C133,LastWeek!B:Q,15,FALSE),"")</f>
        <v>Sales</v>
      </c>
      <c r="R133" s="16"/>
      <c r="S133" s="22">
        <f>IFERROR(VLOOKUP(C133,LastWeek!B:Q,16,FALSE),"")</f>
        <v>0</v>
      </c>
      <c r="T133" s="19">
        <v>0</v>
      </c>
      <c r="U133" s="19">
        <v>0</v>
      </c>
      <c r="V133" s="19">
        <v>0</v>
      </c>
      <c r="W133" s="19">
        <v>0</v>
      </c>
      <c r="X133" s="23">
        <v>0</v>
      </c>
      <c r="Y133" s="17">
        <v>0</v>
      </c>
      <c r="Z133" s="24">
        <v>0</v>
      </c>
      <c r="AA133" s="23">
        <v>15000</v>
      </c>
      <c r="AB133" s="19">
        <v>75400</v>
      </c>
      <c r="AC133" s="25">
        <v>5</v>
      </c>
      <c r="AD133" s="26">
        <f t="shared" si="17"/>
        <v>150</v>
      </c>
      <c r="AE133" s="19">
        <v>402601</v>
      </c>
      <c r="AF133" s="19">
        <v>276000</v>
      </c>
      <c r="AG133" s="19">
        <v>292000</v>
      </c>
      <c r="AH133" s="19">
        <v>0</v>
      </c>
      <c r="AI133" s="15" t="s">
        <v>62</v>
      </c>
    </row>
    <row r="134" spans="1:35" ht="16.5" customHeight="1">
      <c r="A134">
        <v>5901</v>
      </c>
      <c r="B134" s="13" t="str">
        <f t="shared" si="12"/>
        <v>OverStock</v>
      </c>
      <c r="C134" s="14" t="s">
        <v>266</v>
      </c>
      <c r="D134" s="15" t="s">
        <v>181</v>
      </c>
      <c r="E134" s="16">
        <f t="shared" si="13"/>
        <v>5</v>
      </c>
      <c r="F134" s="17">
        <f t="shared" si="14"/>
        <v>7.4</v>
      </c>
      <c r="G134" s="17">
        <f t="shared" si="15"/>
        <v>27.8</v>
      </c>
      <c r="H134" s="17">
        <f t="shared" si="16"/>
        <v>41</v>
      </c>
      <c r="I134" s="18">
        <f>IFERROR(VLOOKUP(C134,LastWeek!B:Q,8,FALSE),"")</f>
        <v>162000</v>
      </c>
      <c r="J134" s="19">
        <v>166992</v>
      </c>
      <c r="K134" s="19">
        <v>0</v>
      </c>
      <c r="L134" s="18">
        <f>IFERROR(VLOOKUP(C134,LastWeek!B:Q,11,FALSE),"")</f>
        <v>60000</v>
      </c>
      <c r="M134" s="19">
        <v>30000</v>
      </c>
      <c r="N134" s="20" t="s">
        <v>191</v>
      </c>
      <c r="O134" s="21" t="str">
        <f>IFERROR(VLOOKUP(C134,LastWeek!B:Q,13,FALSE),"")</f>
        <v>MP</v>
      </c>
      <c r="P134" s="16" t="str">
        <f>IFERROR(VLOOKUP(C134,LastWeek!B:Q,14,FALSE),"")</f>
        <v>Checking</v>
      </c>
      <c r="Q134" s="16" t="str">
        <f>IFERROR(VLOOKUP(C134,LastWeek!B:Q,15,FALSE),"")</f>
        <v>Sales</v>
      </c>
      <c r="R134" s="16"/>
      <c r="S134" s="22" t="str">
        <f>IFERROR(VLOOKUP(C134,LastWeek!B:Q,16,FALSE),"")</f>
        <v>shortage, will line down on 1/25</v>
      </c>
      <c r="T134" s="19">
        <v>0</v>
      </c>
      <c r="U134" s="19">
        <v>3000</v>
      </c>
      <c r="V134" s="19">
        <v>27000</v>
      </c>
      <c r="W134" s="19">
        <v>0</v>
      </c>
      <c r="X134" s="23">
        <v>196992</v>
      </c>
      <c r="Y134" s="17">
        <v>32.799999999999997</v>
      </c>
      <c r="Z134" s="24">
        <v>48.4</v>
      </c>
      <c r="AA134" s="23">
        <v>6000</v>
      </c>
      <c r="AB134" s="19">
        <v>4070</v>
      </c>
      <c r="AC134" s="25">
        <v>0.7</v>
      </c>
      <c r="AD134" s="26">
        <f t="shared" si="17"/>
        <v>100</v>
      </c>
      <c r="AE134" s="19">
        <v>5034</v>
      </c>
      <c r="AF134" s="19">
        <v>22600</v>
      </c>
      <c r="AG134" s="19">
        <v>22500</v>
      </c>
      <c r="AH134" s="19">
        <v>0</v>
      </c>
      <c r="AI134" s="15" t="s">
        <v>62</v>
      </c>
    </row>
    <row r="135" spans="1:35" ht="16.5" customHeight="1">
      <c r="A135">
        <v>5930</v>
      </c>
      <c r="B135" s="13" t="str">
        <f t="shared" si="12"/>
        <v>ZeroZero</v>
      </c>
      <c r="C135" s="14" t="s">
        <v>267</v>
      </c>
      <c r="D135" s="15" t="s">
        <v>181</v>
      </c>
      <c r="E135" s="16" t="str">
        <f t="shared" si="13"/>
        <v>前八週無拉料</v>
      </c>
      <c r="F135" s="17" t="str">
        <f t="shared" si="14"/>
        <v>--</v>
      </c>
      <c r="G135" s="17" t="str">
        <f t="shared" si="15"/>
        <v>--</v>
      </c>
      <c r="H135" s="17" t="str">
        <f t="shared" si="16"/>
        <v>--</v>
      </c>
      <c r="I135" s="18">
        <f>IFERROR(VLOOKUP(C135,LastWeek!B:Q,8,FALSE),"")</f>
        <v>348000</v>
      </c>
      <c r="J135" s="19">
        <v>348000</v>
      </c>
      <c r="K135" s="19">
        <v>153000</v>
      </c>
      <c r="L135" s="18">
        <f>IFERROR(VLOOKUP(C135,LastWeek!B:Q,11,FALSE),"")</f>
        <v>0</v>
      </c>
      <c r="M135" s="19">
        <v>0</v>
      </c>
      <c r="N135" s="20" t="s">
        <v>250</v>
      </c>
      <c r="O135" s="21" t="str">
        <f>IFERROR(VLOOKUP(C135,LastWeek!B:Q,13,FALSE),"")</f>
        <v>MP</v>
      </c>
      <c r="P135" s="16" t="str">
        <f>IFERROR(VLOOKUP(C135,LastWeek!B:Q,14,FALSE),"")</f>
        <v>Checking</v>
      </c>
      <c r="Q135" s="16" t="str">
        <f>IFERROR(VLOOKUP(C135,LastWeek!B:Q,15,FALSE),"")</f>
        <v>Sales</v>
      </c>
      <c r="R135" s="16"/>
      <c r="S135" s="22" t="str">
        <f>IFERROR(VLOOKUP(C135,LastWeek!B:Q,16,FALSE),"")</f>
        <v>transferred to USI</v>
      </c>
      <c r="T135" s="19">
        <v>0</v>
      </c>
      <c r="U135" s="19">
        <v>0</v>
      </c>
      <c r="V135" s="19">
        <v>0</v>
      </c>
      <c r="W135" s="19">
        <v>0</v>
      </c>
      <c r="X135" s="23">
        <v>348000</v>
      </c>
      <c r="Y135" s="17" t="s">
        <v>58</v>
      </c>
      <c r="Z135" s="24" t="s">
        <v>58</v>
      </c>
      <c r="AA135" s="23">
        <v>0</v>
      </c>
      <c r="AB135" s="19" t="s">
        <v>58</v>
      </c>
      <c r="AC135" s="25" t="s">
        <v>68</v>
      </c>
      <c r="AD135" s="26" t="str">
        <f t="shared" si="17"/>
        <v>E</v>
      </c>
      <c r="AE135" s="19">
        <v>0</v>
      </c>
      <c r="AF135" s="19">
        <v>0</v>
      </c>
      <c r="AG135" s="19">
        <v>0</v>
      </c>
      <c r="AH135" s="19">
        <v>0</v>
      </c>
      <c r="AI135" s="15" t="s">
        <v>62</v>
      </c>
    </row>
    <row r="136" spans="1:35" ht="16.5" hidden="1" customHeight="1">
      <c r="A136">
        <v>5928</v>
      </c>
      <c r="B136" s="13" t="str">
        <f t="shared" si="12"/>
        <v>None</v>
      </c>
      <c r="C136" s="14" t="s">
        <v>268</v>
      </c>
      <c r="D136" s="15" t="s">
        <v>181</v>
      </c>
      <c r="E136" s="16" t="str">
        <f t="shared" si="13"/>
        <v>前八週無拉料</v>
      </c>
      <c r="F136" s="17" t="str">
        <f t="shared" si="14"/>
        <v>--</v>
      </c>
      <c r="G136" s="17" t="str">
        <f t="shared" si="15"/>
        <v>--</v>
      </c>
      <c r="H136" s="17" t="str">
        <f t="shared" si="16"/>
        <v>--</v>
      </c>
      <c r="I136" s="18">
        <f>IFERROR(VLOOKUP(C136,LastWeek!B:Q,8,FALSE),"")</f>
        <v>0</v>
      </c>
      <c r="J136" s="19">
        <v>0</v>
      </c>
      <c r="K136" s="19">
        <v>0</v>
      </c>
      <c r="L136" s="18">
        <f>IFERROR(VLOOKUP(C136,LastWeek!B:Q,11,FALSE),"")</f>
        <v>0</v>
      </c>
      <c r="M136" s="19">
        <v>0</v>
      </c>
      <c r="N136" s="20" t="s">
        <v>191</v>
      </c>
      <c r="O136" s="21" t="str">
        <f>IFERROR(VLOOKUP(C136,LastWeek!B:Q,13,FALSE),"")</f>
        <v>MP</v>
      </c>
      <c r="P136" s="16" t="str">
        <f>IFERROR(VLOOKUP(C136,LastWeek!B:Q,14,FALSE),"")</f>
        <v>Checking</v>
      </c>
      <c r="Q136" s="16" t="str">
        <f>IFERROR(VLOOKUP(C136,LastWeek!B:Q,15,FALSE),"")</f>
        <v>Sales</v>
      </c>
      <c r="R136" s="16"/>
      <c r="S136" s="22">
        <f>IFERROR(VLOOKUP(C136,LastWeek!B:Q,16,FALSE),"")</f>
        <v>0</v>
      </c>
      <c r="T136" s="19">
        <v>0</v>
      </c>
      <c r="U136" s="19">
        <v>0</v>
      </c>
      <c r="V136" s="19">
        <v>0</v>
      </c>
      <c r="W136" s="19">
        <v>0</v>
      </c>
      <c r="X136" s="23">
        <v>0</v>
      </c>
      <c r="Y136" s="17" t="s">
        <v>58</v>
      </c>
      <c r="Z136" s="24" t="s">
        <v>58</v>
      </c>
      <c r="AA136" s="23">
        <v>0</v>
      </c>
      <c r="AB136" s="19" t="s">
        <v>58</v>
      </c>
      <c r="AC136" s="25" t="s">
        <v>68</v>
      </c>
      <c r="AD136" s="26" t="str">
        <f t="shared" si="17"/>
        <v>E</v>
      </c>
      <c r="AE136" s="19">
        <v>0</v>
      </c>
      <c r="AF136" s="19">
        <v>0</v>
      </c>
      <c r="AG136" s="19">
        <v>0</v>
      </c>
      <c r="AH136" s="19">
        <v>0</v>
      </c>
      <c r="AI136" s="15" t="s">
        <v>62</v>
      </c>
    </row>
    <row r="137" spans="1:35" ht="16.5" customHeight="1">
      <c r="A137">
        <v>8888</v>
      </c>
      <c r="B137" s="13" t="str">
        <f t="shared" si="12"/>
        <v>OverStock</v>
      </c>
      <c r="C137" s="14" t="s">
        <v>269</v>
      </c>
      <c r="D137" s="15" t="s">
        <v>181</v>
      </c>
      <c r="E137" s="16">
        <f t="shared" si="13"/>
        <v>5.7</v>
      </c>
      <c r="F137" s="17">
        <f t="shared" si="14"/>
        <v>13.2</v>
      </c>
      <c r="G137" s="17">
        <f t="shared" si="15"/>
        <v>33.4</v>
      </c>
      <c r="H137" s="17">
        <f t="shared" si="16"/>
        <v>78.099999999999994</v>
      </c>
      <c r="I137" s="18">
        <f>IFERROR(VLOOKUP(C137,LastWeek!B:Q,8,FALSE),"")</f>
        <v>513000</v>
      </c>
      <c r="J137" s="19">
        <v>513000</v>
      </c>
      <c r="K137" s="19">
        <v>0</v>
      </c>
      <c r="L137" s="18">
        <f>IFERROR(VLOOKUP(C137,LastWeek!B:Q,11,FALSE),"")</f>
        <v>135000</v>
      </c>
      <c r="M137" s="19">
        <v>87000</v>
      </c>
      <c r="N137" s="20" t="s">
        <v>191</v>
      </c>
      <c r="O137" s="21" t="str">
        <f>IFERROR(VLOOKUP(C137,LastWeek!B:Q,13,FALSE),"")</f>
        <v>MP</v>
      </c>
      <c r="P137" s="16" t="str">
        <f>IFERROR(VLOOKUP(C137,LastWeek!B:Q,14,FALSE),"")</f>
        <v>Checking</v>
      </c>
      <c r="Q137" s="16" t="str">
        <f>IFERROR(VLOOKUP(C137,LastWeek!B:Q,15,FALSE),"")</f>
        <v>Sales</v>
      </c>
      <c r="R137" s="16"/>
      <c r="S137" s="22" t="str">
        <f>IFERROR(VLOOKUP(C137,LastWeek!B:Q,16,FALSE),"")</f>
        <v>FCST;60K/M</v>
      </c>
      <c r="T137" s="19">
        <v>6000</v>
      </c>
      <c r="U137" s="19">
        <v>18000</v>
      </c>
      <c r="V137" s="19">
        <v>63000</v>
      </c>
      <c r="W137" s="19">
        <v>0</v>
      </c>
      <c r="X137" s="23">
        <v>600000</v>
      </c>
      <c r="Y137" s="17">
        <v>39</v>
      </c>
      <c r="Z137" s="24">
        <v>91.3</v>
      </c>
      <c r="AA137" s="23">
        <v>15375</v>
      </c>
      <c r="AB137" s="19">
        <v>6569</v>
      </c>
      <c r="AC137" s="25">
        <v>0.4</v>
      </c>
      <c r="AD137" s="26">
        <f t="shared" si="17"/>
        <v>50</v>
      </c>
      <c r="AE137" s="19">
        <v>25411</v>
      </c>
      <c r="AF137" s="19">
        <v>33708</v>
      </c>
      <c r="AG137" s="19">
        <v>13536</v>
      </c>
      <c r="AH137" s="19">
        <v>0</v>
      </c>
      <c r="AI137" s="15" t="s">
        <v>62</v>
      </c>
    </row>
    <row r="138" spans="1:35" ht="16.5" hidden="1" customHeight="1">
      <c r="A138">
        <v>5903</v>
      </c>
      <c r="B138" s="13" t="str">
        <f t="shared" si="12"/>
        <v>None</v>
      </c>
      <c r="C138" s="14" t="s">
        <v>273</v>
      </c>
      <c r="D138" s="15" t="s">
        <v>181</v>
      </c>
      <c r="E138" s="16" t="str">
        <f t="shared" si="13"/>
        <v>前八週無拉料</v>
      </c>
      <c r="F138" s="17" t="str">
        <f t="shared" si="14"/>
        <v>--</v>
      </c>
      <c r="G138" s="17" t="str">
        <f t="shared" si="15"/>
        <v>--</v>
      </c>
      <c r="H138" s="17" t="str">
        <f t="shared" si="16"/>
        <v>--</v>
      </c>
      <c r="I138" s="18">
        <f>IFERROR(VLOOKUP(C138,LastWeek!B:Q,8,FALSE),"")</f>
        <v>0</v>
      </c>
      <c r="J138" s="19">
        <v>0</v>
      </c>
      <c r="K138" s="19">
        <v>0</v>
      </c>
      <c r="L138" s="18">
        <f>IFERROR(VLOOKUP(C138,LastWeek!B:Q,11,FALSE),"")</f>
        <v>0</v>
      </c>
      <c r="M138" s="19">
        <v>0</v>
      </c>
      <c r="N138" s="20" t="s">
        <v>191</v>
      </c>
      <c r="O138" s="21" t="str">
        <f>IFERROR(VLOOKUP(C138,LastWeek!B:Q,13,FALSE),"")</f>
        <v>MP</v>
      </c>
      <c r="P138" s="16" t="str">
        <f>IFERROR(VLOOKUP(C138,LastWeek!B:Q,14,FALSE),"")</f>
        <v>Done</v>
      </c>
      <c r="Q138" s="16" t="str">
        <f>IFERROR(VLOOKUP(C138,LastWeek!B:Q,15,FALSE),"")</f>
        <v>Sales</v>
      </c>
      <c r="R138" s="16"/>
      <c r="S138" s="22">
        <f>IFERROR(VLOOKUP(C138,LastWeek!B:Q,16,FALSE),"")</f>
        <v>0</v>
      </c>
      <c r="T138" s="19">
        <v>0</v>
      </c>
      <c r="U138" s="19">
        <v>0</v>
      </c>
      <c r="V138" s="19">
        <v>0</v>
      </c>
      <c r="W138" s="19">
        <v>0</v>
      </c>
      <c r="X138" s="23">
        <v>0</v>
      </c>
      <c r="Y138" s="17" t="s">
        <v>58</v>
      </c>
      <c r="Z138" s="24" t="s">
        <v>58</v>
      </c>
      <c r="AA138" s="23">
        <v>0</v>
      </c>
      <c r="AB138" s="19" t="s">
        <v>58</v>
      </c>
      <c r="AC138" s="25" t="s">
        <v>68</v>
      </c>
      <c r="AD138" s="26" t="str">
        <f t="shared" si="17"/>
        <v>E</v>
      </c>
      <c r="AE138" s="19">
        <v>0</v>
      </c>
      <c r="AF138" s="19">
        <v>0</v>
      </c>
      <c r="AG138" s="19">
        <v>0</v>
      </c>
      <c r="AH138" s="19">
        <v>0</v>
      </c>
      <c r="AI138" s="15" t="s">
        <v>62</v>
      </c>
    </row>
    <row r="139" spans="1:35" ht="16.5" customHeight="1">
      <c r="A139">
        <v>5907</v>
      </c>
      <c r="B139" s="13" t="str">
        <f t="shared" si="12"/>
        <v>OverStock</v>
      </c>
      <c r="C139" s="14" t="s">
        <v>276</v>
      </c>
      <c r="D139" s="15" t="s">
        <v>181</v>
      </c>
      <c r="E139" s="16">
        <f t="shared" si="13"/>
        <v>31.1</v>
      </c>
      <c r="F139" s="17" t="str">
        <f t="shared" si="14"/>
        <v>--</v>
      </c>
      <c r="G139" s="17">
        <f t="shared" si="15"/>
        <v>0</v>
      </c>
      <c r="H139" s="17" t="str">
        <f t="shared" si="16"/>
        <v>--</v>
      </c>
      <c r="I139" s="18">
        <f>IFERROR(VLOOKUP(C139,LastWeek!B:Q,8,FALSE),"")</f>
        <v>0</v>
      </c>
      <c r="J139" s="19">
        <v>0</v>
      </c>
      <c r="K139" s="19">
        <v>0</v>
      </c>
      <c r="L139" s="18">
        <f>IFERROR(VLOOKUP(C139,LastWeek!B:Q,11,FALSE),"")</f>
        <v>2147</v>
      </c>
      <c r="M139" s="19">
        <v>2147</v>
      </c>
      <c r="N139" s="20" t="s">
        <v>191</v>
      </c>
      <c r="O139" s="21" t="str">
        <f>IFERROR(VLOOKUP(C139,LastWeek!B:Q,13,FALSE),"")</f>
        <v>New</v>
      </c>
      <c r="P139" s="16" t="str">
        <f>IFERROR(VLOOKUP(C139,LastWeek!B:Q,14,FALSE),"")</f>
        <v>Checking</v>
      </c>
      <c r="Q139" s="16" t="str">
        <f>IFERROR(VLOOKUP(C139,LastWeek!B:Q,15,FALSE),"")</f>
        <v>Sales</v>
      </c>
      <c r="R139" s="16"/>
      <c r="S139" s="22" t="str">
        <f>IFERROR(VLOOKUP(C139,LastWeek!B:Q,16,FALSE),"")</f>
        <v>sample for new project</v>
      </c>
      <c r="T139" s="19">
        <v>2147</v>
      </c>
      <c r="U139" s="19">
        <v>0</v>
      </c>
      <c r="V139" s="19">
        <v>0</v>
      </c>
      <c r="W139" s="19">
        <v>0</v>
      </c>
      <c r="X139" s="23">
        <v>2147</v>
      </c>
      <c r="Y139" s="17">
        <v>31.1</v>
      </c>
      <c r="Z139" s="24" t="s">
        <v>58</v>
      </c>
      <c r="AA139" s="23">
        <v>69</v>
      </c>
      <c r="AB139" s="19" t="s">
        <v>58</v>
      </c>
      <c r="AC139" s="25" t="s">
        <v>68</v>
      </c>
      <c r="AD139" s="26" t="str">
        <f t="shared" si="17"/>
        <v>E</v>
      </c>
      <c r="AE139" s="19">
        <v>0</v>
      </c>
      <c r="AF139" s="19">
        <v>0</v>
      </c>
      <c r="AG139" s="19">
        <v>0</v>
      </c>
      <c r="AH139" s="19">
        <v>0</v>
      </c>
      <c r="AI139" s="15" t="s">
        <v>62</v>
      </c>
    </row>
    <row r="140" spans="1:35" ht="16.5" customHeight="1">
      <c r="A140">
        <v>8892</v>
      </c>
      <c r="B140" s="13" t="str">
        <f t="shared" si="12"/>
        <v>OverStock</v>
      </c>
      <c r="C140" s="14" t="s">
        <v>277</v>
      </c>
      <c r="D140" s="15" t="s">
        <v>181</v>
      </c>
      <c r="E140" s="16">
        <f t="shared" si="13"/>
        <v>0</v>
      </c>
      <c r="F140" s="17">
        <f t="shared" si="14"/>
        <v>0</v>
      </c>
      <c r="G140" s="17">
        <f t="shared" si="15"/>
        <v>24.7</v>
      </c>
      <c r="H140" s="17">
        <f t="shared" si="16"/>
        <v>26.4</v>
      </c>
      <c r="I140" s="18">
        <f>IFERROR(VLOOKUP(C140,LastWeek!B:Q,8,FALSE),"")</f>
        <v>1314000</v>
      </c>
      <c r="J140" s="19">
        <v>1287000</v>
      </c>
      <c r="K140" s="19">
        <v>90000</v>
      </c>
      <c r="L140" s="18">
        <f>IFERROR(VLOOKUP(C140,LastWeek!B:Q,11,FALSE),"")</f>
        <v>35900</v>
      </c>
      <c r="M140" s="19">
        <v>0</v>
      </c>
      <c r="N140" s="20" t="s">
        <v>191</v>
      </c>
      <c r="O140" s="21" t="str">
        <f>IFERROR(VLOOKUP(C140,LastWeek!B:Q,13,FALSE),"")</f>
        <v>MP</v>
      </c>
      <c r="P140" s="16" t="str">
        <f>IFERROR(VLOOKUP(C140,LastWeek!B:Q,14,FALSE),"")</f>
        <v>Checking</v>
      </c>
      <c r="Q140" s="16" t="str">
        <f>IFERROR(VLOOKUP(C140,LastWeek!B:Q,15,FALSE),"")</f>
        <v>Sales</v>
      </c>
      <c r="R140" s="16"/>
      <c r="S140" s="22" t="str">
        <f>IFERROR(VLOOKUP(C140,LastWeek!B:Q,16,FALSE),"")</f>
        <v>FCST:200K/M, shortage</v>
      </c>
      <c r="T140" s="19">
        <v>0</v>
      </c>
      <c r="U140" s="19">
        <v>0</v>
      </c>
      <c r="V140" s="19">
        <v>0</v>
      </c>
      <c r="W140" s="19">
        <v>0</v>
      </c>
      <c r="X140" s="23">
        <v>1287000</v>
      </c>
      <c r="Y140" s="17">
        <v>24.7</v>
      </c>
      <c r="Z140" s="24">
        <v>26.4</v>
      </c>
      <c r="AA140" s="23">
        <v>52125</v>
      </c>
      <c r="AB140" s="19">
        <v>48667</v>
      </c>
      <c r="AC140" s="25">
        <v>0.9</v>
      </c>
      <c r="AD140" s="26">
        <f t="shared" si="17"/>
        <v>100</v>
      </c>
      <c r="AE140" s="19">
        <v>198000</v>
      </c>
      <c r="AF140" s="19">
        <v>204000</v>
      </c>
      <c r="AG140" s="19">
        <v>309000</v>
      </c>
      <c r="AH140" s="19">
        <v>288000</v>
      </c>
      <c r="AI140" s="15" t="s">
        <v>62</v>
      </c>
    </row>
    <row r="141" spans="1:35" ht="16.5" customHeight="1">
      <c r="A141">
        <v>6198</v>
      </c>
      <c r="B141" s="13" t="str">
        <f t="shared" si="12"/>
        <v>OverStock</v>
      </c>
      <c r="C141" s="14" t="s">
        <v>278</v>
      </c>
      <c r="D141" s="15" t="s">
        <v>181</v>
      </c>
      <c r="E141" s="16">
        <f t="shared" si="13"/>
        <v>0</v>
      </c>
      <c r="F141" s="17" t="str">
        <f t="shared" si="14"/>
        <v>--</v>
      </c>
      <c r="G141" s="17">
        <f t="shared" si="15"/>
        <v>72.7</v>
      </c>
      <c r="H141" s="17" t="str">
        <f t="shared" si="16"/>
        <v>--</v>
      </c>
      <c r="I141" s="18">
        <f>IFERROR(VLOOKUP(C141,LastWeek!B:Q,8,FALSE),"")</f>
        <v>6400</v>
      </c>
      <c r="J141" s="19">
        <v>6400</v>
      </c>
      <c r="K141" s="19">
        <v>6400</v>
      </c>
      <c r="L141" s="18">
        <f>IFERROR(VLOOKUP(C141,LastWeek!B:Q,11,FALSE),"")</f>
        <v>0</v>
      </c>
      <c r="M141" s="19">
        <v>0</v>
      </c>
      <c r="N141" s="20" t="s">
        <v>250</v>
      </c>
      <c r="O141" s="21" t="str">
        <f>IFERROR(VLOOKUP(C141,LastWeek!B:Q,13,FALSE),"")</f>
        <v>New</v>
      </c>
      <c r="P141" s="16" t="str">
        <f>IFERROR(VLOOKUP(C141,LastWeek!B:Q,14,FALSE),"")</f>
        <v>Checking</v>
      </c>
      <c r="Q141" s="16" t="str">
        <f>IFERROR(VLOOKUP(C141,LastWeek!B:Q,15,FALSE),"")</f>
        <v>Sales</v>
      </c>
      <c r="R141" s="16"/>
      <c r="S141" s="22" t="str">
        <f>IFERROR(VLOOKUP(C141,LastWeek!B:Q,16,FALSE),"")</f>
        <v>FCST:3K/M</v>
      </c>
      <c r="T141" s="19">
        <v>0</v>
      </c>
      <c r="U141" s="19">
        <v>0</v>
      </c>
      <c r="V141" s="19">
        <v>0</v>
      </c>
      <c r="W141" s="19">
        <v>0</v>
      </c>
      <c r="X141" s="23">
        <v>6400</v>
      </c>
      <c r="Y141" s="17">
        <v>72.7</v>
      </c>
      <c r="Z141" s="24" t="s">
        <v>58</v>
      </c>
      <c r="AA141" s="23">
        <v>88</v>
      </c>
      <c r="AB141" s="19" t="s">
        <v>58</v>
      </c>
      <c r="AC141" s="25" t="s">
        <v>68</v>
      </c>
      <c r="AD141" s="26" t="str">
        <f t="shared" si="17"/>
        <v>E</v>
      </c>
      <c r="AE141" s="19">
        <v>0</v>
      </c>
      <c r="AF141" s="19">
        <v>0</v>
      </c>
      <c r="AG141" s="19">
        <v>0</v>
      </c>
      <c r="AH141" s="19">
        <v>0</v>
      </c>
      <c r="AI141" s="15" t="s">
        <v>62</v>
      </c>
    </row>
    <row r="142" spans="1:35" ht="16.5" customHeight="1">
      <c r="A142">
        <v>6201</v>
      </c>
      <c r="B142" s="13" t="str">
        <f t="shared" si="12"/>
        <v>OverStock</v>
      </c>
      <c r="C142" s="14" t="s">
        <v>279</v>
      </c>
      <c r="D142" s="15" t="s">
        <v>181</v>
      </c>
      <c r="E142" s="16">
        <f t="shared" si="13"/>
        <v>8</v>
      </c>
      <c r="F142" s="17">
        <f t="shared" si="14"/>
        <v>2.4</v>
      </c>
      <c r="G142" s="17">
        <f t="shared" si="15"/>
        <v>80</v>
      </c>
      <c r="H142" s="17">
        <f t="shared" si="16"/>
        <v>24</v>
      </c>
      <c r="I142" s="18">
        <f>IFERROR(VLOOKUP(C142,LastWeek!B:Q,8,FALSE),"")</f>
        <v>16000</v>
      </c>
      <c r="J142" s="19">
        <v>16000</v>
      </c>
      <c r="K142" s="19">
        <v>16000</v>
      </c>
      <c r="L142" s="18">
        <f>IFERROR(VLOOKUP(C142,LastWeek!B:Q,11,FALSE),"")</f>
        <v>1600</v>
      </c>
      <c r="M142" s="19">
        <v>1600</v>
      </c>
      <c r="N142" s="20" t="s">
        <v>191</v>
      </c>
      <c r="O142" s="21" t="str">
        <f>IFERROR(VLOOKUP(C142,LastWeek!B:Q,13,FALSE),"")</f>
        <v>New</v>
      </c>
      <c r="P142" s="16" t="str">
        <f>IFERROR(VLOOKUP(C142,LastWeek!B:Q,14,FALSE),"")</f>
        <v>Checking</v>
      </c>
      <c r="Q142" s="16" t="str">
        <f>IFERROR(VLOOKUP(C142,LastWeek!B:Q,15,FALSE),"")</f>
        <v>Sales</v>
      </c>
      <c r="R142" s="16"/>
      <c r="S142" s="22" t="str">
        <f>IFERROR(VLOOKUP(C142,LastWeek!B:Q,16,FALSE),"")</f>
        <v>for new project, FCST:6K/M</v>
      </c>
      <c r="T142" s="19">
        <v>0</v>
      </c>
      <c r="U142" s="19">
        <v>0</v>
      </c>
      <c r="V142" s="19">
        <v>1600</v>
      </c>
      <c r="W142" s="19">
        <v>0</v>
      </c>
      <c r="X142" s="23">
        <v>17600</v>
      </c>
      <c r="Y142" s="17">
        <v>88</v>
      </c>
      <c r="Z142" s="24">
        <v>26.4</v>
      </c>
      <c r="AA142" s="23">
        <v>200</v>
      </c>
      <c r="AB142" s="19">
        <v>667</v>
      </c>
      <c r="AC142" s="25">
        <v>3.3</v>
      </c>
      <c r="AD142" s="26">
        <f t="shared" si="17"/>
        <v>150</v>
      </c>
      <c r="AE142" s="19">
        <v>6000</v>
      </c>
      <c r="AF142" s="19">
        <v>0</v>
      </c>
      <c r="AG142" s="19">
        <v>0</v>
      </c>
      <c r="AH142" s="19">
        <v>0</v>
      </c>
      <c r="AI142" s="15" t="s">
        <v>62</v>
      </c>
    </row>
    <row r="143" spans="1:35" ht="16.5" customHeight="1">
      <c r="A143">
        <v>6196</v>
      </c>
      <c r="B143" s="13" t="str">
        <f t="shared" si="12"/>
        <v>ZeroZero</v>
      </c>
      <c r="C143" s="14" t="s">
        <v>280</v>
      </c>
      <c r="D143" s="15" t="s">
        <v>181</v>
      </c>
      <c r="E143" s="16" t="str">
        <f t="shared" si="13"/>
        <v>前八週無拉料</v>
      </c>
      <c r="F143" s="17" t="str">
        <f t="shared" si="14"/>
        <v>--</v>
      </c>
      <c r="G143" s="17" t="str">
        <f t="shared" si="15"/>
        <v>--</v>
      </c>
      <c r="H143" s="17" t="str">
        <f t="shared" si="16"/>
        <v>--</v>
      </c>
      <c r="I143" s="18">
        <f>IFERROR(VLOOKUP(C143,LastWeek!B:Q,8,FALSE),"")</f>
        <v>35000</v>
      </c>
      <c r="J143" s="19">
        <v>35000</v>
      </c>
      <c r="K143" s="19">
        <v>7500</v>
      </c>
      <c r="L143" s="18">
        <f>IFERROR(VLOOKUP(C143,LastWeek!B:Q,11,FALSE),"")</f>
        <v>0</v>
      </c>
      <c r="M143" s="19">
        <v>0</v>
      </c>
      <c r="N143" s="20" t="s">
        <v>250</v>
      </c>
      <c r="O143" s="21" t="str">
        <f>IFERROR(VLOOKUP(C143,LastWeek!B:Q,13,FALSE),"")</f>
        <v>MP</v>
      </c>
      <c r="P143" s="16" t="str">
        <f>IFERROR(VLOOKUP(C143,LastWeek!B:Q,14,FALSE),"")</f>
        <v>Checking</v>
      </c>
      <c r="Q143" s="16" t="str">
        <f>IFERROR(VLOOKUP(C143,LastWeek!B:Q,15,FALSE),"")</f>
        <v>Sales</v>
      </c>
      <c r="R143" s="16"/>
      <c r="S143" s="22" t="str">
        <f>IFERROR(VLOOKUP(C143,LastWeek!B:Q,16,FALSE),"")</f>
        <v>demand delay to FEB</v>
      </c>
      <c r="T143" s="19">
        <v>0</v>
      </c>
      <c r="U143" s="19">
        <v>0</v>
      </c>
      <c r="V143" s="19">
        <v>0</v>
      </c>
      <c r="W143" s="19">
        <v>0</v>
      </c>
      <c r="X143" s="23">
        <v>35000</v>
      </c>
      <c r="Y143" s="17" t="s">
        <v>58</v>
      </c>
      <c r="Z143" s="24" t="s">
        <v>58</v>
      </c>
      <c r="AA143" s="23">
        <v>0</v>
      </c>
      <c r="AB143" s="19">
        <v>0</v>
      </c>
      <c r="AC143" s="25" t="s">
        <v>68</v>
      </c>
      <c r="AD143" s="26" t="str">
        <f t="shared" si="17"/>
        <v>E</v>
      </c>
      <c r="AE143" s="19">
        <v>0</v>
      </c>
      <c r="AF143" s="19">
        <v>0</v>
      </c>
      <c r="AG143" s="19">
        <v>0</v>
      </c>
      <c r="AH143" s="19">
        <v>1304</v>
      </c>
      <c r="AI143" s="15" t="s">
        <v>62</v>
      </c>
    </row>
    <row r="144" spans="1:35" ht="16.5" customHeight="1">
      <c r="A144">
        <v>6215</v>
      </c>
      <c r="B144" s="13" t="str">
        <f t="shared" si="12"/>
        <v>OverStock</v>
      </c>
      <c r="C144" s="14" t="s">
        <v>285</v>
      </c>
      <c r="D144" s="15" t="s">
        <v>181</v>
      </c>
      <c r="E144" s="16">
        <f t="shared" si="13"/>
        <v>29.3</v>
      </c>
      <c r="F144" s="17">
        <f t="shared" si="14"/>
        <v>5</v>
      </c>
      <c r="G144" s="17">
        <f t="shared" si="15"/>
        <v>828.2</v>
      </c>
      <c r="H144" s="17">
        <f t="shared" si="16"/>
        <v>142.5</v>
      </c>
      <c r="I144" s="18">
        <f>IFERROR(VLOOKUP(C144,LastWeek!B:Q,8,FALSE),"")</f>
        <v>2131500</v>
      </c>
      <c r="J144" s="19">
        <v>2075500</v>
      </c>
      <c r="K144" s="19">
        <v>280000</v>
      </c>
      <c r="L144" s="18">
        <f>IFERROR(VLOOKUP(C144,LastWeek!B:Q,11,FALSE),"")</f>
        <v>33893</v>
      </c>
      <c r="M144" s="19">
        <v>73393</v>
      </c>
      <c r="N144" s="20" t="s">
        <v>191</v>
      </c>
      <c r="O144" s="21" t="str">
        <f>IFERROR(VLOOKUP(C144,LastWeek!B:Q,13,FALSE),"")</f>
        <v>MP</v>
      </c>
      <c r="P144" s="16" t="str">
        <f>IFERROR(VLOOKUP(C144,LastWeek!B:Q,14,FALSE),"")</f>
        <v>Checking</v>
      </c>
      <c r="Q144" s="16" t="str">
        <f>IFERROR(VLOOKUP(C144,LastWeek!B:Q,15,FALSE),"")</f>
        <v>Sales</v>
      </c>
      <c r="R144" s="16"/>
      <c r="S144" s="22" t="str">
        <f>IFERROR(VLOOKUP(C144,LastWeek!B:Q,16,FALSE),"")</f>
        <v>FCST:70K/M</v>
      </c>
      <c r="T144" s="19">
        <v>0</v>
      </c>
      <c r="U144" s="19">
        <v>0</v>
      </c>
      <c r="V144" s="19">
        <v>73393</v>
      </c>
      <c r="W144" s="19">
        <v>0</v>
      </c>
      <c r="X144" s="23">
        <v>2148893</v>
      </c>
      <c r="Y144" s="17">
        <v>857.5</v>
      </c>
      <c r="Z144" s="24">
        <v>147.5</v>
      </c>
      <c r="AA144" s="23">
        <v>2506</v>
      </c>
      <c r="AB144" s="19">
        <v>14567</v>
      </c>
      <c r="AC144" s="25">
        <v>5.8</v>
      </c>
      <c r="AD144" s="26">
        <f t="shared" si="17"/>
        <v>150</v>
      </c>
      <c r="AE144" s="19">
        <v>84107</v>
      </c>
      <c r="AF144" s="19">
        <v>47000</v>
      </c>
      <c r="AG144" s="19">
        <v>50000</v>
      </c>
      <c r="AH144" s="19">
        <v>0</v>
      </c>
      <c r="AI144" s="15" t="s">
        <v>62</v>
      </c>
    </row>
    <row r="145" spans="1:35" ht="16.5" customHeight="1">
      <c r="A145">
        <v>9166</v>
      </c>
      <c r="B145" s="13" t="str">
        <f t="shared" si="12"/>
        <v>FCST</v>
      </c>
      <c r="C145" s="14" t="s">
        <v>286</v>
      </c>
      <c r="D145" s="15" t="s">
        <v>181</v>
      </c>
      <c r="E145" s="16" t="str">
        <f t="shared" si="13"/>
        <v>前八週無拉料</v>
      </c>
      <c r="F145" s="17">
        <f t="shared" si="14"/>
        <v>0</v>
      </c>
      <c r="G145" s="17" t="str">
        <f t="shared" si="15"/>
        <v>--</v>
      </c>
      <c r="H145" s="17">
        <f t="shared" si="16"/>
        <v>58.3</v>
      </c>
      <c r="I145" s="18">
        <f>IFERROR(VLOOKUP(C145,LastWeek!B:Q,8,FALSE),"")</f>
        <v>180000</v>
      </c>
      <c r="J145" s="19">
        <v>180000</v>
      </c>
      <c r="K145" s="19">
        <v>33000</v>
      </c>
      <c r="L145" s="18">
        <f>IFERROR(VLOOKUP(C145,LastWeek!B:Q,11,FALSE),"")</f>
        <v>0</v>
      </c>
      <c r="M145" s="19">
        <v>0</v>
      </c>
      <c r="N145" s="20" t="s">
        <v>250</v>
      </c>
      <c r="O145" s="21" t="str">
        <f>IFERROR(VLOOKUP(C145,LastWeek!B:Q,13,FALSE),"")</f>
        <v>New</v>
      </c>
      <c r="P145" s="16" t="str">
        <f>IFERROR(VLOOKUP(C145,LastWeek!B:Q,14,FALSE),"")</f>
        <v>Checking</v>
      </c>
      <c r="Q145" s="16" t="str">
        <f>IFERROR(VLOOKUP(C145,LastWeek!B:Q,15,FALSE),"")</f>
        <v>Sales</v>
      </c>
      <c r="R145" s="16"/>
      <c r="S145" s="22" t="str">
        <f>IFERROR(VLOOKUP(C145,LastWeek!B:Q,16,FALSE),"")</f>
        <v>for new project, FCST: 30K/M</v>
      </c>
      <c r="T145" s="19">
        <v>0</v>
      </c>
      <c r="U145" s="19">
        <v>0</v>
      </c>
      <c r="V145" s="19">
        <v>0</v>
      </c>
      <c r="W145" s="19">
        <v>0</v>
      </c>
      <c r="X145" s="23">
        <v>180000</v>
      </c>
      <c r="Y145" s="17" t="s">
        <v>58</v>
      </c>
      <c r="Z145" s="24">
        <v>58.3</v>
      </c>
      <c r="AA145" s="23">
        <v>0</v>
      </c>
      <c r="AB145" s="19">
        <v>3089</v>
      </c>
      <c r="AC145" s="25" t="s">
        <v>65</v>
      </c>
      <c r="AD145" s="26" t="str">
        <f t="shared" si="17"/>
        <v>F</v>
      </c>
      <c r="AE145" s="19">
        <v>0</v>
      </c>
      <c r="AF145" s="19">
        <v>27800</v>
      </c>
      <c r="AG145" s="19">
        <v>0</v>
      </c>
      <c r="AH145" s="19">
        <v>0</v>
      </c>
      <c r="AI145" s="15" t="s">
        <v>62</v>
      </c>
    </row>
    <row r="146" spans="1:35" ht="16.5" customHeight="1">
      <c r="A146">
        <v>6204</v>
      </c>
      <c r="B146" s="13" t="str">
        <f t="shared" si="12"/>
        <v>FCST</v>
      </c>
      <c r="C146" s="14" t="s">
        <v>288</v>
      </c>
      <c r="D146" s="15" t="s">
        <v>181</v>
      </c>
      <c r="E146" s="16" t="str">
        <f t="shared" si="13"/>
        <v>前八週無拉料</v>
      </c>
      <c r="F146" s="17">
        <f t="shared" si="14"/>
        <v>6.5</v>
      </c>
      <c r="G146" s="17" t="str">
        <f t="shared" si="15"/>
        <v>--</v>
      </c>
      <c r="H146" s="17">
        <f t="shared" si="16"/>
        <v>40.1</v>
      </c>
      <c r="I146" s="18">
        <f>IFERROR(VLOOKUP(C146,LastWeek!B:Q,8,FALSE),"")</f>
        <v>186000</v>
      </c>
      <c r="J146" s="19">
        <v>186000</v>
      </c>
      <c r="K146" s="19">
        <v>0</v>
      </c>
      <c r="L146" s="18">
        <f>IFERROR(VLOOKUP(C146,LastWeek!B:Q,11,FALSE),"")</f>
        <v>0</v>
      </c>
      <c r="M146" s="19">
        <v>30000</v>
      </c>
      <c r="N146" s="20" t="s">
        <v>250</v>
      </c>
      <c r="O146" s="21" t="str">
        <f>IFERROR(VLOOKUP(C146,LastWeek!B:Q,13,FALSE),"")</f>
        <v>MP</v>
      </c>
      <c r="P146" s="16" t="str">
        <f>IFERROR(VLOOKUP(C146,LastWeek!B:Q,14,FALSE),"")</f>
        <v>Checking</v>
      </c>
      <c r="Q146" s="16" t="str">
        <f>IFERROR(VLOOKUP(C146,LastWeek!B:Q,15,FALSE),"")</f>
        <v>Sales</v>
      </c>
      <c r="R146" s="16"/>
      <c r="S146" s="22" t="str">
        <f>IFERROR(VLOOKUP(C146,LastWeek!B:Q,16,FALSE),"")</f>
        <v>for new project, FCST: 30K/M</v>
      </c>
      <c r="T146" s="19">
        <v>30000</v>
      </c>
      <c r="U146" s="19">
        <v>0</v>
      </c>
      <c r="V146" s="19">
        <v>0</v>
      </c>
      <c r="W146" s="19">
        <v>0</v>
      </c>
      <c r="X146" s="23">
        <v>216000</v>
      </c>
      <c r="Y146" s="17" t="s">
        <v>58</v>
      </c>
      <c r="Z146" s="24">
        <v>46.6</v>
      </c>
      <c r="AA146" s="23">
        <v>0</v>
      </c>
      <c r="AB146" s="19">
        <v>4633</v>
      </c>
      <c r="AC146" s="25" t="s">
        <v>65</v>
      </c>
      <c r="AD146" s="26" t="str">
        <f t="shared" si="17"/>
        <v>F</v>
      </c>
      <c r="AE146" s="19">
        <v>0</v>
      </c>
      <c r="AF146" s="19">
        <v>41700</v>
      </c>
      <c r="AG146" s="19">
        <v>0</v>
      </c>
      <c r="AH146" s="19">
        <v>0</v>
      </c>
      <c r="AI146" s="15" t="s">
        <v>62</v>
      </c>
    </row>
    <row r="147" spans="1:35" ht="16.5" customHeight="1">
      <c r="A147">
        <v>8433</v>
      </c>
      <c r="B147" s="13" t="str">
        <f t="shared" si="12"/>
        <v>OverStock</v>
      </c>
      <c r="C147" s="14" t="s">
        <v>289</v>
      </c>
      <c r="D147" s="15" t="s">
        <v>181</v>
      </c>
      <c r="E147" s="16">
        <f t="shared" si="13"/>
        <v>72</v>
      </c>
      <c r="F147" s="17">
        <f t="shared" si="14"/>
        <v>1.9</v>
      </c>
      <c r="G147" s="17">
        <f t="shared" si="15"/>
        <v>920</v>
      </c>
      <c r="H147" s="17">
        <f t="shared" si="16"/>
        <v>23.7</v>
      </c>
      <c r="I147" s="18">
        <f>IFERROR(VLOOKUP(C147,LastWeek!B:Q,8,FALSE),"")</f>
        <v>369000</v>
      </c>
      <c r="J147" s="19">
        <v>345000</v>
      </c>
      <c r="K147" s="19">
        <v>237000</v>
      </c>
      <c r="L147" s="18">
        <f>IFERROR(VLOOKUP(C147,LastWeek!B:Q,11,FALSE),"")</f>
        <v>3000</v>
      </c>
      <c r="M147" s="19">
        <v>27000</v>
      </c>
      <c r="N147" s="20" t="s">
        <v>250</v>
      </c>
      <c r="O147" s="21" t="str">
        <f>IFERROR(VLOOKUP(C147,LastWeek!B:Q,13,FALSE),"")</f>
        <v>MP</v>
      </c>
      <c r="P147" s="16" t="str">
        <f>IFERROR(VLOOKUP(C147,LastWeek!B:Q,14,FALSE),"")</f>
        <v>Checking</v>
      </c>
      <c r="Q147" s="16" t="str">
        <f>IFERROR(VLOOKUP(C147,LastWeek!B:Q,15,FALSE),"")</f>
        <v>Sales</v>
      </c>
      <c r="R147" s="16"/>
      <c r="S147" s="22" t="str">
        <f>IFERROR(VLOOKUP(C147,LastWeek!B:Q,16,FALSE),"")</f>
        <v>FCST:90K/M</v>
      </c>
      <c r="T147" s="19">
        <v>24000</v>
      </c>
      <c r="U147" s="19">
        <v>0</v>
      </c>
      <c r="V147" s="19">
        <v>3000</v>
      </c>
      <c r="W147" s="19">
        <v>0</v>
      </c>
      <c r="X147" s="23">
        <v>372000</v>
      </c>
      <c r="Y147" s="17">
        <v>992</v>
      </c>
      <c r="Z147" s="24">
        <v>25.5</v>
      </c>
      <c r="AA147" s="23">
        <v>375</v>
      </c>
      <c r="AB147" s="19">
        <v>14575</v>
      </c>
      <c r="AC147" s="25">
        <v>38.9</v>
      </c>
      <c r="AD147" s="26">
        <f t="shared" si="17"/>
        <v>150</v>
      </c>
      <c r="AE147" s="19">
        <v>11769</v>
      </c>
      <c r="AF147" s="19">
        <v>93750</v>
      </c>
      <c r="AG147" s="19">
        <v>80158</v>
      </c>
      <c r="AH147" s="19">
        <v>93500</v>
      </c>
      <c r="AI147" s="15" t="s">
        <v>62</v>
      </c>
    </row>
    <row r="148" spans="1:35" ht="16.5" hidden="1" customHeight="1">
      <c r="A148">
        <v>6203</v>
      </c>
      <c r="B148" s="13" t="str">
        <f t="shared" si="12"/>
        <v>None</v>
      </c>
      <c r="C148" s="14" t="s">
        <v>291</v>
      </c>
      <c r="D148" s="15" t="s">
        <v>181</v>
      </c>
      <c r="E148" s="16" t="str">
        <f t="shared" si="13"/>
        <v>前八週無拉料</v>
      </c>
      <c r="F148" s="17" t="str">
        <f t="shared" si="14"/>
        <v>--</v>
      </c>
      <c r="G148" s="17" t="str">
        <f t="shared" si="15"/>
        <v>--</v>
      </c>
      <c r="H148" s="17" t="str">
        <f t="shared" si="16"/>
        <v>--</v>
      </c>
      <c r="I148" s="18">
        <f>IFERROR(VLOOKUP(C148,LastWeek!B:Q,8,FALSE),"")</f>
        <v>0</v>
      </c>
      <c r="J148" s="19">
        <v>0</v>
      </c>
      <c r="K148" s="19">
        <v>0</v>
      </c>
      <c r="L148" s="18">
        <f>IFERROR(VLOOKUP(C148,LastWeek!B:Q,11,FALSE),"")</f>
        <v>0</v>
      </c>
      <c r="M148" s="19">
        <v>0</v>
      </c>
      <c r="N148" s="20" t="s">
        <v>191</v>
      </c>
      <c r="O148" s="21" t="str">
        <f>IFERROR(VLOOKUP(C148,LastWeek!B:Q,13,FALSE),"")</f>
        <v>MP</v>
      </c>
      <c r="P148" s="16" t="str">
        <f>IFERROR(VLOOKUP(C148,LastWeek!B:Q,14,FALSE),"")</f>
        <v>DD</v>
      </c>
      <c r="Q148" s="16" t="str">
        <f>IFERROR(VLOOKUP(C148,LastWeek!B:Q,15,FALSE),"")</f>
        <v>SalesPM</v>
      </c>
      <c r="R148" s="16"/>
      <c r="S148" s="22">
        <f>IFERROR(VLOOKUP(C148,LastWeek!B:Q,16,FALSE),"")</f>
        <v>0</v>
      </c>
      <c r="T148" s="19">
        <v>0</v>
      </c>
      <c r="U148" s="19">
        <v>0</v>
      </c>
      <c r="V148" s="19">
        <v>0</v>
      </c>
      <c r="W148" s="19">
        <v>0</v>
      </c>
      <c r="X148" s="23">
        <v>0</v>
      </c>
      <c r="Y148" s="17" t="s">
        <v>58</v>
      </c>
      <c r="Z148" s="24" t="s">
        <v>58</v>
      </c>
      <c r="AA148" s="23">
        <v>0</v>
      </c>
      <c r="AB148" s="19" t="s">
        <v>58</v>
      </c>
      <c r="AC148" s="25" t="s">
        <v>68</v>
      </c>
      <c r="AD148" s="26" t="str">
        <f t="shared" si="17"/>
        <v>E</v>
      </c>
      <c r="AE148" s="19">
        <v>0</v>
      </c>
      <c r="AF148" s="19">
        <v>0</v>
      </c>
      <c r="AG148" s="19">
        <v>0</v>
      </c>
      <c r="AH148" s="19">
        <v>0</v>
      </c>
      <c r="AI148" s="15" t="s">
        <v>62</v>
      </c>
    </row>
    <row r="149" spans="1:35" ht="16.5" customHeight="1">
      <c r="A149">
        <v>5904</v>
      </c>
      <c r="B149" s="13" t="str">
        <f t="shared" si="12"/>
        <v>OverStock</v>
      </c>
      <c r="C149" s="14" t="s">
        <v>295</v>
      </c>
      <c r="D149" s="15" t="s">
        <v>181</v>
      </c>
      <c r="E149" s="16">
        <f t="shared" si="13"/>
        <v>0.3</v>
      </c>
      <c r="F149" s="17">
        <f t="shared" si="14"/>
        <v>0.3</v>
      </c>
      <c r="G149" s="17">
        <f t="shared" si="15"/>
        <v>24.9</v>
      </c>
      <c r="H149" s="17">
        <f t="shared" si="16"/>
        <v>24.6</v>
      </c>
      <c r="I149" s="18">
        <f>IFERROR(VLOOKUP(C149,LastWeek!B:Q,8,FALSE),"")</f>
        <v>200000</v>
      </c>
      <c r="J149" s="19">
        <v>200000</v>
      </c>
      <c r="K149" s="19">
        <v>30000</v>
      </c>
      <c r="L149" s="18">
        <f>IFERROR(VLOOKUP(C149,LastWeek!B:Q,11,FALSE),"")</f>
        <v>18939</v>
      </c>
      <c r="M149" s="19">
        <v>2289</v>
      </c>
      <c r="N149" s="20" t="s">
        <v>191</v>
      </c>
      <c r="O149" s="21" t="str">
        <f>IFERROR(VLOOKUP(C149,LastWeek!B:Q,13,FALSE),"")</f>
        <v>MP</v>
      </c>
      <c r="P149" s="16" t="str">
        <f>IFERROR(VLOOKUP(C149,LastWeek!B:Q,14,FALSE),"")</f>
        <v>Checking</v>
      </c>
      <c r="Q149" s="16" t="str">
        <f>IFERROR(VLOOKUP(C149,LastWeek!B:Q,15,FALSE),"")</f>
        <v>Sales</v>
      </c>
      <c r="R149" s="16"/>
      <c r="S149" s="22" t="str">
        <f>IFERROR(VLOOKUP(C149,LastWeek!B:Q,16,FALSE),"")</f>
        <v>FCST:40K/M</v>
      </c>
      <c r="T149" s="19">
        <v>0</v>
      </c>
      <c r="U149" s="19">
        <v>1500</v>
      </c>
      <c r="V149" s="19">
        <v>789</v>
      </c>
      <c r="W149" s="19">
        <v>0</v>
      </c>
      <c r="X149" s="23">
        <v>202289</v>
      </c>
      <c r="Y149" s="17">
        <v>25.2</v>
      </c>
      <c r="Z149" s="24">
        <v>24.8</v>
      </c>
      <c r="AA149" s="23">
        <v>8022</v>
      </c>
      <c r="AB149" s="19">
        <v>8141</v>
      </c>
      <c r="AC149" s="25">
        <v>1</v>
      </c>
      <c r="AD149" s="26">
        <f t="shared" si="17"/>
        <v>100</v>
      </c>
      <c r="AE149" s="19">
        <v>39316</v>
      </c>
      <c r="AF149" s="19">
        <v>23955</v>
      </c>
      <c r="AG149" s="19">
        <v>13955</v>
      </c>
      <c r="AH149" s="19">
        <v>10000</v>
      </c>
      <c r="AI149" s="15" t="s">
        <v>62</v>
      </c>
    </row>
    <row r="150" spans="1:35" ht="16.5" customHeight="1">
      <c r="A150">
        <v>6218</v>
      </c>
      <c r="B150" s="13" t="str">
        <f t="shared" si="12"/>
        <v>OverStock</v>
      </c>
      <c r="C150" s="14" t="s">
        <v>302</v>
      </c>
      <c r="D150" s="15" t="s">
        <v>181</v>
      </c>
      <c r="E150" s="16">
        <f t="shared" si="13"/>
        <v>4</v>
      </c>
      <c r="F150" s="17">
        <f t="shared" si="14"/>
        <v>9</v>
      </c>
      <c r="G150" s="17">
        <f t="shared" si="15"/>
        <v>23.1</v>
      </c>
      <c r="H150" s="17">
        <f t="shared" si="16"/>
        <v>52.6</v>
      </c>
      <c r="I150" s="18">
        <f>IFERROR(VLOOKUP(C150,LastWeek!B:Q,8,FALSE),"")</f>
        <v>72000</v>
      </c>
      <c r="J150" s="19">
        <v>72000</v>
      </c>
      <c r="K150" s="19">
        <v>62000</v>
      </c>
      <c r="L150" s="18">
        <f>IFERROR(VLOOKUP(C150,LastWeek!B:Q,11,FALSE),"")</f>
        <v>21367</v>
      </c>
      <c r="M150" s="19">
        <v>12367</v>
      </c>
      <c r="N150" s="20" t="s">
        <v>191</v>
      </c>
      <c r="O150" s="21" t="str">
        <f>IFERROR(VLOOKUP(C150,LastWeek!B:Q,13,FALSE),"")</f>
        <v>MP</v>
      </c>
      <c r="P150" s="16" t="str">
        <f>IFERROR(VLOOKUP(C150,LastWeek!B:Q,14,FALSE),"")</f>
        <v>Checking</v>
      </c>
      <c r="Q150" s="16" t="str">
        <f>IFERROR(VLOOKUP(C150,LastWeek!B:Q,15,FALSE),"")</f>
        <v>Sales</v>
      </c>
      <c r="R150" s="16"/>
      <c r="S150" s="22" t="str">
        <f>IFERROR(VLOOKUP(C150,LastWeek!B:Q,16,FALSE),"")</f>
        <v>FCST:15K/M</v>
      </c>
      <c r="T150" s="19">
        <v>0</v>
      </c>
      <c r="U150" s="19">
        <v>0</v>
      </c>
      <c r="V150" s="19">
        <v>12367</v>
      </c>
      <c r="W150" s="19">
        <v>0</v>
      </c>
      <c r="X150" s="23">
        <v>84367</v>
      </c>
      <c r="Y150" s="17">
        <v>27.1</v>
      </c>
      <c r="Z150" s="24">
        <v>61.7</v>
      </c>
      <c r="AA150" s="23">
        <v>3115</v>
      </c>
      <c r="AB150" s="19">
        <v>1368</v>
      </c>
      <c r="AC150" s="25">
        <v>0.4</v>
      </c>
      <c r="AD150" s="26">
        <f t="shared" si="17"/>
        <v>50</v>
      </c>
      <c r="AE150" s="19">
        <v>7233</v>
      </c>
      <c r="AF150" s="19">
        <v>5080</v>
      </c>
      <c r="AG150" s="19">
        <v>2000</v>
      </c>
      <c r="AH150" s="19">
        <v>0</v>
      </c>
      <c r="AI150" s="15" t="s">
        <v>62</v>
      </c>
    </row>
    <row r="151" spans="1:35" ht="16.5" customHeight="1">
      <c r="A151">
        <v>6214</v>
      </c>
      <c r="B151" s="13" t="str">
        <f t="shared" si="12"/>
        <v>OverStock</v>
      </c>
      <c r="C151" s="14" t="s">
        <v>307</v>
      </c>
      <c r="D151" s="15" t="s">
        <v>181</v>
      </c>
      <c r="E151" s="16">
        <f t="shared" si="13"/>
        <v>1.2</v>
      </c>
      <c r="F151" s="17">
        <f t="shared" si="14"/>
        <v>0.3</v>
      </c>
      <c r="G151" s="17">
        <f t="shared" si="15"/>
        <v>76.3</v>
      </c>
      <c r="H151" s="17">
        <f t="shared" si="16"/>
        <v>18</v>
      </c>
      <c r="I151" s="18">
        <f>IFERROR(VLOOKUP(C151,LastWeek!B:Q,8,FALSE),"")</f>
        <v>458000</v>
      </c>
      <c r="J151" s="19">
        <v>458000</v>
      </c>
      <c r="K151" s="19">
        <v>94000</v>
      </c>
      <c r="L151" s="18">
        <f>IFERROR(VLOOKUP(C151,LastWeek!B:Q,11,FALSE),"")</f>
        <v>10000</v>
      </c>
      <c r="M151" s="19">
        <v>7000</v>
      </c>
      <c r="N151" s="20" t="s">
        <v>191</v>
      </c>
      <c r="O151" s="21" t="str">
        <f>IFERROR(VLOOKUP(C151,LastWeek!B:Q,13,FALSE),"")</f>
        <v>MP</v>
      </c>
      <c r="P151" s="16" t="str">
        <f>IFERROR(VLOOKUP(C151,LastWeek!B:Q,14,FALSE),"")</f>
        <v>Checking</v>
      </c>
      <c r="Q151" s="16" t="str">
        <f>IFERROR(VLOOKUP(C151,LastWeek!B:Q,15,FALSE),"")</f>
        <v>Sales</v>
      </c>
      <c r="R151" s="16"/>
      <c r="S151" s="22" t="str">
        <f>IFERROR(VLOOKUP(C151,LastWeek!B:Q,16,FALSE),"")</f>
        <v>FCST:20K/M</v>
      </c>
      <c r="T151" s="19">
        <v>0</v>
      </c>
      <c r="U151" s="19">
        <v>0</v>
      </c>
      <c r="V151" s="19">
        <v>7000</v>
      </c>
      <c r="W151" s="19">
        <v>0</v>
      </c>
      <c r="X151" s="23">
        <v>465000</v>
      </c>
      <c r="Y151" s="17">
        <v>77.5</v>
      </c>
      <c r="Z151" s="24">
        <v>18.3</v>
      </c>
      <c r="AA151" s="23">
        <v>6000</v>
      </c>
      <c r="AB151" s="19">
        <v>25384</v>
      </c>
      <c r="AC151" s="25">
        <v>4.2</v>
      </c>
      <c r="AD151" s="26">
        <f t="shared" si="17"/>
        <v>150</v>
      </c>
      <c r="AE151" s="19">
        <v>18000</v>
      </c>
      <c r="AF151" s="19">
        <v>126353</v>
      </c>
      <c r="AG151" s="19">
        <v>84100</v>
      </c>
      <c r="AH151" s="19">
        <v>78400</v>
      </c>
      <c r="AI151" s="15" t="s">
        <v>62</v>
      </c>
    </row>
    <row r="152" spans="1:35" ht="16.5" customHeight="1">
      <c r="A152">
        <v>6219</v>
      </c>
      <c r="B152" s="13" t="str">
        <f t="shared" si="12"/>
        <v>OverStock</v>
      </c>
      <c r="C152" s="14" t="s">
        <v>308</v>
      </c>
      <c r="D152" s="15" t="s">
        <v>181</v>
      </c>
      <c r="E152" s="16">
        <f t="shared" si="13"/>
        <v>2.4</v>
      </c>
      <c r="F152" s="17">
        <f t="shared" si="14"/>
        <v>2.8</v>
      </c>
      <c r="G152" s="17">
        <f t="shared" si="15"/>
        <v>20.3</v>
      </c>
      <c r="H152" s="17">
        <f t="shared" si="16"/>
        <v>23.8</v>
      </c>
      <c r="I152" s="18">
        <f>IFERROR(VLOOKUP(C152,LastWeek!B:Q,8,FALSE),"")</f>
        <v>365000</v>
      </c>
      <c r="J152" s="19">
        <v>365000</v>
      </c>
      <c r="K152" s="19">
        <v>45000</v>
      </c>
      <c r="L152" s="18">
        <f>IFERROR(VLOOKUP(C152,LastWeek!B:Q,11,FALSE),"")</f>
        <v>73609</v>
      </c>
      <c r="M152" s="19">
        <v>43609</v>
      </c>
      <c r="N152" s="20" t="s">
        <v>191</v>
      </c>
      <c r="O152" s="21" t="str">
        <f>IFERROR(VLOOKUP(C152,LastWeek!B:Q,13,FALSE),"")</f>
        <v>MP</v>
      </c>
      <c r="P152" s="16" t="str">
        <f>IFERROR(VLOOKUP(C152,LastWeek!B:Q,14,FALSE),"")</f>
        <v>Checking</v>
      </c>
      <c r="Q152" s="16" t="str">
        <f>IFERROR(VLOOKUP(C152,LastWeek!B:Q,15,FALSE),"")</f>
        <v>Sales</v>
      </c>
      <c r="R152" s="16"/>
      <c r="S152" s="22" t="str">
        <f>IFERROR(VLOOKUP(C152,LastWeek!B:Q,16,FALSE),"")</f>
        <v>FCST:80K/M</v>
      </c>
      <c r="T152" s="19">
        <v>0</v>
      </c>
      <c r="U152" s="19">
        <v>7000</v>
      </c>
      <c r="V152" s="19">
        <v>36609</v>
      </c>
      <c r="W152" s="19">
        <v>0</v>
      </c>
      <c r="X152" s="23">
        <v>408609</v>
      </c>
      <c r="Y152" s="17">
        <v>22.7</v>
      </c>
      <c r="Z152" s="24">
        <v>26.7</v>
      </c>
      <c r="AA152" s="23">
        <v>18008</v>
      </c>
      <c r="AB152" s="19">
        <v>15332</v>
      </c>
      <c r="AC152" s="25">
        <v>0.9</v>
      </c>
      <c r="AD152" s="26">
        <f t="shared" si="17"/>
        <v>100</v>
      </c>
      <c r="AE152" s="19">
        <v>97391</v>
      </c>
      <c r="AF152" s="19">
        <v>40600</v>
      </c>
      <c r="AG152" s="19">
        <v>0</v>
      </c>
      <c r="AH152" s="19">
        <v>0</v>
      </c>
      <c r="AI152" s="15" t="s">
        <v>62</v>
      </c>
    </row>
    <row r="153" spans="1:35" ht="16.5" customHeight="1">
      <c r="A153">
        <v>6212</v>
      </c>
      <c r="B153" s="13" t="str">
        <f t="shared" si="12"/>
        <v>OverStock</v>
      </c>
      <c r="C153" s="14" t="s">
        <v>310</v>
      </c>
      <c r="D153" s="15" t="s">
        <v>181</v>
      </c>
      <c r="E153" s="16">
        <f t="shared" si="13"/>
        <v>2.9</v>
      </c>
      <c r="F153" s="17">
        <f t="shared" si="14"/>
        <v>2.4</v>
      </c>
      <c r="G153" s="17">
        <f t="shared" si="15"/>
        <v>33.6</v>
      </c>
      <c r="H153" s="17">
        <f t="shared" si="16"/>
        <v>27.9</v>
      </c>
      <c r="I153" s="18">
        <f>IFERROR(VLOOKUP(C153,LastWeek!B:Q,8,FALSE),"")</f>
        <v>2226000</v>
      </c>
      <c r="J153" s="19">
        <v>2303000</v>
      </c>
      <c r="K153" s="19">
        <v>419000</v>
      </c>
      <c r="L153" s="18">
        <f>IFERROR(VLOOKUP(C153,LastWeek!B:Q,11,FALSE),"")</f>
        <v>228377</v>
      </c>
      <c r="M153" s="19">
        <v>201887</v>
      </c>
      <c r="N153" s="20" t="s">
        <v>191</v>
      </c>
      <c r="O153" s="21" t="str">
        <f>IFERROR(VLOOKUP(C153,LastWeek!B:Q,13,FALSE),"")</f>
        <v>MP</v>
      </c>
      <c r="P153" s="16" t="str">
        <f>IFERROR(VLOOKUP(C153,LastWeek!B:Q,14,FALSE),"")</f>
        <v>Checking</v>
      </c>
      <c r="Q153" s="16" t="str">
        <f>IFERROR(VLOOKUP(C153,LastWeek!B:Q,15,FALSE),"")</f>
        <v>Sales</v>
      </c>
      <c r="R153" s="16"/>
      <c r="S153" s="22" t="str">
        <f>IFERROR(VLOOKUP(C153,LastWeek!B:Q,16,FALSE),"")</f>
        <v>FCST:400K/M</v>
      </c>
      <c r="T153" s="19">
        <v>0</v>
      </c>
      <c r="U153" s="19">
        <v>0</v>
      </c>
      <c r="V153" s="19">
        <v>201887</v>
      </c>
      <c r="W153" s="19">
        <v>0</v>
      </c>
      <c r="X153" s="23">
        <v>2504887</v>
      </c>
      <c r="Y153" s="17">
        <v>36.6</v>
      </c>
      <c r="Z153" s="24">
        <v>30.4</v>
      </c>
      <c r="AA153" s="23">
        <v>68454</v>
      </c>
      <c r="AB153" s="19">
        <v>82496</v>
      </c>
      <c r="AC153" s="25">
        <v>1.2</v>
      </c>
      <c r="AD153" s="26">
        <f t="shared" si="17"/>
        <v>100</v>
      </c>
      <c r="AE153" s="19">
        <v>328436</v>
      </c>
      <c r="AF153" s="19">
        <v>414027</v>
      </c>
      <c r="AG153" s="19">
        <v>330000</v>
      </c>
      <c r="AH153" s="19">
        <v>30000</v>
      </c>
      <c r="AI153" s="15" t="s">
        <v>62</v>
      </c>
    </row>
    <row r="154" spans="1:35" ht="16.5" customHeight="1">
      <c r="A154">
        <v>6265</v>
      </c>
      <c r="B154" s="13" t="str">
        <f t="shared" si="12"/>
        <v>Normal</v>
      </c>
      <c r="C154" s="14" t="s">
        <v>311</v>
      </c>
      <c r="D154" s="15" t="s">
        <v>181</v>
      </c>
      <c r="E154" s="16">
        <f t="shared" si="13"/>
        <v>3</v>
      </c>
      <c r="F154" s="17">
        <f t="shared" si="14"/>
        <v>26.9</v>
      </c>
      <c r="G154" s="17">
        <f t="shared" si="15"/>
        <v>8.6999999999999993</v>
      </c>
      <c r="H154" s="17">
        <f t="shared" si="16"/>
        <v>77.3</v>
      </c>
      <c r="I154" s="18">
        <f>IFERROR(VLOOKUP(C154,LastWeek!B:Q,8,FALSE),"")</f>
        <v>227000</v>
      </c>
      <c r="J154" s="19">
        <v>181000</v>
      </c>
      <c r="K154" s="19">
        <v>141000</v>
      </c>
      <c r="L154" s="18">
        <f>IFERROR(VLOOKUP(C154,LastWeek!B:Q,11,FALSE),"")</f>
        <v>47085</v>
      </c>
      <c r="M154" s="19">
        <v>62985</v>
      </c>
      <c r="N154" s="20" t="s">
        <v>191</v>
      </c>
      <c r="O154" s="21" t="str">
        <f>IFERROR(VLOOKUP(C154,LastWeek!B:Q,13,FALSE),"")</f>
        <v>MP</v>
      </c>
      <c r="P154" s="16" t="str">
        <f>IFERROR(VLOOKUP(C154,LastWeek!B:Q,14,FALSE),"")</f>
        <v>Checking</v>
      </c>
      <c r="Q154" s="16" t="str">
        <f>IFERROR(VLOOKUP(C154,LastWeek!B:Q,15,FALSE),"")</f>
        <v>Sales</v>
      </c>
      <c r="R154" s="16"/>
      <c r="S154" s="22">
        <f>IFERROR(VLOOKUP(C154,LastWeek!B:Q,16,FALSE),"")</f>
        <v>0</v>
      </c>
      <c r="T154" s="19">
        <v>0</v>
      </c>
      <c r="U154" s="19">
        <v>0</v>
      </c>
      <c r="V154" s="19">
        <v>62985</v>
      </c>
      <c r="W154" s="19">
        <v>0</v>
      </c>
      <c r="X154" s="23">
        <v>243985</v>
      </c>
      <c r="Y154" s="17">
        <v>11.7</v>
      </c>
      <c r="Z154" s="24">
        <v>104.2</v>
      </c>
      <c r="AA154" s="23">
        <v>20785</v>
      </c>
      <c r="AB154" s="19">
        <v>2341</v>
      </c>
      <c r="AC154" s="25">
        <v>0.1</v>
      </c>
      <c r="AD154" s="26">
        <f t="shared" si="17"/>
        <v>50</v>
      </c>
      <c r="AE154" s="19">
        <v>1065</v>
      </c>
      <c r="AF154" s="19">
        <v>20000</v>
      </c>
      <c r="AG154" s="19">
        <v>0</v>
      </c>
      <c r="AH154" s="19">
        <v>0</v>
      </c>
      <c r="AI154" s="15" t="s">
        <v>62</v>
      </c>
    </row>
    <row r="155" spans="1:35" ht="16.5" customHeight="1">
      <c r="A155">
        <v>6199</v>
      </c>
      <c r="B155" s="13" t="str">
        <f t="shared" si="12"/>
        <v>OverStock</v>
      </c>
      <c r="C155" s="14" t="s">
        <v>314</v>
      </c>
      <c r="D155" s="15" t="s">
        <v>181</v>
      </c>
      <c r="E155" s="16">
        <f t="shared" si="13"/>
        <v>1.9</v>
      </c>
      <c r="F155" s="17">
        <f t="shared" si="14"/>
        <v>1.6</v>
      </c>
      <c r="G155" s="17">
        <f t="shared" si="15"/>
        <v>23.6</v>
      </c>
      <c r="H155" s="17">
        <f t="shared" si="16"/>
        <v>19.8</v>
      </c>
      <c r="I155" s="18">
        <f>IFERROR(VLOOKUP(C155,LastWeek!B:Q,8,FALSE),"")</f>
        <v>663000</v>
      </c>
      <c r="J155" s="19">
        <v>642000</v>
      </c>
      <c r="K155" s="19">
        <v>227000</v>
      </c>
      <c r="L155" s="18">
        <f>IFERROR(VLOOKUP(C155,LastWeek!B:Q,11,FALSE),"")</f>
        <v>141194</v>
      </c>
      <c r="M155" s="19">
        <v>52992</v>
      </c>
      <c r="N155" s="20" t="s">
        <v>191</v>
      </c>
      <c r="O155" s="21" t="str">
        <f>IFERROR(VLOOKUP(C155,LastWeek!B:Q,13,FALSE),"")</f>
        <v>MP</v>
      </c>
      <c r="P155" s="16" t="str">
        <f>IFERROR(VLOOKUP(C155,LastWeek!B:Q,14,FALSE),"")</f>
        <v>Checking</v>
      </c>
      <c r="Q155" s="16" t="str">
        <f>IFERROR(VLOOKUP(C155,LastWeek!B:Q,15,FALSE),"")</f>
        <v>Sales</v>
      </c>
      <c r="R155" s="16"/>
      <c r="S155" s="22" t="str">
        <f>IFERROR(VLOOKUP(C155,LastWeek!B:Q,16,FALSE),"")</f>
        <v>FCST:400K in Jan</v>
      </c>
      <c r="T155" s="19">
        <v>0</v>
      </c>
      <c r="U155" s="19">
        <v>16520</v>
      </c>
      <c r="V155" s="19">
        <v>36472</v>
      </c>
      <c r="W155" s="19">
        <v>0</v>
      </c>
      <c r="X155" s="23">
        <v>694992</v>
      </c>
      <c r="Y155" s="17">
        <v>25.5</v>
      </c>
      <c r="Z155" s="24">
        <v>21.4</v>
      </c>
      <c r="AA155" s="23">
        <v>27216</v>
      </c>
      <c r="AB155" s="19">
        <v>32502</v>
      </c>
      <c r="AC155" s="25">
        <v>1.2</v>
      </c>
      <c r="AD155" s="26">
        <f t="shared" si="17"/>
        <v>100</v>
      </c>
      <c r="AE155" s="19">
        <v>290839</v>
      </c>
      <c r="AF155" s="19">
        <v>1680</v>
      </c>
      <c r="AG155" s="19">
        <v>0</v>
      </c>
      <c r="AH155" s="19">
        <v>0</v>
      </c>
      <c r="AI155" s="15" t="s">
        <v>62</v>
      </c>
    </row>
    <row r="156" spans="1:35" ht="16.5" customHeight="1">
      <c r="A156">
        <v>6205</v>
      </c>
      <c r="B156" s="13" t="str">
        <f t="shared" si="12"/>
        <v>Normal</v>
      </c>
      <c r="C156" s="14" t="s">
        <v>316</v>
      </c>
      <c r="D156" s="15" t="s">
        <v>181</v>
      </c>
      <c r="E156" s="16">
        <f t="shared" si="13"/>
        <v>1.8</v>
      </c>
      <c r="F156" s="17">
        <f t="shared" si="14"/>
        <v>0.7</v>
      </c>
      <c r="G156" s="17">
        <f t="shared" si="15"/>
        <v>11.7</v>
      </c>
      <c r="H156" s="17">
        <f t="shared" si="16"/>
        <v>4.3</v>
      </c>
      <c r="I156" s="18">
        <f>IFERROR(VLOOKUP(C156,LastWeek!B:Q,8,FALSE),"")</f>
        <v>60000</v>
      </c>
      <c r="J156" s="19">
        <v>60000</v>
      </c>
      <c r="K156" s="19">
        <v>60000</v>
      </c>
      <c r="L156" s="18">
        <f>IFERROR(VLOOKUP(C156,LastWeek!B:Q,11,FALSE),"")</f>
        <v>135453</v>
      </c>
      <c r="M156" s="19">
        <v>9453</v>
      </c>
      <c r="N156" s="20" t="s">
        <v>191</v>
      </c>
      <c r="O156" s="21" t="str">
        <f>IFERROR(VLOOKUP(C156,LastWeek!B:Q,13,FALSE),"")</f>
        <v>MP</v>
      </c>
      <c r="P156" s="16" t="str">
        <f>IFERROR(VLOOKUP(C156,LastWeek!B:Q,14,FALSE),"")</f>
        <v>Checking</v>
      </c>
      <c r="Q156" s="16" t="str">
        <f>IFERROR(VLOOKUP(C156,LastWeek!B:Q,15,FALSE),"")</f>
        <v>Sales</v>
      </c>
      <c r="R156" s="16"/>
      <c r="S156" s="22" t="str">
        <f>IFERROR(VLOOKUP(C156,LastWeek!B:Q,16,FALSE),"")</f>
        <v>FCST:10K/M, push out backlog, and push cus. Consign VMI</v>
      </c>
      <c r="T156" s="19">
        <v>9000</v>
      </c>
      <c r="U156" s="19">
        <v>0</v>
      </c>
      <c r="V156" s="19">
        <v>453</v>
      </c>
      <c r="W156" s="19">
        <v>0</v>
      </c>
      <c r="X156" s="23">
        <v>69453</v>
      </c>
      <c r="Y156" s="17">
        <v>13.5</v>
      </c>
      <c r="Z156" s="24">
        <v>5</v>
      </c>
      <c r="AA156" s="23">
        <v>5145</v>
      </c>
      <c r="AB156" s="19">
        <v>13803</v>
      </c>
      <c r="AC156" s="25">
        <v>2.7</v>
      </c>
      <c r="AD156" s="26">
        <f t="shared" si="17"/>
        <v>150</v>
      </c>
      <c r="AE156" s="19">
        <v>120200</v>
      </c>
      <c r="AF156" s="19">
        <v>0</v>
      </c>
      <c r="AG156" s="19">
        <v>4021</v>
      </c>
      <c r="AH156" s="19">
        <v>0</v>
      </c>
      <c r="AI156" s="15" t="s">
        <v>62</v>
      </c>
    </row>
    <row r="157" spans="1:35" ht="16.5" customHeight="1">
      <c r="A157">
        <v>5933</v>
      </c>
      <c r="B157" s="13" t="str">
        <f t="shared" si="12"/>
        <v>OverStock</v>
      </c>
      <c r="C157" s="14" t="s">
        <v>318</v>
      </c>
      <c r="D157" s="15" t="s">
        <v>181</v>
      </c>
      <c r="E157" s="16">
        <f t="shared" si="13"/>
        <v>2.2999999999999998</v>
      </c>
      <c r="F157" s="17">
        <f t="shared" si="14"/>
        <v>2.4</v>
      </c>
      <c r="G157" s="17">
        <f t="shared" si="15"/>
        <v>22.9</v>
      </c>
      <c r="H157" s="17">
        <f t="shared" si="16"/>
        <v>24.6</v>
      </c>
      <c r="I157" s="18">
        <f>IFERROR(VLOOKUP(C157,LastWeek!B:Q,8,FALSE),"")</f>
        <v>896000</v>
      </c>
      <c r="J157" s="19">
        <v>869000</v>
      </c>
      <c r="K157" s="19">
        <v>237000</v>
      </c>
      <c r="L157" s="18">
        <f>IFERROR(VLOOKUP(C157,LastWeek!B:Q,11,FALSE),"")</f>
        <v>37398</v>
      </c>
      <c r="M157" s="19">
        <v>86398</v>
      </c>
      <c r="N157" s="20" t="s">
        <v>191</v>
      </c>
      <c r="O157" s="21" t="str">
        <f>IFERROR(VLOOKUP(C157,LastWeek!B:Q,13,FALSE),"")</f>
        <v>MP</v>
      </c>
      <c r="P157" s="16" t="str">
        <f>IFERROR(VLOOKUP(C157,LastWeek!B:Q,14,FALSE),"")</f>
        <v>Checking</v>
      </c>
      <c r="Q157" s="16" t="str">
        <f>IFERROR(VLOOKUP(C157,LastWeek!B:Q,15,FALSE),"")</f>
        <v>Sales</v>
      </c>
      <c r="R157" s="16"/>
      <c r="S157" s="22" t="str">
        <f>IFERROR(VLOOKUP(C157,LastWeek!B:Q,16,FALSE),"")</f>
        <v>FCST:150K/M</v>
      </c>
      <c r="T157" s="19">
        <v>1000</v>
      </c>
      <c r="U157" s="19">
        <v>47000</v>
      </c>
      <c r="V157" s="19">
        <v>38398</v>
      </c>
      <c r="W157" s="19">
        <v>0</v>
      </c>
      <c r="X157" s="23">
        <v>955398</v>
      </c>
      <c r="Y157" s="17">
        <v>25.2</v>
      </c>
      <c r="Z157" s="24">
        <v>27.1</v>
      </c>
      <c r="AA157" s="23">
        <v>37924</v>
      </c>
      <c r="AB157" s="19">
        <v>35289</v>
      </c>
      <c r="AC157" s="25">
        <v>0.9</v>
      </c>
      <c r="AD157" s="26">
        <f t="shared" si="17"/>
        <v>100</v>
      </c>
      <c r="AE157" s="19">
        <v>223602</v>
      </c>
      <c r="AF157" s="19">
        <v>94000</v>
      </c>
      <c r="AG157" s="19">
        <v>0</v>
      </c>
      <c r="AH157" s="19">
        <v>0</v>
      </c>
      <c r="AI157" s="15" t="s">
        <v>62</v>
      </c>
    </row>
    <row r="158" spans="1:35" ht="16.5" customHeight="1">
      <c r="A158">
        <v>9004</v>
      </c>
      <c r="B158" s="13" t="str">
        <f t="shared" si="12"/>
        <v>OverStock</v>
      </c>
      <c r="C158" s="14" t="s">
        <v>320</v>
      </c>
      <c r="D158" s="15" t="s">
        <v>181</v>
      </c>
      <c r="E158" s="16">
        <f t="shared" si="13"/>
        <v>8</v>
      </c>
      <c r="F158" s="17">
        <f t="shared" si="14"/>
        <v>5.9</v>
      </c>
      <c r="G158" s="17">
        <f t="shared" si="15"/>
        <v>96</v>
      </c>
      <c r="H158" s="17">
        <f t="shared" si="16"/>
        <v>70.599999999999994</v>
      </c>
      <c r="I158" s="18">
        <f>IFERROR(VLOOKUP(C158,LastWeek!B:Q,8,FALSE),"")</f>
        <v>36000</v>
      </c>
      <c r="J158" s="19">
        <v>36000</v>
      </c>
      <c r="K158" s="19">
        <v>24000</v>
      </c>
      <c r="L158" s="18">
        <f>IFERROR(VLOOKUP(C158,LastWeek!B:Q,11,FALSE),"")</f>
        <v>3000</v>
      </c>
      <c r="M158" s="19">
        <v>3000</v>
      </c>
      <c r="N158" s="20" t="s">
        <v>250</v>
      </c>
      <c r="O158" s="21" t="str">
        <f>IFERROR(VLOOKUP(C158,LastWeek!B:Q,13,FALSE),"")</f>
        <v>MP</v>
      </c>
      <c r="P158" s="16" t="str">
        <f>IFERROR(VLOOKUP(C158,LastWeek!B:Q,14,FALSE),"")</f>
        <v>Checking</v>
      </c>
      <c r="Q158" s="16" t="str">
        <f>IFERROR(VLOOKUP(C158,LastWeek!B:Q,15,FALSE),"")</f>
        <v>Sales</v>
      </c>
      <c r="R158" s="16"/>
      <c r="S158" s="22" t="str">
        <f>IFERROR(VLOOKUP(C158,LastWeek!B:Q,16,FALSE),"")</f>
        <v>FCST:6K/M and upside to 12K/M since MAR</v>
      </c>
      <c r="T158" s="19">
        <v>3000</v>
      </c>
      <c r="U158" s="19">
        <v>0</v>
      </c>
      <c r="V158" s="19">
        <v>0</v>
      </c>
      <c r="W158" s="19">
        <v>0</v>
      </c>
      <c r="X158" s="23">
        <v>39000</v>
      </c>
      <c r="Y158" s="17">
        <v>104</v>
      </c>
      <c r="Z158" s="24">
        <v>76.5</v>
      </c>
      <c r="AA158" s="23">
        <v>375</v>
      </c>
      <c r="AB158" s="19">
        <v>510</v>
      </c>
      <c r="AC158" s="25">
        <v>1.4</v>
      </c>
      <c r="AD158" s="26">
        <f t="shared" si="17"/>
        <v>100</v>
      </c>
      <c r="AE158" s="19">
        <v>0</v>
      </c>
      <c r="AF158" s="19">
        <v>3030</v>
      </c>
      <c r="AG158" s="19">
        <v>8158</v>
      </c>
      <c r="AH158" s="19">
        <v>1380</v>
      </c>
      <c r="AI158" s="15" t="s">
        <v>62</v>
      </c>
    </row>
    <row r="159" spans="1:35" ht="16.5" hidden="1" customHeight="1">
      <c r="A159">
        <v>9109</v>
      </c>
      <c r="B159" s="13" t="str">
        <f t="shared" si="12"/>
        <v>None</v>
      </c>
      <c r="C159" s="14" t="s">
        <v>321</v>
      </c>
      <c r="D159" s="15" t="s">
        <v>181</v>
      </c>
      <c r="E159" s="16" t="str">
        <f t="shared" si="13"/>
        <v>前八週無拉料</v>
      </c>
      <c r="F159" s="17" t="str">
        <f t="shared" si="14"/>
        <v>--</v>
      </c>
      <c r="G159" s="17" t="str">
        <f t="shared" si="15"/>
        <v>--</v>
      </c>
      <c r="H159" s="17" t="str">
        <f t="shared" si="16"/>
        <v>--</v>
      </c>
      <c r="I159" s="18">
        <f>IFERROR(VLOOKUP(C159,LastWeek!B:Q,8,FALSE),"")</f>
        <v>0</v>
      </c>
      <c r="J159" s="19">
        <v>0</v>
      </c>
      <c r="K159" s="19">
        <v>0</v>
      </c>
      <c r="L159" s="18">
        <f>IFERROR(VLOOKUP(C159,LastWeek!B:Q,11,FALSE),"")</f>
        <v>0</v>
      </c>
      <c r="M159" s="19">
        <v>0</v>
      </c>
      <c r="N159" s="20" t="s">
        <v>191</v>
      </c>
      <c r="O159" s="21" t="str">
        <f>IFERROR(VLOOKUP(C159,LastWeek!B:Q,13,FALSE),"")</f>
        <v>MP</v>
      </c>
      <c r="P159" s="16" t="str">
        <f>IFERROR(VLOOKUP(C159,LastWeek!B:Q,14,FALSE),"")</f>
        <v>Checking</v>
      </c>
      <c r="Q159" s="16" t="str">
        <f>IFERROR(VLOOKUP(C159,LastWeek!B:Q,15,FALSE),"")</f>
        <v>Sales</v>
      </c>
      <c r="R159" s="16"/>
      <c r="S159" s="22">
        <f>IFERROR(VLOOKUP(C159,LastWeek!B:Q,16,FALSE),"")</f>
        <v>0</v>
      </c>
      <c r="T159" s="19">
        <v>0</v>
      </c>
      <c r="U159" s="19">
        <v>0</v>
      </c>
      <c r="V159" s="19">
        <v>0</v>
      </c>
      <c r="W159" s="19">
        <v>0</v>
      </c>
      <c r="X159" s="23">
        <v>0</v>
      </c>
      <c r="Y159" s="17" t="s">
        <v>58</v>
      </c>
      <c r="Z159" s="24" t="s">
        <v>58</v>
      </c>
      <c r="AA159" s="23">
        <v>0</v>
      </c>
      <c r="AB159" s="19" t="s">
        <v>58</v>
      </c>
      <c r="AC159" s="25" t="s">
        <v>68</v>
      </c>
      <c r="AD159" s="26" t="str">
        <f t="shared" si="17"/>
        <v>E</v>
      </c>
      <c r="AE159" s="19">
        <v>0</v>
      </c>
      <c r="AF159" s="19">
        <v>0</v>
      </c>
      <c r="AG159" s="19">
        <v>0</v>
      </c>
      <c r="AH159" s="19">
        <v>0</v>
      </c>
      <c r="AI159" s="15" t="s">
        <v>62</v>
      </c>
    </row>
    <row r="160" spans="1:35" ht="16.5" customHeight="1">
      <c r="A160">
        <v>6217</v>
      </c>
      <c r="B160" s="13" t="str">
        <f t="shared" si="12"/>
        <v>OverStock</v>
      </c>
      <c r="C160" s="14" t="s">
        <v>322</v>
      </c>
      <c r="D160" s="15" t="s">
        <v>181</v>
      </c>
      <c r="E160" s="16">
        <f t="shared" si="13"/>
        <v>7.1</v>
      </c>
      <c r="F160" s="17">
        <f t="shared" si="14"/>
        <v>18</v>
      </c>
      <c r="G160" s="17">
        <f t="shared" si="15"/>
        <v>22.2</v>
      </c>
      <c r="H160" s="17">
        <f t="shared" si="16"/>
        <v>56.3</v>
      </c>
      <c r="I160" s="18">
        <f>IFERROR(VLOOKUP(C160,LastWeek!B:Q,8,FALSE),"")</f>
        <v>75000</v>
      </c>
      <c r="J160" s="19">
        <v>75000</v>
      </c>
      <c r="K160" s="19">
        <v>33000</v>
      </c>
      <c r="L160" s="18">
        <f>IFERROR(VLOOKUP(C160,LastWeek!B:Q,11,FALSE),"")</f>
        <v>24000</v>
      </c>
      <c r="M160" s="19">
        <v>24000</v>
      </c>
      <c r="N160" s="20" t="s">
        <v>191</v>
      </c>
      <c r="O160" s="21" t="str">
        <f>IFERROR(VLOOKUP(C160,LastWeek!B:Q,13,FALSE),"")</f>
        <v>MP</v>
      </c>
      <c r="P160" s="16" t="str">
        <f>IFERROR(VLOOKUP(C160,LastWeek!B:Q,14,FALSE),"")</f>
        <v>Checking</v>
      </c>
      <c r="Q160" s="16" t="str">
        <f>IFERROR(VLOOKUP(C160,LastWeek!B:Q,15,FALSE),"")</f>
        <v>Sales</v>
      </c>
      <c r="R160" s="16"/>
      <c r="S160" s="22" t="str">
        <f>IFERROR(VLOOKUP(C160,LastWeek!B:Q,16,FALSE),"")</f>
        <v>FCST:12K/M</v>
      </c>
      <c r="T160" s="19">
        <v>24000</v>
      </c>
      <c r="U160" s="19">
        <v>0</v>
      </c>
      <c r="V160" s="19">
        <v>0</v>
      </c>
      <c r="W160" s="19">
        <v>0</v>
      </c>
      <c r="X160" s="23">
        <v>99000</v>
      </c>
      <c r="Y160" s="17">
        <v>29.3</v>
      </c>
      <c r="Z160" s="24">
        <v>74.3</v>
      </c>
      <c r="AA160" s="23">
        <v>3375</v>
      </c>
      <c r="AB160" s="19">
        <v>1333</v>
      </c>
      <c r="AC160" s="25">
        <v>0.4</v>
      </c>
      <c r="AD160" s="26">
        <f t="shared" si="17"/>
        <v>50</v>
      </c>
      <c r="AE160" s="19">
        <v>0</v>
      </c>
      <c r="AF160" s="19">
        <v>9000</v>
      </c>
      <c r="AG160" s="19">
        <v>24000</v>
      </c>
      <c r="AH160" s="19">
        <v>18000</v>
      </c>
      <c r="AI160" s="15" t="s">
        <v>62</v>
      </c>
    </row>
    <row r="161" spans="1:35" ht="16.5" customHeight="1">
      <c r="A161">
        <v>6213</v>
      </c>
      <c r="B161" s="13" t="str">
        <f t="shared" si="12"/>
        <v>ZeroZero</v>
      </c>
      <c r="C161" s="14" t="s">
        <v>324</v>
      </c>
      <c r="D161" s="15" t="s">
        <v>181</v>
      </c>
      <c r="E161" s="16" t="str">
        <f t="shared" si="13"/>
        <v>前八週無拉料</v>
      </c>
      <c r="F161" s="17" t="str">
        <f t="shared" si="14"/>
        <v>--</v>
      </c>
      <c r="G161" s="17" t="str">
        <f t="shared" si="15"/>
        <v>--</v>
      </c>
      <c r="H161" s="17" t="str">
        <f t="shared" si="16"/>
        <v>--</v>
      </c>
      <c r="I161" s="18">
        <f>IFERROR(VLOOKUP(C161,LastWeek!B:Q,8,FALSE),"")</f>
        <v>36000</v>
      </c>
      <c r="J161" s="19">
        <v>36000</v>
      </c>
      <c r="K161" s="19">
        <v>18000</v>
      </c>
      <c r="L161" s="18">
        <f>IFERROR(VLOOKUP(C161,LastWeek!B:Q,11,FALSE),"")</f>
        <v>0</v>
      </c>
      <c r="M161" s="19">
        <v>0</v>
      </c>
      <c r="N161" s="20" t="s">
        <v>250</v>
      </c>
      <c r="O161" s="21" t="str">
        <f>IFERROR(VLOOKUP(C161,LastWeek!B:Q,13,FALSE),"")</f>
        <v>New</v>
      </c>
      <c r="P161" s="16" t="str">
        <f>IFERROR(VLOOKUP(C161,LastWeek!B:Q,14,FALSE),"")</f>
        <v>Checking</v>
      </c>
      <c r="Q161" s="16" t="str">
        <f>IFERROR(VLOOKUP(C161,LastWeek!B:Q,15,FALSE),"")</f>
        <v>Sales</v>
      </c>
      <c r="R161" s="16"/>
      <c r="S161" s="22" t="str">
        <f>IFERROR(VLOOKUP(C161,LastWeek!B:Q,16,FALSE),"")</f>
        <v>for new project</v>
      </c>
      <c r="T161" s="19">
        <v>0</v>
      </c>
      <c r="U161" s="19">
        <v>0</v>
      </c>
      <c r="V161" s="19">
        <v>0</v>
      </c>
      <c r="W161" s="19">
        <v>0</v>
      </c>
      <c r="X161" s="23">
        <v>36000</v>
      </c>
      <c r="Y161" s="17" t="s">
        <v>58</v>
      </c>
      <c r="Z161" s="24" t="s">
        <v>58</v>
      </c>
      <c r="AA161" s="23">
        <v>0</v>
      </c>
      <c r="AB161" s="19" t="s">
        <v>58</v>
      </c>
      <c r="AC161" s="25" t="s">
        <v>68</v>
      </c>
      <c r="AD161" s="26" t="str">
        <f t="shared" si="17"/>
        <v>E</v>
      </c>
      <c r="AE161" s="19">
        <v>0</v>
      </c>
      <c r="AF161" s="19">
        <v>0</v>
      </c>
      <c r="AG161" s="19">
        <v>0</v>
      </c>
      <c r="AH161" s="19">
        <v>0</v>
      </c>
      <c r="AI161" s="15" t="s">
        <v>62</v>
      </c>
    </row>
    <row r="162" spans="1:35" ht="16.5" customHeight="1">
      <c r="A162">
        <v>8834</v>
      </c>
      <c r="B162" s="13" t="str">
        <f t="shared" si="12"/>
        <v>OverStock</v>
      </c>
      <c r="C162" s="14" t="s">
        <v>326</v>
      </c>
      <c r="D162" s="15" t="s">
        <v>181</v>
      </c>
      <c r="E162" s="16">
        <f t="shared" si="13"/>
        <v>33.299999999999997</v>
      </c>
      <c r="F162" s="17">
        <f t="shared" si="14"/>
        <v>33.4</v>
      </c>
      <c r="G162" s="17">
        <f t="shared" si="15"/>
        <v>0</v>
      </c>
      <c r="H162" s="17">
        <f t="shared" si="16"/>
        <v>0</v>
      </c>
      <c r="I162" s="18">
        <f>IFERROR(VLOOKUP(C162,LastWeek!B:Q,8,FALSE),"")</f>
        <v>0</v>
      </c>
      <c r="J162" s="19">
        <v>0</v>
      </c>
      <c r="K162" s="19">
        <v>0</v>
      </c>
      <c r="L162" s="18">
        <f>IFERROR(VLOOKUP(C162,LastWeek!B:Q,11,FALSE),"")</f>
        <v>531000</v>
      </c>
      <c r="M162" s="19">
        <v>525000</v>
      </c>
      <c r="N162" s="20" t="s">
        <v>250</v>
      </c>
      <c r="O162" s="21" t="str">
        <f>IFERROR(VLOOKUP(C162,LastWeek!B:Q,13,FALSE),"")</f>
        <v>MP</v>
      </c>
      <c r="P162" s="16" t="str">
        <f>IFERROR(VLOOKUP(C162,LastWeek!B:Q,14,FALSE),"")</f>
        <v>Checking</v>
      </c>
      <c r="Q162" s="16" t="str">
        <f>IFERROR(VLOOKUP(C162,LastWeek!B:Q,15,FALSE),"")</f>
        <v>Sales</v>
      </c>
      <c r="R162" s="16"/>
      <c r="S162" s="22" t="str">
        <f>IFERROR(VLOOKUP(C162,LastWeek!B:Q,16,FALSE),"")</f>
        <v>FCST:81K/M</v>
      </c>
      <c r="T162" s="19">
        <v>525000</v>
      </c>
      <c r="U162" s="19">
        <v>0</v>
      </c>
      <c r="V162" s="19">
        <v>0</v>
      </c>
      <c r="W162" s="19">
        <v>0</v>
      </c>
      <c r="X162" s="23">
        <v>525000</v>
      </c>
      <c r="Y162" s="17">
        <v>33.299999999999997</v>
      </c>
      <c r="Z162" s="24">
        <v>33.4</v>
      </c>
      <c r="AA162" s="23">
        <v>15750</v>
      </c>
      <c r="AB162" s="19">
        <v>15720</v>
      </c>
      <c r="AC162" s="25">
        <v>1</v>
      </c>
      <c r="AD162" s="26">
        <f t="shared" si="17"/>
        <v>100</v>
      </c>
      <c r="AE162" s="19">
        <v>39937</v>
      </c>
      <c r="AF162" s="19">
        <v>75240</v>
      </c>
      <c r="AG162" s="19">
        <v>92339</v>
      </c>
      <c r="AH162" s="19">
        <v>77550</v>
      </c>
      <c r="AI162" s="15" t="s">
        <v>62</v>
      </c>
    </row>
    <row r="163" spans="1:35" ht="16.5" hidden="1" customHeight="1">
      <c r="A163">
        <v>8884</v>
      </c>
      <c r="B163" s="13" t="str">
        <f t="shared" si="12"/>
        <v>None</v>
      </c>
      <c r="C163" s="14" t="s">
        <v>330</v>
      </c>
      <c r="D163" s="15" t="s">
        <v>181</v>
      </c>
      <c r="E163" s="16" t="str">
        <f t="shared" si="13"/>
        <v>前八週無拉料</v>
      </c>
      <c r="F163" s="17" t="str">
        <f t="shared" si="14"/>
        <v>--</v>
      </c>
      <c r="G163" s="17" t="str">
        <f t="shared" si="15"/>
        <v>--</v>
      </c>
      <c r="H163" s="17" t="str">
        <f t="shared" si="16"/>
        <v>--</v>
      </c>
      <c r="I163" s="18">
        <f>IFERROR(VLOOKUP(C163,LastWeek!B:Q,8,FALSE),"")</f>
        <v>0</v>
      </c>
      <c r="J163" s="19">
        <v>0</v>
      </c>
      <c r="K163" s="19">
        <v>0</v>
      </c>
      <c r="L163" s="18">
        <f>IFERROR(VLOOKUP(C163,LastWeek!B:Q,11,FALSE),"")</f>
        <v>0</v>
      </c>
      <c r="M163" s="19">
        <v>0</v>
      </c>
      <c r="N163" s="20" t="s">
        <v>191</v>
      </c>
      <c r="O163" s="21" t="str">
        <f>IFERROR(VLOOKUP(C163,LastWeek!B:Q,13,FALSE),"")</f>
        <v>MP</v>
      </c>
      <c r="P163" s="16" t="str">
        <f>IFERROR(VLOOKUP(C163,LastWeek!B:Q,14,FALSE),"")</f>
        <v>Checking</v>
      </c>
      <c r="Q163" s="16" t="str">
        <f>IFERROR(VLOOKUP(C163,LastWeek!B:Q,15,FALSE),"")</f>
        <v>Sales</v>
      </c>
      <c r="R163" s="16"/>
      <c r="S163" s="22">
        <f>IFERROR(VLOOKUP(C163,LastWeek!B:Q,16,FALSE),"")</f>
        <v>0</v>
      </c>
      <c r="T163" s="19">
        <v>0</v>
      </c>
      <c r="U163" s="19">
        <v>0</v>
      </c>
      <c r="V163" s="19">
        <v>0</v>
      </c>
      <c r="W163" s="19">
        <v>0</v>
      </c>
      <c r="X163" s="23">
        <v>0</v>
      </c>
      <c r="Y163" s="17" t="s">
        <v>58</v>
      </c>
      <c r="Z163" s="24" t="s">
        <v>58</v>
      </c>
      <c r="AA163" s="23">
        <v>0</v>
      </c>
      <c r="AB163" s="19" t="s">
        <v>58</v>
      </c>
      <c r="AC163" s="25" t="s">
        <v>68</v>
      </c>
      <c r="AD163" s="26" t="str">
        <f t="shared" si="17"/>
        <v>E</v>
      </c>
      <c r="AE163" s="19">
        <v>0</v>
      </c>
      <c r="AF163" s="19">
        <v>0</v>
      </c>
      <c r="AG163" s="19">
        <v>0</v>
      </c>
      <c r="AH163" s="19">
        <v>0</v>
      </c>
      <c r="AI163" s="15" t="s">
        <v>62</v>
      </c>
    </row>
    <row r="164" spans="1:35" ht="16.5" customHeight="1">
      <c r="A164">
        <v>8926</v>
      </c>
      <c r="B164" s="13" t="str">
        <f t="shared" si="12"/>
        <v>OverStock</v>
      </c>
      <c r="C164" s="14" t="s">
        <v>331</v>
      </c>
      <c r="D164" s="15" t="s">
        <v>181</v>
      </c>
      <c r="E164" s="16">
        <f t="shared" si="13"/>
        <v>4</v>
      </c>
      <c r="F164" s="17">
        <f t="shared" si="14"/>
        <v>2.8</v>
      </c>
      <c r="G164" s="17">
        <f t="shared" si="15"/>
        <v>184</v>
      </c>
      <c r="H164" s="17">
        <f t="shared" si="16"/>
        <v>130.6</v>
      </c>
      <c r="I164" s="18">
        <f>IFERROR(VLOOKUP(C164,LastWeek!B:Q,8,FALSE),"")</f>
        <v>138000</v>
      </c>
      <c r="J164" s="19">
        <v>138000</v>
      </c>
      <c r="K164" s="19">
        <v>3000</v>
      </c>
      <c r="L164" s="18">
        <f>IFERROR(VLOOKUP(C164,LastWeek!B:Q,11,FALSE),"")</f>
        <v>0</v>
      </c>
      <c r="M164" s="19">
        <v>3000</v>
      </c>
      <c r="N164" s="20" t="s">
        <v>250</v>
      </c>
      <c r="O164" s="21" t="str">
        <f>IFERROR(VLOOKUP(C164,LastWeek!B:Q,13,FALSE),"")</f>
        <v>New</v>
      </c>
      <c r="P164" s="16" t="str">
        <f>IFERROR(VLOOKUP(C164,LastWeek!B:Q,14,FALSE),"")</f>
        <v>Checking</v>
      </c>
      <c r="Q164" s="16" t="str">
        <f>IFERROR(VLOOKUP(C164,LastWeek!B:Q,15,FALSE),"")</f>
        <v>Sales</v>
      </c>
      <c r="R164" s="16"/>
      <c r="S164" s="22" t="str">
        <f>IFERROR(VLOOKUP(C164,LastWeek!B:Q,16,FALSE),"")</f>
        <v>FCST:9K on JAN</v>
      </c>
      <c r="T164" s="19">
        <v>3000</v>
      </c>
      <c r="U164" s="19">
        <v>0</v>
      </c>
      <c r="V164" s="19">
        <v>0</v>
      </c>
      <c r="W164" s="19">
        <v>0</v>
      </c>
      <c r="X164" s="23">
        <v>141000</v>
      </c>
      <c r="Y164" s="17">
        <v>188</v>
      </c>
      <c r="Z164" s="24">
        <v>133.4</v>
      </c>
      <c r="AA164" s="23">
        <v>750</v>
      </c>
      <c r="AB164" s="19">
        <v>1057</v>
      </c>
      <c r="AC164" s="25">
        <v>1.4</v>
      </c>
      <c r="AD164" s="26">
        <f t="shared" si="17"/>
        <v>100</v>
      </c>
      <c r="AE164" s="19">
        <v>0</v>
      </c>
      <c r="AF164" s="19">
        <v>9512</v>
      </c>
      <c r="AG164" s="19">
        <v>0</v>
      </c>
      <c r="AH164" s="19">
        <v>0</v>
      </c>
      <c r="AI164" s="15" t="s">
        <v>62</v>
      </c>
    </row>
    <row r="165" spans="1:35" ht="16.5" customHeight="1">
      <c r="A165">
        <v>5946</v>
      </c>
      <c r="B165" s="13" t="str">
        <f t="shared" si="12"/>
        <v>OverStock</v>
      </c>
      <c r="C165" s="14" t="s">
        <v>332</v>
      </c>
      <c r="D165" s="15" t="s">
        <v>181</v>
      </c>
      <c r="E165" s="16">
        <f t="shared" si="13"/>
        <v>10.1</v>
      </c>
      <c r="F165" s="17">
        <f t="shared" si="14"/>
        <v>4.8</v>
      </c>
      <c r="G165" s="17">
        <f t="shared" si="15"/>
        <v>32</v>
      </c>
      <c r="H165" s="17">
        <f t="shared" si="16"/>
        <v>15.1</v>
      </c>
      <c r="I165" s="18">
        <f>IFERROR(VLOOKUP(C165,LastWeek!B:Q,8,FALSE),"")</f>
        <v>2289000</v>
      </c>
      <c r="J165" s="19">
        <v>1929000</v>
      </c>
      <c r="K165" s="19">
        <v>207000</v>
      </c>
      <c r="L165" s="18">
        <f>IFERROR(VLOOKUP(C165,LastWeek!B:Q,11,FALSE),"")</f>
        <v>126000</v>
      </c>
      <c r="M165" s="19">
        <v>612000</v>
      </c>
      <c r="N165" s="20" t="s">
        <v>250</v>
      </c>
      <c r="O165" s="21" t="str">
        <f>IFERROR(VLOOKUP(C165,LastWeek!B:Q,13,FALSE),"")</f>
        <v>MP</v>
      </c>
      <c r="P165" s="16" t="str">
        <f>IFERROR(VLOOKUP(C165,LastWeek!B:Q,14,FALSE),"")</f>
        <v>Checking</v>
      </c>
      <c r="Q165" s="16" t="str">
        <f>IFERROR(VLOOKUP(C165,LastWeek!B:Q,15,FALSE),"")</f>
        <v>Sales</v>
      </c>
      <c r="R165" s="16"/>
      <c r="S165" s="22" t="str">
        <f>IFERROR(VLOOKUP(C165,LastWeek!B:Q,16,FALSE),"")</f>
        <v>cust is upside since JAN, FCST:510K/M</v>
      </c>
      <c r="T165" s="19">
        <v>612000</v>
      </c>
      <c r="U165" s="19">
        <v>0</v>
      </c>
      <c r="V165" s="19">
        <v>0</v>
      </c>
      <c r="W165" s="19">
        <v>0</v>
      </c>
      <c r="X165" s="23">
        <v>2541000</v>
      </c>
      <c r="Y165" s="17">
        <v>42.1</v>
      </c>
      <c r="Z165" s="24">
        <v>20</v>
      </c>
      <c r="AA165" s="23">
        <v>60375</v>
      </c>
      <c r="AB165" s="19">
        <v>127355</v>
      </c>
      <c r="AC165" s="25">
        <v>2.1</v>
      </c>
      <c r="AD165" s="26">
        <f t="shared" si="17"/>
        <v>150</v>
      </c>
      <c r="AE165" s="19">
        <v>212582</v>
      </c>
      <c r="AF165" s="19">
        <v>745636</v>
      </c>
      <c r="AG165" s="19">
        <v>550752</v>
      </c>
      <c r="AH165" s="19">
        <v>417600</v>
      </c>
      <c r="AI165" s="15" t="s">
        <v>62</v>
      </c>
    </row>
    <row r="166" spans="1:35" ht="16.5" customHeight="1">
      <c r="A166">
        <v>5945</v>
      </c>
      <c r="B166" s="13" t="str">
        <f t="shared" si="12"/>
        <v>OverStock</v>
      </c>
      <c r="C166" s="14" t="s">
        <v>333</v>
      </c>
      <c r="D166" s="15" t="s">
        <v>181</v>
      </c>
      <c r="E166" s="16">
        <f t="shared" si="13"/>
        <v>49</v>
      </c>
      <c r="F166" s="17" t="str">
        <f t="shared" si="14"/>
        <v>--</v>
      </c>
      <c r="G166" s="17">
        <f t="shared" si="15"/>
        <v>0</v>
      </c>
      <c r="H166" s="17" t="str">
        <f t="shared" si="16"/>
        <v>--</v>
      </c>
      <c r="I166" s="18">
        <f>IFERROR(VLOOKUP(C166,LastWeek!B:Q,8,FALSE),"")</f>
        <v>0</v>
      </c>
      <c r="J166" s="19">
        <v>0</v>
      </c>
      <c r="K166" s="19">
        <v>0</v>
      </c>
      <c r="L166" s="18">
        <f>IFERROR(VLOOKUP(C166,LastWeek!B:Q,11,FALSE),"")</f>
        <v>24000</v>
      </c>
      <c r="M166" s="19">
        <v>24000</v>
      </c>
      <c r="N166" s="20" t="s">
        <v>250</v>
      </c>
      <c r="O166" s="21" t="str">
        <f>IFERROR(VLOOKUP(C166,LastWeek!B:Q,13,FALSE),"")</f>
        <v>MP</v>
      </c>
      <c r="P166" s="16" t="str">
        <f>IFERROR(VLOOKUP(C166,LastWeek!B:Q,14,FALSE),"")</f>
        <v>Slow</v>
      </c>
      <c r="Q166" s="16" t="str">
        <f>IFERROR(VLOOKUP(C166,LastWeek!B:Q,15,FALSE),"")</f>
        <v>Sales</v>
      </c>
      <c r="R166" s="16"/>
      <c r="S166" s="22" t="str">
        <f>IFERROR(VLOOKUP(C166,LastWeek!B:Q,16,FALSE),"")</f>
        <v>20161230-slow moving</v>
      </c>
      <c r="T166" s="19">
        <v>24000</v>
      </c>
      <c r="U166" s="19">
        <v>0</v>
      </c>
      <c r="V166" s="19">
        <v>0</v>
      </c>
      <c r="W166" s="19">
        <v>0</v>
      </c>
      <c r="X166" s="23">
        <v>24000</v>
      </c>
      <c r="Y166" s="17">
        <v>49</v>
      </c>
      <c r="Z166" s="24" t="s">
        <v>58</v>
      </c>
      <c r="AA166" s="23">
        <v>490</v>
      </c>
      <c r="AB166" s="19" t="s">
        <v>58</v>
      </c>
      <c r="AC166" s="25" t="s">
        <v>68</v>
      </c>
      <c r="AD166" s="26" t="str">
        <f t="shared" si="17"/>
        <v>E</v>
      </c>
      <c r="AE166" s="19">
        <v>0</v>
      </c>
      <c r="AF166" s="19">
        <v>0</v>
      </c>
      <c r="AG166" s="19">
        <v>0</v>
      </c>
      <c r="AH166" s="19">
        <v>0</v>
      </c>
      <c r="AI166" s="15" t="s">
        <v>62</v>
      </c>
    </row>
    <row r="167" spans="1:35" ht="16.5" customHeight="1">
      <c r="A167">
        <v>5944</v>
      </c>
      <c r="B167" s="13" t="str">
        <f t="shared" si="12"/>
        <v>OverStock</v>
      </c>
      <c r="C167" s="14" t="s">
        <v>337</v>
      </c>
      <c r="D167" s="15" t="s">
        <v>181</v>
      </c>
      <c r="E167" s="16">
        <f t="shared" si="13"/>
        <v>0</v>
      </c>
      <c r="F167" s="17" t="str">
        <f t="shared" si="14"/>
        <v>--</v>
      </c>
      <c r="G167" s="17">
        <f t="shared" si="15"/>
        <v>31.5</v>
      </c>
      <c r="H167" s="17" t="str">
        <f t="shared" si="16"/>
        <v>--</v>
      </c>
      <c r="I167" s="18">
        <f>IFERROR(VLOOKUP(C167,LastWeek!B:Q,8,FALSE),"")</f>
        <v>822000</v>
      </c>
      <c r="J167" s="19">
        <v>822000</v>
      </c>
      <c r="K167" s="19">
        <v>822000</v>
      </c>
      <c r="L167" s="18">
        <f>IFERROR(VLOOKUP(C167,LastWeek!B:Q,11,FALSE),"")</f>
        <v>0</v>
      </c>
      <c r="M167" s="19">
        <v>0</v>
      </c>
      <c r="N167" s="20" t="s">
        <v>250</v>
      </c>
      <c r="O167" s="21" t="str">
        <f>IFERROR(VLOOKUP(C167,LastWeek!B:Q,13,FALSE),"")</f>
        <v>MP</v>
      </c>
      <c r="P167" s="16" t="str">
        <f>IFERROR(VLOOKUP(C167,LastWeek!B:Q,14,FALSE),"")</f>
        <v>Checking</v>
      </c>
      <c r="Q167" s="16" t="str">
        <f>IFERROR(VLOOKUP(C167,LastWeek!B:Q,15,FALSE),"")</f>
        <v>Sales</v>
      </c>
      <c r="R167" s="16"/>
      <c r="S167" s="22" t="str">
        <f>IFERROR(VLOOKUP(C167,LastWeek!B:Q,16,FALSE),"")</f>
        <v>transferred to MSI</v>
      </c>
      <c r="T167" s="19">
        <v>0</v>
      </c>
      <c r="U167" s="19">
        <v>0</v>
      </c>
      <c r="V167" s="19">
        <v>0</v>
      </c>
      <c r="W167" s="19">
        <v>0</v>
      </c>
      <c r="X167" s="23">
        <v>822000</v>
      </c>
      <c r="Y167" s="17">
        <v>31.5</v>
      </c>
      <c r="Z167" s="24" t="s">
        <v>58</v>
      </c>
      <c r="AA167" s="23">
        <v>26103</v>
      </c>
      <c r="AB167" s="19" t="s">
        <v>58</v>
      </c>
      <c r="AC167" s="25" t="s">
        <v>68</v>
      </c>
      <c r="AD167" s="26" t="str">
        <f t="shared" si="17"/>
        <v>E</v>
      </c>
      <c r="AE167" s="19">
        <v>0</v>
      </c>
      <c r="AF167" s="19">
        <v>0</v>
      </c>
      <c r="AG167" s="19">
        <v>0</v>
      </c>
      <c r="AH167" s="19">
        <v>0</v>
      </c>
      <c r="AI167" s="15" t="s">
        <v>62</v>
      </c>
    </row>
    <row r="168" spans="1:35" ht="16.5" customHeight="1">
      <c r="A168">
        <v>5938</v>
      </c>
      <c r="B168" s="13" t="str">
        <f t="shared" si="12"/>
        <v>OverStock</v>
      </c>
      <c r="C168" s="14" t="s">
        <v>59</v>
      </c>
      <c r="D168" s="15" t="s">
        <v>60</v>
      </c>
      <c r="E168" s="16">
        <f t="shared" si="13"/>
        <v>20.8</v>
      </c>
      <c r="F168" s="17">
        <f t="shared" si="14"/>
        <v>735.8</v>
      </c>
      <c r="G168" s="17">
        <f t="shared" si="15"/>
        <v>3.2</v>
      </c>
      <c r="H168" s="17">
        <f t="shared" si="16"/>
        <v>113.2</v>
      </c>
      <c r="I168" s="18">
        <f>IFERROR(VLOOKUP(C168,LastWeek!B:Q,8,FALSE),"")</f>
        <v>18000</v>
      </c>
      <c r="J168" s="19">
        <v>6000</v>
      </c>
      <c r="K168" s="19">
        <v>6000</v>
      </c>
      <c r="L168" s="18">
        <f>IFERROR(VLOOKUP(C168,LastWeek!B:Q,11,FALSE),"")</f>
        <v>27000</v>
      </c>
      <c r="M168" s="19">
        <v>39000</v>
      </c>
      <c r="N168" s="20" t="s">
        <v>61</v>
      </c>
      <c r="O168" s="21" t="str">
        <f>IFERROR(VLOOKUP(C168,LastWeek!B:Q,13,FALSE),"")</f>
        <v>MP</v>
      </c>
      <c r="P168" s="16" t="str">
        <f>IFERROR(VLOOKUP(C168,LastWeek!B:Q,14,FALSE),"")</f>
        <v>Done</v>
      </c>
      <c r="Q168" s="16" t="str">
        <f>IFERROR(VLOOKUP(C168,LastWeek!B:Q,15,FALSE),"")</f>
        <v>SalesPM</v>
      </c>
      <c r="R168" s="16"/>
      <c r="S168" s="22" t="str">
        <f>IFERROR(VLOOKUP(C168,LastWeek!B:Q,16,FALSE),"")</f>
        <v>Jan~Mar demand 9k, 18k for other cust</v>
      </c>
      <c r="T168" s="19">
        <v>39000</v>
      </c>
      <c r="U168" s="19">
        <v>0</v>
      </c>
      <c r="V168" s="19">
        <v>0</v>
      </c>
      <c r="W168" s="19">
        <v>0</v>
      </c>
      <c r="X168" s="23">
        <v>45000</v>
      </c>
      <c r="Y168" s="17">
        <v>24</v>
      </c>
      <c r="Z168" s="24">
        <v>849.1</v>
      </c>
      <c r="AA168" s="23">
        <v>1875</v>
      </c>
      <c r="AB168" s="19">
        <v>53</v>
      </c>
      <c r="AC168" s="25">
        <v>0</v>
      </c>
      <c r="AD168" s="26">
        <f t="shared" si="17"/>
        <v>50</v>
      </c>
      <c r="AE168" s="19">
        <v>477</v>
      </c>
      <c r="AF168" s="19">
        <v>0</v>
      </c>
      <c r="AG168" s="19">
        <v>0</v>
      </c>
      <c r="AH168" s="19">
        <v>3034</v>
      </c>
      <c r="AI168" s="15" t="s">
        <v>62</v>
      </c>
    </row>
    <row r="169" spans="1:35" ht="16.5" hidden="1" customHeight="1">
      <c r="A169">
        <v>9151</v>
      </c>
      <c r="B169" s="13" t="str">
        <f t="shared" si="12"/>
        <v>None</v>
      </c>
      <c r="C169" s="14" t="s">
        <v>66</v>
      </c>
      <c r="D169" s="15" t="s">
        <v>67</v>
      </c>
      <c r="E169" s="16" t="str">
        <f t="shared" si="13"/>
        <v>前八週無拉料</v>
      </c>
      <c r="F169" s="17" t="str">
        <f t="shared" si="14"/>
        <v>--</v>
      </c>
      <c r="G169" s="17" t="str">
        <f t="shared" si="15"/>
        <v>--</v>
      </c>
      <c r="H169" s="17" t="str">
        <f t="shared" si="16"/>
        <v>--</v>
      </c>
      <c r="I169" s="18">
        <f>IFERROR(VLOOKUP(C169,LastWeek!B:Q,8,FALSE),"")</f>
        <v>0</v>
      </c>
      <c r="J169" s="19">
        <v>0</v>
      </c>
      <c r="K169" s="19">
        <v>0</v>
      </c>
      <c r="L169" s="18">
        <f>IFERROR(VLOOKUP(C169,LastWeek!B:Q,11,FALSE),"")</f>
        <v>0</v>
      </c>
      <c r="M169" s="19">
        <v>0</v>
      </c>
      <c r="N169" s="20" t="s">
        <v>61</v>
      </c>
      <c r="O169" s="21" t="str">
        <f>IFERROR(VLOOKUP(C169,LastWeek!B:Q,13,FALSE),"")</f>
        <v>MP</v>
      </c>
      <c r="P169" s="16" t="str">
        <f>IFERROR(VLOOKUP(C169,LastWeek!B:Q,14,FALSE),"")</f>
        <v>Checking</v>
      </c>
      <c r="Q169" s="16" t="str">
        <f>IFERROR(VLOOKUP(C169,LastWeek!B:Q,15,FALSE),"")</f>
        <v>Sales</v>
      </c>
      <c r="R169" s="16"/>
      <c r="S169" s="22">
        <f>IFERROR(VLOOKUP(C169,LastWeek!B:Q,16,FALSE),"")</f>
        <v>0</v>
      </c>
      <c r="T169" s="19">
        <v>0</v>
      </c>
      <c r="U169" s="19">
        <v>0</v>
      </c>
      <c r="V169" s="19">
        <v>0</v>
      </c>
      <c r="W169" s="19">
        <v>0</v>
      </c>
      <c r="X169" s="23">
        <v>0</v>
      </c>
      <c r="Y169" s="17" t="s">
        <v>58</v>
      </c>
      <c r="Z169" s="24" t="s">
        <v>58</v>
      </c>
      <c r="AA169" s="23">
        <v>0</v>
      </c>
      <c r="AB169" s="19">
        <v>0</v>
      </c>
      <c r="AC169" s="25" t="s">
        <v>68</v>
      </c>
      <c r="AD169" s="26" t="str">
        <f t="shared" si="17"/>
        <v>E</v>
      </c>
      <c r="AE169" s="19">
        <v>0</v>
      </c>
      <c r="AF169" s="19">
        <v>0</v>
      </c>
      <c r="AG169" s="19">
        <v>0</v>
      </c>
      <c r="AH169" s="19">
        <v>0</v>
      </c>
      <c r="AI169" s="15" t="s">
        <v>62</v>
      </c>
    </row>
    <row r="170" spans="1:35" ht="16.5" customHeight="1">
      <c r="A170">
        <v>1523</v>
      </c>
      <c r="B170" s="13" t="str">
        <f t="shared" si="12"/>
        <v>Normal</v>
      </c>
      <c r="C170" s="14" t="s">
        <v>69</v>
      </c>
      <c r="D170" s="15" t="s">
        <v>67</v>
      </c>
      <c r="E170" s="16">
        <f t="shared" si="13"/>
        <v>2.7</v>
      </c>
      <c r="F170" s="17">
        <f t="shared" si="14"/>
        <v>15</v>
      </c>
      <c r="G170" s="17">
        <f t="shared" si="15"/>
        <v>0</v>
      </c>
      <c r="H170" s="17">
        <f t="shared" si="16"/>
        <v>0</v>
      </c>
      <c r="I170" s="18">
        <f>IFERROR(VLOOKUP(C170,LastWeek!B:Q,8,FALSE),"")</f>
        <v>0</v>
      </c>
      <c r="J170" s="19">
        <v>0</v>
      </c>
      <c r="K170" s="19">
        <v>0</v>
      </c>
      <c r="L170" s="18">
        <f>IFERROR(VLOOKUP(C170,LastWeek!B:Q,11,FALSE),"")</f>
        <v>5000</v>
      </c>
      <c r="M170" s="19">
        <v>5000</v>
      </c>
      <c r="N170" s="20" t="s">
        <v>61</v>
      </c>
      <c r="O170" s="21" t="str">
        <f>IFERROR(VLOOKUP(C170,LastWeek!B:Q,13,FALSE),"")</f>
        <v>MP</v>
      </c>
      <c r="P170" s="16" t="str">
        <f>IFERROR(VLOOKUP(C170,LastWeek!B:Q,14,FALSE),"")</f>
        <v>Done</v>
      </c>
      <c r="Q170" s="16" t="str">
        <f>IFERROR(VLOOKUP(C170,LastWeek!B:Q,15,FALSE),"")</f>
        <v>Sales</v>
      </c>
      <c r="R170" s="16"/>
      <c r="S170" s="22">
        <f>IFERROR(VLOOKUP(C170,LastWeek!B:Q,16,FALSE),"")</f>
        <v>0</v>
      </c>
      <c r="T170" s="19">
        <v>5000</v>
      </c>
      <c r="U170" s="19">
        <v>0</v>
      </c>
      <c r="V170" s="19">
        <v>0</v>
      </c>
      <c r="W170" s="19">
        <v>0</v>
      </c>
      <c r="X170" s="23">
        <v>5000</v>
      </c>
      <c r="Y170" s="17">
        <v>2.7</v>
      </c>
      <c r="Z170" s="24">
        <v>15</v>
      </c>
      <c r="AA170" s="23">
        <v>1875</v>
      </c>
      <c r="AB170" s="19">
        <v>333</v>
      </c>
      <c r="AC170" s="25">
        <v>0.2</v>
      </c>
      <c r="AD170" s="26">
        <f t="shared" si="17"/>
        <v>50</v>
      </c>
      <c r="AE170" s="19">
        <v>0</v>
      </c>
      <c r="AF170" s="19">
        <v>3000</v>
      </c>
      <c r="AG170" s="19">
        <v>0</v>
      </c>
      <c r="AH170" s="19">
        <v>0</v>
      </c>
      <c r="AI170" s="15" t="s">
        <v>62</v>
      </c>
    </row>
    <row r="171" spans="1:35" ht="16.5" hidden="1" customHeight="1">
      <c r="A171">
        <v>1524</v>
      </c>
      <c r="B171" s="13" t="str">
        <f t="shared" si="12"/>
        <v>FCST</v>
      </c>
      <c r="C171" s="14" t="s">
        <v>239</v>
      </c>
      <c r="D171" s="15" t="s">
        <v>71</v>
      </c>
      <c r="E171" s="16" t="str">
        <f t="shared" si="13"/>
        <v>前八週無拉料</v>
      </c>
      <c r="F171" s="17">
        <f t="shared" si="14"/>
        <v>0</v>
      </c>
      <c r="G171" s="17" t="str">
        <f t="shared" si="15"/>
        <v>--</v>
      </c>
      <c r="H171" s="17">
        <f t="shared" si="16"/>
        <v>0</v>
      </c>
      <c r="I171" s="18">
        <f>IFERROR(VLOOKUP(C171,LastWeek!B:Q,8,FALSE),"")</f>
        <v>0</v>
      </c>
      <c r="J171" s="19">
        <v>0</v>
      </c>
      <c r="K171" s="19">
        <v>0</v>
      </c>
      <c r="L171" s="18">
        <f>IFERROR(VLOOKUP(C171,LastWeek!B:Q,11,FALSE),"")</f>
        <v>0</v>
      </c>
      <c r="M171" s="19">
        <v>0</v>
      </c>
      <c r="N171" s="20" t="s">
        <v>61</v>
      </c>
      <c r="O171" s="21" t="str">
        <f>IFERROR(VLOOKUP(C171,LastWeek!B:Q,13,FALSE),"")</f>
        <v>MP</v>
      </c>
      <c r="P171" s="16" t="str">
        <f>IFERROR(VLOOKUP(C171,LastWeek!B:Q,14,FALSE),"")</f>
        <v>Checking</v>
      </c>
      <c r="Q171" s="16" t="str">
        <f>IFERROR(VLOOKUP(C171,LastWeek!B:Q,15,FALSE),"")</f>
        <v>Sales</v>
      </c>
      <c r="R171" s="16"/>
      <c r="S171" s="22">
        <f>IFERROR(VLOOKUP(C171,LastWeek!B:Q,16,FALSE),"")</f>
        <v>0</v>
      </c>
      <c r="T171" s="19">
        <v>0</v>
      </c>
      <c r="U171" s="19">
        <v>0</v>
      </c>
      <c r="V171" s="19">
        <v>0</v>
      </c>
      <c r="W171" s="19">
        <v>0</v>
      </c>
      <c r="X171" s="23">
        <v>0</v>
      </c>
      <c r="Y171" s="17" t="s">
        <v>58</v>
      </c>
      <c r="Z171" s="24">
        <v>0</v>
      </c>
      <c r="AA171" s="23">
        <v>0</v>
      </c>
      <c r="AB171" s="19">
        <v>667</v>
      </c>
      <c r="AC171" s="25" t="s">
        <v>65</v>
      </c>
      <c r="AD171" s="26" t="str">
        <f t="shared" si="17"/>
        <v>F</v>
      </c>
      <c r="AE171" s="19">
        <v>2000</v>
      </c>
      <c r="AF171" s="19">
        <v>2000</v>
      </c>
      <c r="AG171" s="19">
        <v>2000</v>
      </c>
      <c r="AH171" s="19">
        <v>0</v>
      </c>
      <c r="AI171" s="15" t="s">
        <v>62</v>
      </c>
    </row>
    <row r="172" spans="1:35" ht="16.5" customHeight="1">
      <c r="A172">
        <v>2939</v>
      </c>
      <c r="B172" s="13" t="str">
        <f t="shared" si="12"/>
        <v>OverStock</v>
      </c>
      <c r="C172" s="14" t="s">
        <v>182</v>
      </c>
      <c r="D172" s="15" t="s">
        <v>71</v>
      </c>
      <c r="E172" s="16">
        <f t="shared" si="13"/>
        <v>0</v>
      </c>
      <c r="F172" s="17">
        <f t="shared" si="14"/>
        <v>0</v>
      </c>
      <c r="G172" s="17">
        <f t="shared" si="15"/>
        <v>88.9</v>
      </c>
      <c r="H172" s="17">
        <f t="shared" si="16"/>
        <v>14.9</v>
      </c>
      <c r="I172" s="18">
        <f>IFERROR(VLOOKUP(C172,LastWeek!B:Q,8,FALSE),"")</f>
        <v>432000</v>
      </c>
      <c r="J172" s="19">
        <v>400000</v>
      </c>
      <c r="K172" s="19">
        <v>220000</v>
      </c>
      <c r="L172" s="18">
        <f>IFERROR(VLOOKUP(C172,LastWeek!B:Q,11,FALSE),"")</f>
        <v>6005</v>
      </c>
      <c r="M172" s="19">
        <v>0</v>
      </c>
      <c r="N172" s="20" t="s">
        <v>61</v>
      </c>
      <c r="O172" s="21" t="str">
        <f>IFERROR(VLOOKUP(C172,LastWeek!B:Q,13,FALSE),"")</f>
        <v>MP</v>
      </c>
      <c r="P172" s="16" t="str">
        <f>IFERROR(VLOOKUP(C172,LastWeek!B:Q,14,FALSE),"")</f>
        <v>Done</v>
      </c>
      <c r="Q172" s="16" t="str">
        <f>IFERROR(VLOOKUP(C172,LastWeek!B:Q,15,FALSE),"")</f>
        <v>Sales</v>
      </c>
      <c r="R172" s="16"/>
      <c r="S172" s="22" t="str">
        <f>IFERROR(VLOOKUP(C172,LastWeek!B:Q,16,FALSE),"")</f>
        <v>shortage</v>
      </c>
      <c r="T172" s="19">
        <v>0</v>
      </c>
      <c r="U172" s="19">
        <v>0</v>
      </c>
      <c r="V172" s="19">
        <v>0</v>
      </c>
      <c r="W172" s="19">
        <v>0</v>
      </c>
      <c r="X172" s="23">
        <v>400000</v>
      </c>
      <c r="Y172" s="17">
        <v>88.9</v>
      </c>
      <c r="Z172" s="24">
        <v>14.9</v>
      </c>
      <c r="AA172" s="23">
        <v>4500</v>
      </c>
      <c r="AB172" s="19">
        <v>26853</v>
      </c>
      <c r="AC172" s="25">
        <v>6</v>
      </c>
      <c r="AD172" s="26">
        <f t="shared" si="17"/>
        <v>150</v>
      </c>
      <c r="AE172" s="19">
        <v>114741</v>
      </c>
      <c r="AF172" s="19">
        <v>111939</v>
      </c>
      <c r="AG172" s="19">
        <v>43000</v>
      </c>
      <c r="AH172" s="19">
        <v>14000</v>
      </c>
      <c r="AI172" s="15" t="s">
        <v>62</v>
      </c>
    </row>
    <row r="173" spans="1:35" ht="16.5" hidden="1" customHeight="1">
      <c r="A173">
        <v>1525</v>
      </c>
      <c r="B173" s="13" t="str">
        <f t="shared" si="12"/>
        <v>None</v>
      </c>
      <c r="C173" s="14" t="s">
        <v>183</v>
      </c>
      <c r="D173" s="15" t="s">
        <v>71</v>
      </c>
      <c r="E173" s="16" t="str">
        <f t="shared" si="13"/>
        <v>前八週無拉料</v>
      </c>
      <c r="F173" s="17" t="str">
        <f t="shared" si="14"/>
        <v>--</v>
      </c>
      <c r="G173" s="17" t="str">
        <f t="shared" si="15"/>
        <v>--</v>
      </c>
      <c r="H173" s="17" t="str">
        <f t="shared" si="16"/>
        <v>--</v>
      </c>
      <c r="I173" s="18">
        <f>IFERROR(VLOOKUP(C173,LastWeek!B:Q,8,FALSE),"")</f>
        <v>0</v>
      </c>
      <c r="J173" s="19">
        <v>0</v>
      </c>
      <c r="K173" s="19">
        <v>0</v>
      </c>
      <c r="L173" s="18">
        <f>IFERROR(VLOOKUP(C173,LastWeek!B:Q,11,FALSE),"")</f>
        <v>0</v>
      </c>
      <c r="M173" s="19">
        <v>0</v>
      </c>
      <c r="N173" s="20" t="s">
        <v>61</v>
      </c>
      <c r="O173" s="21" t="str">
        <f>IFERROR(VLOOKUP(C173,LastWeek!B:Q,13,FALSE),"")</f>
        <v/>
      </c>
      <c r="P173" s="16" t="str">
        <f>IFERROR(VLOOKUP(C173,LastWeek!B:Q,14,FALSE),"")</f>
        <v>Checking</v>
      </c>
      <c r="Q173" s="16" t="str">
        <f>IFERROR(VLOOKUP(C173,LastWeek!B:Q,15,FALSE),"")</f>
        <v>Sales</v>
      </c>
      <c r="R173" s="16"/>
      <c r="S173" s="22">
        <f>IFERROR(VLOOKUP(C173,LastWeek!B:Q,16,FALSE),"")</f>
        <v>0</v>
      </c>
      <c r="T173" s="19">
        <v>0</v>
      </c>
      <c r="U173" s="19">
        <v>0</v>
      </c>
      <c r="V173" s="19">
        <v>0</v>
      </c>
      <c r="W173" s="19">
        <v>0</v>
      </c>
      <c r="X173" s="23">
        <v>0</v>
      </c>
      <c r="Y173" s="17" t="s">
        <v>58</v>
      </c>
      <c r="Z173" s="24" t="s">
        <v>58</v>
      </c>
      <c r="AA173" s="23">
        <v>0</v>
      </c>
      <c r="AB173" s="19" t="s">
        <v>58</v>
      </c>
      <c r="AC173" s="25" t="s">
        <v>68</v>
      </c>
      <c r="AD173" s="26" t="str">
        <f t="shared" si="17"/>
        <v>E</v>
      </c>
      <c r="AE173" s="19">
        <v>0</v>
      </c>
      <c r="AF173" s="19">
        <v>0</v>
      </c>
      <c r="AG173" s="19">
        <v>0</v>
      </c>
      <c r="AH173" s="19">
        <v>0</v>
      </c>
      <c r="AI173" s="15" t="s">
        <v>62</v>
      </c>
    </row>
    <row r="174" spans="1:35" ht="16.5" hidden="1" customHeight="1">
      <c r="A174">
        <v>1585</v>
      </c>
      <c r="B174" s="13" t="str">
        <f t="shared" si="12"/>
        <v>Normal</v>
      </c>
      <c r="C174" s="14" t="s">
        <v>240</v>
      </c>
      <c r="D174" s="15" t="s">
        <v>71</v>
      </c>
      <c r="E174" s="16">
        <f t="shared" si="13"/>
        <v>0</v>
      </c>
      <c r="F174" s="17">
        <f t="shared" si="14"/>
        <v>0</v>
      </c>
      <c r="G174" s="17">
        <f t="shared" si="15"/>
        <v>0</v>
      </c>
      <c r="H174" s="17">
        <f t="shared" si="16"/>
        <v>0</v>
      </c>
      <c r="I174" s="18">
        <f>IFERROR(VLOOKUP(C174,LastWeek!B:Q,8,FALSE),"")</f>
        <v>0</v>
      </c>
      <c r="J174" s="19">
        <v>0</v>
      </c>
      <c r="K174" s="19">
        <v>0</v>
      </c>
      <c r="L174" s="18">
        <f>IFERROR(VLOOKUP(C174,LastWeek!B:Q,11,FALSE),"")</f>
        <v>0</v>
      </c>
      <c r="M174" s="19">
        <v>0</v>
      </c>
      <c r="N174" s="20" t="s">
        <v>61</v>
      </c>
      <c r="O174" s="21" t="str">
        <f>IFERROR(VLOOKUP(C174,LastWeek!B:Q,13,FALSE),"")</f>
        <v>MP</v>
      </c>
      <c r="P174" s="16" t="str">
        <f>IFERROR(VLOOKUP(C174,LastWeek!B:Q,14,FALSE),"")</f>
        <v>Checking</v>
      </c>
      <c r="Q174" s="16" t="str">
        <f>IFERROR(VLOOKUP(C174,LastWeek!B:Q,15,FALSE),"")</f>
        <v>Sales</v>
      </c>
      <c r="R174" s="16"/>
      <c r="S174" s="22">
        <f>IFERROR(VLOOKUP(C174,LastWeek!B:Q,16,FALSE),"")</f>
        <v>0</v>
      </c>
      <c r="T174" s="19">
        <v>0</v>
      </c>
      <c r="U174" s="19">
        <v>0</v>
      </c>
      <c r="V174" s="19">
        <v>0</v>
      </c>
      <c r="W174" s="19">
        <v>0</v>
      </c>
      <c r="X174" s="23">
        <v>0</v>
      </c>
      <c r="Y174" s="17">
        <v>0</v>
      </c>
      <c r="Z174" s="24">
        <v>0</v>
      </c>
      <c r="AA174" s="23">
        <v>2250</v>
      </c>
      <c r="AB174" s="19">
        <v>548</v>
      </c>
      <c r="AC174" s="25">
        <v>0.2</v>
      </c>
      <c r="AD174" s="26">
        <f t="shared" si="17"/>
        <v>50</v>
      </c>
      <c r="AE174" s="19">
        <v>0</v>
      </c>
      <c r="AF174" s="19">
        <v>4930</v>
      </c>
      <c r="AG174" s="19">
        <v>0</v>
      </c>
      <c r="AH174" s="19">
        <v>0</v>
      </c>
      <c r="AI174" s="15" t="s">
        <v>62</v>
      </c>
    </row>
    <row r="175" spans="1:35" ht="16.5" customHeight="1">
      <c r="A175">
        <v>3397</v>
      </c>
      <c r="B175" s="13" t="str">
        <f t="shared" si="12"/>
        <v>OverStock</v>
      </c>
      <c r="C175" s="14" t="s">
        <v>185</v>
      </c>
      <c r="D175" s="15" t="s">
        <v>71</v>
      </c>
      <c r="E175" s="16">
        <f t="shared" si="13"/>
        <v>97.5</v>
      </c>
      <c r="F175" s="17">
        <f t="shared" si="14"/>
        <v>0.9</v>
      </c>
      <c r="G175" s="17">
        <f t="shared" si="15"/>
        <v>0</v>
      </c>
      <c r="H175" s="17">
        <f t="shared" si="16"/>
        <v>0</v>
      </c>
      <c r="I175" s="18">
        <f>IFERROR(VLOOKUP(C175,LastWeek!B:Q,8,FALSE),"")</f>
        <v>0</v>
      </c>
      <c r="J175" s="19">
        <v>0</v>
      </c>
      <c r="K175" s="19">
        <v>0</v>
      </c>
      <c r="L175" s="18">
        <f>IFERROR(VLOOKUP(C175,LastWeek!B:Q,11,FALSE),"")</f>
        <v>110</v>
      </c>
      <c r="M175" s="19">
        <v>390</v>
      </c>
      <c r="N175" s="20" t="s">
        <v>61</v>
      </c>
      <c r="O175" s="21" t="str">
        <f>IFERROR(VLOOKUP(C175,LastWeek!B:Q,13,FALSE),"")</f>
        <v/>
      </c>
      <c r="P175" s="16" t="str">
        <f>IFERROR(VLOOKUP(C175,LastWeek!B:Q,14,FALSE),"")</f>
        <v>Checking</v>
      </c>
      <c r="Q175" s="16" t="str">
        <f>IFERROR(VLOOKUP(C175,LastWeek!B:Q,15,FALSE),"")</f>
        <v>Sales</v>
      </c>
      <c r="R175" s="16"/>
      <c r="S175" s="22">
        <f>IFERROR(VLOOKUP(C175,LastWeek!B:Q,16,FALSE),"")</f>
        <v>0</v>
      </c>
      <c r="T175" s="19">
        <v>390</v>
      </c>
      <c r="U175" s="19">
        <v>0</v>
      </c>
      <c r="V175" s="19">
        <v>0</v>
      </c>
      <c r="W175" s="19">
        <v>0</v>
      </c>
      <c r="X175" s="23">
        <v>390</v>
      </c>
      <c r="Y175" s="17">
        <v>97.5</v>
      </c>
      <c r="Z175" s="24">
        <v>0.9</v>
      </c>
      <c r="AA175" s="23">
        <v>4</v>
      </c>
      <c r="AB175" s="19">
        <v>444</v>
      </c>
      <c r="AC175" s="25">
        <v>111</v>
      </c>
      <c r="AD175" s="26">
        <f t="shared" si="17"/>
        <v>150</v>
      </c>
      <c r="AE175" s="19">
        <v>0</v>
      </c>
      <c r="AF175" s="19">
        <v>0</v>
      </c>
      <c r="AG175" s="19">
        <v>13000</v>
      </c>
      <c r="AH175" s="19">
        <v>0</v>
      </c>
      <c r="AI175" s="15" t="s">
        <v>62</v>
      </c>
    </row>
    <row r="176" spans="1:35" ht="16.5" hidden="1" customHeight="1">
      <c r="A176">
        <v>8845</v>
      </c>
      <c r="B176" s="13" t="str">
        <f t="shared" si="12"/>
        <v>Normal</v>
      </c>
      <c r="C176" s="14" t="s">
        <v>186</v>
      </c>
      <c r="D176" s="15" t="s">
        <v>71</v>
      </c>
      <c r="E176" s="16">
        <f t="shared" si="13"/>
        <v>0</v>
      </c>
      <c r="F176" s="17" t="str">
        <f t="shared" si="14"/>
        <v>--</v>
      </c>
      <c r="G176" s="17">
        <f t="shared" si="15"/>
        <v>0</v>
      </c>
      <c r="H176" s="17" t="str">
        <f t="shared" si="16"/>
        <v>--</v>
      </c>
      <c r="I176" s="18">
        <f>IFERROR(VLOOKUP(C176,LastWeek!B:Q,8,FALSE),"")</f>
        <v>600</v>
      </c>
      <c r="J176" s="19">
        <v>0</v>
      </c>
      <c r="K176" s="19">
        <v>0</v>
      </c>
      <c r="L176" s="18">
        <f>IFERROR(VLOOKUP(C176,LastWeek!B:Q,11,FALSE),"")</f>
        <v>0</v>
      </c>
      <c r="M176" s="19">
        <v>0</v>
      </c>
      <c r="N176" s="20" t="s">
        <v>58</v>
      </c>
      <c r="O176" s="21" t="str">
        <f>IFERROR(VLOOKUP(C176,LastWeek!B:Q,13,FALSE),"")</f>
        <v>MP</v>
      </c>
      <c r="P176" s="16" t="str">
        <f>IFERROR(VLOOKUP(C176,LastWeek!B:Q,14,FALSE),"")</f>
        <v>Checking</v>
      </c>
      <c r="Q176" s="16" t="str">
        <f>IFERROR(VLOOKUP(C176,LastWeek!B:Q,15,FALSE),"")</f>
        <v>Sales</v>
      </c>
      <c r="R176" s="16"/>
      <c r="S176" s="22" t="str">
        <f>IFERROR(VLOOKUP(C176,LastWeek!B:Q,16,FALSE),"")</f>
        <v>Have be shipped last week</v>
      </c>
      <c r="T176" s="19">
        <v>0</v>
      </c>
      <c r="U176" s="19">
        <v>0</v>
      </c>
      <c r="V176" s="19">
        <v>0</v>
      </c>
      <c r="W176" s="19">
        <v>0</v>
      </c>
      <c r="X176" s="23">
        <v>0</v>
      </c>
      <c r="Y176" s="17">
        <v>0</v>
      </c>
      <c r="Z176" s="24" t="s">
        <v>58</v>
      </c>
      <c r="AA176" s="23">
        <v>75</v>
      </c>
      <c r="AB176" s="19" t="s">
        <v>58</v>
      </c>
      <c r="AC176" s="25" t="s">
        <v>68</v>
      </c>
      <c r="AD176" s="26" t="str">
        <f t="shared" si="17"/>
        <v>E</v>
      </c>
      <c r="AE176" s="19">
        <v>0</v>
      </c>
      <c r="AF176" s="19">
        <v>0</v>
      </c>
      <c r="AG176" s="19">
        <v>0</v>
      </c>
      <c r="AH176" s="19">
        <v>0</v>
      </c>
      <c r="AI176" s="15" t="s">
        <v>62</v>
      </c>
    </row>
    <row r="177" spans="1:35" ht="16.5" hidden="1" customHeight="1">
      <c r="A177">
        <v>1426</v>
      </c>
      <c r="B177" s="13" t="str">
        <f t="shared" si="12"/>
        <v>Normal</v>
      </c>
      <c r="C177" s="14" t="s">
        <v>187</v>
      </c>
      <c r="D177" s="15" t="s">
        <v>71</v>
      </c>
      <c r="E177" s="16">
        <f t="shared" si="13"/>
        <v>0</v>
      </c>
      <c r="F177" s="17" t="str">
        <f t="shared" si="14"/>
        <v>--</v>
      </c>
      <c r="G177" s="17">
        <f t="shared" si="15"/>
        <v>0</v>
      </c>
      <c r="H177" s="17" t="str">
        <f t="shared" si="16"/>
        <v>--</v>
      </c>
      <c r="I177" s="18">
        <f>IFERROR(VLOOKUP(C177,LastWeek!B:Q,8,FALSE),"")</f>
        <v>600</v>
      </c>
      <c r="J177" s="19">
        <v>0</v>
      </c>
      <c r="K177" s="19">
        <v>0</v>
      </c>
      <c r="L177" s="18">
        <f>IFERROR(VLOOKUP(C177,LastWeek!B:Q,11,FALSE),"")</f>
        <v>0</v>
      </c>
      <c r="M177" s="19">
        <v>0</v>
      </c>
      <c r="N177" s="20" t="s">
        <v>58</v>
      </c>
      <c r="O177" s="21" t="str">
        <f>IFERROR(VLOOKUP(C177,LastWeek!B:Q,13,FALSE),"")</f>
        <v>MP</v>
      </c>
      <c r="P177" s="16" t="str">
        <f>IFERROR(VLOOKUP(C177,LastWeek!B:Q,14,FALSE),"")</f>
        <v>Checking</v>
      </c>
      <c r="Q177" s="16" t="str">
        <f>IFERROR(VLOOKUP(C177,LastWeek!B:Q,15,FALSE),"")</f>
        <v>Sales</v>
      </c>
      <c r="R177" s="16"/>
      <c r="S177" s="22" t="str">
        <f>IFERROR(VLOOKUP(C177,LastWeek!B:Q,16,FALSE),"")</f>
        <v>Have be shipped last week</v>
      </c>
      <c r="T177" s="19">
        <v>0</v>
      </c>
      <c r="U177" s="19">
        <v>0</v>
      </c>
      <c r="V177" s="19">
        <v>0</v>
      </c>
      <c r="W177" s="19">
        <v>0</v>
      </c>
      <c r="X177" s="23">
        <v>0</v>
      </c>
      <c r="Y177" s="17">
        <v>0</v>
      </c>
      <c r="Z177" s="24" t="s">
        <v>58</v>
      </c>
      <c r="AA177" s="23">
        <v>75</v>
      </c>
      <c r="AB177" s="19" t="s">
        <v>58</v>
      </c>
      <c r="AC177" s="25" t="s">
        <v>68</v>
      </c>
      <c r="AD177" s="26" t="str">
        <f t="shared" si="17"/>
        <v>E</v>
      </c>
      <c r="AE177" s="19">
        <v>0</v>
      </c>
      <c r="AF177" s="19">
        <v>0</v>
      </c>
      <c r="AG177" s="19">
        <v>0</v>
      </c>
      <c r="AH177" s="19">
        <v>0</v>
      </c>
      <c r="AI177" s="15" t="s">
        <v>62</v>
      </c>
    </row>
    <row r="178" spans="1:35" ht="16.5" customHeight="1">
      <c r="A178">
        <v>1428</v>
      </c>
      <c r="B178" s="13" t="str">
        <f t="shared" si="12"/>
        <v>OverStock</v>
      </c>
      <c r="C178" s="14" t="s">
        <v>70</v>
      </c>
      <c r="D178" s="15" t="s">
        <v>71</v>
      </c>
      <c r="E178" s="16">
        <f t="shared" si="13"/>
        <v>11.6</v>
      </c>
      <c r="F178" s="17">
        <f t="shared" si="14"/>
        <v>9</v>
      </c>
      <c r="G178" s="17">
        <f t="shared" si="15"/>
        <v>7.2</v>
      </c>
      <c r="H178" s="17">
        <f t="shared" si="16"/>
        <v>5.6</v>
      </c>
      <c r="I178" s="18">
        <f>IFERROR(VLOOKUP(C178,LastWeek!B:Q,8,FALSE),"")</f>
        <v>19800</v>
      </c>
      <c r="J178" s="19">
        <v>10800</v>
      </c>
      <c r="K178" s="19">
        <v>4200</v>
      </c>
      <c r="L178" s="18">
        <f>IFERROR(VLOOKUP(C178,LastWeek!B:Q,11,FALSE),"")</f>
        <v>8400</v>
      </c>
      <c r="M178" s="19">
        <v>17400</v>
      </c>
      <c r="N178" s="20" t="s">
        <v>61</v>
      </c>
      <c r="O178" s="21" t="str">
        <f>IFERROR(VLOOKUP(C178,LastWeek!B:Q,13,FALSE),"")</f>
        <v>MP</v>
      </c>
      <c r="P178" s="16" t="str">
        <f>IFERROR(VLOOKUP(C178,LastWeek!B:Q,14,FALSE),"")</f>
        <v>Done</v>
      </c>
      <c r="Q178" s="16" t="str">
        <f>IFERROR(VLOOKUP(C178,LastWeek!B:Q,15,FALSE),"")</f>
        <v>Sales</v>
      </c>
      <c r="R178" s="16"/>
      <c r="S178" s="22" t="str">
        <f>IFERROR(VLOOKUP(C178,LastWeek!B:Q,16,FALSE),"")</f>
        <v>Jan~Mar demand 21.6k</v>
      </c>
      <c r="T178" s="19">
        <v>17400</v>
      </c>
      <c r="U178" s="19">
        <v>0</v>
      </c>
      <c r="V178" s="19">
        <v>0</v>
      </c>
      <c r="W178" s="19">
        <v>0</v>
      </c>
      <c r="X178" s="23">
        <v>28200</v>
      </c>
      <c r="Y178" s="17">
        <v>18.8</v>
      </c>
      <c r="Z178" s="24">
        <v>14.6</v>
      </c>
      <c r="AA178" s="23">
        <v>1500</v>
      </c>
      <c r="AB178" s="19">
        <v>1934</v>
      </c>
      <c r="AC178" s="25">
        <v>1.3</v>
      </c>
      <c r="AD178" s="26">
        <f t="shared" si="17"/>
        <v>100</v>
      </c>
      <c r="AE178" s="19">
        <v>5400</v>
      </c>
      <c r="AF178" s="19">
        <v>10200</v>
      </c>
      <c r="AG178" s="19">
        <v>4800</v>
      </c>
      <c r="AH178" s="19">
        <v>7800</v>
      </c>
      <c r="AI178" s="15" t="s">
        <v>62</v>
      </c>
    </row>
    <row r="179" spans="1:35" ht="16.5" hidden="1" customHeight="1">
      <c r="A179">
        <v>1430</v>
      </c>
      <c r="B179" s="13" t="str">
        <f t="shared" si="12"/>
        <v>None</v>
      </c>
      <c r="C179" s="14" t="s">
        <v>241</v>
      </c>
      <c r="D179" s="15" t="s">
        <v>71</v>
      </c>
      <c r="E179" s="16" t="str">
        <f t="shared" si="13"/>
        <v>前八週無拉料</v>
      </c>
      <c r="F179" s="17" t="str">
        <f t="shared" si="14"/>
        <v>--</v>
      </c>
      <c r="G179" s="17" t="str">
        <f t="shared" si="15"/>
        <v>--</v>
      </c>
      <c r="H179" s="17" t="str">
        <f t="shared" si="16"/>
        <v>--</v>
      </c>
      <c r="I179" s="18">
        <f>IFERROR(VLOOKUP(C179,LastWeek!B:Q,8,FALSE),"")</f>
        <v>0</v>
      </c>
      <c r="J179" s="19">
        <v>0</v>
      </c>
      <c r="K179" s="19">
        <v>0</v>
      </c>
      <c r="L179" s="18">
        <f>IFERROR(VLOOKUP(C179,LastWeek!B:Q,11,FALSE),"")</f>
        <v>0</v>
      </c>
      <c r="M179" s="19">
        <v>0</v>
      </c>
      <c r="N179" s="20" t="s">
        <v>61</v>
      </c>
      <c r="O179" s="21" t="str">
        <f>IFERROR(VLOOKUP(C179,LastWeek!B:Q,13,FALSE),"")</f>
        <v>MP</v>
      </c>
      <c r="P179" s="16" t="str">
        <f>IFERROR(VLOOKUP(C179,LastWeek!B:Q,14,FALSE),"")</f>
        <v>Checking</v>
      </c>
      <c r="Q179" s="16" t="str">
        <f>IFERROR(VLOOKUP(C179,LastWeek!B:Q,15,FALSE),"")</f>
        <v>Sales</v>
      </c>
      <c r="R179" s="16"/>
      <c r="S179" s="22">
        <f>IFERROR(VLOOKUP(C179,LastWeek!B:Q,16,FALSE),"")</f>
        <v>0</v>
      </c>
      <c r="T179" s="19">
        <v>0</v>
      </c>
      <c r="U179" s="19">
        <v>0</v>
      </c>
      <c r="V179" s="19">
        <v>0</v>
      </c>
      <c r="W179" s="19">
        <v>0</v>
      </c>
      <c r="X179" s="23">
        <v>0</v>
      </c>
      <c r="Y179" s="17" t="s">
        <v>58</v>
      </c>
      <c r="Z179" s="24" t="s">
        <v>58</v>
      </c>
      <c r="AA179" s="23">
        <v>0</v>
      </c>
      <c r="AB179" s="19" t="s">
        <v>58</v>
      </c>
      <c r="AC179" s="25" t="s">
        <v>68</v>
      </c>
      <c r="AD179" s="26" t="str">
        <f t="shared" si="17"/>
        <v>E</v>
      </c>
      <c r="AE179" s="19">
        <v>0</v>
      </c>
      <c r="AF179" s="19">
        <v>0</v>
      </c>
      <c r="AG179" s="19">
        <v>0</v>
      </c>
      <c r="AH179" s="19">
        <v>0</v>
      </c>
      <c r="AI179" s="15" t="s">
        <v>62</v>
      </c>
    </row>
    <row r="180" spans="1:35" ht="16.5" customHeight="1">
      <c r="A180">
        <v>1432</v>
      </c>
      <c r="B180" s="13" t="str">
        <f t="shared" si="12"/>
        <v>OverStock</v>
      </c>
      <c r="C180" s="14" t="s">
        <v>72</v>
      </c>
      <c r="D180" s="15" t="s">
        <v>71</v>
      </c>
      <c r="E180" s="16">
        <f t="shared" si="13"/>
        <v>34.700000000000003</v>
      </c>
      <c r="F180" s="17">
        <f t="shared" si="14"/>
        <v>15.6</v>
      </c>
      <c r="G180" s="17">
        <f t="shared" si="15"/>
        <v>0</v>
      </c>
      <c r="H180" s="17">
        <f t="shared" si="16"/>
        <v>0</v>
      </c>
      <c r="I180" s="18">
        <f>IFERROR(VLOOKUP(C180,LastWeek!B:Q,8,FALSE),"")</f>
        <v>9600</v>
      </c>
      <c r="J180" s="19">
        <v>0</v>
      </c>
      <c r="K180" s="19">
        <v>0</v>
      </c>
      <c r="L180" s="18">
        <f>IFERROR(VLOOKUP(C180,LastWeek!B:Q,11,FALSE),"")</f>
        <v>7800</v>
      </c>
      <c r="M180" s="19">
        <v>15600</v>
      </c>
      <c r="N180" s="20" t="s">
        <v>61</v>
      </c>
      <c r="O180" s="21" t="str">
        <f>IFERROR(VLOOKUP(C180,LastWeek!B:Q,13,FALSE),"")</f>
        <v>MP</v>
      </c>
      <c r="P180" s="16" t="str">
        <f>IFERROR(VLOOKUP(C180,LastWeek!B:Q,14,FALSE),"")</f>
        <v>Checking</v>
      </c>
      <c r="Q180" s="16" t="str">
        <f>IFERROR(VLOOKUP(C180,LastWeek!B:Q,15,FALSE),"")</f>
        <v>SalesPM</v>
      </c>
      <c r="R180" s="16"/>
      <c r="S180" s="22" t="str">
        <f>IFERROR(VLOOKUP(C180,LastWeek!B:Q,16,FALSE),"")</f>
        <v>Lite-on forecast 3.6K/M</v>
      </c>
      <c r="T180" s="19">
        <v>15600</v>
      </c>
      <c r="U180" s="19">
        <v>0</v>
      </c>
      <c r="V180" s="19">
        <v>0</v>
      </c>
      <c r="W180" s="19">
        <v>0</v>
      </c>
      <c r="X180" s="23">
        <v>15600</v>
      </c>
      <c r="Y180" s="17">
        <v>34.700000000000003</v>
      </c>
      <c r="Z180" s="24">
        <v>15.6</v>
      </c>
      <c r="AA180" s="23">
        <v>450</v>
      </c>
      <c r="AB180" s="19">
        <v>1000</v>
      </c>
      <c r="AC180" s="25">
        <v>2.2000000000000002</v>
      </c>
      <c r="AD180" s="26">
        <f t="shared" si="17"/>
        <v>150</v>
      </c>
      <c r="AE180" s="19">
        <v>3600</v>
      </c>
      <c r="AF180" s="19">
        <v>5400</v>
      </c>
      <c r="AG180" s="19">
        <v>1200</v>
      </c>
      <c r="AH180" s="19">
        <v>3000</v>
      </c>
      <c r="AI180" s="15" t="s">
        <v>62</v>
      </c>
    </row>
    <row r="181" spans="1:35" ht="16.5" hidden="1" customHeight="1">
      <c r="A181">
        <v>1434</v>
      </c>
      <c r="B181" s="13" t="str">
        <f t="shared" si="12"/>
        <v>Normal</v>
      </c>
      <c r="C181" s="14" t="s">
        <v>188</v>
      </c>
      <c r="D181" s="15" t="s">
        <v>71</v>
      </c>
      <c r="E181" s="16">
        <f t="shared" si="13"/>
        <v>0</v>
      </c>
      <c r="F181" s="17" t="str">
        <f t="shared" si="14"/>
        <v>--</v>
      </c>
      <c r="G181" s="17">
        <f t="shared" si="15"/>
        <v>0</v>
      </c>
      <c r="H181" s="17" t="str">
        <f t="shared" si="16"/>
        <v>--</v>
      </c>
      <c r="I181" s="18">
        <f>IFERROR(VLOOKUP(C181,LastWeek!B:Q,8,FALSE),"")</f>
        <v>0</v>
      </c>
      <c r="J181" s="19">
        <v>0</v>
      </c>
      <c r="K181" s="19">
        <v>0</v>
      </c>
      <c r="L181" s="18">
        <f>IFERROR(VLOOKUP(C181,LastWeek!B:Q,11,FALSE),"")</f>
        <v>0</v>
      </c>
      <c r="M181" s="19">
        <v>0</v>
      </c>
      <c r="N181" s="20" t="s">
        <v>61</v>
      </c>
      <c r="O181" s="21" t="str">
        <f>IFERROR(VLOOKUP(C181,LastWeek!B:Q,13,FALSE),"")</f>
        <v>MP</v>
      </c>
      <c r="P181" s="16" t="str">
        <f>IFERROR(VLOOKUP(C181,LastWeek!B:Q,14,FALSE),"")</f>
        <v>Checking</v>
      </c>
      <c r="Q181" s="16" t="str">
        <f>IFERROR(VLOOKUP(C181,LastWeek!B:Q,15,FALSE),"")</f>
        <v>Sales</v>
      </c>
      <c r="R181" s="16"/>
      <c r="S181" s="22">
        <f>IFERROR(VLOOKUP(C181,LastWeek!B:Q,16,FALSE),"")</f>
        <v>0</v>
      </c>
      <c r="T181" s="19">
        <v>0</v>
      </c>
      <c r="U181" s="19">
        <v>0</v>
      </c>
      <c r="V181" s="19">
        <v>0</v>
      </c>
      <c r="W181" s="19">
        <v>0</v>
      </c>
      <c r="X181" s="23">
        <v>0</v>
      </c>
      <c r="Y181" s="17">
        <v>0</v>
      </c>
      <c r="Z181" s="24" t="s">
        <v>58</v>
      </c>
      <c r="AA181" s="23">
        <v>3</v>
      </c>
      <c r="AB181" s="19" t="s">
        <v>58</v>
      </c>
      <c r="AC181" s="25" t="s">
        <v>68</v>
      </c>
      <c r="AD181" s="26" t="str">
        <f t="shared" si="17"/>
        <v>E</v>
      </c>
      <c r="AE181" s="19">
        <v>0</v>
      </c>
      <c r="AF181" s="19">
        <v>0</v>
      </c>
      <c r="AG181" s="19">
        <v>0</v>
      </c>
      <c r="AH181" s="19">
        <v>0</v>
      </c>
      <c r="AI181" s="15" t="s">
        <v>62</v>
      </c>
    </row>
    <row r="182" spans="1:35" ht="16.5" customHeight="1">
      <c r="A182">
        <v>3221</v>
      </c>
      <c r="B182" s="13" t="str">
        <f t="shared" si="12"/>
        <v>OverStock</v>
      </c>
      <c r="C182" s="14" t="s">
        <v>340</v>
      </c>
      <c r="D182" s="15" t="s">
        <v>243</v>
      </c>
      <c r="E182" s="16">
        <f t="shared" si="13"/>
        <v>0</v>
      </c>
      <c r="F182" s="17">
        <f t="shared" si="14"/>
        <v>0</v>
      </c>
      <c r="G182" s="17">
        <f t="shared" si="15"/>
        <v>24</v>
      </c>
      <c r="H182" s="17">
        <f t="shared" si="16"/>
        <v>40.5</v>
      </c>
      <c r="I182" s="18">
        <f>IFERROR(VLOOKUP(C182,LastWeek!B:Q,8,FALSE),"")</f>
        <v>9000</v>
      </c>
      <c r="J182" s="19">
        <v>9000</v>
      </c>
      <c r="K182" s="19">
        <v>9000</v>
      </c>
      <c r="L182" s="18">
        <f>IFERROR(VLOOKUP(C182,LastWeek!B:Q,11,FALSE),"")</f>
        <v>0</v>
      </c>
      <c r="M182" s="19">
        <v>0</v>
      </c>
      <c r="N182" s="20" t="s">
        <v>191</v>
      </c>
      <c r="O182" s="21" t="str">
        <f>IFERROR(VLOOKUP(C182,LastWeek!B:Q,13,FALSE),"")</f>
        <v>New</v>
      </c>
      <c r="P182" s="16" t="str">
        <f>IFERROR(VLOOKUP(C182,LastWeek!B:Q,14,FALSE),"")</f>
        <v>Checking</v>
      </c>
      <c r="Q182" s="16" t="str">
        <f>IFERROR(VLOOKUP(C182,LastWeek!B:Q,15,FALSE),"")</f>
        <v>Sales</v>
      </c>
      <c r="R182" s="16"/>
      <c r="S182" s="22" t="str">
        <f>IFERROR(VLOOKUP(C182,LastWeek!B:Q,16,FALSE),"")</f>
        <v>for new project, FCST:6K/M</v>
      </c>
      <c r="T182" s="19">
        <v>0</v>
      </c>
      <c r="U182" s="19">
        <v>0</v>
      </c>
      <c r="V182" s="19">
        <v>0</v>
      </c>
      <c r="W182" s="19">
        <v>0</v>
      </c>
      <c r="X182" s="23">
        <v>9000</v>
      </c>
      <c r="Y182" s="17">
        <v>24</v>
      </c>
      <c r="Z182" s="24">
        <v>40.5</v>
      </c>
      <c r="AA182" s="23">
        <v>375</v>
      </c>
      <c r="AB182" s="19">
        <v>222</v>
      </c>
      <c r="AC182" s="25">
        <v>0.6</v>
      </c>
      <c r="AD182" s="26">
        <f t="shared" si="17"/>
        <v>100</v>
      </c>
      <c r="AE182" s="19">
        <v>0</v>
      </c>
      <c r="AF182" s="19">
        <v>0</v>
      </c>
      <c r="AG182" s="19">
        <v>8000</v>
      </c>
      <c r="AH182" s="19">
        <v>0</v>
      </c>
      <c r="AI182" s="15" t="s">
        <v>62</v>
      </c>
    </row>
    <row r="183" spans="1:35" ht="16.5" customHeight="1">
      <c r="A183">
        <v>3388</v>
      </c>
      <c r="B183" s="13" t="str">
        <f t="shared" si="12"/>
        <v>OverStock</v>
      </c>
      <c r="C183" s="14" t="s">
        <v>341</v>
      </c>
      <c r="D183" s="15" t="s">
        <v>243</v>
      </c>
      <c r="E183" s="16">
        <f t="shared" si="13"/>
        <v>23.8</v>
      </c>
      <c r="F183" s="17">
        <f t="shared" si="14"/>
        <v>12.4</v>
      </c>
      <c r="G183" s="17">
        <f t="shared" si="15"/>
        <v>0</v>
      </c>
      <c r="H183" s="17">
        <f t="shared" si="16"/>
        <v>0</v>
      </c>
      <c r="I183" s="18">
        <f>IFERROR(VLOOKUP(C183,LastWeek!B:Q,8,FALSE),"")</f>
        <v>54000</v>
      </c>
      <c r="J183" s="19">
        <v>0</v>
      </c>
      <c r="K183" s="19">
        <v>0</v>
      </c>
      <c r="L183" s="18">
        <f>IFERROR(VLOOKUP(C183,LastWeek!B:Q,11,FALSE),"")</f>
        <v>1414298</v>
      </c>
      <c r="M183" s="19">
        <v>1321298</v>
      </c>
      <c r="N183" s="20" t="s">
        <v>191</v>
      </c>
      <c r="O183" s="21" t="str">
        <f>IFERROR(VLOOKUP(C183,LastWeek!B:Q,13,FALSE),"")</f>
        <v>MP</v>
      </c>
      <c r="P183" s="16" t="str">
        <f>IFERROR(VLOOKUP(C183,LastWeek!B:Q,14,FALSE),"")</f>
        <v>Checking</v>
      </c>
      <c r="Q183" s="16" t="str">
        <f>IFERROR(VLOOKUP(C183,LastWeek!B:Q,15,FALSE),"")</f>
        <v>Sales</v>
      </c>
      <c r="R183" s="16"/>
      <c r="S183" s="22" t="str">
        <f>IFERROR(VLOOKUP(C183,LastWeek!B:Q,16,FALSE),"")</f>
        <v>FCST: 500K/M</v>
      </c>
      <c r="T183" s="19">
        <v>799298</v>
      </c>
      <c r="U183" s="19">
        <v>39000</v>
      </c>
      <c r="V183" s="19">
        <v>483000</v>
      </c>
      <c r="W183" s="19">
        <v>0</v>
      </c>
      <c r="X183" s="23">
        <v>1321298</v>
      </c>
      <c r="Y183" s="17">
        <v>23.8</v>
      </c>
      <c r="Z183" s="24">
        <v>12.4</v>
      </c>
      <c r="AA183" s="23">
        <v>55500</v>
      </c>
      <c r="AB183" s="19">
        <v>106728</v>
      </c>
      <c r="AC183" s="25">
        <v>1.9</v>
      </c>
      <c r="AD183" s="26">
        <f t="shared" si="17"/>
        <v>100</v>
      </c>
      <c r="AE183" s="19">
        <v>86598</v>
      </c>
      <c r="AF183" s="19">
        <v>643920</v>
      </c>
      <c r="AG183" s="19">
        <v>435304</v>
      </c>
      <c r="AH183" s="19">
        <v>36000</v>
      </c>
      <c r="AI183" s="15" t="s">
        <v>62</v>
      </c>
    </row>
    <row r="184" spans="1:35" ht="16.5" customHeight="1">
      <c r="A184">
        <v>3219</v>
      </c>
      <c r="B184" s="13" t="str">
        <f t="shared" si="12"/>
        <v>Normal</v>
      </c>
      <c r="C184" s="14" t="s">
        <v>342</v>
      </c>
      <c r="D184" s="15" t="s">
        <v>243</v>
      </c>
      <c r="E184" s="16">
        <f t="shared" si="13"/>
        <v>13.9</v>
      </c>
      <c r="F184" s="17">
        <f t="shared" si="14"/>
        <v>259.39999999999998</v>
      </c>
      <c r="G184" s="17">
        <f t="shared" si="15"/>
        <v>0</v>
      </c>
      <c r="H184" s="17">
        <f t="shared" si="16"/>
        <v>0</v>
      </c>
      <c r="I184" s="18">
        <f>IFERROR(VLOOKUP(C184,LastWeek!B:Q,8,FALSE),"")</f>
        <v>0</v>
      </c>
      <c r="J184" s="19">
        <v>0</v>
      </c>
      <c r="K184" s="19">
        <v>0</v>
      </c>
      <c r="L184" s="18">
        <f>IFERROR(VLOOKUP(C184,LastWeek!B:Q,11,FALSE),"")</f>
        <v>350800</v>
      </c>
      <c r="M184" s="19">
        <v>311800</v>
      </c>
      <c r="N184" s="20" t="s">
        <v>191</v>
      </c>
      <c r="O184" s="21" t="str">
        <f>IFERROR(VLOOKUP(C184,LastWeek!B:Q,13,FALSE),"")</f>
        <v>MP</v>
      </c>
      <c r="P184" s="16" t="str">
        <f>IFERROR(VLOOKUP(C184,LastWeek!B:Q,14,FALSE),"")</f>
        <v>Checking</v>
      </c>
      <c r="Q184" s="16" t="str">
        <f>IFERROR(VLOOKUP(C184,LastWeek!B:Q,15,FALSE),"")</f>
        <v>Sales</v>
      </c>
      <c r="R184" s="16"/>
      <c r="S184" s="22">
        <f>IFERROR(VLOOKUP(C184,LastWeek!B:Q,16,FALSE),"")</f>
        <v>0</v>
      </c>
      <c r="T184" s="19">
        <v>299800</v>
      </c>
      <c r="U184" s="19">
        <v>0</v>
      </c>
      <c r="V184" s="19">
        <v>12000</v>
      </c>
      <c r="W184" s="19">
        <v>0</v>
      </c>
      <c r="X184" s="23">
        <v>311800</v>
      </c>
      <c r="Y184" s="17">
        <v>13.9</v>
      </c>
      <c r="Z184" s="24">
        <v>259.39999999999998</v>
      </c>
      <c r="AA184" s="23">
        <v>22500</v>
      </c>
      <c r="AB184" s="19">
        <v>1202</v>
      </c>
      <c r="AC184" s="25">
        <v>0.1</v>
      </c>
      <c r="AD184" s="26">
        <f t="shared" si="17"/>
        <v>50</v>
      </c>
      <c r="AE184" s="19">
        <v>0</v>
      </c>
      <c r="AF184" s="19">
        <v>10820</v>
      </c>
      <c r="AG184" s="19">
        <v>15000</v>
      </c>
      <c r="AH184" s="19">
        <v>0</v>
      </c>
      <c r="AI184" s="15" t="s">
        <v>62</v>
      </c>
    </row>
    <row r="185" spans="1:35" ht="16.5" customHeight="1">
      <c r="A185">
        <v>4383</v>
      </c>
      <c r="B185" s="13" t="str">
        <f t="shared" si="12"/>
        <v>OverStock</v>
      </c>
      <c r="C185" s="14" t="s">
        <v>343</v>
      </c>
      <c r="D185" s="15" t="s">
        <v>243</v>
      </c>
      <c r="E185" s="16">
        <f t="shared" si="13"/>
        <v>31.3</v>
      </c>
      <c r="F185" s="17">
        <f t="shared" si="14"/>
        <v>6.2</v>
      </c>
      <c r="G185" s="17">
        <f t="shared" si="15"/>
        <v>0</v>
      </c>
      <c r="H185" s="17">
        <f t="shared" si="16"/>
        <v>0</v>
      </c>
      <c r="I185" s="18">
        <f>IFERROR(VLOOKUP(C185,LastWeek!B:Q,8,FALSE),"")</f>
        <v>60000</v>
      </c>
      <c r="J185" s="19">
        <v>0</v>
      </c>
      <c r="K185" s="19">
        <v>0</v>
      </c>
      <c r="L185" s="18">
        <f>IFERROR(VLOOKUP(C185,LastWeek!B:Q,11,FALSE),"")</f>
        <v>149900</v>
      </c>
      <c r="M185" s="19">
        <v>140900</v>
      </c>
      <c r="N185" s="20" t="s">
        <v>191</v>
      </c>
      <c r="O185" s="21" t="str">
        <f>IFERROR(VLOOKUP(C185,LastWeek!B:Q,13,FALSE),"")</f>
        <v>MP</v>
      </c>
      <c r="P185" s="16" t="str">
        <f>IFERROR(VLOOKUP(C185,LastWeek!B:Q,14,FALSE),"")</f>
        <v>Checking</v>
      </c>
      <c r="Q185" s="16" t="str">
        <f>IFERROR(VLOOKUP(C185,LastWeek!B:Q,15,FALSE),"")</f>
        <v>Sales</v>
      </c>
      <c r="R185" s="16"/>
      <c r="S185" s="22" t="str">
        <f>IFERROR(VLOOKUP(C185,LastWeek!B:Q,16,FALSE),"")</f>
        <v>FCST:30K/M</v>
      </c>
      <c r="T185" s="19">
        <v>35900</v>
      </c>
      <c r="U185" s="19">
        <v>0</v>
      </c>
      <c r="V185" s="19">
        <v>105000</v>
      </c>
      <c r="W185" s="19">
        <v>0</v>
      </c>
      <c r="X185" s="23">
        <v>140900</v>
      </c>
      <c r="Y185" s="17">
        <v>31.3</v>
      </c>
      <c r="Z185" s="24">
        <v>6.2</v>
      </c>
      <c r="AA185" s="23">
        <v>4500</v>
      </c>
      <c r="AB185" s="19">
        <v>22683</v>
      </c>
      <c r="AC185" s="25">
        <v>5</v>
      </c>
      <c r="AD185" s="26">
        <f t="shared" si="17"/>
        <v>150</v>
      </c>
      <c r="AE185" s="19">
        <v>108144</v>
      </c>
      <c r="AF185" s="19">
        <v>96000</v>
      </c>
      <c r="AG185" s="19">
        <v>32000</v>
      </c>
      <c r="AH185" s="19">
        <v>0</v>
      </c>
      <c r="AI185" s="15" t="s">
        <v>62</v>
      </c>
    </row>
    <row r="186" spans="1:35" ht="16.5" customHeight="1">
      <c r="A186">
        <v>1440</v>
      </c>
      <c r="B186" s="13" t="str">
        <f t="shared" si="12"/>
        <v>Normal</v>
      </c>
      <c r="C186" s="14" t="s">
        <v>346</v>
      </c>
      <c r="D186" s="15" t="s">
        <v>243</v>
      </c>
      <c r="E186" s="16">
        <f t="shared" si="13"/>
        <v>8.6</v>
      </c>
      <c r="F186" s="17">
        <f t="shared" si="14"/>
        <v>4.9000000000000004</v>
      </c>
      <c r="G186" s="17">
        <f t="shared" si="15"/>
        <v>1.1000000000000001</v>
      </c>
      <c r="H186" s="17">
        <f t="shared" si="16"/>
        <v>0.6</v>
      </c>
      <c r="I186" s="18">
        <f>IFERROR(VLOOKUP(C186,LastWeek!B:Q,8,FALSE),"")</f>
        <v>250000</v>
      </c>
      <c r="J186" s="19">
        <v>40000</v>
      </c>
      <c r="K186" s="19">
        <v>40000</v>
      </c>
      <c r="L186" s="18">
        <f>IFERROR(VLOOKUP(C186,LastWeek!B:Q,11,FALSE),"")</f>
        <v>276936</v>
      </c>
      <c r="M186" s="19">
        <v>325936</v>
      </c>
      <c r="N186" s="20" t="s">
        <v>191</v>
      </c>
      <c r="O186" s="21" t="str">
        <f>IFERROR(VLOOKUP(C186,LastWeek!B:Q,13,FALSE),"")</f>
        <v>MP</v>
      </c>
      <c r="P186" s="16" t="str">
        <f>IFERROR(VLOOKUP(C186,LastWeek!B:Q,14,FALSE),"")</f>
        <v>Checking</v>
      </c>
      <c r="Q186" s="16" t="str">
        <f>IFERROR(VLOOKUP(C186,LastWeek!B:Q,15,FALSE),"")</f>
        <v>Sales</v>
      </c>
      <c r="R186" s="16"/>
      <c r="S186" s="22">
        <f>IFERROR(VLOOKUP(C186,LastWeek!B:Q,16,FALSE),"")</f>
        <v>0</v>
      </c>
      <c r="T186" s="19">
        <v>87000</v>
      </c>
      <c r="U186" s="19">
        <v>150000</v>
      </c>
      <c r="V186" s="19">
        <v>88936</v>
      </c>
      <c r="W186" s="19">
        <v>0</v>
      </c>
      <c r="X186" s="23">
        <v>365936</v>
      </c>
      <c r="Y186" s="17">
        <v>9.6</v>
      </c>
      <c r="Z186" s="24">
        <v>5.6</v>
      </c>
      <c r="AA186" s="23">
        <v>38013</v>
      </c>
      <c r="AB186" s="19">
        <v>65874</v>
      </c>
      <c r="AC186" s="25">
        <v>1.7</v>
      </c>
      <c r="AD186" s="26">
        <f t="shared" si="17"/>
        <v>100</v>
      </c>
      <c r="AE186" s="19">
        <v>174308</v>
      </c>
      <c r="AF186" s="19">
        <v>418560</v>
      </c>
      <c r="AG186" s="19">
        <v>400000</v>
      </c>
      <c r="AH186" s="19">
        <v>0</v>
      </c>
      <c r="AI186" s="15" t="s">
        <v>62</v>
      </c>
    </row>
    <row r="187" spans="1:35" ht="16.5" hidden="1" customHeight="1">
      <c r="A187">
        <v>9071</v>
      </c>
      <c r="B187" s="13" t="str">
        <f t="shared" si="12"/>
        <v>None</v>
      </c>
      <c r="C187" s="14" t="s">
        <v>348</v>
      </c>
      <c r="D187" s="15" t="s">
        <v>243</v>
      </c>
      <c r="E187" s="16" t="str">
        <f t="shared" si="13"/>
        <v>前八週無拉料</v>
      </c>
      <c r="F187" s="17" t="str">
        <f t="shared" si="14"/>
        <v>--</v>
      </c>
      <c r="G187" s="17" t="str">
        <f t="shared" si="15"/>
        <v>--</v>
      </c>
      <c r="H187" s="17" t="str">
        <f t="shared" si="16"/>
        <v>--</v>
      </c>
      <c r="I187" s="18">
        <f>IFERROR(VLOOKUP(C187,LastWeek!B:Q,8,FALSE),"")</f>
        <v>0</v>
      </c>
      <c r="J187" s="19">
        <v>0</v>
      </c>
      <c r="K187" s="19">
        <v>0</v>
      </c>
      <c r="L187" s="18">
        <f>IFERROR(VLOOKUP(C187,LastWeek!B:Q,11,FALSE),"")</f>
        <v>0</v>
      </c>
      <c r="M187" s="19">
        <v>0</v>
      </c>
      <c r="N187" s="20" t="s">
        <v>191</v>
      </c>
      <c r="O187" s="21" t="str">
        <f>IFERROR(VLOOKUP(C187,LastWeek!B:Q,13,FALSE),"")</f>
        <v>New</v>
      </c>
      <c r="P187" s="16" t="str">
        <f>IFERROR(VLOOKUP(C187,LastWeek!B:Q,14,FALSE),"")</f>
        <v>Checking</v>
      </c>
      <c r="Q187" s="16" t="str">
        <f>IFERROR(VLOOKUP(C187,LastWeek!B:Q,15,FALSE),"")</f>
        <v>Sales</v>
      </c>
      <c r="R187" s="16"/>
      <c r="S187" s="22">
        <f>IFERROR(VLOOKUP(C187,LastWeek!B:Q,16,FALSE),"")</f>
        <v>0</v>
      </c>
      <c r="T187" s="19">
        <v>0</v>
      </c>
      <c r="U187" s="19">
        <v>0</v>
      </c>
      <c r="V187" s="19">
        <v>0</v>
      </c>
      <c r="W187" s="19">
        <v>0</v>
      </c>
      <c r="X187" s="23">
        <v>0</v>
      </c>
      <c r="Y187" s="17" t="s">
        <v>58</v>
      </c>
      <c r="Z187" s="24" t="s">
        <v>58</v>
      </c>
      <c r="AA187" s="23">
        <v>0</v>
      </c>
      <c r="AB187" s="19" t="s">
        <v>58</v>
      </c>
      <c r="AC187" s="25" t="s">
        <v>68</v>
      </c>
      <c r="AD187" s="26" t="str">
        <f t="shared" si="17"/>
        <v>E</v>
      </c>
      <c r="AE187" s="19">
        <v>0</v>
      </c>
      <c r="AF187" s="19">
        <v>0</v>
      </c>
      <c r="AG187" s="19">
        <v>0</v>
      </c>
      <c r="AH187" s="19">
        <v>0</v>
      </c>
      <c r="AI187" s="15" t="s">
        <v>62</v>
      </c>
    </row>
    <row r="188" spans="1:35" ht="16.5" customHeight="1">
      <c r="A188">
        <v>1442</v>
      </c>
      <c r="B188" s="13" t="str">
        <f t="shared" si="12"/>
        <v>Normal</v>
      </c>
      <c r="C188" s="14" t="s">
        <v>349</v>
      </c>
      <c r="D188" s="15" t="s">
        <v>243</v>
      </c>
      <c r="E188" s="16">
        <f t="shared" si="13"/>
        <v>4.0999999999999996</v>
      </c>
      <c r="F188" s="17">
        <f t="shared" si="14"/>
        <v>3.3</v>
      </c>
      <c r="G188" s="17">
        <f t="shared" si="15"/>
        <v>4.0999999999999996</v>
      </c>
      <c r="H188" s="17">
        <f t="shared" si="16"/>
        <v>3.3</v>
      </c>
      <c r="I188" s="18">
        <f>IFERROR(VLOOKUP(C188,LastWeek!B:Q,8,FALSE),"")</f>
        <v>130000</v>
      </c>
      <c r="J188" s="19">
        <v>113200</v>
      </c>
      <c r="K188" s="19">
        <v>113200</v>
      </c>
      <c r="L188" s="18">
        <f>IFERROR(VLOOKUP(C188,LastWeek!B:Q,11,FALSE),"")</f>
        <v>140000</v>
      </c>
      <c r="M188" s="19">
        <v>114300</v>
      </c>
      <c r="N188" s="20" t="s">
        <v>191</v>
      </c>
      <c r="O188" s="21" t="str">
        <f>IFERROR(VLOOKUP(C188,LastWeek!B:Q,13,FALSE),"")</f>
        <v>MP</v>
      </c>
      <c r="P188" s="16" t="str">
        <f>IFERROR(VLOOKUP(C188,LastWeek!B:Q,14,FALSE),"")</f>
        <v>Checking</v>
      </c>
      <c r="Q188" s="16" t="str">
        <f>IFERROR(VLOOKUP(C188,LastWeek!B:Q,15,FALSE),"")</f>
        <v>Sales</v>
      </c>
      <c r="R188" s="16"/>
      <c r="S188" s="22">
        <f>IFERROR(VLOOKUP(C188,LastWeek!B:Q,16,FALSE),"")</f>
        <v>0</v>
      </c>
      <c r="T188" s="19">
        <v>91800</v>
      </c>
      <c r="U188" s="19">
        <v>0</v>
      </c>
      <c r="V188" s="19">
        <v>22500</v>
      </c>
      <c r="W188" s="19">
        <v>0</v>
      </c>
      <c r="X188" s="23">
        <v>227500</v>
      </c>
      <c r="Y188" s="17">
        <v>8.1999999999999993</v>
      </c>
      <c r="Z188" s="24">
        <v>6.6</v>
      </c>
      <c r="AA188" s="23">
        <v>27813</v>
      </c>
      <c r="AB188" s="19">
        <v>34444</v>
      </c>
      <c r="AC188" s="25">
        <v>1.2</v>
      </c>
      <c r="AD188" s="26">
        <f t="shared" si="17"/>
        <v>100</v>
      </c>
      <c r="AE188" s="19">
        <v>80000</v>
      </c>
      <c r="AF188" s="19">
        <v>150000</v>
      </c>
      <c r="AG188" s="19">
        <v>80000</v>
      </c>
      <c r="AH188" s="19">
        <v>80000</v>
      </c>
      <c r="AI188" s="15" t="s">
        <v>62</v>
      </c>
    </row>
    <row r="189" spans="1:35" ht="16.5" hidden="1" customHeight="1">
      <c r="A189">
        <v>8797</v>
      </c>
      <c r="B189" s="13" t="str">
        <f t="shared" si="12"/>
        <v>Normal</v>
      </c>
      <c r="C189" s="14" t="s">
        <v>351</v>
      </c>
      <c r="D189" s="15" t="s">
        <v>243</v>
      </c>
      <c r="E189" s="16">
        <f t="shared" si="13"/>
        <v>0</v>
      </c>
      <c r="F189" s="17" t="str">
        <f t="shared" si="14"/>
        <v>--</v>
      </c>
      <c r="G189" s="17">
        <f t="shared" si="15"/>
        <v>0</v>
      </c>
      <c r="H189" s="17" t="str">
        <f t="shared" si="16"/>
        <v>--</v>
      </c>
      <c r="I189" s="18">
        <f>IFERROR(VLOOKUP(C189,LastWeek!B:Q,8,FALSE),"")</f>
        <v>0</v>
      </c>
      <c r="J189" s="19">
        <v>0</v>
      </c>
      <c r="K189" s="19">
        <v>0</v>
      </c>
      <c r="L189" s="18">
        <f>IFERROR(VLOOKUP(C189,LastWeek!B:Q,11,FALSE),"")</f>
        <v>6000</v>
      </c>
      <c r="M189" s="19">
        <v>0</v>
      </c>
      <c r="N189" s="20" t="s">
        <v>191</v>
      </c>
      <c r="O189" s="21" t="str">
        <f>IFERROR(VLOOKUP(C189,LastWeek!B:Q,13,FALSE),"")</f>
        <v/>
      </c>
      <c r="P189" s="16" t="str">
        <f>IFERROR(VLOOKUP(C189,LastWeek!B:Q,14,FALSE),"")</f>
        <v>Checking</v>
      </c>
      <c r="Q189" s="16" t="str">
        <f>IFERROR(VLOOKUP(C189,LastWeek!B:Q,15,FALSE),"")</f>
        <v>PM</v>
      </c>
      <c r="R189" s="16"/>
      <c r="S189" s="22" t="str">
        <f>IFERROR(VLOOKUP(C189,LastWeek!B:Q,16,FALSE),"")</f>
        <v>HUB沒光寶6K</v>
      </c>
      <c r="T189" s="19">
        <v>0</v>
      </c>
      <c r="U189" s="19">
        <v>0</v>
      </c>
      <c r="V189" s="19">
        <v>0</v>
      </c>
      <c r="W189" s="19">
        <v>0</v>
      </c>
      <c r="X189" s="23">
        <v>0</v>
      </c>
      <c r="Y189" s="17">
        <v>0</v>
      </c>
      <c r="Z189" s="24" t="s">
        <v>58</v>
      </c>
      <c r="AA189" s="23">
        <v>1313</v>
      </c>
      <c r="AB189" s="19" t="s">
        <v>58</v>
      </c>
      <c r="AC189" s="25" t="s">
        <v>68</v>
      </c>
      <c r="AD189" s="26" t="str">
        <f t="shared" si="17"/>
        <v>E</v>
      </c>
      <c r="AE189" s="19">
        <v>0</v>
      </c>
      <c r="AF189" s="19">
        <v>0</v>
      </c>
      <c r="AG189" s="19">
        <v>0</v>
      </c>
      <c r="AH189" s="19">
        <v>0</v>
      </c>
      <c r="AI189" s="15" t="s">
        <v>62</v>
      </c>
    </row>
    <row r="190" spans="1:35" ht="16.5" customHeight="1">
      <c r="A190">
        <v>1443</v>
      </c>
      <c r="B190" s="13" t="str">
        <f t="shared" si="12"/>
        <v>OverStock</v>
      </c>
      <c r="C190" s="14" t="s">
        <v>352</v>
      </c>
      <c r="D190" s="15" t="s">
        <v>243</v>
      </c>
      <c r="E190" s="16">
        <f t="shared" si="13"/>
        <v>0</v>
      </c>
      <c r="F190" s="17">
        <f t="shared" si="14"/>
        <v>0</v>
      </c>
      <c r="G190" s="17">
        <f t="shared" si="15"/>
        <v>20</v>
      </c>
      <c r="H190" s="17">
        <f t="shared" si="16"/>
        <v>3.8</v>
      </c>
      <c r="I190" s="18">
        <f>IFERROR(VLOOKUP(C190,LastWeek!B:Q,8,FALSE),"")</f>
        <v>0</v>
      </c>
      <c r="J190" s="19">
        <v>20000</v>
      </c>
      <c r="K190" s="19">
        <v>0</v>
      </c>
      <c r="L190" s="18">
        <f>IFERROR(VLOOKUP(C190,LastWeek!B:Q,11,FALSE),"")</f>
        <v>0</v>
      </c>
      <c r="M190" s="19">
        <v>0</v>
      </c>
      <c r="N190" s="20" t="s">
        <v>191</v>
      </c>
      <c r="O190" s="21" t="str">
        <f>IFERROR(VLOOKUP(C190,LastWeek!B:Q,13,FALSE),"")</f>
        <v>MP</v>
      </c>
      <c r="P190" s="16" t="str">
        <f>IFERROR(VLOOKUP(C190,LastWeek!B:Q,14,FALSE),"")</f>
        <v>Checking</v>
      </c>
      <c r="Q190" s="16" t="str">
        <f>IFERROR(VLOOKUP(C190,LastWeek!B:Q,15,FALSE),"")</f>
        <v>Sales</v>
      </c>
      <c r="R190" s="16"/>
      <c r="S190" s="22" t="str">
        <f>IFERROR(VLOOKUP(C190,LastWeek!B:Q,16,FALSE),"")</f>
        <v>FCST:30K/M</v>
      </c>
      <c r="T190" s="19">
        <v>0</v>
      </c>
      <c r="U190" s="19">
        <v>0</v>
      </c>
      <c r="V190" s="19">
        <v>0</v>
      </c>
      <c r="W190" s="19">
        <v>0</v>
      </c>
      <c r="X190" s="23">
        <v>20000</v>
      </c>
      <c r="Y190" s="17">
        <v>20</v>
      </c>
      <c r="Z190" s="24">
        <v>3.8</v>
      </c>
      <c r="AA190" s="23">
        <v>1000</v>
      </c>
      <c r="AB190" s="19">
        <v>5333</v>
      </c>
      <c r="AC190" s="25">
        <v>5.3</v>
      </c>
      <c r="AD190" s="26">
        <f t="shared" si="17"/>
        <v>150</v>
      </c>
      <c r="AE190" s="19">
        <v>12000</v>
      </c>
      <c r="AF190" s="19">
        <v>16000</v>
      </c>
      <c r="AG190" s="19">
        <v>20000</v>
      </c>
      <c r="AH190" s="19">
        <v>0</v>
      </c>
      <c r="AI190" s="15" t="s">
        <v>62</v>
      </c>
    </row>
    <row r="191" spans="1:35" ht="16.5" hidden="1" customHeight="1">
      <c r="A191">
        <v>2805</v>
      </c>
      <c r="B191" s="13" t="str">
        <f t="shared" si="12"/>
        <v>None</v>
      </c>
      <c r="C191" s="14" t="s">
        <v>73</v>
      </c>
      <c r="D191" s="15" t="s">
        <v>74</v>
      </c>
      <c r="E191" s="16" t="str">
        <f t="shared" si="13"/>
        <v>前八週無拉料</v>
      </c>
      <c r="F191" s="17" t="str">
        <f t="shared" si="14"/>
        <v>--</v>
      </c>
      <c r="G191" s="17" t="str">
        <f t="shared" si="15"/>
        <v>--</v>
      </c>
      <c r="H191" s="17" t="str">
        <f t="shared" si="16"/>
        <v>--</v>
      </c>
      <c r="I191" s="18">
        <f>IFERROR(VLOOKUP(C191,LastWeek!B:Q,8,FALSE),"")</f>
        <v>0</v>
      </c>
      <c r="J191" s="19">
        <v>0</v>
      </c>
      <c r="K191" s="19">
        <v>0</v>
      </c>
      <c r="L191" s="18">
        <f>IFERROR(VLOOKUP(C191,LastWeek!B:Q,11,FALSE),"")</f>
        <v>0</v>
      </c>
      <c r="M191" s="19">
        <v>0</v>
      </c>
      <c r="N191" s="20" t="s">
        <v>61</v>
      </c>
      <c r="O191" s="21" t="str">
        <f>IFERROR(VLOOKUP(C191,LastWeek!B:Q,13,FALSE),"")</f>
        <v>MP</v>
      </c>
      <c r="P191" s="16" t="str">
        <f>IFERROR(VLOOKUP(C191,LastWeek!B:Q,14,FALSE),"")</f>
        <v>Checking</v>
      </c>
      <c r="Q191" s="16" t="str">
        <f>IFERROR(VLOOKUP(C191,LastWeek!B:Q,15,FALSE),"")</f>
        <v>Sales</v>
      </c>
      <c r="R191" s="16"/>
      <c r="S191" s="22">
        <f>IFERROR(VLOOKUP(C191,LastWeek!B:Q,16,FALSE),"")</f>
        <v>0</v>
      </c>
      <c r="T191" s="19">
        <v>0</v>
      </c>
      <c r="U191" s="19">
        <v>0</v>
      </c>
      <c r="V191" s="19">
        <v>0</v>
      </c>
      <c r="W191" s="19">
        <v>0</v>
      </c>
      <c r="X191" s="23">
        <v>0</v>
      </c>
      <c r="Y191" s="17" t="s">
        <v>58</v>
      </c>
      <c r="Z191" s="24" t="s">
        <v>58</v>
      </c>
      <c r="AA191" s="23">
        <v>0</v>
      </c>
      <c r="AB191" s="19" t="s">
        <v>58</v>
      </c>
      <c r="AC191" s="25" t="s">
        <v>68</v>
      </c>
      <c r="AD191" s="26" t="str">
        <f t="shared" si="17"/>
        <v>E</v>
      </c>
      <c r="AE191" s="19">
        <v>0</v>
      </c>
      <c r="AF191" s="19">
        <v>0</v>
      </c>
      <c r="AG191" s="19">
        <v>0</v>
      </c>
      <c r="AH191" s="19">
        <v>0</v>
      </c>
      <c r="AI191" s="15" t="s">
        <v>62</v>
      </c>
    </row>
    <row r="192" spans="1:35" ht="16.5" hidden="1" customHeight="1">
      <c r="A192">
        <v>1444</v>
      </c>
      <c r="B192" s="13" t="str">
        <f t="shared" si="12"/>
        <v>Normal</v>
      </c>
      <c r="C192" s="14" t="s">
        <v>354</v>
      </c>
      <c r="D192" s="15" t="s">
        <v>243</v>
      </c>
      <c r="E192" s="16">
        <f t="shared" si="13"/>
        <v>0</v>
      </c>
      <c r="F192" s="17" t="str">
        <f t="shared" si="14"/>
        <v>--</v>
      </c>
      <c r="G192" s="17">
        <f t="shared" si="15"/>
        <v>0</v>
      </c>
      <c r="H192" s="17" t="str">
        <f t="shared" si="16"/>
        <v>--</v>
      </c>
      <c r="I192" s="18">
        <f>IFERROR(VLOOKUP(C192,LastWeek!B:Q,8,FALSE),"")</f>
        <v>0</v>
      </c>
      <c r="J192" s="19">
        <v>0</v>
      </c>
      <c r="K192" s="19">
        <v>0</v>
      </c>
      <c r="L192" s="18">
        <f>IFERROR(VLOOKUP(C192,LastWeek!B:Q,11,FALSE),"")</f>
        <v>0</v>
      </c>
      <c r="M192" s="19">
        <v>0</v>
      </c>
      <c r="N192" s="20" t="s">
        <v>191</v>
      </c>
      <c r="O192" s="21" t="str">
        <f>IFERROR(VLOOKUP(C192,LastWeek!B:Q,13,FALSE),"")</f>
        <v>New</v>
      </c>
      <c r="P192" s="16" t="str">
        <f>IFERROR(VLOOKUP(C192,LastWeek!B:Q,14,FALSE),"")</f>
        <v>Checking</v>
      </c>
      <c r="Q192" s="16" t="str">
        <f>IFERROR(VLOOKUP(C192,LastWeek!B:Q,15,FALSE),"")</f>
        <v>Sales</v>
      </c>
      <c r="R192" s="16"/>
      <c r="S192" s="22">
        <f>IFERROR(VLOOKUP(C192,LastWeek!B:Q,16,FALSE),"")</f>
        <v>0</v>
      </c>
      <c r="T192" s="19">
        <v>0</v>
      </c>
      <c r="U192" s="19">
        <v>0</v>
      </c>
      <c r="V192" s="19">
        <v>0</v>
      </c>
      <c r="W192" s="19">
        <v>0</v>
      </c>
      <c r="X192" s="23">
        <v>0</v>
      </c>
      <c r="Y192" s="17">
        <v>0</v>
      </c>
      <c r="Z192" s="24" t="s">
        <v>58</v>
      </c>
      <c r="AA192" s="23">
        <v>125</v>
      </c>
      <c r="AB192" s="19" t="s">
        <v>58</v>
      </c>
      <c r="AC192" s="25" t="s">
        <v>68</v>
      </c>
      <c r="AD192" s="26" t="str">
        <f t="shared" si="17"/>
        <v>E</v>
      </c>
      <c r="AE192" s="19">
        <v>0</v>
      </c>
      <c r="AF192" s="19">
        <v>0</v>
      </c>
      <c r="AG192" s="19">
        <v>0</v>
      </c>
      <c r="AH192" s="19">
        <v>0</v>
      </c>
      <c r="AI192" s="15" t="s">
        <v>62</v>
      </c>
    </row>
    <row r="193" spans="1:35" ht="16.5" customHeight="1">
      <c r="A193">
        <v>3222</v>
      </c>
      <c r="B193" s="13" t="str">
        <f t="shared" si="12"/>
        <v>FCST</v>
      </c>
      <c r="C193" s="14" t="s">
        <v>189</v>
      </c>
      <c r="D193" s="15" t="s">
        <v>190</v>
      </c>
      <c r="E193" s="16" t="str">
        <f t="shared" si="13"/>
        <v>前八週無拉料</v>
      </c>
      <c r="F193" s="17">
        <f t="shared" si="14"/>
        <v>0</v>
      </c>
      <c r="G193" s="17" t="str">
        <f t="shared" si="15"/>
        <v>--</v>
      </c>
      <c r="H193" s="17">
        <f t="shared" si="16"/>
        <v>109.9</v>
      </c>
      <c r="I193" s="18">
        <f>IFERROR(VLOOKUP(C193,LastWeek!B:Q,8,FALSE),"")</f>
        <v>20000</v>
      </c>
      <c r="J193" s="19">
        <v>20000</v>
      </c>
      <c r="K193" s="19">
        <v>10000</v>
      </c>
      <c r="L193" s="18">
        <f>IFERROR(VLOOKUP(C193,LastWeek!B:Q,11,FALSE),"")</f>
        <v>2300</v>
      </c>
      <c r="M193" s="19">
        <v>0</v>
      </c>
      <c r="N193" s="20" t="s">
        <v>191</v>
      </c>
      <c r="O193" s="21" t="str">
        <f>IFERROR(VLOOKUP(C193,LastWeek!B:Q,13,FALSE),"")</f>
        <v>New</v>
      </c>
      <c r="P193" s="16" t="str">
        <f>IFERROR(VLOOKUP(C193,LastWeek!B:Q,14,FALSE),"")</f>
        <v>Checking</v>
      </c>
      <c r="Q193" s="16" t="str">
        <f>IFERROR(VLOOKUP(C193,LastWeek!B:Q,15,FALSE),"")</f>
        <v>Sales</v>
      </c>
      <c r="R193" s="16"/>
      <c r="S193" s="22" t="str">
        <f>IFERROR(VLOOKUP(C193,LastWeek!B:Q,16,FALSE),"")</f>
        <v>will consume 2K in Feb</v>
      </c>
      <c r="T193" s="19">
        <v>0</v>
      </c>
      <c r="U193" s="19">
        <v>0</v>
      </c>
      <c r="V193" s="19">
        <v>0</v>
      </c>
      <c r="W193" s="19">
        <v>0</v>
      </c>
      <c r="X193" s="23">
        <v>20000</v>
      </c>
      <c r="Y193" s="17" t="s">
        <v>58</v>
      </c>
      <c r="Z193" s="24">
        <v>109.9</v>
      </c>
      <c r="AA193" s="23">
        <v>0</v>
      </c>
      <c r="AB193" s="19">
        <v>182</v>
      </c>
      <c r="AC193" s="25" t="s">
        <v>65</v>
      </c>
      <c r="AD193" s="26" t="str">
        <f t="shared" si="17"/>
        <v>F</v>
      </c>
      <c r="AE193" s="19">
        <v>1641</v>
      </c>
      <c r="AF193" s="19">
        <v>0</v>
      </c>
      <c r="AG193" s="19">
        <v>0</v>
      </c>
      <c r="AH193" s="19">
        <v>0</v>
      </c>
      <c r="AI193" s="15" t="s">
        <v>62</v>
      </c>
    </row>
    <row r="194" spans="1:35" ht="16.5" customHeight="1">
      <c r="A194">
        <v>1446</v>
      </c>
      <c r="B194" s="13" t="str">
        <f t="shared" si="12"/>
        <v>OverStock</v>
      </c>
      <c r="C194" s="14" t="s">
        <v>355</v>
      </c>
      <c r="D194" s="15" t="s">
        <v>243</v>
      </c>
      <c r="E194" s="16">
        <f t="shared" si="13"/>
        <v>264</v>
      </c>
      <c r="F194" s="17">
        <f t="shared" si="14"/>
        <v>28.9</v>
      </c>
      <c r="G194" s="17">
        <f t="shared" si="15"/>
        <v>0</v>
      </c>
      <c r="H194" s="17">
        <f t="shared" si="16"/>
        <v>0</v>
      </c>
      <c r="I194" s="18">
        <f>IFERROR(VLOOKUP(C194,LastWeek!B:Q,8,FALSE),"")</f>
        <v>0</v>
      </c>
      <c r="J194" s="19">
        <v>0</v>
      </c>
      <c r="K194" s="19">
        <v>0</v>
      </c>
      <c r="L194" s="18">
        <f>IFERROR(VLOOKUP(C194,LastWeek!B:Q,11,FALSE),"")</f>
        <v>612000</v>
      </c>
      <c r="M194" s="19">
        <v>594000</v>
      </c>
      <c r="N194" s="20" t="s">
        <v>250</v>
      </c>
      <c r="O194" s="21" t="str">
        <f>IFERROR(VLOOKUP(C194,LastWeek!B:Q,13,FALSE),"")</f>
        <v>MP</v>
      </c>
      <c r="P194" s="16" t="str">
        <f>IFERROR(VLOOKUP(C194,LastWeek!B:Q,14,FALSE),"")</f>
        <v>Slow</v>
      </c>
      <c r="Q194" s="16" t="str">
        <f>IFERROR(VLOOKUP(C194,LastWeek!B:Q,15,FALSE),"")</f>
        <v>Sales</v>
      </c>
      <c r="R194" s="16"/>
      <c r="S194" s="22" t="str">
        <f>IFERROR(VLOOKUP(C194,LastWeek!B:Q,16,FALSE),"")</f>
        <v>demand delay to FEB, FCST:150K/M</v>
      </c>
      <c r="T194" s="19">
        <v>594000</v>
      </c>
      <c r="U194" s="19">
        <v>0</v>
      </c>
      <c r="V194" s="19">
        <v>0</v>
      </c>
      <c r="W194" s="19">
        <v>0</v>
      </c>
      <c r="X194" s="23">
        <v>594000</v>
      </c>
      <c r="Y194" s="17">
        <v>264</v>
      </c>
      <c r="Z194" s="24">
        <v>28.9</v>
      </c>
      <c r="AA194" s="23">
        <v>2250</v>
      </c>
      <c r="AB194" s="19">
        <v>20521</v>
      </c>
      <c r="AC194" s="25">
        <v>9.1</v>
      </c>
      <c r="AD194" s="26">
        <f t="shared" si="17"/>
        <v>150</v>
      </c>
      <c r="AE194" s="19">
        <v>29181</v>
      </c>
      <c r="AF194" s="19">
        <v>146158</v>
      </c>
      <c r="AG194" s="19">
        <v>91200</v>
      </c>
      <c r="AH194" s="19">
        <v>127968</v>
      </c>
      <c r="AI194" s="15" t="s">
        <v>62</v>
      </c>
    </row>
    <row r="195" spans="1:35" ht="16.5" customHeight="1">
      <c r="A195">
        <v>1447</v>
      </c>
      <c r="B195" s="13" t="str">
        <f t="shared" si="12"/>
        <v>ZeroZero</v>
      </c>
      <c r="C195" s="14" t="s">
        <v>356</v>
      </c>
      <c r="D195" s="15" t="s">
        <v>249</v>
      </c>
      <c r="E195" s="16" t="str">
        <f t="shared" si="13"/>
        <v>前八週無拉料</v>
      </c>
      <c r="F195" s="17" t="str">
        <f t="shared" si="14"/>
        <v>--</v>
      </c>
      <c r="G195" s="17" t="str">
        <f t="shared" si="15"/>
        <v>--</v>
      </c>
      <c r="H195" s="17" t="str">
        <f t="shared" si="16"/>
        <v>--</v>
      </c>
      <c r="I195" s="18">
        <f>IFERROR(VLOOKUP(C195,LastWeek!B:Q,8,FALSE),"")</f>
        <v>0</v>
      </c>
      <c r="J195" s="19">
        <v>11000</v>
      </c>
      <c r="K195" s="19">
        <v>11000</v>
      </c>
      <c r="L195" s="18">
        <f>IFERROR(VLOOKUP(C195,LastWeek!B:Q,11,FALSE),"")</f>
        <v>0</v>
      </c>
      <c r="M195" s="19">
        <v>0</v>
      </c>
      <c r="N195" s="20" t="s">
        <v>191</v>
      </c>
      <c r="O195" s="21" t="str">
        <f>IFERROR(VLOOKUP(C195,LastWeek!B:Q,13,FALSE),"")</f>
        <v>MP</v>
      </c>
      <c r="P195" s="16" t="str">
        <f>IFERROR(VLOOKUP(C195,LastWeek!B:Q,14,FALSE),"")</f>
        <v>Checking</v>
      </c>
      <c r="Q195" s="16" t="str">
        <f>IFERROR(VLOOKUP(C195,LastWeek!B:Q,15,FALSE),"")</f>
        <v>Sales</v>
      </c>
      <c r="R195" s="16"/>
      <c r="S195" s="22" t="str">
        <f>IFERROR(VLOOKUP(C195,LastWeek!B:Q,16,FALSE),"")</f>
        <v>correct PN: JT4K71-AS-200(K1)</v>
      </c>
      <c r="T195" s="19">
        <v>0</v>
      </c>
      <c r="U195" s="19">
        <v>0</v>
      </c>
      <c r="V195" s="19">
        <v>0</v>
      </c>
      <c r="W195" s="19">
        <v>0</v>
      </c>
      <c r="X195" s="23">
        <v>11000</v>
      </c>
      <c r="Y195" s="17" t="s">
        <v>58</v>
      </c>
      <c r="Z195" s="24" t="s">
        <v>58</v>
      </c>
      <c r="AA195" s="23">
        <v>0</v>
      </c>
      <c r="AB195" s="19">
        <v>0</v>
      </c>
      <c r="AC195" s="25" t="s">
        <v>68</v>
      </c>
      <c r="AD195" s="26" t="str">
        <f t="shared" si="17"/>
        <v>E</v>
      </c>
      <c r="AE195" s="19">
        <v>0</v>
      </c>
      <c r="AF195" s="19">
        <v>0</v>
      </c>
      <c r="AG195" s="19">
        <v>0</v>
      </c>
      <c r="AH195" s="19">
        <v>0</v>
      </c>
      <c r="AI195" s="15" t="s">
        <v>62</v>
      </c>
    </row>
    <row r="196" spans="1:35" ht="16.5" customHeight="1">
      <c r="A196">
        <v>4227</v>
      </c>
      <c r="B196" s="13" t="str">
        <f t="shared" ref="B196:B259" si="18">IF(OR(AA196=0,LEN(AA196)=0)*OR(AB196=0,LEN(AB196)=0),IF(X196&gt;0,"ZeroZero","None"),IF(IF(LEN(Y196)=0,0,Y196)&gt;16,"OverStock",IF(AA196=0,"FCST","Normal")))</f>
        <v>Normal</v>
      </c>
      <c r="C196" s="14" t="s">
        <v>357</v>
      </c>
      <c r="D196" s="15" t="s">
        <v>358</v>
      </c>
      <c r="E196" s="16">
        <f t="shared" ref="E196:E259" si="19">IF(AA196=0,"前八週無拉料",ROUND(M196/AA196,1))</f>
        <v>9.6</v>
      </c>
      <c r="F196" s="17">
        <f t="shared" ref="F196:F259" si="20">IF(OR(AB196=0,LEN(AB196)=0),"--",ROUND(M196/AB196,1))</f>
        <v>26.5</v>
      </c>
      <c r="G196" s="17">
        <f t="shared" ref="G196:G259" si="21">IF(AA196=0,"--",ROUND(J196/AA196,1))</f>
        <v>3.2</v>
      </c>
      <c r="H196" s="17">
        <f t="shared" ref="H196:H259" si="22">IF(OR(AB196=0,LEN(AB196)=0),"--",ROUND(J196/AB196,1))</f>
        <v>8.8000000000000007</v>
      </c>
      <c r="I196" s="18">
        <f>IFERROR(VLOOKUP(C196,LastWeek!B:Q,8,FALSE),"")</f>
        <v>2000</v>
      </c>
      <c r="J196" s="19">
        <v>2000</v>
      </c>
      <c r="K196" s="19">
        <v>2000</v>
      </c>
      <c r="L196" s="18">
        <f>IFERROR(VLOOKUP(C196,LastWeek!B:Q,11,FALSE),"")</f>
        <v>6000</v>
      </c>
      <c r="M196" s="19">
        <v>6000</v>
      </c>
      <c r="N196" s="20" t="s">
        <v>250</v>
      </c>
      <c r="O196" s="21" t="str">
        <f>IFERROR(VLOOKUP(C196,LastWeek!B:Q,13,FALSE),"")</f>
        <v>MP</v>
      </c>
      <c r="P196" s="16" t="str">
        <f>IFERROR(VLOOKUP(C196,LastWeek!B:Q,14,FALSE),"")</f>
        <v>Checking</v>
      </c>
      <c r="Q196" s="16" t="str">
        <f>IFERROR(VLOOKUP(C196,LastWeek!B:Q,15,FALSE),"")</f>
        <v>Sales</v>
      </c>
      <c r="R196" s="16"/>
      <c r="S196" s="22" t="str">
        <f>IFERROR(VLOOKUP(C196,LastWeek!B:Q,16,FALSE),"")</f>
        <v>FCST:2K/M</v>
      </c>
      <c r="T196" s="19">
        <v>6000</v>
      </c>
      <c r="U196" s="19">
        <v>0</v>
      </c>
      <c r="V196" s="19">
        <v>0</v>
      </c>
      <c r="W196" s="19">
        <v>0</v>
      </c>
      <c r="X196" s="23">
        <v>8000</v>
      </c>
      <c r="Y196" s="17">
        <v>12.8</v>
      </c>
      <c r="Z196" s="24">
        <v>35.4</v>
      </c>
      <c r="AA196" s="23">
        <v>625</v>
      </c>
      <c r="AB196" s="19">
        <v>226</v>
      </c>
      <c r="AC196" s="25">
        <v>0.4</v>
      </c>
      <c r="AD196" s="26">
        <f t="shared" ref="AD196:AD259" si="23">IF($AC196="E","E",IF($AC196="F","F",IF($AC196&lt;0.5,50,IF($AC196&lt;2,100,150))))</f>
        <v>50</v>
      </c>
      <c r="AE196" s="19">
        <v>0</v>
      </c>
      <c r="AF196" s="19">
        <v>879</v>
      </c>
      <c r="AG196" s="19">
        <v>2244</v>
      </c>
      <c r="AH196" s="19">
        <v>3262</v>
      </c>
      <c r="AI196" s="15" t="s">
        <v>62</v>
      </c>
    </row>
    <row r="197" spans="1:35" ht="16.5" customHeight="1">
      <c r="A197">
        <v>5947</v>
      </c>
      <c r="B197" s="13" t="str">
        <f t="shared" si="18"/>
        <v>Normal</v>
      </c>
      <c r="C197" s="14" t="s">
        <v>192</v>
      </c>
      <c r="D197" s="15" t="s">
        <v>163</v>
      </c>
      <c r="E197" s="16">
        <f t="shared" si="19"/>
        <v>4.5</v>
      </c>
      <c r="F197" s="17">
        <f t="shared" si="20"/>
        <v>5.3</v>
      </c>
      <c r="G197" s="17">
        <f t="shared" si="21"/>
        <v>7.5</v>
      </c>
      <c r="H197" s="17">
        <f t="shared" si="22"/>
        <v>8.9</v>
      </c>
      <c r="I197" s="18">
        <f>IFERROR(VLOOKUP(C197,LastWeek!B:Q,8,FALSE),"")</f>
        <v>94000</v>
      </c>
      <c r="J197" s="19">
        <v>69000</v>
      </c>
      <c r="K197" s="19">
        <v>9000</v>
      </c>
      <c r="L197" s="18">
        <f>IFERROR(VLOOKUP(C197,LastWeek!B:Q,11,FALSE),"")</f>
        <v>19207</v>
      </c>
      <c r="M197" s="19">
        <v>41079</v>
      </c>
      <c r="N197" s="20" t="s">
        <v>61</v>
      </c>
      <c r="O197" s="21" t="str">
        <f>IFERROR(VLOOKUP(C197,LastWeek!B:Q,13,FALSE),"")</f>
        <v>MP</v>
      </c>
      <c r="P197" s="16" t="str">
        <f>IFERROR(VLOOKUP(C197,LastWeek!B:Q,14,FALSE),"")</f>
        <v>Checking</v>
      </c>
      <c r="Q197" s="16" t="str">
        <f>IFERROR(VLOOKUP(C197,LastWeek!B:Q,15,FALSE),"")</f>
        <v>Sales</v>
      </c>
      <c r="R197" s="16"/>
      <c r="S197" s="22">
        <f>IFERROR(VLOOKUP(C197,LastWeek!B:Q,16,FALSE),"")</f>
        <v>0</v>
      </c>
      <c r="T197" s="19">
        <v>12000</v>
      </c>
      <c r="U197" s="19">
        <v>0</v>
      </c>
      <c r="V197" s="19">
        <v>29079</v>
      </c>
      <c r="W197" s="19">
        <v>0</v>
      </c>
      <c r="X197" s="23">
        <v>110079</v>
      </c>
      <c r="Y197" s="17">
        <v>11.9</v>
      </c>
      <c r="Z197" s="24">
        <v>14.2</v>
      </c>
      <c r="AA197" s="23">
        <v>9214</v>
      </c>
      <c r="AB197" s="19">
        <v>7778</v>
      </c>
      <c r="AC197" s="25">
        <v>0.8</v>
      </c>
      <c r="AD197" s="26">
        <f t="shared" si="23"/>
        <v>100</v>
      </c>
      <c r="AE197" s="19">
        <v>42000</v>
      </c>
      <c r="AF197" s="19">
        <v>23000</v>
      </c>
      <c r="AG197" s="19">
        <v>21000</v>
      </c>
      <c r="AH197" s="19">
        <v>23000</v>
      </c>
      <c r="AI197" s="15" t="s">
        <v>62</v>
      </c>
    </row>
    <row r="198" spans="1:35" ht="16.5" customHeight="1">
      <c r="A198">
        <v>4809</v>
      </c>
      <c r="B198" s="13" t="str">
        <f t="shared" si="18"/>
        <v>OverStock</v>
      </c>
      <c r="C198" s="14" t="s">
        <v>193</v>
      </c>
      <c r="D198" s="15" t="s">
        <v>163</v>
      </c>
      <c r="E198" s="16">
        <f t="shared" si="19"/>
        <v>12.5</v>
      </c>
      <c r="F198" s="17">
        <f t="shared" si="20"/>
        <v>13.1</v>
      </c>
      <c r="G198" s="17">
        <f t="shared" si="21"/>
        <v>7.8</v>
      </c>
      <c r="H198" s="17">
        <f t="shared" si="22"/>
        <v>8.1999999999999993</v>
      </c>
      <c r="I198" s="18">
        <f>IFERROR(VLOOKUP(C198,LastWeek!B:Q,8,FALSE),"")</f>
        <v>40000</v>
      </c>
      <c r="J198" s="19">
        <v>20000</v>
      </c>
      <c r="K198" s="19">
        <v>0</v>
      </c>
      <c r="L198" s="18">
        <f>IFERROR(VLOOKUP(C198,LastWeek!B:Q,11,FALSE),"")</f>
        <v>31570</v>
      </c>
      <c r="M198" s="19">
        <v>31912</v>
      </c>
      <c r="N198" s="20" t="s">
        <v>61</v>
      </c>
      <c r="O198" s="21" t="str">
        <f>IFERROR(VLOOKUP(C198,LastWeek!B:Q,13,FALSE),"")</f>
        <v>MP</v>
      </c>
      <c r="P198" s="16" t="str">
        <f>IFERROR(VLOOKUP(C198,LastWeek!B:Q,14,FALSE),"")</f>
        <v>Done</v>
      </c>
      <c r="Q198" s="16" t="str">
        <f>IFERROR(VLOOKUP(C198,LastWeek!B:Q,15,FALSE),"")</f>
        <v>Sales</v>
      </c>
      <c r="R198" s="16"/>
      <c r="S198" s="22" t="str">
        <f>IFERROR(VLOOKUP(C198,LastWeek!B:Q,16,FALSE),"")</f>
        <v>shortage</v>
      </c>
      <c r="T198" s="19">
        <v>2980</v>
      </c>
      <c r="U198" s="19">
        <v>0</v>
      </c>
      <c r="V198" s="19">
        <v>28932</v>
      </c>
      <c r="W198" s="19">
        <v>0</v>
      </c>
      <c r="X198" s="23">
        <v>51912</v>
      </c>
      <c r="Y198" s="17">
        <v>20.3</v>
      </c>
      <c r="Z198" s="24">
        <v>21.2</v>
      </c>
      <c r="AA198" s="23">
        <v>2559</v>
      </c>
      <c r="AB198" s="19">
        <v>2444</v>
      </c>
      <c r="AC198" s="25">
        <v>1</v>
      </c>
      <c r="AD198" s="26">
        <f t="shared" si="23"/>
        <v>100</v>
      </c>
      <c r="AE198" s="19">
        <v>16000</v>
      </c>
      <c r="AF198" s="19">
        <v>3000</v>
      </c>
      <c r="AG198" s="19">
        <v>6000</v>
      </c>
      <c r="AH198" s="19">
        <v>0</v>
      </c>
      <c r="AI198" s="15" t="s">
        <v>62</v>
      </c>
    </row>
    <row r="199" spans="1:35" ht="16.5" customHeight="1">
      <c r="A199">
        <v>1448</v>
      </c>
      <c r="B199" s="13" t="str">
        <f t="shared" si="18"/>
        <v>OverStock</v>
      </c>
      <c r="C199" s="14" t="s">
        <v>75</v>
      </c>
      <c r="D199" s="15" t="s">
        <v>76</v>
      </c>
      <c r="E199" s="16">
        <f t="shared" si="19"/>
        <v>56.7</v>
      </c>
      <c r="F199" s="17">
        <f t="shared" si="20"/>
        <v>1.5</v>
      </c>
      <c r="G199" s="17">
        <f t="shared" si="21"/>
        <v>717</v>
      </c>
      <c r="H199" s="17">
        <f t="shared" si="22"/>
        <v>19.3</v>
      </c>
      <c r="I199" s="18">
        <f>IFERROR(VLOOKUP(C199,LastWeek!B:Q,8,FALSE),"")</f>
        <v>930000</v>
      </c>
      <c r="J199" s="19">
        <v>862500</v>
      </c>
      <c r="K199" s="19">
        <v>459000</v>
      </c>
      <c r="L199" s="18">
        <f>IFERROR(VLOOKUP(C199,LastWeek!B:Q,11,FALSE),"")</f>
        <v>71290</v>
      </c>
      <c r="M199" s="19">
        <v>68260</v>
      </c>
      <c r="N199" s="20" t="s">
        <v>61</v>
      </c>
      <c r="O199" s="21" t="str">
        <f>IFERROR(VLOOKUP(C199,LastWeek!B:Q,13,FALSE),"")</f>
        <v>New</v>
      </c>
      <c r="P199" s="16" t="str">
        <f>IFERROR(VLOOKUP(C199,LastWeek!B:Q,14,FALSE),"")</f>
        <v>Done</v>
      </c>
      <c r="Q199" s="16" t="str">
        <f>IFERROR(VLOOKUP(C199,LastWeek!B:Q,15,FALSE),"")</f>
        <v>Sales</v>
      </c>
      <c r="R199" s="16"/>
      <c r="S199" s="22" t="str">
        <f>IFERROR(VLOOKUP(C199,LastWeek!B:Q,16,FALSE),"")</f>
        <v>B250 MP in Jan, forecast 150k/m</v>
      </c>
      <c r="T199" s="19">
        <v>30200</v>
      </c>
      <c r="U199" s="19">
        <v>0</v>
      </c>
      <c r="V199" s="19">
        <v>38060</v>
      </c>
      <c r="W199" s="19">
        <v>0</v>
      </c>
      <c r="X199" s="23">
        <v>930760</v>
      </c>
      <c r="Y199" s="17">
        <v>773.7</v>
      </c>
      <c r="Z199" s="24">
        <v>20.8</v>
      </c>
      <c r="AA199" s="23">
        <v>1203</v>
      </c>
      <c r="AB199" s="19">
        <v>44667</v>
      </c>
      <c r="AC199" s="25">
        <v>37.1</v>
      </c>
      <c r="AD199" s="26">
        <f t="shared" si="23"/>
        <v>150</v>
      </c>
      <c r="AE199" s="19">
        <v>159000</v>
      </c>
      <c r="AF199" s="19">
        <v>169500</v>
      </c>
      <c r="AG199" s="19">
        <v>144000</v>
      </c>
      <c r="AH199" s="19">
        <v>282000</v>
      </c>
      <c r="AI199" s="15" t="s">
        <v>62</v>
      </c>
    </row>
    <row r="200" spans="1:35" ht="16.5" customHeight="1">
      <c r="A200">
        <v>9003</v>
      </c>
      <c r="B200" s="13" t="str">
        <f t="shared" si="18"/>
        <v>FCST</v>
      </c>
      <c r="C200" s="14" t="s">
        <v>195</v>
      </c>
      <c r="D200" s="15" t="s">
        <v>190</v>
      </c>
      <c r="E200" s="16" t="str">
        <f t="shared" si="19"/>
        <v>前八週無拉料</v>
      </c>
      <c r="F200" s="17">
        <f t="shared" si="20"/>
        <v>115.4</v>
      </c>
      <c r="G200" s="17" t="str">
        <f t="shared" si="21"/>
        <v>--</v>
      </c>
      <c r="H200" s="17">
        <f t="shared" si="22"/>
        <v>0</v>
      </c>
      <c r="I200" s="18">
        <f>IFERROR(VLOOKUP(C200,LastWeek!B:Q,8,FALSE),"")</f>
        <v>0</v>
      </c>
      <c r="J200" s="19">
        <v>0</v>
      </c>
      <c r="K200" s="19">
        <v>0</v>
      </c>
      <c r="L200" s="18">
        <f>IFERROR(VLOOKUP(C200,LastWeek!B:Q,11,FALSE),"")</f>
        <v>3000</v>
      </c>
      <c r="M200" s="19">
        <v>3000</v>
      </c>
      <c r="N200" s="20" t="s">
        <v>61</v>
      </c>
      <c r="O200" s="21" t="str">
        <f>IFERROR(VLOOKUP(C200,LastWeek!B:Q,13,FALSE),"")</f>
        <v/>
      </c>
      <c r="P200" s="16" t="str">
        <f>IFERROR(VLOOKUP(C200,LastWeek!B:Q,14,FALSE),"")</f>
        <v>Checking</v>
      </c>
      <c r="Q200" s="16" t="str">
        <f>IFERROR(VLOOKUP(C200,LastWeek!B:Q,15,FALSE),"")</f>
        <v>Sales</v>
      </c>
      <c r="R200" s="16"/>
      <c r="S200" s="22">
        <f>IFERROR(VLOOKUP(C200,LastWeek!B:Q,16,FALSE),"")</f>
        <v>0</v>
      </c>
      <c r="T200" s="19">
        <v>3000</v>
      </c>
      <c r="U200" s="19">
        <v>0</v>
      </c>
      <c r="V200" s="19">
        <v>0</v>
      </c>
      <c r="W200" s="19">
        <v>0</v>
      </c>
      <c r="X200" s="23">
        <v>3000</v>
      </c>
      <c r="Y200" s="17" t="s">
        <v>58</v>
      </c>
      <c r="Z200" s="24">
        <v>115.4</v>
      </c>
      <c r="AA200" s="23">
        <v>0</v>
      </c>
      <c r="AB200" s="19">
        <v>26</v>
      </c>
      <c r="AC200" s="25" t="s">
        <v>65</v>
      </c>
      <c r="AD200" s="26" t="str">
        <f t="shared" si="23"/>
        <v>F</v>
      </c>
      <c r="AE200" s="19">
        <v>0</v>
      </c>
      <c r="AF200" s="19">
        <v>232</v>
      </c>
      <c r="AG200" s="19">
        <v>0</v>
      </c>
      <c r="AH200" s="19">
        <v>0</v>
      </c>
      <c r="AI200" s="15" t="s">
        <v>62</v>
      </c>
    </row>
    <row r="201" spans="1:35" ht="16.5" customHeight="1">
      <c r="A201">
        <v>1449</v>
      </c>
      <c r="B201" s="13" t="str">
        <f t="shared" si="18"/>
        <v>FCST</v>
      </c>
      <c r="C201" s="14" t="s">
        <v>196</v>
      </c>
      <c r="D201" s="15" t="s">
        <v>190</v>
      </c>
      <c r="E201" s="16" t="str">
        <f t="shared" si="19"/>
        <v>前八週無拉料</v>
      </c>
      <c r="F201" s="17">
        <f t="shared" si="20"/>
        <v>0</v>
      </c>
      <c r="G201" s="17" t="str">
        <f t="shared" si="21"/>
        <v>--</v>
      </c>
      <c r="H201" s="17">
        <f t="shared" si="22"/>
        <v>113.6</v>
      </c>
      <c r="I201" s="18">
        <f>IFERROR(VLOOKUP(C201,LastWeek!B:Q,8,FALSE),"")</f>
        <v>2500</v>
      </c>
      <c r="J201" s="19">
        <v>2500</v>
      </c>
      <c r="K201" s="19">
        <v>2500</v>
      </c>
      <c r="L201" s="18">
        <f>IFERROR(VLOOKUP(C201,LastWeek!B:Q,11,FALSE),"")</f>
        <v>0</v>
      </c>
      <c r="M201" s="19">
        <v>0</v>
      </c>
      <c r="N201" s="20" t="s">
        <v>58</v>
      </c>
      <c r="O201" s="21" t="str">
        <f>IFERROR(VLOOKUP(C201,LastWeek!B:Q,13,FALSE),"")</f>
        <v>New</v>
      </c>
      <c r="P201" s="16" t="str">
        <f>IFERROR(VLOOKUP(C201,LastWeek!B:Q,14,FALSE),"")</f>
        <v>Checking</v>
      </c>
      <c r="Q201" s="16" t="str">
        <f>IFERROR(VLOOKUP(C201,LastWeek!B:Q,15,FALSE),"")</f>
        <v>Sales</v>
      </c>
      <c r="R201" s="16"/>
      <c r="S201" s="22" t="str">
        <f>IFERROR(VLOOKUP(C201,LastWeek!B:Q,16,FALSE),"")</f>
        <v>Sample for new project</v>
      </c>
      <c r="T201" s="19">
        <v>0</v>
      </c>
      <c r="U201" s="19">
        <v>0</v>
      </c>
      <c r="V201" s="19">
        <v>0</v>
      </c>
      <c r="W201" s="19">
        <v>0</v>
      </c>
      <c r="X201" s="23">
        <v>2500</v>
      </c>
      <c r="Y201" s="17" t="s">
        <v>58</v>
      </c>
      <c r="Z201" s="24">
        <v>113.6</v>
      </c>
      <c r="AA201" s="23">
        <v>0</v>
      </c>
      <c r="AB201" s="19">
        <v>22</v>
      </c>
      <c r="AC201" s="25" t="s">
        <v>65</v>
      </c>
      <c r="AD201" s="26" t="str">
        <f t="shared" si="23"/>
        <v>F</v>
      </c>
      <c r="AE201" s="19">
        <v>100</v>
      </c>
      <c r="AF201" s="19">
        <v>100</v>
      </c>
      <c r="AG201" s="19">
        <v>0</v>
      </c>
      <c r="AH201" s="19">
        <v>0</v>
      </c>
      <c r="AI201" s="15" t="s">
        <v>62</v>
      </c>
    </row>
    <row r="202" spans="1:35" ht="16.5" customHeight="1">
      <c r="A202">
        <v>8452</v>
      </c>
      <c r="B202" s="13" t="str">
        <f t="shared" si="18"/>
        <v>OverStock</v>
      </c>
      <c r="C202" s="14" t="s">
        <v>197</v>
      </c>
      <c r="D202" s="15" t="s">
        <v>190</v>
      </c>
      <c r="E202" s="16">
        <f t="shared" si="19"/>
        <v>5.7</v>
      </c>
      <c r="F202" s="17">
        <f t="shared" si="20"/>
        <v>1.7</v>
      </c>
      <c r="G202" s="17">
        <f t="shared" si="21"/>
        <v>21.7</v>
      </c>
      <c r="H202" s="17">
        <f t="shared" si="22"/>
        <v>6.6</v>
      </c>
      <c r="I202" s="18">
        <f>IFERROR(VLOOKUP(C202,LastWeek!B:Q,8,FALSE),"")</f>
        <v>48000</v>
      </c>
      <c r="J202" s="19">
        <v>57000</v>
      </c>
      <c r="K202" s="19">
        <v>57000</v>
      </c>
      <c r="L202" s="18">
        <f>IFERROR(VLOOKUP(C202,LastWeek!B:Q,11,FALSE),"")</f>
        <v>0</v>
      </c>
      <c r="M202" s="19">
        <v>15000</v>
      </c>
      <c r="N202" s="20" t="s">
        <v>61</v>
      </c>
      <c r="O202" s="21" t="str">
        <f>IFERROR(VLOOKUP(C202,LastWeek!B:Q,13,FALSE),"")</f>
        <v/>
      </c>
      <c r="P202" s="16" t="str">
        <f>IFERROR(VLOOKUP(C202,LastWeek!B:Q,14,FALSE),"")</f>
        <v>Checking</v>
      </c>
      <c r="Q202" s="16" t="str">
        <f>IFERROR(VLOOKUP(C202,LastWeek!B:Q,15,FALSE),"")</f>
        <v>Sales</v>
      </c>
      <c r="R202" s="16"/>
      <c r="S202" s="22">
        <f>IFERROR(VLOOKUP(C202,LastWeek!B:Q,16,FALSE),"")</f>
        <v>0</v>
      </c>
      <c r="T202" s="19">
        <v>15000</v>
      </c>
      <c r="U202" s="19">
        <v>0</v>
      </c>
      <c r="V202" s="19">
        <v>0</v>
      </c>
      <c r="W202" s="19">
        <v>0</v>
      </c>
      <c r="X202" s="23">
        <v>72000</v>
      </c>
      <c r="Y202" s="17">
        <v>27.4</v>
      </c>
      <c r="Z202" s="24">
        <v>8.3000000000000007</v>
      </c>
      <c r="AA202" s="23">
        <v>2625</v>
      </c>
      <c r="AB202" s="19">
        <v>8668</v>
      </c>
      <c r="AC202" s="25">
        <v>3.3</v>
      </c>
      <c r="AD202" s="26">
        <f t="shared" si="23"/>
        <v>150</v>
      </c>
      <c r="AE202" s="19">
        <v>42193</v>
      </c>
      <c r="AF202" s="19">
        <v>33017</v>
      </c>
      <c r="AG202" s="19">
        <v>2800</v>
      </c>
      <c r="AH202" s="19">
        <v>9680</v>
      </c>
      <c r="AI202" s="15" t="s">
        <v>62</v>
      </c>
    </row>
    <row r="203" spans="1:35" ht="16.5" customHeight="1">
      <c r="A203">
        <v>1450</v>
      </c>
      <c r="B203" s="13" t="str">
        <f t="shared" si="18"/>
        <v>Normal</v>
      </c>
      <c r="C203" s="14" t="s">
        <v>198</v>
      </c>
      <c r="D203" s="15" t="s">
        <v>190</v>
      </c>
      <c r="E203" s="16">
        <f t="shared" si="19"/>
        <v>2</v>
      </c>
      <c r="F203" s="17">
        <f t="shared" si="20"/>
        <v>1.9</v>
      </c>
      <c r="G203" s="17">
        <f t="shared" si="21"/>
        <v>6</v>
      </c>
      <c r="H203" s="17">
        <f t="shared" si="22"/>
        <v>5.8</v>
      </c>
      <c r="I203" s="18">
        <f>IFERROR(VLOOKUP(C203,LastWeek!B:Q,8,FALSE),"")</f>
        <v>9000</v>
      </c>
      <c r="J203" s="19">
        <v>9000</v>
      </c>
      <c r="K203" s="19">
        <v>9000</v>
      </c>
      <c r="L203" s="18">
        <f>IFERROR(VLOOKUP(C203,LastWeek!B:Q,11,FALSE),"")</f>
        <v>15000</v>
      </c>
      <c r="M203" s="19">
        <v>3000</v>
      </c>
      <c r="N203" s="20" t="s">
        <v>61</v>
      </c>
      <c r="O203" s="21" t="str">
        <f>IFERROR(VLOOKUP(C203,LastWeek!B:Q,13,FALSE),"")</f>
        <v/>
      </c>
      <c r="P203" s="16" t="str">
        <f>IFERROR(VLOOKUP(C203,LastWeek!B:Q,14,FALSE),"")</f>
        <v>Checking</v>
      </c>
      <c r="Q203" s="16" t="str">
        <f>IFERROR(VLOOKUP(C203,LastWeek!B:Q,15,FALSE),"")</f>
        <v>Sales</v>
      </c>
      <c r="R203" s="16"/>
      <c r="S203" s="22">
        <f>IFERROR(VLOOKUP(C203,LastWeek!B:Q,16,FALSE),"")</f>
        <v>0</v>
      </c>
      <c r="T203" s="19">
        <v>3000</v>
      </c>
      <c r="U203" s="19">
        <v>0</v>
      </c>
      <c r="V203" s="19">
        <v>0</v>
      </c>
      <c r="W203" s="19">
        <v>0</v>
      </c>
      <c r="X203" s="23">
        <v>12000</v>
      </c>
      <c r="Y203" s="17">
        <v>8</v>
      </c>
      <c r="Z203" s="24">
        <v>7.7</v>
      </c>
      <c r="AA203" s="23">
        <v>1500</v>
      </c>
      <c r="AB203" s="19">
        <v>1553</v>
      </c>
      <c r="AC203" s="25">
        <v>1</v>
      </c>
      <c r="AD203" s="26">
        <f t="shared" si="23"/>
        <v>100</v>
      </c>
      <c r="AE203" s="19">
        <v>0</v>
      </c>
      <c r="AF203" s="19">
        <v>13980</v>
      </c>
      <c r="AG203" s="19">
        <v>4500</v>
      </c>
      <c r="AH203" s="19">
        <v>0</v>
      </c>
      <c r="AI203" s="15" t="s">
        <v>62</v>
      </c>
    </row>
    <row r="204" spans="1:35" ht="16.5" customHeight="1">
      <c r="A204">
        <v>3385</v>
      </c>
      <c r="B204" s="13" t="str">
        <f t="shared" si="18"/>
        <v>FCST</v>
      </c>
      <c r="C204" s="14" t="s">
        <v>199</v>
      </c>
      <c r="D204" s="15" t="s">
        <v>190</v>
      </c>
      <c r="E204" s="16" t="str">
        <f t="shared" si="19"/>
        <v>前八週無拉料</v>
      </c>
      <c r="F204" s="17">
        <f t="shared" si="20"/>
        <v>0</v>
      </c>
      <c r="G204" s="17" t="str">
        <f t="shared" si="21"/>
        <v>--</v>
      </c>
      <c r="H204" s="17">
        <f t="shared" si="22"/>
        <v>16.8</v>
      </c>
      <c r="I204" s="18">
        <f>IFERROR(VLOOKUP(C204,LastWeek!B:Q,8,FALSE),"")</f>
        <v>0</v>
      </c>
      <c r="J204" s="19">
        <v>10000</v>
      </c>
      <c r="K204" s="19">
        <v>10000</v>
      </c>
      <c r="L204" s="18">
        <f>IFERROR(VLOOKUP(C204,LastWeek!B:Q,11,FALSE),"")</f>
        <v>0</v>
      </c>
      <c r="M204" s="19">
        <v>0</v>
      </c>
      <c r="N204" s="20" t="s">
        <v>61</v>
      </c>
      <c r="O204" s="21" t="str">
        <f>IFERROR(VLOOKUP(C204,LastWeek!B:Q,13,FALSE),"")</f>
        <v/>
      </c>
      <c r="P204" s="16" t="str">
        <f>IFERROR(VLOOKUP(C204,LastWeek!B:Q,14,FALSE),"")</f>
        <v>Checking</v>
      </c>
      <c r="Q204" s="16" t="str">
        <f>IFERROR(VLOOKUP(C204,LastWeek!B:Q,15,FALSE),"")</f>
        <v>Sales</v>
      </c>
      <c r="R204" s="16"/>
      <c r="S204" s="22">
        <f>IFERROR(VLOOKUP(C204,LastWeek!B:Q,16,FALSE),"")</f>
        <v>0</v>
      </c>
      <c r="T204" s="19">
        <v>0</v>
      </c>
      <c r="U204" s="19">
        <v>0</v>
      </c>
      <c r="V204" s="19">
        <v>0</v>
      </c>
      <c r="W204" s="19">
        <v>0</v>
      </c>
      <c r="X204" s="23">
        <v>10000</v>
      </c>
      <c r="Y204" s="17" t="s">
        <v>58</v>
      </c>
      <c r="Z204" s="24">
        <v>16.8</v>
      </c>
      <c r="AA204" s="23">
        <v>0</v>
      </c>
      <c r="AB204" s="19">
        <v>595</v>
      </c>
      <c r="AC204" s="25" t="s">
        <v>65</v>
      </c>
      <c r="AD204" s="26" t="str">
        <f t="shared" si="23"/>
        <v>F</v>
      </c>
      <c r="AE204" s="19">
        <v>855</v>
      </c>
      <c r="AF204" s="19">
        <v>3500</v>
      </c>
      <c r="AG204" s="19">
        <v>2000</v>
      </c>
      <c r="AH204" s="19">
        <v>500</v>
      </c>
      <c r="AI204" s="15" t="s">
        <v>62</v>
      </c>
    </row>
    <row r="205" spans="1:35" ht="16.5" customHeight="1">
      <c r="A205">
        <v>1451</v>
      </c>
      <c r="B205" s="13" t="str">
        <f t="shared" si="18"/>
        <v>OverStock</v>
      </c>
      <c r="C205" s="14" t="s">
        <v>200</v>
      </c>
      <c r="D205" s="15" t="s">
        <v>190</v>
      </c>
      <c r="E205" s="16">
        <f t="shared" si="19"/>
        <v>4.5</v>
      </c>
      <c r="F205" s="17">
        <f t="shared" si="20"/>
        <v>3.1</v>
      </c>
      <c r="G205" s="17">
        <f t="shared" si="21"/>
        <v>22.7</v>
      </c>
      <c r="H205" s="17">
        <f t="shared" si="22"/>
        <v>15.7</v>
      </c>
      <c r="I205" s="18">
        <f>IFERROR(VLOOKUP(C205,LastWeek!B:Q,8,FALSE),"")</f>
        <v>162000</v>
      </c>
      <c r="J205" s="19">
        <v>162000</v>
      </c>
      <c r="K205" s="19">
        <v>81000</v>
      </c>
      <c r="L205" s="18">
        <f>IFERROR(VLOOKUP(C205,LastWeek!B:Q,11,FALSE),"")</f>
        <v>43340</v>
      </c>
      <c r="M205" s="19">
        <v>32400</v>
      </c>
      <c r="N205" s="20" t="s">
        <v>191</v>
      </c>
      <c r="O205" s="21" t="str">
        <f>IFERROR(VLOOKUP(C205,LastWeek!B:Q,13,FALSE),"")</f>
        <v>MP</v>
      </c>
      <c r="P205" s="16" t="str">
        <f>IFERROR(VLOOKUP(C205,LastWeek!B:Q,14,FALSE),"")</f>
        <v>Checking</v>
      </c>
      <c r="Q205" s="16" t="str">
        <f>IFERROR(VLOOKUP(C205,LastWeek!B:Q,15,FALSE),"")</f>
        <v>Sales</v>
      </c>
      <c r="R205" s="16"/>
      <c r="S205" s="22" t="str">
        <f>IFERROR(VLOOKUP(C205,LastWeek!B:Q,16,FALSE),"")</f>
        <v>FCST:21K/M</v>
      </c>
      <c r="T205" s="19">
        <v>6000</v>
      </c>
      <c r="U205" s="19">
        <v>3000</v>
      </c>
      <c r="V205" s="19">
        <v>23400</v>
      </c>
      <c r="W205" s="19">
        <v>0</v>
      </c>
      <c r="X205" s="23">
        <v>194400</v>
      </c>
      <c r="Y205" s="17">
        <v>27.3</v>
      </c>
      <c r="Z205" s="24">
        <v>18.8</v>
      </c>
      <c r="AA205" s="23">
        <v>7125</v>
      </c>
      <c r="AB205" s="19">
        <v>10349</v>
      </c>
      <c r="AC205" s="25">
        <v>1.5</v>
      </c>
      <c r="AD205" s="26">
        <f t="shared" si="23"/>
        <v>100</v>
      </c>
      <c r="AE205" s="19">
        <v>43596</v>
      </c>
      <c r="AF205" s="19">
        <v>24544</v>
      </c>
      <c r="AG205" s="19">
        <v>32488</v>
      </c>
      <c r="AH205" s="19">
        <v>20000</v>
      </c>
      <c r="AI205" s="15" t="s">
        <v>62</v>
      </c>
    </row>
    <row r="206" spans="1:35" ht="16.5" customHeight="1">
      <c r="A206">
        <v>5052</v>
      </c>
      <c r="B206" s="13" t="str">
        <f t="shared" si="18"/>
        <v>OverStock</v>
      </c>
      <c r="C206" s="14" t="s">
        <v>202</v>
      </c>
      <c r="D206" s="15" t="s">
        <v>190</v>
      </c>
      <c r="E206" s="16">
        <f t="shared" si="19"/>
        <v>11.7</v>
      </c>
      <c r="F206" s="17">
        <f t="shared" si="20"/>
        <v>6.9</v>
      </c>
      <c r="G206" s="17">
        <f t="shared" si="21"/>
        <v>111.8</v>
      </c>
      <c r="H206" s="17">
        <f t="shared" si="22"/>
        <v>66.5</v>
      </c>
      <c r="I206" s="18">
        <f>IFERROR(VLOOKUP(C206,LastWeek!B:Q,8,FALSE),"")</f>
        <v>516000</v>
      </c>
      <c r="J206" s="19">
        <v>489000</v>
      </c>
      <c r="K206" s="19">
        <v>336000</v>
      </c>
      <c r="L206" s="18">
        <f>IFERROR(VLOOKUP(C206,LastWeek!B:Q,11,FALSE),"")</f>
        <v>24000</v>
      </c>
      <c r="M206" s="19">
        <v>51000</v>
      </c>
      <c r="N206" s="20" t="s">
        <v>191</v>
      </c>
      <c r="O206" s="21" t="str">
        <f>IFERROR(VLOOKUP(C206,LastWeek!B:Q,13,FALSE),"")</f>
        <v>MP</v>
      </c>
      <c r="P206" s="16" t="str">
        <f>IFERROR(VLOOKUP(C206,LastWeek!B:Q,14,FALSE),"")</f>
        <v>Checking</v>
      </c>
      <c r="Q206" s="16" t="str">
        <f>IFERROR(VLOOKUP(C206,LastWeek!B:Q,15,FALSE),"")</f>
        <v>Sales</v>
      </c>
      <c r="R206" s="16"/>
      <c r="S206" s="22" t="str">
        <f>IFERROR(VLOOKUP(C206,LastWeek!B:Q,16,FALSE),"")</f>
        <v>FCST:30K/M</v>
      </c>
      <c r="T206" s="19">
        <v>27000</v>
      </c>
      <c r="U206" s="19">
        <v>0</v>
      </c>
      <c r="V206" s="19">
        <v>24000</v>
      </c>
      <c r="W206" s="19">
        <v>0</v>
      </c>
      <c r="X206" s="23">
        <v>540000</v>
      </c>
      <c r="Y206" s="17">
        <v>123.4</v>
      </c>
      <c r="Z206" s="24">
        <v>73.400000000000006</v>
      </c>
      <c r="AA206" s="23">
        <v>4375</v>
      </c>
      <c r="AB206" s="19">
        <v>7354</v>
      </c>
      <c r="AC206" s="25">
        <v>1.7</v>
      </c>
      <c r="AD206" s="26">
        <f t="shared" si="23"/>
        <v>100</v>
      </c>
      <c r="AE206" s="19">
        <v>18682</v>
      </c>
      <c r="AF206" s="19">
        <v>35500</v>
      </c>
      <c r="AG206" s="19">
        <v>12000</v>
      </c>
      <c r="AH206" s="19">
        <v>0</v>
      </c>
      <c r="AI206" s="15" t="s">
        <v>62</v>
      </c>
    </row>
    <row r="207" spans="1:35" ht="16.5" customHeight="1">
      <c r="A207">
        <v>1457</v>
      </c>
      <c r="B207" s="13" t="str">
        <f t="shared" si="18"/>
        <v>OverStock</v>
      </c>
      <c r="C207" s="14" t="s">
        <v>205</v>
      </c>
      <c r="D207" s="15" t="s">
        <v>190</v>
      </c>
      <c r="E207" s="16">
        <f t="shared" si="19"/>
        <v>10</v>
      </c>
      <c r="F207" s="17">
        <f t="shared" si="20"/>
        <v>7.6</v>
      </c>
      <c r="G207" s="17">
        <f t="shared" si="21"/>
        <v>106.5</v>
      </c>
      <c r="H207" s="17">
        <f t="shared" si="22"/>
        <v>81.400000000000006</v>
      </c>
      <c r="I207" s="18">
        <f>IFERROR(VLOOKUP(C207,LastWeek!B:Q,8,FALSE),"")</f>
        <v>532500</v>
      </c>
      <c r="J207" s="19">
        <v>532500</v>
      </c>
      <c r="K207" s="19">
        <v>320000</v>
      </c>
      <c r="L207" s="18">
        <f>IFERROR(VLOOKUP(C207,LastWeek!B:Q,11,FALSE),"")</f>
        <v>40000</v>
      </c>
      <c r="M207" s="19">
        <v>50000</v>
      </c>
      <c r="N207" s="20" t="s">
        <v>191</v>
      </c>
      <c r="O207" s="21" t="str">
        <f>IFERROR(VLOOKUP(C207,LastWeek!B:Q,13,FALSE),"")</f>
        <v>MP</v>
      </c>
      <c r="P207" s="16" t="str">
        <f>IFERROR(VLOOKUP(C207,LastWeek!B:Q,14,FALSE),"")</f>
        <v>Checking</v>
      </c>
      <c r="Q207" s="16" t="str">
        <f>IFERROR(VLOOKUP(C207,LastWeek!B:Q,15,FALSE),"")</f>
        <v>Sales</v>
      </c>
      <c r="R207" s="16"/>
      <c r="S207" s="22" t="str">
        <f>IFERROR(VLOOKUP(C207,LastWeek!B:Q,16,FALSE),"")</f>
        <v>FCST:50K/M</v>
      </c>
      <c r="T207" s="19">
        <v>0</v>
      </c>
      <c r="U207" s="19">
        <v>0</v>
      </c>
      <c r="V207" s="19">
        <v>50000</v>
      </c>
      <c r="W207" s="19">
        <v>0</v>
      </c>
      <c r="X207" s="23">
        <v>582500</v>
      </c>
      <c r="Y207" s="17">
        <v>116.5</v>
      </c>
      <c r="Z207" s="24">
        <v>89</v>
      </c>
      <c r="AA207" s="23">
        <v>5000</v>
      </c>
      <c r="AB207" s="19">
        <v>6544</v>
      </c>
      <c r="AC207" s="25">
        <v>1.3</v>
      </c>
      <c r="AD207" s="26">
        <f t="shared" si="23"/>
        <v>100</v>
      </c>
      <c r="AE207" s="19">
        <v>11695</v>
      </c>
      <c r="AF207" s="19">
        <v>47200</v>
      </c>
      <c r="AG207" s="19">
        <v>48000</v>
      </c>
      <c r="AH207" s="19">
        <v>0</v>
      </c>
      <c r="AI207" s="15" t="s">
        <v>62</v>
      </c>
    </row>
    <row r="208" spans="1:35" ht="16.5" customHeight="1">
      <c r="A208">
        <v>1458</v>
      </c>
      <c r="B208" s="13" t="str">
        <f t="shared" si="18"/>
        <v>FCST</v>
      </c>
      <c r="C208" s="14" t="s">
        <v>207</v>
      </c>
      <c r="D208" s="15" t="s">
        <v>190</v>
      </c>
      <c r="E208" s="16" t="str">
        <f t="shared" si="19"/>
        <v>前八週無拉料</v>
      </c>
      <c r="F208" s="17">
        <f t="shared" si="20"/>
        <v>10</v>
      </c>
      <c r="G208" s="17" t="str">
        <f t="shared" si="21"/>
        <v>--</v>
      </c>
      <c r="H208" s="17">
        <f t="shared" si="22"/>
        <v>1.4</v>
      </c>
      <c r="I208" s="18">
        <f>IFERROR(VLOOKUP(C208,LastWeek!B:Q,8,FALSE),"")</f>
        <v>0</v>
      </c>
      <c r="J208" s="19">
        <v>5000</v>
      </c>
      <c r="K208" s="19">
        <v>5000</v>
      </c>
      <c r="L208" s="18">
        <f>IFERROR(VLOOKUP(C208,LastWeek!B:Q,11,FALSE),"")</f>
        <v>40000</v>
      </c>
      <c r="M208" s="19">
        <v>35000</v>
      </c>
      <c r="N208" s="20" t="s">
        <v>61</v>
      </c>
      <c r="O208" s="21" t="str">
        <f>IFERROR(VLOOKUP(C208,LastWeek!B:Q,13,FALSE),"")</f>
        <v/>
      </c>
      <c r="P208" s="16" t="str">
        <f>IFERROR(VLOOKUP(C208,LastWeek!B:Q,14,FALSE),"")</f>
        <v>Checking</v>
      </c>
      <c r="Q208" s="16" t="str">
        <f>IFERROR(VLOOKUP(C208,LastWeek!B:Q,15,FALSE),"")</f>
        <v>Sales</v>
      </c>
      <c r="R208" s="16"/>
      <c r="S208" s="22">
        <f>IFERROR(VLOOKUP(C208,LastWeek!B:Q,16,FALSE),"")</f>
        <v>0</v>
      </c>
      <c r="T208" s="19">
        <v>35000</v>
      </c>
      <c r="U208" s="19">
        <v>0</v>
      </c>
      <c r="V208" s="19">
        <v>0</v>
      </c>
      <c r="W208" s="19">
        <v>0</v>
      </c>
      <c r="X208" s="23">
        <v>40000</v>
      </c>
      <c r="Y208" s="17" t="s">
        <v>58</v>
      </c>
      <c r="Z208" s="24">
        <v>11.4</v>
      </c>
      <c r="AA208" s="23">
        <v>0</v>
      </c>
      <c r="AB208" s="19">
        <v>3500</v>
      </c>
      <c r="AC208" s="25" t="s">
        <v>65</v>
      </c>
      <c r="AD208" s="26" t="str">
        <f t="shared" si="23"/>
        <v>F</v>
      </c>
      <c r="AE208" s="19">
        <v>16500</v>
      </c>
      <c r="AF208" s="19">
        <v>15000</v>
      </c>
      <c r="AG208" s="19">
        <v>0</v>
      </c>
      <c r="AH208" s="19">
        <v>0</v>
      </c>
      <c r="AI208" s="15" t="s">
        <v>62</v>
      </c>
    </row>
    <row r="209" spans="1:35" ht="16.5" customHeight="1">
      <c r="A209">
        <v>1459</v>
      </c>
      <c r="B209" s="13" t="str">
        <f t="shared" si="18"/>
        <v>OverStock</v>
      </c>
      <c r="C209" s="14" t="s">
        <v>209</v>
      </c>
      <c r="D209" s="15" t="s">
        <v>190</v>
      </c>
      <c r="E209" s="16">
        <f t="shared" si="19"/>
        <v>56</v>
      </c>
      <c r="F209" s="17">
        <f t="shared" si="20"/>
        <v>2.6</v>
      </c>
      <c r="G209" s="17">
        <f t="shared" si="21"/>
        <v>0</v>
      </c>
      <c r="H209" s="17">
        <f t="shared" si="22"/>
        <v>0</v>
      </c>
      <c r="I209" s="18">
        <f>IFERROR(VLOOKUP(C209,LastWeek!B:Q,8,FALSE),"")</f>
        <v>0</v>
      </c>
      <c r="J209" s="19">
        <v>0</v>
      </c>
      <c r="K209" s="19">
        <v>0</v>
      </c>
      <c r="L209" s="18">
        <f>IFERROR(VLOOKUP(C209,LastWeek!B:Q,11,FALSE),"")</f>
        <v>35000</v>
      </c>
      <c r="M209" s="19">
        <v>35000</v>
      </c>
      <c r="N209" s="20" t="s">
        <v>191</v>
      </c>
      <c r="O209" s="21" t="str">
        <f>IFERROR(VLOOKUP(C209,LastWeek!B:Q,13,FALSE),"")</f>
        <v>MP</v>
      </c>
      <c r="P209" s="16" t="str">
        <f>IFERROR(VLOOKUP(C209,LastWeek!B:Q,14,FALSE),"")</f>
        <v>Checking</v>
      </c>
      <c r="Q209" s="16" t="str">
        <f>IFERROR(VLOOKUP(C209,LastWeek!B:Q,15,FALSE),"")</f>
        <v>Sales</v>
      </c>
      <c r="R209" s="16"/>
      <c r="S209" s="22" t="str">
        <f>IFERROR(VLOOKUP(C209,LastWeek!B:Q,16,FALSE),"")</f>
        <v>FCST:80K in Jan</v>
      </c>
      <c r="T209" s="19">
        <v>0</v>
      </c>
      <c r="U209" s="19">
        <v>10000</v>
      </c>
      <c r="V209" s="19">
        <v>25000</v>
      </c>
      <c r="W209" s="19">
        <v>0</v>
      </c>
      <c r="X209" s="23">
        <v>35000</v>
      </c>
      <c r="Y209" s="17">
        <v>56</v>
      </c>
      <c r="Z209" s="24">
        <v>2.6</v>
      </c>
      <c r="AA209" s="23">
        <v>625</v>
      </c>
      <c r="AB209" s="19">
        <v>13447</v>
      </c>
      <c r="AC209" s="25">
        <v>21.5</v>
      </c>
      <c r="AD209" s="26">
        <f t="shared" si="23"/>
        <v>150</v>
      </c>
      <c r="AE209" s="19">
        <v>121020</v>
      </c>
      <c r="AF209" s="19">
        <v>0</v>
      </c>
      <c r="AG209" s="19">
        <v>0</v>
      </c>
      <c r="AH209" s="19">
        <v>0</v>
      </c>
      <c r="AI209" s="15" t="s">
        <v>62</v>
      </c>
    </row>
    <row r="210" spans="1:35" ht="16.5" customHeight="1">
      <c r="A210">
        <v>8966</v>
      </c>
      <c r="B210" s="13" t="str">
        <f t="shared" si="18"/>
        <v>OverStock</v>
      </c>
      <c r="C210" s="14" t="s">
        <v>211</v>
      </c>
      <c r="D210" s="15" t="s">
        <v>190</v>
      </c>
      <c r="E210" s="16">
        <f t="shared" si="19"/>
        <v>32</v>
      </c>
      <c r="F210" s="17">
        <f t="shared" si="20"/>
        <v>2.6</v>
      </c>
      <c r="G210" s="17">
        <f t="shared" si="21"/>
        <v>88</v>
      </c>
      <c r="H210" s="17">
        <f t="shared" si="22"/>
        <v>7.3</v>
      </c>
      <c r="I210" s="18">
        <f>IFERROR(VLOOKUP(C210,LastWeek!B:Q,8,FALSE),"")</f>
        <v>55000</v>
      </c>
      <c r="J210" s="19">
        <v>55000</v>
      </c>
      <c r="K210" s="19">
        <v>55000</v>
      </c>
      <c r="L210" s="18">
        <f>IFERROR(VLOOKUP(C210,LastWeek!B:Q,11,FALSE),"")</f>
        <v>25000</v>
      </c>
      <c r="M210" s="19">
        <v>20000</v>
      </c>
      <c r="N210" s="20" t="s">
        <v>61</v>
      </c>
      <c r="O210" s="21" t="str">
        <f>IFERROR(VLOOKUP(C210,LastWeek!B:Q,13,FALSE),"")</f>
        <v/>
      </c>
      <c r="P210" s="16" t="str">
        <f>IFERROR(VLOOKUP(C210,LastWeek!B:Q,14,FALSE),"")</f>
        <v>Checking</v>
      </c>
      <c r="Q210" s="16" t="str">
        <f>IFERROR(VLOOKUP(C210,LastWeek!B:Q,15,FALSE),"")</f>
        <v>Sales</v>
      </c>
      <c r="R210" s="16"/>
      <c r="S210" s="22">
        <f>IFERROR(VLOOKUP(C210,LastWeek!B:Q,16,FALSE),"")</f>
        <v>0</v>
      </c>
      <c r="T210" s="19">
        <v>20000</v>
      </c>
      <c r="U210" s="19">
        <v>0</v>
      </c>
      <c r="V210" s="19">
        <v>0</v>
      </c>
      <c r="W210" s="19">
        <v>0</v>
      </c>
      <c r="X210" s="23">
        <v>75000</v>
      </c>
      <c r="Y210" s="17">
        <v>120</v>
      </c>
      <c r="Z210" s="24">
        <v>9.9</v>
      </c>
      <c r="AA210" s="23">
        <v>625</v>
      </c>
      <c r="AB210" s="19">
        <v>7562</v>
      </c>
      <c r="AC210" s="25">
        <v>12.1</v>
      </c>
      <c r="AD210" s="26">
        <f t="shared" si="23"/>
        <v>150</v>
      </c>
      <c r="AE210" s="19">
        <v>28457</v>
      </c>
      <c r="AF210" s="19">
        <v>31500</v>
      </c>
      <c r="AG210" s="19">
        <v>28100</v>
      </c>
      <c r="AH210" s="19">
        <v>35000</v>
      </c>
      <c r="AI210" s="15" t="s">
        <v>62</v>
      </c>
    </row>
    <row r="211" spans="1:35" ht="16.5" customHeight="1">
      <c r="A211">
        <v>1461</v>
      </c>
      <c r="B211" s="13" t="str">
        <f t="shared" si="18"/>
        <v>Normal</v>
      </c>
      <c r="C211" s="14" t="s">
        <v>359</v>
      </c>
      <c r="D211" s="15" t="s">
        <v>360</v>
      </c>
      <c r="E211" s="16">
        <f t="shared" si="19"/>
        <v>4.5999999999999996</v>
      </c>
      <c r="F211" s="17">
        <f t="shared" si="20"/>
        <v>12.6</v>
      </c>
      <c r="G211" s="17">
        <f t="shared" si="21"/>
        <v>2.7</v>
      </c>
      <c r="H211" s="17">
        <f t="shared" si="22"/>
        <v>7.4</v>
      </c>
      <c r="I211" s="18">
        <f>IFERROR(VLOOKUP(C211,LastWeek!B:Q,8,FALSE),"")</f>
        <v>54000</v>
      </c>
      <c r="J211" s="19">
        <v>38000</v>
      </c>
      <c r="K211" s="19">
        <v>38000</v>
      </c>
      <c r="L211" s="18">
        <f>IFERROR(VLOOKUP(C211,LastWeek!B:Q,11,FALSE),"")</f>
        <v>37282</v>
      </c>
      <c r="M211" s="19">
        <v>64332</v>
      </c>
      <c r="N211" s="20" t="s">
        <v>250</v>
      </c>
      <c r="O211" s="21" t="str">
        <f>IFERROR(VLOOKUP(C211,LastWeek!B:Q,13,FALSE),"")</f>
        <v>MP</v>
      </c>
      <c r="P211" s="16" t="str">
        <f>IFERROR(VLOOKUP(C211,LastWeek!B:Q,14,FALSE),"")</f>
        <v>Checking</v>
      </c>
      <c r="Q211" s="16" t="str">
        <f>IFERROR(VLOOKUP(C211,LastWeek!B:Q,15,FALSE),"")</f>
        <v>Sales</v>
      </c>
      <c r="R211" s="16"/>
      <c r="S211" s="22" t="str">
        <f>IFERROR(VLOOKUP(C211,LastWeek!B:Q,16,FALSE),"")</f>
        <v>FCTS:40K/M</v>
      </c>
      <c r="T211" s="19">
        <v>52000</v>
      </c>
      <c r="U211" s="19">
        <v>0</v>
      </c>
      <c r="V211" s="19">
        <v>12332</v>
      </c>
      <c r="W211" s="19">
        <v>0</v>
      </c>
      <c r="X211" s="23">
        <v>102332</v>
      </c>
      <c r="Y211" s="17">
        <v>7.3</v>
      </c>
      <c r="Z211" s="24">
        <v>20</v>
      </c>
      <c r="AA211" s="23">
        <v>14037</v>
      </c>
      <c r="AB211" s="19">
        <v>5111</v>
      </c>
      <c r="AC211" s="25">
        <v>0.4</v>
      </c>
      <c r="AD211" s="26">
        <f t="shared" si="23"/>
        <v>50</v>
      </c>
      <c r="AE211" s="19">
        <v>42000</v>
      </c>
      <c r="AF211" s="19">
        <v>10000</v>
      </c>
      <c r="AG211" s="19">
        <v>10000</v>
      </c>
      <c r="AH211" s="19">
        <v>6000</v>
      </c>
      <c r="AI211" s="15" t="s">
        <v>62</v>
      </c>
    </row>
    <row r="212" spans="1:35" ht="16.5" customHeight="1">
      <c r="A212">
        <v>1462</v>
      </c>
      <c r="B212" s="13" t="str">
        <f t="shared" si="18"/>
        <v>Normal</v>
      </c>
      <c r="C212" s="14" t="s">
        <v>361</v>
      </c>
      <c r="D212" s="15" t="s">
        <v>360</v>
      </c>
      <c r="E212" s="16">
        <f t="shared" si="19"/>
        <v>1.1000000000000001</v>
      </c>
      <c r="F212" s="17">
        <f t="shared" si="20"/>
        <v>1.4</v>
      </c>
      <c r="G212" s="17">
        <f t="shared" si="21"/>
        <v>0</v>
      </c>
      <c r="H212" s="17">
        <f t="shared" si="22"/>
        <v>0</v>
      </c>
      <c r="I212" s="18">
        <f>IFERROR(VLOOKUP(C212,LastWeek!B:Q,8,FALSE),"")</f>
        <v>375000</v>
      </c>
      <c r="J212" s="19">
        <v>0</v>
      </c>
      <c r="K212" s="19">
        <v>0</v>
      </c>
      <c r="L212" s="18">
        <f>IFERROR(VLOOKUP(C212,LastWeek!B:Q,11,FALSE),"")</f>
        <v>276273</v>
      </c>
      <c r="M212" s="19">
        <v>32945</v>
      </c>
      <c r="N212" s="20" t="s">
        <v>250</v>
      </c>
      <c r="O212" s="21" t="str">
        <f>IFERROR(VLOOKUP(C212,LastWeek!B:Q,13,FALSE),"")</f>
        <v>MP</v>
      </c>
      <c r="P212" s="16" t="str">
        <f>IFERROR(VLOOKUP(C212,LastWeek!B:Q,14,FALSE),"")</f>
        <v>Checking</v>
      </c>
      <c r="Q212" s="16" t="str">
        <f>IFERROR(VLOOKUP(C212,LastWeek!B:Q,15,FALSE),"")</f>
        <v>Sales</v>
      </c>
      <c r="R212" s="16"/>
      <c r="S212" s="22" t="str">
        <f>IFERROR(VLOOKUP(C212,LastWeek!B:Q,16,FALSE),"")</f>
        <v>FCST:100K/M</v>
      </c>
      <c r="T212" s="19">
        <v>0</v>
      </c>
      <c r="U212" s="19">
        <v>0</v>
      </c>
      <c r="V212" s="19">
        <v>32945</v>
      </c>
      <c r="W212" s="19">
        <v>0</v>
      </c>
      <c r="X212" s="23">
        <v>32945</v>
      </c>
      <c r="Y212" s="17">
        <v>1.1000000000000001</v>
      </c>
      <c r="Z212" s="24">
        <v>1.4</v>
      </c>
      <c r="AA212" s="23">
        <v>28679</v>
      </c>
      <c r="AB212" s="19">
        <v>22778</v>
      </c>
      <c r="AC212" s="25">
        <v>0.8</v>
      </c>
      <c r="AD212" s="26">
        <f t="shared" si="23"/>
        <v>100</v>
      </c>
      <c r="AE212" s="19">
        <v>147500</v>
      </c>
      <c r="AF212" s="19">
        <v>57500</v>
      </c>
      <c r="AG212" s="19">
        <v>67500</v>
      </c>
      <c r="AH212" s="19">
        <v>57500</v>
      </c>
      <c r="AI212" s="15" t="s">
        <v>62</v>
      </c>
    </row>
    <row r="213" spans="1:35" ht="16.5" customHeight="1">
      <c r="A213">
        <v>1463</v>
      </c>
      <c r="B213" s="13" t="str">
        <f t="shared" si="18"/>
        <v>Normal</v>
      </c>
      <c r="C213" s="14" t="s">
        <v>362</v>
      </c>
      <c r="D213" s="15" t="s">
        <v>360</v>
      </c>
      <c r="E213" s="16">
        <f t="shared" si="19"/>
        <v>0.9</v>
      </c>
      <c r="F213" s="17">
        <f t="shared" si="20"/>
        <v>1.2</v>
      </c>
      <c r="G213" s="17">
        <f t="shared" si="21"/>
        <v>12.8</v>
      </c>
      <c r="H213" s="17">
        <f t="shared" si="22"/>
        <v>18</v>
      </c>
      <c r="I213" s="18">
        <f>IFERROR(VLOOKUP(C213,LastWeek!B:Q,8,FALSE),"")</f>
        <v>90000</v>
      </c>
      <c r="J213" s="19">
        <v>90000</v>
      </c>
      <c r="K213" s="19">
        <v>45000</v>
      </c>
      <c r="L213" s="18">
        <f>IFERROR(VLOOKUP(C213,LastWeek!B:Q,11,FALSE),"")</f>
        <v>30268</v>
      </c>
      <c r="M213" s="19">
        <v>6193</v>
      </c>
      <c r="N213" s="20" t="s">
        <v>250</v>
      </c>
      <c r="O213" s="21" t="str">
        <f>IFERROR(VLOOKUP(C213,LastWeek!B:Q,13,FALSE),"")</f>
        <v>MP</v>
      </c>
      <c r="P213" s="16" t="str">
        <f>IFERROR(VLOOKUP(C213,LastWeek!B:Q,14,FALSE),"")</f>
        <v>Checking</v>
      </c>
      <c r="Q213" s="16" t="str">
        <f>IFERROR(VLOOKUP(C213,LastWeek!B:Q,15,FALSE),"")</f>
        <v>Sales</v>
      </c>
      <c r="R213" s="16"/>
      <c r="S213" s="22" t="str">
        <f>IFERROR(VLOOKUP(C213,LastWeek!B:Q,16,FALSE),"")</f>
        <v>FCST:15K/M</v>
      </c>
      <c r="T213" s="19">
        <v>0</v>
      </c>
      <c r="U213" s="19">
        <v>0</v>
      </c>
      <c r="V213" s="19">
        <v>6193</v>
      </c>
      <c r="W213" s="19">
        <v>0</v>
      </c>
      <c r="X213" s="23">
        <v>96193</v>
      </c>
      <c r="Y213" s="17">
        <v>13.6</v>
      </c>
      <c r="Z213" s="24">
        <v>19.2</v>
      </c>
      <c r="AA213" s="23">
        <v>7051</v>
      </c>
      <c r="AB213" s="19">
        <v>5000</v>
      </c>
      <c r="AC213" s="25">
        <v>0.7</v>
      </c>
      <c r="AD213" s="26">
        <f t="shared" si="23"/>
        <v>100</v>
      </c>
      <c r="AE213" s="19">
        <v>30000</v>
      </c>
      <c r="AF213" s="19">
        <v>22500</v>
      </c>
      <c r="AG213" s="19">
        <v>15000</v>
      </c>
      <c r="AH213" s="19">
        <v>22500</v>
      </c>
      <c r="AI213" s="15" t="s">
        <v>62</v>
      </c>
    </row>
    <row r="214" spans="1:35" ht="16.5" customHeight="1">
      <c r="A214">
        <v>4810</v>
      </c>
      <c r="B214" s="13" t="str">
        <f t="shared" si="18"/>
        <v>OverStock</v>
      </c>
      <c r="C214" s="14" t="s">
        <v>363</v>
      </c>
      <c r="D214" s="15" t="s">
        <v>360</v>
      </c>
      <c r="E214" s="16">
        <f t="shared" si="19"/>
        <v>13.3</v>
      </c>
      <c r="F214" s="17">
        <f t="shared" si="20"/>
        <v>8.1999999999999993</v>
      </c>
      <c r="G214" s="17">
        <f t="shared" si="21"/>
        <v>12.2</v>
      </c>
      <c r="H214" s="17">
        <f t="shared" si="22"/>
        <v>7.5</v>
      </c>
      <c r="I214" s="18">
        <f>IFERROR(VLOOKUP(C214,LastWeek!B:Q,8,FALSE),"")</f>
        <v>10000</v>
      </c>
      <c r="J214" s="19">
        <v>10000</v>
      </c>
      <c r="K214" s="19">
        <v>10000</v>
      </c>
      <c r="L214" s="18">
        <f>IFERROR(VLOOKUP(C214,LastWeek!B:Q,11,FALSE),"")</f>
        <v>13786</v>
      </c>
      <c r="M214" s="19">
        <v>10936</v>
      </c>
      <c r="N214" s="20" t="s">
        <v>250</v>
      </c>
      <c r="O214" s="21" t="str">
        <f>IFERROR(VLOOKUP(C214,LastWeek!B:Q,13,FALSE),"")</f>
        <v>MP</v>
      </c>
      <c r="P214" s="16" t="str">
        <f>IFERROR(VLOOKUP(C214,LastWeek!B:Q,14,FALSE),"")</f>
        <v>Checking</v>
      </c>
      <c r="Q214" s="16" t="str">
        <f>IFERROR(VLOOKUP(C214,LastWeek!B:Q,15,FALSE),"")</f>
        <v>Sales</v>
      </c>
      <c r="R214" s="16"/>
      <c r="S214" s="22" t="str">
        <f>IFERROR(VLOOKUP(C214,LastWeek!B:Q,16,FALSE),"")</f>
        <v>upside to 8K since JAN</v>
      </c>
      <c r="T214" s="19">
        <v>1700</v>
      </c>
      <c r="U214" s="19">
        <v>0</v>
      </c>
      <c r="V214" s="19">
        <v>9236</v>
      </c>
      <c r="W214" s="19">
        <v>0</v>
      </c>
      <c r="X214" s="23">
        <v>20936</v>
      </c>
      <c r="Y214" s="17">
        <v>25.5</v>
      </c>
      <c r="Z214" s="24">
        <v>15.7</v>
      </c>
      <c r="AA214" s="23">
        <v>820</v>
      </c>
      <c r="AB214" s="19">
        <v>1333</v>
      </c>
      <c r="AC214" s="25">
        <v>1.6</v>
      </c>
      <c r="AD214" s="26">
        <f t="shared" si="23"/>
        <v>100</v>
      </c>
      <c r="AE214" s="19">
        <v>6000</v>
      </c>
      <c r="AF214" s="19">
        <v>4000</v>
      </c>
      <c r="AG214" s="19">
        <v>8000</v>
      </c>
      <c r="AH214" s="19">
        <v>0</v>
      </c>
      <c r="AI214" s="15" t="s">
        <v>62</v>
      </c>
    </row>
    <row r="215" spans="1:35" ht="16.5" customHeight="1">
      <c r="A215">
        <v>1464</v>
      </c>
      <c r="B215" s="13" t="str">
        <f t="shared" si="18"/>
        <v>Normal</v>
      </c>
      <c r="C215" s="14" t="s">
        <v>364</v>
      </c>
      <c r="D215" s="15" t="s">
        <v>360</v>
      </c>
      <c r="E215" s="16">
        <f t="shared" si="19"/>
        <v>9.1</v>
      </c>
      <c r="F215" s="17">
        <f t="shared" si="20"/>
        <v>10</v>
      </c>
      <c r="G215" s="17">
        <f t="shared" si="21"/>
        <v>3.7</v>
      </c>
      <c r="H215" s="17">
        <f t="shared" si="22"/>
        <v>4.0999999999999996</v>
      </c>
      <c r="I215" s="18">
        <f>IFERROR(VLOOKUP(C215,LastWeek!B:Q,8,FALSE),"")</f>
        <v>25000</v>
      </c>
      <c r="J215" s="19">
        <v>25000</v>
      </c>
      <c r="K215" s="19">
        <v>25000</v>
      </c>
      <c r="L215" s="18">
        <f>IFERROR(VLOOKUP(C215,LastWeek!B:Q,11,FALSE),"")</f>
        <v>79884</v>
      </c>
      <c r="M215" s="19">
        <v>61041</v>
      </c>
      <c r="N215" s="20" t="s">
        <v>250</v>
      </c>
      <c r="O215" s="21" t="str">
        <f>IFERROR(VLOOKUP(C215,LastWeek!B:Q,13,FALSE),"")</f>
        <v>MP</v>
      </c>
      <c r="P215" s="16" t="str">
        <f>IFERROR(VLOOKUP(C215,LastWeek!B:Q,14,FALSE),"")</f>
        <v>Checking</v>
      </c>
      <c r="Q215" s="16" t="str">
        <f>IFERROR(VLOOKUP(C215,LastWeek!B:Q,15,FALSE),"")</f>
        <v>Sales</v>
      </c>
      <c r="R215" s="16"/>
      <c r="S215" s="22" t="str">
        <f>IFERROR(VLOOKUP(C215,LastWeek!B:Q,16,FALSE),"")</f>
        <v>FCST:25K/M</v>
      </c>
      <c r="T215" s="19">
        <v>27500</v>
      </c>
      <c r="U215" s="19">
        <v>0</v>
      </c>
      <c r="V215" s="19">
        <v>33541</v>
      </c>
      <c r="W215" s="19">
        <v>0</v>
      </c>
      <c r="X215" s="23">
        <v>86041</v>
      </c>
      <c r="Y215" s="17">
        <v>12.8</v>
      </c>
      <c r="Z215" s="24">
        <v>14.1</v>
      </c>
      <c r="AA215" s="23">
        <v>6718</v>
      </c>
      <c r="AB215" s="19">
        <v>6111</v>
      </c>
      <c r="AC215" s="25">
        <v>0.9</v>
      </c>
      <c r="AD215" s="26">
        <f t="shared" si="23"/>
        <v>100</v>
      </c>
      <c r="AE215" s="19">
        <v>20000</v>
      </c>
      <c r="AF215" s="19">
        <v>30000</v>
      </c>
      <c r="AG215" s="19">
        <v>15000</v>
      </c>
      <c r="AH215" s="19">
        <v>5000</v>
      </c>
      <c r="AI215" s="15" t="s">
        <v>62</v>
      </c>
    </row>
    <row r="216" spans="1:35" ht="16.5" customHeight="1">
      <c r="A216">
        <v>1466</v>
      </c>
      <c r="B216" s="13" t="str">
        <f t="shared" si="18"/>
        <v>OverStock</v>
      </c>
      <c r="C216" s="14" t="s">
        <v>365</v>
      </c>
      <c r="D216" s="15" t="s">
        <v>360</v>
      </c>
      <c r="E216" s="16">
        <f t="shared" si="19"/>
        <v>10.7</v>
      </c>
      <c r="F216" s="17">
        <f t="shared" si="20"/>
        <v>4.9000000000000004</v>
      </c>
      <c r="G216" s="17">
        <f t="shared" si="21"/>
        <v>14.6</v>
      </c>
      <c r="H216" s="17">
        <f t="shared" si="22"/>
        <v>6.7</v>
      </c>
      <c r="I216" s="18">
        <f>IFERROR(VLOOKUP(C216,LastWeek!B:Q,8,FALSE),"")</f>
        <v>12000</v>
      </c>
      <c r="J216" s="19">
        <v>12000</v>
      </c>
      <c r="K216" s="19">
        <v>12000</v>
      </c>
      <c r="L216" s="18">
        <f>IFERROR(VLOOKUP(C216,LastWeek!B:Q,11,FALSE),"")</f>
        <v>7595</v>
      </c>
      <c r="M216" s="19">
        <v>8745</v>
      </c>
      <c r="N216" s="20" t="s">
        <v>250</v>
      </c>
      <c r="O216" s="21" t="str">
        <f>IFERROR(VLOOKUP(C216,LastWeek!B:Q,13,FALSE),"")</f>
        <v>MP</v>
      </c>
      <c r="P216" s="16" t="str">
        <f>IFERROR(VLOOKUP(C216,LastWeek!B:Q,14,FALSE),"")</f>
        <v>Checking</v>
      </c>
      <c r="Q216" s="16" t="str">
        <f>IFERROR(VLOOKUP(C216,LastWeek!B:Q,15,FALSE),"")</f>
        <v>Sales</v>
      </c>
      <c r="R216" s="16"/>
      <c r="S216" s="22" t="str">
        <f>IFERROR(VLOOKUP(C216,LastWeek!B:Q,16,FALSE),"")</f>
        <v>FCST:4Ku/M</v>
      </c>
      <c r="T216" s="19">
        <v>2000</v>
      </c>
      <c r="U216" s="19">
        <v>0</v>
      </c>
      <c r="V216" s="19">
        <v>6745</v>
      </c>
      <c r="W216" s="19">
        <v>0</v>
      </c>
      <c r="X216" s="23">
        <v>20745</v>
      </c>
      <c r="Y216" s="17">
        <v>25.3</v>
      </c>
      <c r="Z216" s="24">
        <v>11.7</v>
      </c>
      <c r="AA216" s="23">
        <v>820</v>
      </c>
      <c r="AB216" s="19">
        <v>1778</v>
      </c>
      <c r="AC216" s="25">
        <v>2.2000000000000002</v>
      </c>
      <c r="AD216" s="26">
        <f t="shared" si="23"/>
        <v>150</v>
      </c>
      <c r="AE216" s="19">
        <v>6000</v>
      </c>
      <c r="AF216" s="19">
        <v>8000</v>
      </c>
      <c r="AG216" s="19">
        <v>8000</v>
      </c>
      <c r="AH216" s="19">
        <v>0</v>
      </c>
      <c r="AI216" s="15" t="s">
        <v>62</v>
      </c>
    </row>
    <row r="217" spans="1:35" ht="16.5" customHeight="1">
      <c r="A217">
        <v>1467</v>
      </c>
      <c r="B217" s="13" t="str">
        <f t="shared" si="18"/>
        <v>OverStock</v>
      </c>
      <c r="C217" s="14" t="s">
        <v>366</v>
      </c>
      <c r="D217" s="15" t="s">
        <v>360</v>
      </c>
      <c r="E217" s="16">
        <f t="shared" si="19"/>
        <v>22.3</v>
      </c>
      <c r="F217" s="17">
        <f t="shared" si="20"/>
        <v>24.5</v>
      </c>
      <c r="G217" s="17">
        <f t="shared" si="21"/>
        <v>0</v>
      </c>
      <c r="H217" s="17">
        <f t="shared" si="22"/>
        <v>0</v>
      </c>
      <c r="I217" s="18">
        <f>IFERROR(VLOOKUP(C217,LastWeek!B:Q,8,FALSE),"")</f>
        <v>120000</v>
      </c>
      <c r="J217" s="19">
        <v>0</v>
      </c>
      <c r="K217" s="19">
        <v>0</v>
      </c>
      <c r="L217" s="18">
        <f>IFERROR(VLOOKUP(C217,LastWeek!B:Q,11,FALSE),"")</f>
        <v>58000</v>
      </c>
      <c r="M217" s="19">
        <v>60000</v>
      </c>
      <c r="N217" s="20" t="s">
        <v>250</v>
      </c>
      <c r="O217" s="21" t="str">
        <f>IFERROR(VLOOKUP(C217,LastWeek!B:Q,13,FALSE),"")</f>
        <v>MP</v>
      </c>
      <c r="P217" s="16" t="str">
        <f>IFERROR(VLOOKUP(C217,LastWeek!B:Q,14,FALSE),"")</f>
        <v>Checking</v>
      </c>
      <c r="Q217" s="16" t="str">
        <f>IFERROR(VLOOKUP(C217,LastWeek!B:Q,15,FALSE),"")</f>
        <v>Sales</v>
      </c>
      <c r="R217" s="16"/>
      <c r="S217" s="22" t="str">
        <f>IFERROR(VLOOKUP(C217,LastWeek!B:Q,16,FALSE),"")</f>
        <v>for new project, FCST:10K/M</v>
      </c>
      <c r="T217" s="19">
        <v>58000</v>
      </c>
      <c r="U217" s="19">
        <v>0</v>
      </c>
      <c r="V217" s="19">
        <v>2000</v>
      </c>
      <c r="W217" s="19">
        <v>0</v>
      </c>
      <c r="X217" s="23">
        <v>60000</v>
      </c>
      <c r="Y217" s="17">
        <v>22.3</v>
      </c>
      <c r="Z217" s="24">
        <v>24.5</v>
      </c>
      <c r="AA217" s="23">
        <v>2695</v>
      </c>
      <c r="AB217" s="19">
        <v>2444</v>
      </c>
      <c r="AC217" s="25">
        <v>0.9</v>
      </c>
      <c r="AD217" s="26">
        <f t="shared" si="23"/>
        <v>100</v>
      </c>
      <c r="AE217" s="19">
        <v>4000</v>
      </c>
      <c r="AF217" s="19">
        <v>12000</v>
      </c>
      <c r="AG217" s="19">
        <v>26000</v>
      </c>
      <c r="AH217" s="19">
        <v>42000</v>
      </c>
      <c r="AI217" s="15" t="s">
        <v>62</v>
      </c>
    </row>
    <row r="218" spans="1:35" ht="16.5" customHeight="1">
      <c r="A218">
        <v>1469</v>
      </c>
      <c r="B218" s="13" t="str">
        <f t="shared" si="18"/>
        <v>OverStock</v>
      </c>
      <c r="C218" s="14" t="s">
        <v>367</v>
      </c>
      <c r="D218" s="15" t="s">
        <v>360</v>
      </c>
      <c r="E218" s="16">
        <f t="shared" si="19"/>
        <v>19.2</v>
      </c>
      <c r="F218" s="17">
        <f t="shared" si="20"/>
        <v>14.3</v>
      </c>
      <c r="G218" s="17">
        <f t="shared" si="21"/>
        <v>0</v>
      </c>
      <c r="H218" s="17">
        <f t="shared" si="22"/>
        <v>0</v>
      </c>
      <c r="I218" s="18">
        <f>IFERROR(VLOOKUP(C218,LastWeek!B:Q,8,FALSE),"")</f>
        <v>0</v>
      </c>
      <c r="J218" s="19">
        <v>0</v>
      </c>
      <c r="K218" s="19">
        <v>0</v>
      </c>
      <c r="L218" s="18">
        <f>IFERROR(VLOOKUP(C218,LastWeek!B:Q,11,FALSE),"")</f>
        <v>92943</v>
      </c>
      <c r="M218" s="19">
        <v>85619</v>
      </c>
      <c r="N218" s="20" t="s">
        <v>250</v>
      </c>
      <c r="O218" s="21" t="str">
        <f>IFERROR(VLOOKUP(C218,LastWeek!B:Q,13,FALSE),"")</f>
        <v>New</v>
      </c>
      <c r="P218" s="16" t="str">
        <f>IFERROR(VLOOKUP(C218,LastWeek!B:Q,14,FALSE),"")</f>
        <v>Checking</v>
      </c>
      <c r="Q218" s="16" t="str">
        <f>IFERROR(VLOOKUP(C218,LastWeek!B:Q,15,FALSE),"")</f>
        <v>Sales</v>
      </c>
      <c r="R218" s="16"/>
      <c r="S218" s="22" t="str">
        <f>IFERROR(VLOOKUP(C218,LastWeek!B:Q,16,FALSE),"")</f>
        <v xml:space="preserve">for new project and FCST:40K/M </v>
      </c>
      <c r="T218" s="19">
        <v>38000</v>
      </c>
      <c r="U218" s="19">
        <v>0</v>
      </c>
      <c r="V218" s="19">
        <v>47619</v>
      </c>
      <c r="W218" s="19">
        <v>0</v>
      </c>
      <c r="X218" s="23">
        <v>85619</v>
      </c>
      <c r="Y218" s="17">
        <v>19.2</v>
      </c>
      <c r="Z218" s="24">
        <v>14.3</v>
      </c>
      <c r="AA218" s="23">
        <v>4448</v>
      </c>
      <c r="AB218" s="19">
        <v>6000</v>
      </c>
      <c r="AC218" s="25">
        <v>1.3</v>
      </c>
      <c r="AD218" s="26">
        <f t="shared" si="23"/>
        <v>100</v>
      </c>
      <c r="AE218" s="19">
        <v>30000</v>
      </c>
      <c r="AF218" s="19">
        <v>16000</v>
      </c>
      <c r="AG218" s="19">
        <v>28000</v>
      </c>
      <c r="AH218" s="19">
        <v>20000</v>
      </c>
      <c r="AI218" s="15" t="s">
        <v>62</v>
      </c>
    </row>
    <row r="219" spans="1:35" ht="16.5" customHeight="1">
      <c r="A219">
        <v>1470</v>
      </c>
      <c r="B219" s="13" t="str">
        <f t="shared" si="18"/>
        <v>Normal</v>
      </c>
      <c r="C219" s="14" t="s">
        <v>368</v>
      </c>
      <c r="D219" s="15" t="s">
        <v>360</v>
      </c>
      <c r="E219" s="16">
        <f t="shared" si="19"/>
        <v>12.9</v>
      </c>
      <c r="F219" s="17" t="str">
        <f t="shared" si="20"/>
        <v>--</v>
      </c>
      <c r="G219" s="17">
        <f t="shared" si="21"/>
        <v>0</v>
      </c>
      <c r="H219" s="17" t="str">
        <f t="shared" si="22"/>
        <v>--</v>
      </c>
      <c r="I219" s="18">
        <f>IFERROR(VLOOKUP(C219,LastWeek!B:Q,8,FALSE),"")</f>
        <v>0</v>
      </c>
      <c r="J219" s="19">
        <v>0</v>
      </c>
      <c r="K219" s="19">
        <v>0</v>
      </c>
      <c r="L219" s="18">
        <f>IFERROR(VLOOKUP(C219,LastWeek!B:Q,11,FALSE),"")</f>
        <v>2000</v>
      </c>
      <c r="M219" s="19">
        <v>1980</v>
      </c>
      <c r="N219" s="20" t="s">
        <v>250</v>
      </c>
      <c r="O219" s="21" t="str">
        <f>IFERROR(VLOOKUP(C219,LastWeek!B:Q,13,FALSE),"")</f>
        <v>MP</v>
      </c>
      <c r="P219" s="16" t="str">
        <f>IFERROR(VLOOKUP(C219,LastWeek!B:Q,14,FALSE),"")</f>
        <v>Checking</v>
      </c>
      <c r="Q219" s="16" t="str">
        <f>IFERROR(VLOOKUP(C219,LastWeek!B:Q,15,FALSE),"")</f>
        <v>Sales</v>
      </c>
      <c r="R219" s="16"/>
      <c r="S219" s="22" t="str">
        <f>IFERROR(VLOOKUP(C219,LastWeek!B:Q,16,FALSE),"")</f>
        <v>FCST:4K/M</v>
      </c>
      <c r="T219" s="19">
        <v>0</v>
      </c>
      <c r="U219" s="19">
        <v>0</v>
      </c>
      <c r="V219" s="19">
        <v>1980</v>
      </c>
      <c r="W219" s="19">
        <v>0</v>
      </c>
      <c r="X219" s="23">
        <v>1980</v>
      </c>
      <c r="Y219" s="17">
        <v>12.9</v>
      </c>
      <c r="Z219" s="24" t="s">
        <v>58</v>
      </c>
      <c r="AA219" s="23">
        <v>153</v>
      </c>
      <c r="AB219" s="19" t="s">
        <v>58</v>
      </c>
      <c r="AC219" s="25" t="s">
        <v>68</v>
      </c>
      <c r="AD219" s="26" t="str">
        <f t="shared" si="23"/>
        <v>E</v>
      </c>
      <c r="AE219" s="19">
        <v>0</v>
      </c>
      <c r="AF219" s="19">
        <v>0</v>
      </c>
      <c r="AG219" s="19">
        <v>0</v>
      </c>
      <c r="AH219" s="19">
        <v>0</v>
      </c>
      <c r="AI219" s="15" t="s">
        <v>62</v>
      </c>
    </row>
    <row r="220" spans="1:35" ht="16.5" customHeight="1">
      <c r="A220">
        <v>8485</v>
      </c>
      <c r="B220" s="13" t="str">
        <f t="shared" si="18"/>
        <v>OverStock</v>
      </c>
      <c r="C220" s="14" t="s">
        <v>212</v>
      </c>
      <c r="D220" s="15" t="s">
        <v>163</v>
      </c>
      <c r="E220" s="16">
        <f t="shared" si="19"/>
        <v>35.200000000000003</v>
      </c>
      <c r="F220" s="17">
        <f t="shared" si="20"/>
        <v>22.9</v>
      </c>
      <c r="G220" s="17">
        <f t="shared" si="21"/>
        <v>0</v>
      </c>
      <c r="H220" s="17">
        <f t="shared" si="22"/>
        <v>0</v>
      </c>
      <c r="I220" s="18">
        <f>IFERROR(VLOOKUP(C220,LastWeek!B:Q,8,FALSE),"")</f>
        <v>0</v>
      </c>
      <c r="J220" s="19">
        <v>0</v>
      </c>
      <c r="K220" s="19">
        <v>0</v>
      </c>
      <c r="L220" s="18">
        <f>IFERROR(VLOOKUP(C220,LastWeek!B:Q,11,FALSE),"")</f>
        <v>7641</v>
      </c>
      <c r="M220" s="19">
        <v>7641</v>
      </c>
      <c r="N220" s="20" t="s">
        <v>61</v>
      </c>
      <c r="O220" s="21" t="str">
        <f>IFERROR(VLOOKUP(C220,LastWeek!B:Q,13,FALSE),"")</f>
        <v>MP</v>
      </c>
      <c r="P220" s="16" t="str">
        <f>IFERROR(VLOOKUP(C220,LastWeek!B:Q,14,FALSE),"")</f>
        <v>Done</v>
      </c>
      <c r="Q220" s="16" t="str">
        <f>IFERROR(VLOOKUP(C220,LastWeek!B:Q,15,FALSE),"")</f>
        <v>Sales</v>
      </c>
      <c r="R220" s="16"/>
      <c r="S220" s="22" t="str">
        <f>IFERROR(VLOOKUP(C220,LastWeek!B:Q,16,FALSE),"")</f>
        <v>shortage</v>
      </c>
      <c r="T220" s="19">
        <v>0</v>
      </c>
      <c r="U220" s="19">
        <v>0</v>
      </c>
      <c r="V220" s="19">
        <v>6641</v>
      </c>
      <c r="W220" s="19">
        <v>1000</v>
      </c>
      <c r="X220" s="23">
        <v>7641</v>
      </c>
      <c r="Y220" s="17">
        <v>35.200000000000003</v>
      </c>
      <c r="Z220" s="24">
        <v>22.9</v>
      </c>
      <c r="AA220" s="23">
        <v>217</v>
      </c>
      <c r="AB220" s="19">
        <v>333</v>
      </c>
      <c r="AC220" s="25">
        <v>1.5</v>
      </c>
      <c r="AD220" s="26">
        <f t="shared" si="23"/>
        <v>100</v>
      </c>
      <c r="AE220" s="19">
        <v>0</v>
      </c>
      <c r="AF220" s="19">
        <v>3000</v>
      </c>
      <c r="AG220" s="19">
        <v>0</v>
      </c>
      <c r="AH220" s="19">
        <v>0</v>
      </c>
      <c r="AI220" s="15" t="s">
        <v>62</v>
      </c>
    </row>
    <row r="221" spans="1:35" ht="16.5" customHeight="1">
      <c r="A221">
        <v>1472</v>
      </c>
      <c r="B221" s="13" t="str">
        <f t="shared" si="18"/>
        <v>Normal</v>
      </c>
      <c r="C221" s="14" t="s">
        <v>213</v>
      </c>
      <c r="D221" s="15" t="s">
        <v>163</v>
      </c>
      <c r="E221" s="16">
        <f t="shared" si="19"/>
        <v>7.6</v>
      </c>
      <c r="F221" s="17">
        <f t="shared" si="20"/>
        <v>5.7</v>
      </c>
      <c r="G221" s="17">
        <f t="shared" si="21"/>
        <v>7.4</v>
      </c>
      <c r="H221" s="17">
        <f t="shared" si="22"/>
        <v>5.6</v>
      </c>
      <c r="I221" s="18">
        <f>IFERROR(VLOOKUP(C221,LastWeek!B:Q,8,FALSE),"")</f>
        <v>500000</v>
      </c>
      <c r="J221" s="19">
        <v>411000</v>
      </c>
      <c r="K221" s="19">
        <v>401000</v>
      </c>
      <c r="L221" s="18">
        <f>IFERROR(VLOOKUP(C221,LastWeek!B:Q,11,FALSE),"")</f>
        <v>407167</v>
      </c>
      <c r="M221" s="19">
        <v>422712</v>
      </c>
      <c r="N221" s="20" t="s">
        <v>61</v>
      </c>
      <c r="O221" s="21" t="str">
        <f>IFERROR(VLOOKUP(C221,LastWeek!B:Q,13,FALSE),"")</f>
        <v>MP</v>
      </c>
      <c r="P221" s="16" t="str">
        <f>IFERROR(VLOOKUP(C221,LastWeek!B:Q,14,FALSE),"")</f>
        <v>Checking</v>
      </c>
      <c r="Q221" s="16" t="str">
        <f>IFERROR(VLOOKUP(C221,LastWeek!B:Q,15,FALSE),"")</f>
        <v>Sales</v>
      </c>
      <c r="R221" s="16"/>
      <c r="S221" s="22">
        <f>IFERROR(VLOOKUP(C221,LastWeek!B:Q,16,FALSE),"")</f>
        <v>0</v>
      </c>
      <c r="T221" s="19">
        <v>43000</v>
      </c>
      <c r="U221" s="19">
        <v>0</v>
      </c>
      <c r="V221" s="19">
        <v>298712</v>
      </c>
      <c r="W221" s="19">
        <v>81000</v>
      </c>
      <c r="X221" s="23">
        <v>833712</v>
      </c>
      <c r="Y221" s="17">
        <v>14.9</v>
      </c>
      <c r="Z221" s="24">
        <v>11.3</v>
      </c>
      <c r="AA221" s="23">
        <v>55838</v>
      </c>
      <c r="AB221" s="19">
        <v>74000</v>
      </c>
      <c r="AC221" s="25">
        <v>1.3</v>
      </c>
      <c r="AD221" s="26">
        <f t="shared" si="23"/>
        <v>100</v>
      </c>
      <c r="AE221" s="19">
        <v>332000</v>
      </c>
      <c r="AF221" s="19">
        <v>180000</v>
      </c>
      <c r="AG221" s="19">
        <v>166000</v>
      </c>
      <c r="AH221" s="19">
        <v>16000</v>
      </c>
      <c r="AI221" s="15" t="s">
        <v>62</v>
      </c>
    </row>
    <row r="222" spans="1:35" ht="16.5" customHeight="1">
      <c r="A222">
        <v>1474</v>
      </c>
      <c r="B222" s="13" t="str">
        <f t="shared" si="18"/>
        <v>Normal</v>
      </c>
      <c r="C222" s="14" t="s">
        <v>214</v>
      </c>
      <c r="D222" s="15" t="s">
        <v>163</v>
      </c>
      <c r="E222" s="16">
        <f t="shared" si="19"/>
        <v>12.2</v>
      </c>
      <c r="F222" s="17">
        <f t="shared" si="20"/>
        <v>11.4</v>
      </c>
      <c r="G222" s="17">
        <f t="shared" si="21"/>
        <v>0</v>
      </c>
      <c r="H222" s="17">
        <f t="shared" si="22"/>
        <v>0</v>
      </c>
      <c r="I222" s="18">
        <f>IFERROR(VLOOKUP(C222,LastWeek!B:Q,8,FALSE),"")</f>
        <v>0</v>
      </c>
      <c r="J222" s="19">
        <v>0</v>
      </c>
      <c r="K222" s="19">
        <v>0</v>
      </c>
      <c r="L222" s="18">
        <f>IFERROR(VLOOKUP(C222,LastWeek!B:Q,11,FALSE),"")</f>
        <v>20768</v>
      </c>
      <c r="M222" s="19">
        <v>43188</v>
      </c>
      <c r="N222" s="20" t="s">
        <v>61</v>
      </c>
      <c r="O222" s="21" t="str">
        <f>IFERROR(VLOOKUP(C222,LastWeek!B:Q,13,FALSE),"")</f>
        <v>MP</v>
      </c>
      <c r="P222" s="16" t="str">
        <f>IFERROR(VLOOKUP(C222,LastWeek!B:Q,14,FALSE),"")</f>
        <v>Checking</v>
      </c>
      <c r="Q222" s="16" t="str">
        <f>IFERROR(VLOOKUP(C222,LastWeek!B:Q,15,FALSE),"")</f>
        <v>Sales</v>
      </c>
      <c r="R222" s="16"/>
      <c r="S222" s="22">
        <f>IFERROR(VLOOKUP(C222,LastWeek!B:Q,16,FALSE),"")</f>
        <v>0</v>
      </c>
      <c r="T222" s="19">
        <v>31000</v>
      </c>
      <c r="U222" s="19">
        <v>0</v>
      </c>
      <c r="V222" s="19">
        <v>12188</v>
      </c>
      <c r="W222" s="19">
        <v>0</v>
      </c>
      <c r="X222" s="23">
        <v>43188</v>
      </c>
      <c r="Y222" s="17">
        <v>12.2</v>
      </c>
      <c r="Z222" s="24">
        <v>11.4</v>
      </c>
      <c r="AA222" s="23">
        <v>3545</v>
      </c>
      <c r="AB222" s="19">
        <v>3778</v>
      </c>
      <c r="AC222" s="25">
        <v>1.1000000000000001</v>
      </c>
      <c r="AD222" s="26">
        <f t="shared" si="23"/>
        <v>100</v>
      </c>
      <c r="AE222" s="19">
        <v>8000</v>
      </c>
      <c r="AF222" s="19">
        <v>18000</v>
      </c>
      <c r="AG222" s="19">
        <v>12000</v>
      </c>
      <c r="AH222" s="19">
        <v>8000</v>
      </c>
      <c r="AI222" s="15" t="s">
        <v>62</v>
      </c>
    </row>
    <row r="223" spans="1:35" ht="16.5" customHeight="1">
      <c r="A223">
        <v>3348</v>
      </c>
      <c r="B223" s="13" t="str">
        <f t="shared" si="18"/>
        <v>OverStock</v>
      </c>
      <c r="C223" s="14" t="s">
        <v>215</v>
      </c>
      <c r="D223" s="15" t="s">
        <v>163</v>
      </c>
      <c r="E223" s="16">
        <f t="shared" si="19"/>
        <v>15.4</v>
      </c>
      <c r="F223" s="17">
        <f t="shared" si="20"/>
        <v>6.4</v>
      </c>
      <c r="G223" s="17">
        <f t="shared" si="21"/>
        <v>17.3</v>
      </c>
      <c r="H223" s="17">
        <f t="shared" si="22"/>
        <v>7.1</v>
      </c>
      <c r="I223" s="18">
        <f>IFERROR(VLOOKUP(C223,LastWeek!B:Q,8,FALSE),"")</f>
        <v>80000</v>
      </c>
      <c r="J223" s="19">
        <v>80160</v>
      </c>
      <c r="K223" s="19">
        <v>40000</v>
      </c>
      <c r="L223" s="18">
        <f>IFERROR(VLOOKUP(C223,LastWeek!B:Q,11,FALSE),"")</f>
        <v>81305</v>
      </c>
      <c r="M223" s="19">
        <v>71605</v>
      </c>
      <c r="N223" s="20" t="s">
        <v>61</v>
      </c>
      <c r="O223" s="21" t="str">
        <f>IFERROR(VLOOKUP(C223,LastWeek!B:Q,13,FALSE),"")</f>
        <v>MP</v>
      </c>
      <c r="P223" s="16" t="str">
        <f>IFERROR(VLOOKUP(C223,LastWeek!B:Q,14,FALSE),"")</f>
        <v>Checking</v>
      </c>
      <c r="Q223" s="16" t="str">
        <f>IFERROR(VLOOKUP(C223,LastWeek!B:Q,15,FALSE),"")</f>
        <v>Sales</v>
      </c>
      <c r="R223" s="16"/>
      <c r="S223" s="22">
        <f>IFERROR(VLOOKUP(C223,LastWeek!B:Q,16,FALSE),"")</f>
        <v>0</v>
      </c>
      <c r="T223" s="19">
        <v>11000</v>
      </c>
      <c r="U223" s="19">
        <v>0</v>
      </c>
      <c r="V223" s="19">
        <v>50265</v>
      </c>
      <c r="W223" s="19">
        <v>10340</v>
      </c>
      <c r="X223" s="23">
        <v>151765</v>
      </c>
      <c r="Y223" s="17">
        <v>32.700000000000003</v>
      </c>
      <c r="Z223" s="24">
        <v>13.5</v>
      </c>
      <c r="AA223" s="23">
        <v>4643</v>
      </c>
      <c r="AB223" s="19">
        <v>11222</v>
      </c>
      <c r="AC223" s="25">
        <v>2.4</v>
      </c>
      <c r="AD223" s="26">
        <f t="shared" si="23"/>
        <v>150</v>
      </c>
      <c r="AE223" s="19">
        <v>37000</v>
      </c>
      <c r="AF223" s="19">
        <v>54000</v>
      </c>
      <c r="AG223" s="19">
        <v>19000</v>
      </c>
      <c r="AH223" s="19">
        <v>30500</v>
      </c>
      <c r="AI223" s="15" t="s">
        <v>62</v>
      </c>
    </row>
    <row r="224" spans="1:35" ht="16.5" hidden="1" customHeight="1">
      <c r="A224">
        <v>1476</v>
      </c>
      <c r="B224" s="13" t="str">
        <f t="shared" si="18"/>
        <v>None</v>
      </c>
      <c r="C224" s="14" t="s">
        <v>216</v>
      </c>
      <c r="D224" s="15" t="s">
        <v>163</v>
      </c>
      <c r="E224" s="16" t="str">
        <f t="shared" si="19"/>
        <v>前八週無拉料</v>
      </c>
      <c r="F224" s="17" t="str">
        <f t="shared" si="20"/>
        <v>--</v>
      </c>
      <c r="G224" s="17" t="str">
        <f t="shared" si="21"/>
        <v>--</v>
      </c>
      <c r="H224" s="17" t="str">
        <f t="shared" si="22"/>
        <v>--</v>
      </c>
      <c r="I224" s="18">
        <f>IFERROR(VLOOKUP(C224,LastWeek!B:Q,8,FALSE),"")</f>
        <v>0</v>
      </c>
      <c r="J224" s="19">
        <v>0</v>
      </c>
      <c r="K224" s="19">
        <v>0</v>
      </c>
      <c r="L224" s="18">
        <f>IFERROR(VLOOKUP(C224,LastWeek!B:Q,11,FALSE),"")</f>
        <v>0</v>
      </c>
      <c r="M224" s="19">
        <v>0</v>
      </c>
      <c r="N224" s="20" t="s">
        <v>58</v>
      </c>
      <c r="O224" s="21" t="str">
        <f>IFERROR(VLOOKUP(C224,LastWeek!B:Q,13,FALSE),"")</f>
        <v/>
      </c>
      <c r="P224" s="16" t="str">
        <f>IFERROR(VLOOKUP(C224,LastWeek!B:Q,14,FALSE),"")</f>
        <v>Checking</v>
      </c>
      <c r="Q224" s="16" t="str">
        <f>IFERROR(VLOOKUP(C224,LastWeek!B:Q,15,FALSE),"")</f>
        <v>Sales</v>
      </c>
      <c r="R224" s="16"/>
      <c r="S224" s="22">
        <f>IFERROR(VLOOKUP(C224,LastWeek!B:Q,16,FALSE),"")</f>
        <v>0</v>
      </c>
      <c r="T224" s="19">
        <v>0</v>
      </c>
      <c r="U224" s="19">
        <v>0</v>
      </c>
      <c r="V224" s="19">
        <v>0</v>
      </c>
      <c r="W224" s="19">
        <v>0</v>
      </c>
      <c r="X224" s="23">
        <v>0</v>
      </c>
      <c r="Y224" s="17" t="s">
        <v>58</v>
      </c>
      <c r="Z224" s="24" t="s">
        <v>58</v>
      </c>
      <c r="AA224" s="23">
        <v>0</v>
      </c>
      <c r="AB224" s="19" t="s">
        <v>58</v>
      </c>
      <c r="AC224" s="25" t="s">
        <v>68</v>
      </c>
      <c r="AD224" s="26" t="str">
        <f t="shared" si="23"/>
        <v>E</v>
      </c>
      <c r="AE224" s="19">
        <v>0</v>
      </c>
      <c r="AF224" s="19">
        <v>0</v>
      </c>
      <c r="AG224" s="19">
        <v>0</v>
      </c>
      <c r="AH224" s="19">
        <v>0</v>
      </c>
      <c r="AI224" s="15" t="s">
        <v>62</v>
      </c>
    </row>
    <row r="225" spans="1:35" ht="16.5" customHeight="1">
      <c r="A225">
        <v>1477</v>
      </c>
      <c r="B225" s="13" t="str">
        <f t="shared" si="18"/>
        <v>Normal</v>
      </c>
      <c r="C225" s="14" t="s">
        <v>217</v>
      </c>
      <c r="D225" s="15" t="s">
        <v>163</v>
      </c>
      <c r="E225" s="16">
        <f t="shared" si="19"/>
        <v>4.5999999999999996</v>
      </c>
      <c r="F225" s="17">
        <f t="shared" si="20"/>
        <v>5</v>
      </c>
      <c r="G225" s="17">
        <f t="shared" si="21"/>
        <v>10.4</v>
      </c>
      <c r="H225" s="17">
        <f t="shared" si="22"/>
        <v>11.3</v>
      </c>
      <c r="I225" s="18">
        <f>IFERROR(VLOOKUP(C225,LastWeek!B:Q,8,FALSE),"")</f>
        <v>400000</v>
      </c>
      <c r="J225" s="19">
        <v>400892</v>
      </c>
      <c r="K225" s="19">
        <v>92</v>
      </c>
      <c r="L225" s="18">
        <f>IFERROR(VLOOKUP(C225,LastWeek!B:Q,11,FALSE),"")</f>
        <v>265094</v>
      </c>
      <c r="M225" s="19">
        <v>178089</v>
      </c>
      <c r="N225" s="20" t="s">
        <v>61</v>
      </c>
      <c r="O225" s="21" t="str">
        <f>IFERROR(VLOOKUP(C225,LastWeek!B:Q,13,FALSE),"")</f>
        <v>MP</v>
      </c>
      <c r="P225" s="16" t="str">
        <f>IFERROR(VLOOKUP(C225,LastWeek!B:Q,14,FALSE),"")</f>
        <v>Checking</v>
      </c>
      <c r="Q225" s="16" t="str">
        <f>IFERROR(VLOOKUP(C225,LastWeek!B:Q,15,FALSE),"")</f>
        <v>Sales</v>
      </c>
      <c r="R225" s="16"/>
      <c r="S225" s="22">
        <f>IFERROR(VLOOKUP(C225,LastWeek!B:Q,16,FALSE),"")</f>
        <v>0</v>
      </c>
      <c r="T225" s="19">
        <v>108000</v>
      </c>
      <c r="U225" s="19">
        <v>0</v>
      </c>
      <c r="V225" s="19">
        <v>70089</v>
      </c>
      <c r="W225" s="19">
        <v>0</v>
      </c>
      <c r="X225" s="23">
        <v>578981</v>
      </c>
      <c r="Y225" s="17">
        <v>15.1</v>
      </c>
      <c r="Z225" s="24">
        <v>16.3</v>
      </c>
      <c r="AA225" s="23">
        <v>38366</v>
      </c>
      <c r="AB225" s="19">
        <v>35556</v>
      </c>
      <c r="AC225" s="25">
        <v>0.9</v>
      </c>
      <c r="AD225" s="26">
        <f t="shared" si="23"/>
        <v>100</v>
      </c>
      <c r="AE225" s="19">
        <v>112000</v>
      </c>
      <c r="AF225" s="19">
        <v>168000</v>
      </c>
      <c r="AG225" s="19">
        <v>88000</v>
      </c>
      <c r="AH225" s="19">
        <v>148000</v>
      </c>
      <c r="AI225" s="15" t="s">
        <v>62</v>
      </c>
    </row>
    <row r="226" spans="1:35" ht="16.5" customHeight="1">
      <c r="A226">
        <v>1478</v>
      </c>
      <c r="B226" s="13" t="str">
        <f t="shared" si="18"/>
        <v>OverStock</v>
      </c>
      <c r="C226" s="14" t="s">
        <v>218</v>
      </c>
      <c r="D226" s="15" t="s">
        <v>163</v>
      </c>
      <c r="E226" s="16">
        <f t="shared" si="19"/>
        <v>106.4</v>
      </c>
      <c r="F226" s="17">
        <f t="shared" si="20"/>
        <v>2.9</v>
      </c>
      <c r="G226" s="17">
        <f t="shared" si="21"/>
        <v>490.3</v>
      </c>
      <c r="H226" s="17">
        <f t="shared" si="22"/>
        <v>13.2</v>
      </c>
      <c r="I226" s="18">
        <f>IFERROR(VLOOKUP(C226,LastWeek!B:Q,8,FALSE),"")</f>
        <v>92000</v>
      </c>
      <c r="J226" s="19">
        <v>92184</v>
      </c>
      <c r="K226" s="19">
        <v>0</v>
      </c>
      <c r="L226" s="18">
        <f>IFERROR(VLOOKUP(C226,LastWeek!B:Q,11,FALSE),"")</f>
        <v>2930</v>
      </c>
      <c r="M226" s="19">
        <v>20000</v>
      </c>
      <c r="N226" s="20" t="s">
        <v>61</v>
      </c>
      <c r="O226" s="21" t="str">
        <f>IFERROR(VLOOKUP(C226,LastWeek!B:Q,13,FALSE),"")</f>
        <v>MP</v>
      </c>
      <c r="P226" s="16" t="str">
        <f>IFERROR(VLOOKUP(C226,LastWeek!B:Q,14,FALSE),"")</f>
        <v>Checking</v>
      </c>
      <c r="Q226" s="16" t="str">
        <f>IFERROR(VLOOKUP(C226,LastWeek!B:Q,15,FALSE),"")</f>
        <v>Sales</v>
      </c>
      <c r="R226" s="16"/>
      <c r="S226" s="22">
        <f>IFERROR(VLOOKUP(C226,LastWeek!B:Q,16,FALSE),"")</f>
        <v>0</v>
      </c>
      <c r="T226" s="19">
        <v>16930</v>
      </c>
      <c r="U226" s="19">
        <v>0</v>
      </c>
      <c r="V226" s="19">
        <v>3070</v>
      </c>
      <c r="W226" s="19">
        <v>0</v>
      </c>
      <c r="X226" s="23">
        <v>112184</v>
      </c>
      <c r="Y226" s="17">
        <v>596.70000000000005</v>
      </c>
      <c r="Z226" s="24">
        <v>16</v>
      </c>
      <c r="AA226" s="23">
        <v>188</v>
      </c>
      <c r="AB226" s="19">
        <v>7008</v>
      </c>
      <c r="AC226" s="25">
        <v>37.299999999999997</v>
      </c>
      <c r="AD226" s="26">
        <f t="shared" si="23"/>
        <v>150</v>
      </c>
      <c r="AE226" s="19">
        <v>38070</v>
      </c>
      <c r="AF226" s="19">
        <v>25000</v>
      </c>
      <c r="AG226" s="19">
        <v>0</v>
      </c>
      <c r="AH226" s="19">
        <v>0</v>
      </c>
      <c r="AI226" s="15" t="s">
        <v>62</v>
      </c>
    </row>
    <row r="227" spans="1:35" ht="16.5" customHeight="1">
      <c r="A227">
        <v>1482</v>
      </c>
      <c r="B227" s="13" t="str">
        <f t="shared" si="18"/>
        <v>Normal</v>
      </c>
      <c r="C227" s="14" t="s">
        <v>219</v>
      </c>
      <c r="D227" s="15" t="s">
        <v>163</v>
      </c>
      <c r="E227" s="16">
        <f t="shared" si="19"/>
        <v>10.199999999999999</v>
      </c>
      <c r="F227" s="17">
        <f t="shared" si="20"/>
        <v>7.7</v>
      </c>
      <c r="G227" s="17">
        <f t="shared" si="21"/>
        <v>0</v>
      </c>
      <c r="H227" s="17">
        <f t="shared" si="22"/>
        <v>0</v>
      </c>
      <c r="I227" s="18">
        <f>IFERROR(VLOOKUP(C227,LastWeek!B:Q,8,FALSE),"")</f>
        <v>0</v>
      </c>
      <c r="J227" s="19">
        <v>0</v>
      </c>
      <c r="K227" s="19">
        <v>0</v>
      </c>
      <c r="L227" s="18">
        <f>IFERROR(VLOOKUP(C227,LastWeek!B:Q,11,FALSE),"")</f>
        <v>22618</v>
      </c>
      <c r="M227" s="19">
        <v>26618</v>
      </c>
      <c r="N227" s="20" t="s">
        <v>61</v>
      </c>
      <c r="O227" s="21" t="str">
        <f>IFERROR(VLOOKUP(C227,LastWeek!B:Q,13,FALSE),"")</f>
        <v>MP</v>
      </c>
      <c r="P227" s="16" t="str">
        <f>IFERROR(VLOOKUP(C227,LastWeek!B:Q,14,FALSE),"")</f>
        <v>Checking</v>
      </c>
      <c r="Q227" s="16" t="str">
        <f>IFERROR(VLOOKUP(C227,LastWeek!B:Q,15,FALSE),"")</f>
        <v>Sales</v>
      </c>
      <c r="R227" s="16"/>
      <c r="S227" s="22">
        <f>IFERROR(VLOOKUP(C227,LastWeek!B:Q,16,FALSE),"")</f>
        <v>0</v>
      </c>
      <c r="T227" s="19">
        <v>2000</v>
      </c>
      <c r="U227" s="19">
        <v>0</v>
      </c>
      <c r="V227" s="19">
        <v>24618</v>
      </c>
      <c r="W227" s="19">
        <v>0</v>
      </c>
      <c r="X227" s="23">
        <v>26618</v>
      </c>
      <c r="Y227" s="17">
        <v>10.199999999999999</v>
      </c>
      <c r="Z227" s="24">
        <v>7.7</v>
      </c>
      <c r="AA227" s="23">
        <v>2606</v>
      </c>
      <c r="AB227" s="19">
        <v>3444</v>
      </c>
      <c r="AC227" s="25">
        <v>1.3</v>
      </c>
      <c r="AD227" s="26">
        <f t="shared" si="23"/>
        <v>100</v>
      </c>
      <c r="AE227" s="19">
        <v>25000</v>
      </c>
      <c r="AF227" s="19">
        <v>6000</v>
      </c>
      <c r="AG227" s="19">
        <v>0</v>
      </c>
      <c r="AH227" s="19">
        <v>0</v>
      </c>
      <c r="AI227" s="15" t="s">
        <v>62</v>
      </c>
    </row>
    <row r="228" spans="1:35" ht="16.5" customHeight="1">
      <c r="A228">
        <v>1485</v>
      </c>
      <c r="B228" s="13" t="str">
        <f t="shared" si="18"/>
        <v>Normal</v>
      </c>
      <c r="C228" s="14" t="s">
        <v>220</v>
      </c>
      <c r="D228" s="15" t="s">
        <v>163</v>
      </c>
      <c r="E228" s="16">
        <f t="shared" si="19"/>
        <v>2.6</v>
      </c>
      <c r="F228" s="17">
        <f t="shared" si="20"/>
        <v>3</v>
      </c>
      <c r="G228" s="17">
        <f t="shared" si="21"/>
        <v>11.9</v>
      </c>
      <c r="H228" s="17">
        <f t="shared" si="22"/>
        <v>13.4</v>
      </c>
      <c r="I228" s="18">
        <f>IFERROR(VLOOKUP(C228,LastWeek!B:Q,8,FALSE),"")</f>
        <v>6227000</v>
      </c>
      <c r="J228" s="19">
        <v>6240454</v>
      </c>
      <c r="K228" s="19">
        <v>4240454</v>
      </c>
      <c r="L228" s="18">
        <f>IFERROR(VLOOKUP(C228,LastWeek!B:Q,11,FALSE),"")</f>
        <v>664298</v>
      </c>
      <c r="M228" s="19">
        <v>1377798</v>
      </c>
      <c r="N228" s="20" t="s">
        <v>61</v>
      </c>
      <c r="O228" s="21" t="str">
        <f>IFERROR(VLOOKUP(C228,LastWeek!B:Q,13,FALSE),"")</f>
        <v>MP</v>
      </c>
      <c r="P228" s="16" t="str">
        <f>IFERROR(VLOOKUP(C228,LastWeek!B:Q,14,FALSE),"")</f>
        <v>Checking</v>
      </c>
      <c r="Q228" s="16" t="str">
        <f>IFERROR(VLOOKUP(C228,LastWeek!B:Q,15,FALSE),"")</f>
        <v>Sales</v>
      </c>
      <c r="R228" s="16"/>
      <c r="S228" s="22">
        <f>IFERROR(VLOOKUP(C228,LastWeek!B:Q,16,FALSE),"")</f>
        <v>0</v>
      </c>
      <c r="T228" s="19">
        <v>810000</v>
      </c>
      <c r="U228" s="19">
        <v>0</v>
      </c>
      <c r="V228" s="19">
        <v>567798</v>
      </c>
      <c r="W228" s="19">
        <v>0</v>
      </c>
      <c r="X228" s="23">
        <v>7618252</v>
      </c>
      <c r="Y228" s="17">
        <v>14.6</v>
      </c>
      <c r="Z228" s="24">
        <v>16.399999999999999</v>
      </c>
      <c r="AA228" s="23">
        <v>523332</v>
      </c>
      <c r="AB228" s="19">
        <v>464634</v>
      </c>
      <c r="AC228" s="25">
        <v>0.9</v>
      </c>
      <c r="AD228" s="26">
        <f t="shared" si="23"/>
        <v>100</v>
      </c>
      <c r="AE228" s="19">
        <v>1509702</v>
      </c>
      <c r="AF228" s="19">
        <v>2140000</v>
      </c>
      <c r="AG228" s="19">
        <v>1432000</v>
      </c>
      <c r="AH228" s="19">
        <v>2030000</v>
      </c>
      <c r="AI228" s="15" t="s">
        <v>62</v>
      </c>
    </row>
    <row r="229" spans="1:35" ht="16.5" customHeight="1">
      <c r="A229">
        <v>8899</v>
      </c>
      <c r="B229" s="13" t="str">
        <f t="shared" si="18"/>
        <v>OverStock</v>
      </c>
      <c r="C229" s="14" t="s">
        <v>222</v>
      </c>
      <c r="D229" s="15" t="s">
        <v>163</v>
      </c>
      <c r="E229" s="16">
        <f t="shared" si="19"/>
        <v>15.2</v>
      </c>
      <c r="F229" s="17">
        <f t="shared" si="20"/>
        <v>0.7</v>
      </c>
      <c r="G229" s="17">
        <f t="shared" si="21"/>
        <v>200.4</v>
      </c>
      <c r="H229" s="17">
        <f t="shared" si="22"/>
        <v>9</v>
      </c>
      <c r="I229" s="18">
        <f>IFERROR(VLOOKUP(C229,LastWeek!B:Q,8,FALSE),"")</f>
        <v>5000</v>
      </c>
      <c r="J229" s="19">
        <v>5010</v>
      </c>
      <c r="K229" s="19">
        <v>0</v>
      </c>
      <c r="L229" s="18">
        <f>IFERROR(VLOOKUP(C229,LastWeek!B:Q,11,FALSE),"")</f>
        <v>380</v>
      </c>
      <c r="M229" s="19">
        <v>380</v>
      </c>
      <c r="N229" s="20" t="s">
        <v>61</v>
      </c>
      <c r="O229" s="21" t="str">
        <f>IFERROR(VLOOKUP(C229,LastWeek!B:Q,13,FALSE),"")</f>
        <v>MP</v>
      </c>
      <c r="P229" s="16" t="str">
        <f>IFERROR(VLOOKUP(C229,LastWeek!B:Q,14,FALSE),"")</f>
        <v>Checking</v>
      </c>
      <c r="Q229" s="16" t="str">
        <f>IFERROR(VLOOKUP(C229,LastWeek!B:Q,15,FALSE),"")</f>
        <v>Sales</v>
      </c>
      <c r="R229" s="16"/>
      <c r="S229" s="22">
        <f>IFERROR(VLOOKUP(C229,LastWeek!B:Q,16,FALSE),"")</f>
        <v>0</v>
      </c>
      <c r="T229" s="19">
        <v>0</v>
      </c>
      <c r="U229" s="19">
        <v>0</v>
      </c>
      <c r="V229" s="19">
        <v>380</v>
      </c>
      <c r="W229" s="19">
        <v>0</v>
      </c>
      <c r="X229" s="23">
        <v>5390</v>
      </c>
      <c r="Y229" s="17">
        <v>215.6</v>
      </c>
      <c r="Z229" s="24">
        <v>9.6999999999999993</v>
      </c>
      <c r="AA229" s="23">
        <v>25</v>
      </c>
      <c r="AB229" s="19">
        <v>556</v>
      </c>
      <c r="AC229" s="25">
        <v>22.2</v>
      </c>
      <c r="AD229" s="26">
        <f t="shared" si="23"/>
        <v>150</v>
      </c>
      <c r="AE229" s="19">
        <v>0</v>
      </c>
      <c r="AF229" s="19">
        <v>5000</v>
      </c>
      <c r="AG229" s="19">
        <v>0</v>
      </c>
      <c r="AH229" s="19">
        <v>0</v>
      </c>
      <c r="AI229" s="15" t="s">
        <v>62</v>
      </c>
    </row>
    <row r="230" spans="1:35" ht="16.5" customHeight="1">
      <c r="A230">
        <v>1486</v>
      </c>
      <c r="B230" s="13" t="str">
        <f t="shared" si="18"/>
        <v>OverStock</v>
      </c>
      <c r="C230" s="14" t="s">
        <v>223</v>
      </c>
      <c r="D230" s="15" t="s">
        <v>163</v>
      </c>
      <c r="E230" s="16">
        <f t="shared" si="19"/>
        <v>6.4</v>
      </c>
      <c r="F230" s="17">
        <f t="shared" si="20"/>
        <v>4.5</v>
      </c>
      <c r="G230" s="17">
        <f t="shared" si="21"/>
        <v>11.2</v>
      </c>
      <c r="H230" s="17">
        <f t="shared" si="22"/>
        <v>7.8</v>
      </c>
      <c r="I230" s="18">
        <f>IFERROR(VLOOKUP(C230,LastWeek!B:Q,8,FALSE),"")</f>
        <v>40000</v>
      </c>
      <c r="J230" s="19">
        <v>32064</v>
      </c>
      <c r="K230" s="19">
        <v>17064</v>
      </c>
      <c r="L230" s="18">
        <f>IFERROR(VLOOKUP(C230,LastWeek!B:Q,11,FALSE),"")</f>
        <v>17214</v>
      </c>
      <c r="M230" s="19">
        <v>18396</v>
      </c>
      <c r="N230" s="20" t="s">
        <v>61</v>
      </c>
      <c r="O230" s="21" t="str">
        <f>IFERROR(VLOOKUP(C230,LastWeek!B:Q,13,FALSE),"")</f>
        <v>MP</v>
      </c>
      <c r="P230" s="16" t="str">
        <f>IFERROR(VLOOKUP(C230,LastWeek!B:Q,14,FALSE),"")</f>
        <v>Done</v>
      </c>
      <c r="Q230" s="16" t="str">
        <f>IFERROR(VLOOKUP(C230,LastWeek!B:Q,15,FALSE),"")</f>
        <v>Sales</v>
      </c>
      <c r="R230" s="16"/>
      <c r="S230" s="22" t="str">
        <f>IFERROR(VLOOKUP(C230,LastWeek!B:Q,16,FALSE),"")</f>
        <v>shortage</v>
      </c>
      <c r="T230" s="19">
        <v>8000</v>
      </c>
      <c r="U230" s="19">
        <v>0</v>
      </c>
      <c r="V230" s="19">
        <v>10396</v>
      </c>
      <c r="W230" s="19">
        <v>0</v>
      </c>
      <c r="X230" s="23">
        <v>50460</v>
      </c>
      <c r="Y230" s="17">
        <v>17.600000000000001</v>
      </c>
      <c r="Z230" s="24">
        <v>12.3</v>
      </c>
      <c r="AA230" s="23">
        <v>2860</v>
      </c>
      <c r="AB230" s="19">
        <v>4111</v>
      </c>
      <c r="AC230" s="25">
        <v>1.4</v>
      </c>
      <c r="AD230" s="26">
        <f t="shared" si="23"/>
        <v>100</v>
      </c>
      <c r="AE230" s="19">
        <v>22000</v>
      </c>
      <c r="AF230" s="19">
        <v>12000</v>
      </c>
      <c r="AG230" s="19">
        <v>5000</v>
      </c>
      <c r="AH230" s="19">
        <v>0</v>
      </c>
      <c r="AI230" s="15" t="s">
        <v>62</v>
      </c>
    </row>
    <row r="231" spans="1:35" ht="16.5" customHeight="1">
      <c r="A231">
        <v>1487</v>
      </c>
      <c r="B231" s="13" t="str">
        <f t="shared" si="18"/>
        <v>Normal</v>
      </c>
      <c r="C231" s="14" t="s">
        <v>224</v>
      </c>
      <c r="D231" s="15" t="s">
        <v>163</v>
      </c>
      <c r="E231" s="16">
        <f t="shared" si="19"/>
        <v>1.7</v>
      </c>
      <c r="F231" s="17">
        <f t="shared" si="20"/>
        <v>1.8</v>
      </c>
      <c r="G231" s="17">
        <f t="shared" si="21"/>
        <v>11.7</v>
      </c>
      <c r="H231" s="17">
        <f t="shared" si="22"/>
        <v>12.3</v>
      </c>
      <c r="I231" s="18">
        <f>IFERROR(VLOOKUP(C231,LastWeek!B:Q,8,FALSE),"")</f>
        <v>105000</v>
      </c>
      <c r="J231" s="19">
        <v>105210</v>
      </c>
      <c r="K231" s="19">
        <v>0</v>
      </c>
      <c r="L231" s="18">
        <f>IFERROR(VLOOKUP(C231,LastWeek!B:Q,11,FALSE),"")</f>
        <v>4218</v>
      </c>
      <c r="M231" s="19">
        <v>15448</v>
      </c>
      <c r="N231" s="20" t="s">
        <v>61</v>
      </c>
      <c r="O231" s="21" t="str">
        <f>IFERROR(VLOOKUP(C231,LastWeek!B:Q,13,FALSE),"")</f>
        <v>MP</v>
      </c>
      <c r="P231" s="16" t="str">
        <f>IFERROR(VLOOKUP(C231,LastWeek!B:Q,14,FALSE),"")</f>
        <v>Checking</v>
      </c>
      <c r="Q231" s="16" t="str">
        <f>IFERROR(VLOOKUP(C231,LastWeek!B:Q,15,FALSE),"")</f>
        <v>Sales</v>
      </c>
      <c r="R231" s="16"/>
      <c r="S231" s="22">
        <f>IFERROR(VLOOKUP(C231,LastWeek!B:Q,16,FALSE),"")</f>
        <v>0</v>
      </c>
      <c r="T231" s="19">
        <v>0</v>
      </c>
      <c r="U231" s="19">
        <v>0</v>
      </c>
      <c r="V231" s="19">
        <v>15448</v>
      </c>
      <c r="W231" s="19">
        <v>0</v>
      </c>
      <c r="X231" s="23">
        <v>120658</v>
      </c>
      <c r="Y231" s="17">
        <v>13.4</v>
      </c>
      <c r="Z231" s="24">
        <v>14.1</v>
      </c>
      <c r="AA231" s="23">
        <v>9024</v>
      </c>
      <c r="AB231" s="19">
        <v>8539</v>
      </c>
      <c r="AC231" s="25">
        <v>0.9</v>
      </c>
      <c r="AD231" s="26">
        <f t="shared" si="23"/>
        <v>100</v>
      </c>
      <c r="AE231" s="19">
        <v>30852</v>
      </c>
      <c r="AF231" s="19">
        <v>32000</v>
      </c>
      <c r="AG231" s="19">
        <v>28000</v>
      </c>
      <c r="AH231" s="19">
        <v>20000</v>
      </c>
      <c r="AI231" s="15" t="s">
        <v>62</v>
      </c>
    </row>
    <row r="232" spans="1:35" ht="16.5" customHeight="1">
      <c r="A232">
        <v>1488</v>
      </c>
      <c r="B232" s="13" t="str">
        <f t="shared" si="18"/>
        <v>OverStock</v>
      </c>
      <c r="C232" s="14" t="s">
        <v>225</v>
      </c>
      <c r="D232" s="15" t="s">
        <v>163</v>
      </c>
      <c r="E232" s="16">
        <f t="shared" si="19"/>
        <v>97.7</v>
      </c>
      <c r="F232" s="17">
        <f t="shared" si="20"/>
        <v>54.1</v>
      </c>
      <c r="G232" s="17">
        <f t="shared" si="21"/>
        <v>0</v>
      </c>
      <c r="H232" s="17">
        <f t="shared" si="22"/>
        <v>0</v>
      </c>
      <c r="I232" s="18">
        <f>IFERROR(VLOOKUP(C232,LastWeek!B:Q,8,FALSE),"")</f>
        <v>0</v>
      </c>
      <c r="J232" s="19">
        <v>0</v>
      </c>
      <c r="K232" s="19">
        <v>0</v>
      </c>
      <c r="L232" s="18">
        <f>IFERROR(VLOOKUP(C232,LastWeek!B:Q,11,FALSE),"")</f>
        <v>12015</v>
      </c>
      <c r="M232" s="19">
        <v>12015</v>
      </c>
      <c r="N232" s="20" t="s">
        <v>61</v>
      </c>
      <c r="O232" s="21" t="str">
        <f>IFERROR(VLOOKUP(C232,LastWeek!B:Q,13,FALSE),"")</f>
        <v>MP</v>
      </c>
      <c r="P232" s="16" t="str">
        <f>IFERROR(VLOOKUP(C232,LastWeek!B:Q,14,FALSE),"")</f>
        <v>Done</v>
      </c>
      <c r="Q232" s="16" t="str">
        <f>IFERROR(VLOOKUP(C232,LastWeek!B:Q,15,FALSE),"")</f>
        <v>Sales</v>
      </c>
      <c r="R232" s="16"/>
      <c r="S232" s="22" t="str">
        <f>IFERROR(VLOOKUP(C232,LastWeek!B:Q,16,FALSE),"")</f>
        <v>shortage</v>
      </c>
      <c r="T232" s="19">
        <v>6000</v>
      </c>
      <c r="U232" s="19">
        <v>0</v>
      </c>
      <c r="V232" s="19">
        <v>6015</v>
      </c>
      <c r="W232" s="19">
        <v>0</v>
      </c>
      <c r="X232" s="23">
        <v>12015</v>
      </c>
      <c r="Y232" s="17">
        <v>97.7</v>
      </c>
      <c r="Z232" s="24">
        <v>54.1</v>
      </c>
      <c r="AA232" s="23">
        <v>123</v>
      </c>
      <c r="AB232" s="19">
        <v>222</v>
      </c>
      <c r="AC232" s="25">
        <v>1.8</v>
      </c>
      <c r="AD232" s="26">
        <f t="shared" si="23"/>
        <v>100</v>
      </c>
      <c r="AE232" s="19">
        <v>0</v>
      </c>
      <c r="AF232" s="19">
        <v>0</v>
      </c>
      <c r="AG232" s="19">
        <v>2000</v>
      </c>
      <c r="AH232" s="19">
        <v>0</v>
      </c>
      <c r="AI232" s="15" t="s">
        <v>62</v>
      </c>
    </row>
    <row r="233" spans="1:35" ht="16.5" customHeight="1">
      <c r="A233">
        <v>5948</v>
      </c>
      <c r="B233" s="13" t="str">
        <f t="shared" si="18"/>
        <v>Normal</v>
      </c>
      <c r="C233" s="14" t="s">
        <v>226</v>
      </c>
      <c r="D233" s="15" t="s">
        <v>163</v>
      </c>
      <c r="E233" s="16">
        <f t="shared" si="19"/>
        <v>3.8</v>
      </c>
      <c r="F233" s="17">
        <f t="shared" si="20"/>
        <v>4.2</v>
      </c>
      <c r="G233" s="17">
        <f t="shared" si="21"/>
        <v>1.7</v>
      </c>
      <c r="H233" s="17">
        <f t="shared" si="22"/>
        <v>1.9</v>
      </c>
      <c r="I233" s="18">
        <f>IFERROR(VLOOKUP(C233,LastWeek!B:Q,8,FALSE),"")</f>
        <v>340480</v>
      </c>
      <c r="J233" s="19">
        <v>107520</v>
      </c>
      <c r="K233" s="19">
        <v>107520</v>
      </c>
      <c r="L233" s="18">
        <f>IFERROR(VLOOKUP(C233,LastWeek!B:Q,11,FALSE),"")</f>
        <v>152282</v>
      </c>
      <c r="M233" s="19">
        <v>239080</v>
      </c>
      <c r="N233" s="20" t="s">
        <v>61</v>
      </c>
      <c r="O233" s="21" t="str">
        <f>IFERROR(VLOOKUP(C233,LastWeek!B:Q,13,FALSE),"")</f>
        <v>MP</v>
      </c>
      <c r="P233" s="16" t="str">
        <f>IFERROR(VLOOKUP(C233,LastWeek!B:Q,14,FALSE),"")</f>
        <v>Checking</v>
      </c>
      <c r="Q233" s="16" t="str">
        <f>IFERROR(VLOOKUP(C233,LastWeek!B:Q,15,FALSE),"")</f>
        <v>Sales</v>
      </c>
      <c r="R233" s="16"/>
      <c r="S233" s="22">
        <f>IFERROR(VLOOKUP(C233,LastWeek!B:Q,16,FALSE),"")</f>
        <v>0</v>
      </c>
      <c r="T233" s="19">
        <v>0</v>
      </c>
      <c r="U233" s="19">
        <v>0</v>
      </c>
      <c r="V233" s="19">
        <v>239080</v>
      </c>
      <c r="W233" s="19">
        <v>0</v>
      </c>
      <c r="X233" s="23">
        <v>346600</v>
      </c>
      <c r="Y233" s="17">
        <v>5.5</v>
      </c>
      <c r="Z233" s="24">
        <v>6.1</v>
      </c>
      <c r="AA233" s="23">
        <v>62536</v>
      </c>
      <c r="AB233" s="19">
        <v>56493</v>
      </c>
      <c r="AC233" s="25">
        <v>0.9</v>
      </c>
      <c r="AD233" s="26">
        <f t="shared" si="23"/>
        <v>100</v>
      </c>
      <c r="AE233" s="19">
        <v>310440</v>
      </c>
      <c r="AF233" s="19">
        <v>132000</v>
      </c>
      <c r="AG233" s="19">
        <v>170000</v>
      </c>
      <c r="AH233" s="19">
        <v>176000</v>
      </c>
      <c r="AI233" s="15" t="s">
        <v>62</v>
      </c>
    </row>
    <row r="234" spans="1:35" ht="16.5" customHeight="1">
      <c r="A234">
        <v>1489</v>
      </c>
      <c r="B234" s="13" t="str">
        <f t="shared" si="18"/>
        <v>OverStock</v>
      </c>
      <c r="C234" s="14" t="s">
        <v>227</v>
      </c>
      <c r="D234" s="15" t="s">
        <v>163</v>
      </c>
      <c r="E234" s="16">
        <f t="shared" si="19"/>
        <v>2.2000000000000002</v>
      </c>
      <c r="F234" s="17">
        <f t="shared" si="20"/>
        <v>2.2999999999999998</v>
      </c>
      <c r="G234" s="17">
        <f t="shared" si="21"/>
        <v>13.9</v>
      </c>
      <c r="H234" s="17">
        <f t="shared" si="22"/>
        <v>15</v>
      </c>
      <c r="I234" s="18">
        <f>IFERROR(VLOOKUP(C234,LastWeek!B:Q,8,FALSE),"")</f>
        <v>600200</v>
      </c>
      <c r="J234" s="19">
        <v>600200</v>
      </c>
      <c r="K234" s="19">
        <v>200</v>
      </c>
      <c r="L234" s="18">
        <f>IFERROR(VLOOKUP(C234,LastWeek!B:Q,11,FALSE),"")</f>
        <v>238435</v>
      </c>
      <c r="M234" s="19">
        <v>92800</v>
      </c>
      <c r="N234" s="20" t="s">
        <v>61</v>
      </c>
      <c r="O234" s="21" t="str">
        <f>IFERROR(VLOOKUP(C234,LastWeek!B:Q,13,FALSE),"")</f>
        <v>MP</v>
      </c>
      <c r="P234" s="16" t="str">
        <f>IFERROR(VLOOKUP(C234,LastWeek!B:Q,14,FALSE),"")</f>
        <v>Checking</v>
      </c>
      <c r="Q234" s="16" t="str">
        <f>IFERROR(VLOOKUP(C234,LastWeek!B:Q,15,FALSE),"")</f>
        <v>Sales</v>
      </c>
      <c r="R234" s="16"/>
      <c r="S234" s="22">
        <f>IFERROR(VLOOKUP(C234,LastWeek!B:Q,16,FALSE),"")</f>
        <v>0</v>
      </c>
      <c r="T234" s="19">
        <v>0</v>
      </c>
      <c r="U234" s="19">
        <v>0</v>
      </c>
      <c r="V234" s="19">
        <v>92800</v>
      </c>
      <c r="W234" s="19">
        <v>0</v>
      </c>
      <c r="X234" s="23">
        <v>693000</v>
      </c>
      <c r="Y234" s="17">
        <v>16.100000000000001</v>
      </c>
      <c r="Z234" s="24">
        <v>17.3</v>
      </c>
      <c r="AA234" s="23">
        <v>43042</v>
      </c>
      <c r="AB234" s="19">
        <v>40000</v>
      </c>
      <c r="AC234" s="25">
        <v>0.9</v>
      </c>
      <c r="AD234" s="26">
        <f t="shared" si="23"/>
        <v>100</v>
      </c>
      <c r="AE234" s="19">
        <v>192000</v>
      </c>
      <c r="AF234" s="19">
        <v>120000</v>
      </c>
      <c r="AG234" s="19">
        <v>144000</v>
      </c>
      <c r="AH234" s="19">
        <v>96000</v>
      </c>
      <c r="AI234" s="15" t="s">
        <v>62</v>
      </c>
    </row>
    <row r="235" spans="1:35" ht="16.5" customHeight="1">
      <c r="A235">
        <v>1490</v>
      </c>
      <c r="B235" s="13" t="str">
        <f t="shared" si="18"/>
        <v>Normal</v>
      </c>
      <c r="C235" s="14" t="s">
        <v>370</v>
      </c>
      <c r="D235" s="15" t="s">
        <v>358</v>
      </c>
      <c r="E235" s="16">
        <f t="shared" si="19"/>
        <v>12</v>
      </c>
      <c r="F235" s="17" t="str">
        <f t="shared" si="20"/>
        <v>--</v>
      </c>
      <c r="G235" s="17">
        <f t="shared" si="21"/>
        <v>0</v>
      </c>
      <c r="H235" s="17" t="str">
        <f t="shared" si="22"/>
        <v>--</v>
      </c>
      <c r="I235" s="18">
        <f>IFERROR(VLOOKUP(C235,LastWeek!B:Q,8,FALSE),"")</f>
        <v>0</v>
      </c>
      <c r="J235" s="19">
        <v>0</v>
      </c>
      <c r="K235" s="19">
        <v>0</v>
      </c>
      <c r="L235" s="18">
        <f>IFERROR(VLOOKUP(C235,LastWeek!B:Q,11,FALSE),"")</f>
        <v>9000</v>
      </c>
      <c r="M235" s="19">
        <v>9000</v>
      </c>
      <c r="N235" s="20" t="s">
        <v>250</v>
      </c>
      <c r="O235" s="21" t="str">
        <f>IFERROR(VLOOKUP(C235,LastWeek!B:Q,13,FALSE),"")</f>
        <v>MP</v>
      </c>
      <c r="P235" s="16" t="str">
        <f>IFERROR(VLOOKUP(C235,LastWeek!B:Q,14,FALSE),"")</f>
        <v>Checking</v>
      </c>
      <c r="Q235" s="16" t="str">
        <f>IFERROR(VLOOKUP(C235,LastWeek!B:Q,15,FALSE),"")</f>
        <v>Sales</v>
      </c>
      <c r="R235" s="16"/>
      <c r="S235" s="22" t="str">
        <f>IFERROR(VLOOKUP(C235,LastWeek!B:Q,16,FALSE),"")</f>
        <v>FCST:3K/M</v>
      </c>
      <c r="T235" s="19">
        <v>9000</v>
      </c>
      <c r="U235" s="19">
        <v>0</v>
      </c>
      <c r="V235" s="19">
        <v>0</v>
      </c>
      <c r="W235" s="19">
        <v>0</v>
      </c>
      <c r="X235" s="23">
        <v>9000</v>
      </c>
      <c r="Y235" s="17">
        <v>12</v>
      </c>
      <c r="Z235" s="24" t="s">
        <v>58</v>
      </c>
      <c r="AA235" s="23">
        <v>750</v>
      </c>
      <c r="AB235" s="19" t="s">
        <v>58</v>
      </c>
      <c r="AC235" s="25" t="s">
        <v>68</v>
      </c>
      <c r="AD235" s="26" t="str">
        <f t="shared" si="23"/>
        <v>E</v>
      </c>
      <c r="AE235" s="19">
        <v>0</v>
      </c>
      <c r="AF235" s="19">
        <v>0</v>
      </c>
      <c r="AG235" s="19">
        <v>0</v>
      </c>
      <c r="AH235" s="19">
        <v>0</v>
      </c>
      <c r="AI235" s="15" t="s">
        <v>62</v>
      </c>
    </row>
    <row r="236" spans="1:35" ht="16.5" customHeight="1">
      <c r="A236">
        <v>1491</v>
      </c>
      <c r="B236" s="13" t="str">
        <f t="shared" si="18"/>
        <v>FCST</v>
      </c>
      <c r="C236" s="14" t="s">
        <v>371</v>
      </c>
      <c r="D236" s="15" t="s">
        <v>358</v>
      </c>
      <c r="E236" s="16" t="str">
        <f t="shared" si="19"/>
        <v>前八週無拉料</v>
      </c>
      <c r="F236" s="17">
        <f t="shared" si="20"/>
        <v>5.2</v>
      </c>
      <c r="G236" s="17" t="str">
        <f t="shared" si="21"/>
        <v>--</v>
      </c>
      <c r="H236" s="17">
        <f t="shared" si="22"/>
        <v>51.5</v>
      </c>
      <c r="I236" s="18">
        <f>IFERROR(VLOOKUP(C236,LastWeek!B:Q,8,FALSE),"")</f>
        <v>30000</v>
      </c>
      <c r="J236" s="19">
        <v>30000</v>
      </c>
      <c r="K236" s="19">
        <v>30000</v>
      </c>
      <c r="L236" s="18">
        <f>IFERROR(VLOOKUP(C236,LastWeek!B:Q,11,FALSE),"")</f>
        <v>0</v>
      </c>
      <c r="M236" s="19">
        <v>3000</v>
      </c>
      <c r="N236" s="20" t="s">
        <v>250</v>
      </c>
      <c r="O236" s="21" t="str">
        <f>IFERROR(VLOOKUP(C236,LastWeek!B:Q,13,FALSE),"")</f>
        <v>MP</v>
      </c>
      <c r="P236" s="16" t="str">
        <f>IFERROR(VLOOKUP(C236,LastWeek!B:Q,14,FALSE),"")</f>
        <v>Checking</v>
      </c>
      <c r="Q236" s="16" t="str">
        <f>IFERROR(VLOOKUP(C236,LastWeek!B:Q,15,FALSE),"")</f>
        <v>Sales</v>
      </c>
      <c r="R236" s="16"/>
      <c r="S236" s="22" t="str">
        <f>IFERROR(VLOOKUP(C236,LastWeek!B:Q,16,FALSE),"")</f>
        <v>FCST:3K/M</v>
      </c>
      <c r="T236" s="19">
        <v>3000</v>
      </c>
      <c r="U236" s="19">
        <v>0</v>
      </c>
      <c r="V236" s="19">
        <v>0</v>
      </c>
      <c r="W236" s="19">
        <v>0</v>
      </c>
      <c r="X236" s="23">
        <v>33000</v>
      </c>
      <c r="Y236" s="17" t="s">
        <v>58</v>
      </c>
      <c r="Z236" s="24">
        <v>56.7</v>
      </c>
      <c r="AA236" s="23">
        <v>0</v>
      </c>
      <c r="AB236" s="19">
        <v>582</v>
      </c>
      <c r="AC236" s="25" t="s">
        <v>65</v>
      </c>
      <c r="AD236" s="26" t="str">
        <f t="shared" si="23"/>
        <v>F</v>
      </c>
      <c r="AE236" s="19">
        <v>740</v>
      </c>
      <c r="AF236" s="19">
        <v>3500</v>
      </c>
      <c r="AG236" s="19">
        <v>2000</v>
      </c>
      <c r="AH236" s="19">
        <v>500</v>
      </c>
      <c r="AI236" s="15" t="s">
        <v>62</v>
      </c>
    </row>
    <row r="237" spans="1:35" ht="16.5" customHeight="1">
      <c r="A237">
        <v>3223</v>
      </c>
      <c r="B237" s="13" t="str">
        <f t="shared" si="18"/>
        <v>OverStock</v>
      </c>
      <c r="C237" s="14" t="s">
        <v>373</v>
      </c>
      <c r="D237" s="15" t="s">
        <v>358</v>
      </c>
      <c r="E237" s="16">
        <f t="shared" si="19"/>
        <v>32</v>
      </c>
      <c r="F237" s="17">
        <f t="shared" si="20"/>
        <v>12.7</v>
      </c>
      <c r="G237" s="17">
        <f t="shared" si="21"/>
        <v>0</v>
      </c>
      <c r="H237" s="17">
        <f t="shared" si="22"/>
        <v>0</v>
      </c>
      <c r="I237" s="18">
        <f>IFERROR(VLOOKUP(C237,LastWeek!B:Q,8,FALSE),"")</f>
        <v>3000</v>
      </c>
      <c r="J237" s="19">
        <v>0</v>
      </c>
      <c r="K237" s="19">
        <v>0</v>
      </c>
      <c r="L237" s="18">
        <f>IFERROR(VLOOKUP(C237,LastWeek!B:Q,11,FALSE),"")</f>
        <v>9000</v>
      </c>
      <c r="M237" s="19">
        <v>12000</v>
      </c>
      <c r="N237" s="20" t="s">
        <v>250</v>
      </c>
      <c r="O237" s="21" t="str">
        <f>IFERROR(VLOOKUP(C237,LastWeek!B:Q,13,FALSE),"")</f>
        <v>MP</v>
      </c>
      <c r="P237" s="16" t="str">
        <f>IFERROR(VLOOKUP(C237,LastWeek!B:Q,14,FALSE),"")</f>
        <v>Checking</v>
      </c>
      <c r="Q237" s="16" t="str">
        <f>IFERROR(VLOOKUP(C237,LastWeek!B:Q,15,FALSE),"")</f>
        <v>Sales</v>
      </c>
      <c r="R237" s="16"/>
      <c r="S237" s="22" t="str">
        <f>IFERROR(VLOOKUP(C237,LastWeek!B:Q,16,FALSE),"")</f>
        <v>FCST:3K/M</v>
      </c>
      <c r="T237" s="19">
        <v>12000</v>
      </c>
      <c r="U237" s="19">
        <v>0</v>
      </c>
      <c r="V237" s="19">
        <v>0</v>
      </c>
      <c r="W237" s="19">
        <v>0</v>
      </c>
      <c r="X237" s="23">
        <v>12000</v>
      </c>
      <c r="Y237" s="17">
        <v>32</v>
      </c>
      <c r="Z237" s="24">
        <v>12.7</v>
      </c>
      <c r="AA237" s="23">
        <v>375</v>
      </c>
      <c r="AB237" s="19">
        <v>944</v>
      </c>
      <c r="AC237" s="25">
        <v>2.5</v>
      </c>
      <c r="AD237" s="26">
        <f t="shared" si="23"/>
        <v>150</v>
      </c>
      <c r="AE237" s="19">
        <v>3500</v>
      </c>
      <c r="AF237" s="19">
        <v>5000</v>
      </c>
      <c r="AG237" s="19">
        <v>0</v>
      </c>
      <c r="AH237" s="19">
        <v>0</v>
      </c>
      <c r="AI237" s="15" t="s">
        <v>62</v>
      </c>
    </row>
    <row r="238" spans="1:35" ht="16.5" hidden="1" customHeight="1">
      <c r="A238">
        <v>1494</v>
      </c>
      <c r="B238" s="13" t="str">
        <f t="shared" si="18"/>
        <v>Normal</v>
      </c>
      <c r="C238" s="14" t="s">
        <v>376</v>
      </c>
      <c r="D238" s="15" t="s">
        <v>358</v>
      </c>
      <c r="E238" s="16">
        <f t="shared" si="19"/>
        <v>0</v>
      </c>
      <c r="F238" s="17" t="str">
        <f t="shared" si="20"/>
        <v>--</v>
      </c>
      <c r="G238" s="17">
        <f t="shared" si="21"/>
        <v>0</v>
      </c>
      <c r="H238" s="17" t="str">
        <f t="shared" si="22"/>
        <v>--</v>
      </c>
      <c r="I238" s="18">
        <f>IFERROR(VLOOKUP(C238,LastWeek!B:Q,8,FALSE),"")</f>
        <v>0</v>
      </c>
      <c r="J238" s="19">
        <v>0</v>
      </c>
      <c r="K238" s="19">
        <v>0</v>
      </c>
      <c r="L238" s="18">
        <f>IFERROR(VLOOKUP(C238,LastWeek!B:Q,11,FALSE),"")</f>
        <v>0</v>
      </c>
      <c r="M238" s="19">
        <v>0</v>
      </c>
      <c r="N238" s="20" t="s">
        <v>250</v>
      </c>
      <c r="O238" s="21" t="str">
        <f>IFERROR(VLOOKUP(C238,LastWeek!B:Q,13,FALSE),"")</f>
        <v>MP</v>
      </c>
      <c r="P238" s="16" t="str">
        <f>IFERROR(VLOOKUP(C238,LastWeek!B:Q,14,FALSE),"")</f>
        <v>Checking</v>
      </c>
      <c r="Q238" s="16" t="str">
        <f>IFERROR(VLOOKUP(C238,LastWeek!B:Q,15,FALSE),"")</f>
        <v>Sales</v>
      </c>
      <c r="R238" s="16"/>
      <c r="S238" s="22" t="str">
        <f>IFERROR(VLOOKUP(C238,LastWeek!B:Q,16,FALSE),"")</f>
        <v>FCST:3K/M</v>
      </c>
      <c r="T238" s="19">
        <v>0</v>
      </c>
      <c r="U238" s="19">
        <v>0</v>
      </c>
      <c r="V238" s="19">
        <v>0</v>
      </c>
      <c r="W238" s="19">
        <v>0</v>
      </c>
      <c r="X238" s="23">
        <v>0</v>
      </c>
      <c r="Y238" s="17">
        <v>0</v>
      </c>
      <c r="Z238" s="24" t="s">
        <v>58</v>
      </c>
      <c r="AA238" s="23">
        <v>375</v>
      </c>
      <c r="AB238" s="19">
        <v>0</v>
      </c>
      <c r="AC238" s="25" t="s">
        <v>68</v>
      </c>
      <c r="AD238" s="26" t="str">
        <f t="shared" si="23"/>
        <v>E</v>
      </c>
      <c r="AE238" s="19">
        <v>0</v>
      </c>
      <c r="AF238" s="19">
        <v>0</v>
      </c>
      <c r="AG238" s="19">
        <v>1181</v>
      </c>
      <c r="AH238" s="19">
        <v>0</v>
      </c>
      <c r="AI238" s="15" t="s">
        <v>62</v>
      </c>
    </row>
    <row r="239" spans="1:35" ht="16.5" customHeight="1">
      <c r="A239">
        <v>1495</v>
      </c>
      <c r="B239" s="13" t="str">
        <f t="shared" si="18"/>
        <v>OverStock</v>
      </c>
      <c r="C239" s="14" t="s">
        <v>378</v>
      </c>
      <c r="D239" s="15" t="s">
        <v>358</v>
      </c>
      <c r="E239" s="16">
        <f t="shared" si="19"/>
        <v>34</v>
      </c>
      <c r="F239" s="17">
        <f t="shared" si="20"/>
        <v>6.1</v>
      </c>
      <c r="G239" s="17">
        <f t="shared" si="21"/>
        <v>68</v>
      </c>
      <c r="H239" s="17">
        <f t="shared" si="22"/>
        <v>12.2</v>
      </c>
      <c r="I239" s="18">
        <f>IFERROR(VLOOKUP(C239,LastWeek!B:Q,8,FALSE),"")</f>
        <v>21000</v>
      </c>
      <c r="J239" s="19">
        <v>102000</v>
      </c>
      <c r="K239" s="19">
        <v>0</v>
      </c>
      <c r="L239" s="18">
        <f>IFERROR(VLOOKUP(C239,LastWeek!B:Q,11,FALSE),"")</f>
        <v>9000</v>
      </c>
      <c r="M239" s="19">
        <v>51000</v>
      </c>
      <c r="N239" s="20" t="s">
        <v>250</v>
      </c>
      <c r="O239" s="21" t="str">
        <f>IFERROR(VLOOKUP(C239,LastWeek!B:Q,13,FALSE),"")</f>
        <v>MP</v>
      </c>
      <c r="P239" s="16" t="str">
        <f>IFERROR(VLOOKUP(C239,LastWeek!B:Q,14,FALSE),"")</f>
        <v>Checking</v>
      </c>
      <c r="Q239" s="16" t="str">
        <f>IFERROR(VLOOKUP(C239,LastWeek!B:Q,15,FALSE),"")</f>
        <v>Sales</v>
      </c>
      <c r="R239" s="16"/>
      <c r="S239" s="22" t="str">
        <f>IFERROR(VLOOKUP(C239,LastWeek!B:Q,16,FALSE),"")</f>
        <v>the cust is upside to 30K/M since JAN</v>
      </c>
      <c r="T239" s="19">
        <v>51000</v>
      </c>
      <c r="U239" s="19">
        <v>0</v>
      </c>
      <c r="V239" s="19">
        <v>0</v>
      </c>
      <c r="W239" s="19">
        <v>0</v>
      </c>
      <c r="X239" s="23">
        <v>153000</v>
      </c>
      <c r="Y239" s="17">
        <v>102</v>
      </c>
      <c r="Z239" s="24">
        <v>18.399999999999999</v>
      </c>
      <c r="AA239" s="23">
        <v>1500</v>
      </c>
      <c r="AB239" s="19">
        <v>8337</v>
      </c>
      <c r="AC239" s="25">
        <v>5.6</v>
      </c>
      <c r="AD239" s="26">
        <f t="shared" si="23"/>
        <v>150</v>
      </c>
      <c r="AE239" s="19">
        <v>33229</v>
      </c>
      <c r="AF239" s="19">
        <v>33800</v>
      </c>
      <c r="AG239" s="19">
        <v>41300</v>
      </c>
      <c r="AH239" s="19">
        <v>36600</v>
      </c>
      <c r="AI239" s="15" t="s">
        <v>62</v>
      </c>
    </row>
    <row r="240" spans="1:35" ht="16.5" customHeight="1">
      <c r="A240">
        <v>3247</v>
      </c>
      <c r="B240" s="13" t="str">
        <f t="shared" si="18"/>
        <v>Normal</v>
      </c>
      <c r="C240" s="14" t="s">
        <v>380</v>
      </c>
      <c r="D240" s="15" t="s">
        <v>358</v>
      </c>
      <c r="E240" s="16">
        <f t="shared" si="19"/>
        <v>2.2000000000000002</v>
      </c>
      <c r="F240" s="17">
        <f t="shared" si="20"/>
        <v>2</v>
      </c>
      <c r="G240" s="17">
        <f t="shared" si="21"/>
        <v>10.5</v>
      </c>
      <c r="H240" s="17">
        <f t="shared" si="22"/>
        <v>9.8000000000000007</v>
      </c>
      <c r="I240" s="18">
        <f>IFERROR(VLOOKUP(C240,LastWeek!B:Q,8,FALSE),"")</f>
        <v>108000</v>
      </c>
      <c r="J240" s="19">
        <v>102000</v>
      </c>
      <c r="K240" s="19">
        <v>90000</v>
      </c>
      <c r="L240" s="18">
        <f>IFERROR(VLOOKUP(C240,LastWeek!B:Q,11,FALSE),"")</f>
        <v>33000</v>
      </c>
      <c r="M240" s="19">
        <v>21000</v>
      </c>
      <c r="N240" s="20" t="s">
        <v>250</v>
      </c>
      <c r="O240" s="21" t="str">
        <f>IFERROR(VLOOKUP(C240,LastWeek!B:Q,13,FALSE),"")</f>
        <v>MP</v>
      </c>
      <c r="P240" s="16" t="str">
        <f>IFERROR(VLOOKUP(C240,LastWeek!B:Q,14,FALSE),"")</f>
        <v>Checking</v>
      </c>
      <c r="Q240" s="16" t="str">
        <f>IFERROR(VLOOKUP(C240,LastWeek!B:Q,15,FALSE),"")</f>
        <v>Sales</v>
      </c>
      <c r="R240" s="16"/>
      <c r="S240" s="22" t="str">
        <f>IFERROR(VLOOKUP(C240,LastWeek!B:Q,16,FALSE),"")</f>
        <v>the cust is upside to 50K/M since JAN</v>
      </c>
      <c r="T240" s="19">
        <v>21000</v>
      </c>
      <c r="U240" s="19">
        <v>0</v>
      </c>
      <c r="V240" s="19">
        <v>0</v>
      </c>
      <c r="W240" s="19">
        <v>0</v>
      </c>
      <c r="X240" s="23">
        <v>123000</v>
      </c>
      <c r="Y240" s="17">
        <v>12.6</v>
      </c>
      <c r="Z240" s="24">
        <v>11.9</v>
      </c>
      <c r="AA240" s="23">
        <v>9750</v>
      </c>
      <c r="AB240" s="19">
        <v>10359</v>
      </c>
      <c r="AC240" s="25">
        <v>1.1000000000000001</v>
      </c>
      <c r="AD240" s="26">
        <f t="shared" si="23"/>
        <v>100</v>
      </c>
      <c r="AE240" s="19">
        <v>37848</v>
      </c>
      <c r="AF240" s="19">
        <v>48380</v>
      </c>
      <c r="AG240" s="19">
        <v>44416</v>
      </c>
      <c r="AH240" s="19">
        <v>12000</v>
      </c>
      <c r="AI240" s="15" t="s">
        <v>62</v>
      </c>
    </row>
    <row r="241" spans="1:35" ht="16.5" hidden="1" customHeight="1">
      <c r="A241">
        <v>1498</v>
      </c>
      <c r="B241" s="13" t="str">
        <f t="shared" si="18"/>
        <v>Normal</v>
      </c>
      <c r="C241" s="14" t="s">
        <v>381</v>
      </c>
      <c r="D241" s="15" t="s">
        <v>358</v>
      </c>
      <c r="E241" s="16">
        <f t="shared" si="19"/>
        <v>0</v>
      </c>
      <c r="F241" s="17" t="str">
        <f t="shared" si="20"/>
        <v>--</v>
      </c>
      <c r="G241" s="17">
        <f t="shared" si="21"/>
        <v>0</v>
      </c>
      <c r="H241" s="17" t="str">
        <f t="shared" si="22"/>
        <v>--</v>
      </c>
      <c r="I241" s="18">
        <f>IFERROR(VLOOKUP(C241,LastWeek!B:Q,8,FALSE),"")</f>
        <v>0</v>
      </c>
      <c r="J241" s="19">
        <v>0</v>
      </c>
      <c r="K241" s="19">
        <v>0</v>
      </c>
      <c r="L241" s="18">
        <f>IFERROR(VLOOKUP(C241,LastWeek!B:Q,11,FALSE),"")</f>
        <v>0</v>
      </c>
      <c r="M241" s="19">
        <v>0</v>
      </c>
      <c r="N241" s="20" t="s">
        <v>250</v>
      </c>
      <c r="O241" s="21" t="str">
        <f>IFERROR(VLOOKUP(C241,LastWeek!B:Q,13,FALSE),"")</f>
        <v>New</v>
      </c>
      <c r="P241" s="16" t="str">
        <f>IFERROR(VLOOKUP(C241,LastWeek!B:Q,14,FALSE),"")</f>
        <v>Done</v>
      </c>
      <c r="Q241" s="16" t="str">
        <f>IFERROR(VLOOKUP(C241,LastWeek!B:Q,15,FALSE),"")</f>
        <v>Sales</v>
      </c>
      <c r="R241" s="16"/>
      <c r="S241" s="22" t="str">
        <f>IFERROR(VLOOKUP(C241,LastWeek!B:Q,16,FALSE),"")</f>
        <v>consumed on DEC</v>
      </c>
      <c r="T241" s="19">
        <v>0</v>
      </c>
      <c r="U241" s="19">
        <v>0</v>
      </c>
      <c r="V241" s="19">
        <v>0</v>
      </c>
      <c r="W241" s="19">
        <v>0</v>
      </c>
      <c r="X241" s="23">
        <v>0</v>
      </c>
      <c r="Y241" s="17">
        <v>0</v>
      </c>
      <c r="Z241" s="24" t="s">
        <v>58</v>
      </c>
      <c r="AA241" s="23">
        <v>1875</v>
      </c>
      <c r="AB241" s="19" t="s">
        <v>58</v>
      </c>
      <c r="AC241" s="25" t="s">
        <v>68</v>
      </c>
      <c r="AD241" s="26" t="str">
        <f t="shared" si="23"/>
        <v>E</v>
      </c>
      <c r="AE241" s="19">
        <v>0</v>
      </c>
      <c r="AF241" s="19">
        <v>0</v>
      </c>
      <c r="AG241" s="19">
        <v>0</v>
      </c>
      <c r="AH241" s="19">
        <v>0</v>
      </c>
      <c r="AI241" s="15" t="s">
        <v>62</v>
      </c>
    </row>
    <row r="242" spans="1:35" ht="16.5" customHeight="1">
      <c r="A242">
        <v>1501</v>
      </c>
      <c r="B242" s="13" t="str">
        <f t="shared" si="18"/>
        <v>FCST</v>
      </c>
      <c r="C242" s="14" t="s">
        <v>382</v>
      </c>
      <c r="D242" s="15" t="s">
        <v>383</v>
      </c>
      <c r="E242" s="16" t="str">
        <f t="shared" si="19"/>
        <v>前八週無拉料</v>
      </c>
      <c r="F242" s="17">
        <f t="shared" si="20"/>
        <v>213.4</v>
      </c>
      <c r="G242" s="17" t="str">
        <f t="shared" si="21"/>
        <v>--</v>
      </c>
      <c r="H242" s="17">
        <f t="shared" si="22"/>
        <v>0</v>
      </c>
      <c r="I242" s="18">
        <f>IFERROR(VLOOKUP(C242,LastWeek!B:Q,8,FALSE),"")</f>
        <v>0</v>
      </c>
      <c r="J242" s="19">
        <v>0</v>
      </c>
      <c r="K242" s="19">
        <v>0</v>
      </c>
      <c r="L242" s="18">
        <f>IFERROR(VLOOKUP(C242,LastWeek!B:Q,11,FALSE),"")</f>
        <v>54000</v>
      </c>
      <c r="M242" s="19">
        <v>54000</v>
      </c>
      <c r="N242" s="20" t="s">
        <v>250</v>
      </c>
      <c r="O242" s="21" t="str">
        <f>IFERROR(VLOOKUP(C242,LastWeek!B:Q,13,FALSE),"")</f>
        <v>MP</v>
      </c>
      <c r="P242" s="16" t="str">
        <f>IFERROR(VLOOKUP(C242,LastWeek!B:Q,14,FALSE),"")</f>
        <v>Slow</v>
      </c>
      <c r="Q242" s="16" t="str">
        <f>IFERROR(VLOOKUP(C242,LastWeek!B:Q,15,FALSE),"")</f>
        <v>Sales</v>
      </c>
      <c r="R242" s="16"/>
      <c r="S242" s="22" t="str">
        <f>IFERROR(VLOOKUP(C242,LastWeek!B:Q,16,FALSE),"")</f>
        <v>the demand delay to MAR, FCST:6K/M</v>
      </c>
      <c r="T242" s="19">
        <v>54000</v>
      </c>
      <c r="U242" s="19">
        <v>0</v>
      </c>
      <c r="V242" s="19">
        <v>0</v>
      </c>
      <c r="W242" s="19">
        <v>0</v>
      </c>
      <c r="X242" s="23">
        <v>54000</v>
      </c>
      <c r="Y242" s="17" t="s">
        <v>58</v>
      </c>
      <c r="Z242" s="24">
        <v>213.4</v>
      </c>
      <c r="AA242" s="23">
        <v>0</v>
      </c>
      <c r="AB242" s="19">
        <v>253</v>
      </c>
      <c r="AC242" s="25" t="s">
        <v>65</v>
      </c>
      <c r="AD242" s="26" t="str">
        <f t="shared" si="23"/>
        <v>F</v>
      </c>
      <c r="AE242" s="19">
        <v>0</v>
      </c>
      <c r="AF242" s="19">
        <v>2273</v>
      </c>
      <c r="AG242" s="19">
        <v>0</v>
      </c>
      <c r="AH242" s="19">
        <v>0</v>
      </c>
      <c r="AI242" s="15" t="s">
        <v>62</v>
      </c>
    </row>
    <row r="243" spans="1:35" ht="16.5" customHeight="1">
      <c r="A243">
        <v>3394</v>
      </c>
      <c r="B243" s="13" t="str">
        <f t="shared" si="18"/>
        <v>OverStock</v>
      </c>
      <c r="C243" s="14" t="s">
        <v>384</v>
      </c>
      <c r="D243" s="15" t="s">
        <v>383</v>
      </c>
      <c r="E243" s="16">
        <f t="shared" si="19"/>
        <v>18.399999999999999</v>
      </c>
      <c r="F243" s="17">
        <f t="shared" si="20"/>
        <v>18.7</v>
      </c>
      <c r="G243" s="17">
        <f t="shared" si="21"/>
        <v>0</v>
      </c>
      <c r="H243" s="17">
        <f t="shared" si="22"/>
        <v>0</v>
      </c>
      <c r="I243" s="18">
        <f>IFERROR(VLOOKUP(C243,LastWeek!B:Q,8,FALSE),"")</f>
        <v>0</v>
      </c>
      <c r="J243" s="19">
        <v>0</v>
      </c>
      <c r="K243" s="19">
        <v>0</v>
      </c>
      <c r="L243" s="18">
        <f>IFERROR(VLOOKUP(C243,LastWeek!B:Q,11,FALSE),"")</f>
        <v>81000</v>
      </c>
      <c r="M243" s="19">
        <v>69000</v>
      </c>
      <c r="N243" s="20" t="s">
        <v>250</v>
      </c>
      <c r="O243" s="21" t="str">
        <f>IFERROR(VLOOKUP(C243,LastWeek!B:Q,13,FALSE),"")</f>
        <v>MP</v>
      </c>
      <c r="P243" s="16" t="str">
        <f>IFERROR(VLOOKUP(C243,LastWeek!B:Q,14,FALSE),"")</f>
        <v>Slow</v>
      </c>
      <c r="Q243" s="16" t="str">
        <f>IFERROR(VLOOKUP(C243,LastWeek!B:Q,15,FALSE),"")</f>
        <v>Sales</v>
      </c>
      <c r="R243" s="16"/>
      <c r="S243" s="22" t="str">
        <f>IFERROR(VLOOKUP(C243,LastWeek!B:Q,16,FALSE),"")</f>
        <v>the csut is downside since JAN, FCST:24K/M</v>
      </c>
      <c r="T243" s="19">
        <v>69000</v>
      </c>
      <c r="U243" s="19">
        <v>0</v>
      </c>
      <c r="V243" s="19">
        <v>0</v>
      </c>
      <c r="W243" s="19">
        <v>0</v>
      </c>
      <c r="X243" s="23">
        <v>69000</v>
      </c>
      <c r="Y243" s="17">
        <v>18.399999999999999</v>
      </c>
      <c r="Z243" s="24">
        <v>18.7</v>
      </c>
      <c r="AA243" s="23">
        <v>3750</v>
      </c>
      <c r="AB243" s="19">
        <v>3696</v>
      </c>
      <c r="AC243" s="25">
        <v>1</v>
      </c>
      <c r="AD243" s="26">
        <f t="shared" si="23"/>
        <v>100</v>
      </c>
      <c r="AE243" s="19">
        <v>1555</v>
      </c>
      <c r="AF243" s="19">
        <v>23256</v>
      </c>
      <c r="AG243" s="19">
        <v>21556</v>
      </c>
      <c r="AH243" s="19">
        <v>6552</v>
      </c>
      <c r="AI243" s="15" t="s">
        <v>62</v>
      </c>
    </row>
    <row r="244" spans="1:35" ht="16.5" customHeight="1">
      <c r="A244">
        <v>1502</v>
      </c>
      <c r="B244" s="13" t="str">
        <f t="shared" si="18"/>
        <v>OverStock</v>
      </c>
      <c r="C244" s="14" t="s">
        <v>78</v>
      </c>
      <c r="D244" s="15" t="s">
        <v>60</v>
      </c>
      <c r="E244" s="16">
        <f t="shared" si="19"/>
        <v>0</v>
      </c>
      <c r="F244" s="17">
        <f t="shared" si="20"/>
        <v>0</v>
      </c>
      <c r="G244" s="17">
        <f t="shared" si="21"/>
        <v>80</v>
      </c>
      <c r="H244" s="17">
        <f t="shared" si="22"/>
        <v>65.8</v>
      </c>
      <c r="I244" s="18">
        <f>IFERROR(VLOOKUP(C244,LastWeek!B:Q,8,FALSE),"")</f>
        <v>12500</v>
      </c>
      <c r="J244" s="19">
        <v>20000</v>
      </c>
      <c r="K244" s="19">
        <v>7500</v>
      </c>
      <c r="L244" s="18">
        <f>IFERROR(VLOOKUP(C244,LastWeek!B:Q,11,FALSE),"")</f>
        <v>0</v>
      </c>
      <c r="M244" s="19">
        <v>0</v>
      </c>
      <c r="N244" s="20" t="s">
        <v>61</v>
      </c>
      <c r="O244" s="21" t="str">
        <f>IFERROR(VLOOKUP(C244,LastWeek!B:Q,13,FALSE),"")</f>
        <v>MP</v>
      </c>
      <c r="P244" s="16" t="str">
        <f>IFERROR(VLOOKUP(C244,LastWeek!B:Q,14,FALSE),"")</f>
        <v>Done</v>
      </c>
      <c r="Q244" s="16" t="str">
        <f>IFERROR(VLOOKUP(C244,LastWeek!B:Q,15,FALSE),"")</f>
        <v>SalesPM</v>
      </c>
      <c r="R244" s="16"/>
      <c r="S244" s="22" t="str">
        <f>IFERROR(VLOOKUP(C244,LastWeek!B:Q,16,FALSE),"")</f>
        <v xml:space="preserve">shortage </v>
      </c>
      <c r="T244" s="19">
        <v>0</v>
      </c>
      <c r="U244" s="19">
        <v>0</v>
      </c>
      <c r="V244" s="19">
        <v>0</v>
      </c>
      <c r="W244" s="19">
        <v>0</v>
      </c>
      <c r="X244" s="23">
        <v>20000</v>
      </c>
      <c r="Y244" s="17">
        <v>80</v>
      </c>
      <c r="Z244" s="24">
        <v>65.8</v>
      </c>
      <c r="AA244" s="23">
        <v>250</v>
      </c>
      <c r="AB244" s="19">
        <v>304</v>
      </c>
      <c r="AC244" s="25">
        <v>1.2</v>
      </c>
      <c r="AD244" s="26">
        <f t="shared" si="23"/>
        <v>100</v>
      </c>
      <c r="AE244" s="19">
        <v>0</v>
      </c>
      <c r="AF244" s="19">
        <v>2738</v>
      </c>
      <c r="AG244" s="19">
        <v>1500</v>
      </c>
      <c r="AH244" s="19">
        <v>0</v>
      </c>
      <c r="AI244" s="15" t="s">
        <v>62</v>
      </c>
    </row>
    <row r="245" spans="1:35" ht="16.5" customHeight="1">
      <c r="A245">
        <v>1503</v>
      </c>
      <c r="B245" s="13" t="str">
        <f t="shared" si="18"/>
        <v>Normal</v>
      </c>
      <c r="C245" s="14" t="s">
        <v>79</v>
      </c>
      <c r="D245" s="15" t="s">
        <v>60</v>
      </c>
      <c r="E245" s="16">
        <f t="shared" si="19"/>
        <v>8</v>
      </c>
      <c r="F245" s="17">
        <f t="shared" si="20"/>
        <v>163</v>
      </c>
      <c r="G245" s="17">
        <f t="shared" si="21"/>
        <v>3.6</v>
      </c>
      <c r="H245" s="17">
        <f t="shared" si="22"/>
        <v>72.5</v>
      </c>
      <c r="I245" s="18">
        <f>IFERROR(VLOOKUP(C245,LastWeek!B:Q,8,FALSE),"")</f>
        <v>10000</v>
      </c>
      <c r="J245" s="19">
        <v>10000</v>
      </c>
      <c r="K245" s="19">
        <v>10000</v>
      </c>
      <c r="L245" s="18">
        <f>IFERROR(VLOOKUP(C245,LastWeek!B:Q,11,FALSE),"")</f>
        <v>22500</v>
      </c>
      <c r="M245" s="19">
        <v>22500</v>
      </c>
      <c r="N245" s="20" t="s">
        <v>61</v>
      </c>
      <c r="O245" s="21" t="str">
        <f>IFERROR(VLOOKUP(C245,LastWeek!B:Q,13,FALSE),"")</f>
        <v>MP</v>
      </c>
      <c r="P245" s="16" t="str">
        <f>IFERROR(VLOOKUP(C245,LastWeek!B:Q,14,FALSE),"")</f>
        <v>Done</v>
      </c>
      <c r="Q245" s="16" t="str">
        <f>IFERROR(VLOOKUP(C245,LastWeek!B:Q,15,FALSE),"")</f>
        <v>SalesPM</v>
      </c>
      <c r="R245" s="16"/>
      <c r="S245" s="22" t="str">
        <f>IFERROR(VLOOKUP(C245,LastWeek!B:Q,16,FALSE),"")</f>
        <v>Feb~Apr forecast 10k, 12.5k for othe cust</v>
      </c>
      <c r="T245" s="19">
        <v>22500</v>
      </c>
      <c r="U245" s="19">
        <v>0</v>
      </c>
      <c r="V245" s="19">
        <v>0</v>
      </c>
      <c r="W245" s="19">
        <v>0</v>
      </c>
      <c r="X245" s="23">
        <v>32500</v>
      </c>
      <c r="Y245" s="17">
        <v>11.6</v>
      </c>
      <c r="Z245" s="24">
        <v>235.5</v>
      </c>
      <c r="AA245" s="23">
        <v>2813</v>
      </c>
      <c r="AB245" s="19">
        <v>138</v>
      </c>
      <c r="AC245" s="25">
        <v>0</v>
      </c>
      <c r="AD245" s="26">
        <f t="shared" si="23"/>
        <v>50</v>
      </c>
      <c r="AE245" s="19">
        <v>0</v>
      </c>
      <c r="AF245" s="19">
        <v>1239</v>
      </c>
      <c r="AG245" s="19">
        <v>4000</v>
      </c>
      <c r="AH245" s="19">
        <v>4000</v>
      </c>
      <c r="AI245" s="15" t="s">
        <v>62</v>
      </c>
    </row>
    <row r="246" spans="1:35" ht="16.5" customHeight="1">
      <c r="A246">
        <v>1504</v>
      </c>
      <c r="B246" s="13" t="str">
        <f t="shared" si="18"/>
        <v>Normal</v>
      </c>
      <c r="C246" s="14" t="s">
        <v>80</v>
      </c>
      <c r="D246" s="15" t="s">
        <v>60</v>
      </c>
      <c r="E246" s="16">
        <f t="shared" si="19"/>
        <v>9.8000000000000007</v>
      </c>
      <c r="F246" s="17">
        <f t="shared" si="20"/>
        <v>184.6</v>
      </c>
      <c r="G246" s="17">
        <f t="shared" si="21"/>
        <v>3.6</v>
      </c>
      <c r="H246" s="17">
        <f t="shared" si="22"/>
        <v>67.099999999999994</v>
      </c>
      <c r="I246" s="18">
        <f>IFERROR(VLOOKUP(C246,LastWeek!B:Q,8,FALSE),"")</f>
        <v>15000</v>
      </c>
      <c r="J246" s="19">
        <v>10000</v>
      </c>
      <c r="K246" s="19">
        <v>10000</v>
      </c>
      <c r="L246" s="18">
        <f>IFERROR(VLOOKUP(C246,LastWeek!B:Q,11,FALSE),"")</f>
        <v>22500</v>
      </c>
      <c r="M246" s="19">
        <v>27500</v>
      </c>
      <c r="N246" s="20" t="s">
        <v>61</v>
      </c>
      <c r="O246" s="21" t="str">
        <f>IFERROR(VLOOKUP(C246,LastWeek!B:Q,13,FALSE),"")</f>
        <v>MP</v>
      </c>
      <c r="P246" s="16" t="str">
        <f>IFERROR(VLOOKUP(C246,LastWeek!B:Q,14,FALSE),"")</f>
        <v>Done</v>
      </c>
      <c r="Q246" s="16" t="str">
        <f>IFERROR(VLOOKUP(C246,LastWeek!B:Q,15,FALSE),"")</f>
        <v>SalesPM</v>
      </c>
      <c r="R246" s="16"/>
      <c r="S246" s="22" t="str">
        <f>IFERROR(VLOOKUP(C246,LastWeek!B:Q,16,FALSE),"")</f>
        <v>Feb~Apr forecast 10k, 12.5k for othe cust</v>
      </c>
      <c r="T246" s="19">
        <v>27500</v>
      </c>
      <c r="U246" s="19">
        <v>0</v>
      </c>
      <c r="V246" s="19">
        <v>0</v>
      </c>
      <c r="W246" s="19">
        <v>0</v>
      </c>
      <c r="X246" s="23">
        <v>37500</v>
      </c>
      <c r="Y246" s="17">
        <v>13.3</v>
      </c>
      <c r="Z246" s="24">
        <v>251.7</v>
      </c>
      <c r="AA246" s="23">
        <v>2813</v>
      </c>
      <c r="AB246" s="19">
        <v>149</v>
      </c>
      <c r="AC246" s="25">
        <v>0.1</v>
      </c>
      <c r="AD246" s="26">
        <f t="shared" si="23"/>
        <v>50</v>
      </c>
      <c r="AE246" s="19">
        <v>0</v>
      </c>
      <c r="AF246" s="19">
        <v>1341</v>
      </c>
      <c r="AG246" s="19">
        <v>4000</v>
      </c>
      <c r="AH246" s="19">
        <v>4000</v>
      </c>
      <c r="AI246" s="15" t="s">
        <v>62</v>
      </c>
    </row>
    <row r="247" spans="1:35" ht="16.5" customHeight="1">
      <c r="A247">
        <v>1505</v>
      </c>
      <c r="B247" s="13" t="str">
        <f t="shared" si="18"/>
        <v>OverStock</v>
      </c>
      <c r="C247" s="14" t="s">
        <v>81</v>
      </c>
      <c r="D247" s="15" t="s">
        <v>76</v>
      </c>
      <c r="E247" s="16">
        <f t="shared" si="19"/>
        <v>11.7</v>
      </c>
      <c r="F247" s="17">
        <f t="shared" si="20"/>
        <v>4.2</v>
      </c>
      <c r="G247" s="17">
        <f t="shared" si="21"/>
        <v>30.3</v>
      </c>
      <c r="H247" s="17">
        <f t="shared" si="22"/>
        <v>10.9</v>
      </c>
      <c r="I247" s="18">
        <f>IFERROR(VLOOKUP(C247,LastWeek!B:Q,8,FALSE),"")</f>
        <v>589500</v>
      </c>
      <c r="J247" s="19">
        <v>465000</v>
      </c>
      <c r="K247" s="19">
        <v>465000</v>
      </c>
      <c r="L247" s="18">
        <f>IFERROR(VLOOKUP(C247,LastWeek!B:Q,11,FALSE),"")</f>
        <v>133339</v>
      </c>
      <c r="M247" s="19">
        <v>180442</v>
      </c>
      <c r="N247" s="20" t="s">
        <v>61</v>
      </c>
      <c r="O247" s="21" t="str">
        <f>IFERROR(VLOOKUP(C247,LastWeek!B:Q,13,FALSE),"")</f>
        <v>MP</v>
      </c>
      <c r="P247" s="16" t="str">
        <f>IFERROR(VLOOKUP(C247,LastWeek!B:Q,14,FALSE),"")</f>
        <v>Checking</v>
      </c>
      <c r="Q247" s="16" t="str">
        <f>IFERROR(VLOOKUP(C247,LastWeek!B:Q,15,FALSE),"")</f>
        <v>SalesPM</v>
      </c>
      <c r="R247" s="16"/>
      <c r="S247" s="22" t="str">
        <f>IFERROR(VLOOKUP(C247,LastWeek!B:Q,16,FALSE),"")</f>
        <v>Q1 forecast 60k/M, checking B25/TINY4 share rate</v>
      </c>
      <c r="T247" s="19">
        <v>103500</v>
      </c>
      <c r="U247" s="19">
        <v>0</v>
      </c>
      <c r="V247" s="19">
        <v>76942</v>
      </c>
      <c r="W247" s="19">
        <v>0</v>
      </c>
      <c r="X247" s="23">
        <v>645442</v>
      </c>
      <c r="Y247" s="17">
        <v>42</v>
      </c>
      <c r="Z247" s="24">
        <v>15.2</v>
      </c>
      <c r="AA247" s="23">
        <v>15366</v>
      </c>
      <c r="AB247" s="19">
        <v>42500</v>
      </c>
      <c r="AC247" s="25">
        <v>2.8</v>
      </c>
      <c r="AD247" s="26">
        <f t="shared" si="23"/>
        <v>150</v>
      </c>
      <c r="AE247" s="19">
        <v>187500</v>
      </c>
      <c r="AF247" s="19">
        <v>142500</v>
      </c>
      <c r="AG247" s="19">
        <v>105000</v>
      </c>
      <c r="AH247" s="19">
        <v>220500</v>
      </c>
      <c r="AI247" s="15" t="s">
        <v>62</v>
      </c>
    </row>
    <row r="248" spans="1:35" ht="16.5" customHeight="1">
      <c r="A248">
        <v>8927</v>
      </c>
      <c r="B248" s="13" t="str">
        <f t="shared" si="18"/>
        <v>Normal</v>
      </c>
      <c r="C248" s="14" t="s">
        <v>82</v>
      </c>
      <c r="D248" s="15" t="s">
        <v>76</v>
      </c>
      <c r="E248" s="16">
        <f t="shared" si="19"/>
        <v>3.7</v>
      </c>
      <c r="F248" s="17">
        <f t="shared" si="20"/>
        <v>24.5</v>
      </c>
      <c r="G248" s="17">
        <f t="shared" si="21"/>
        <v>0</v>
      </c>
      <c r="H248" s="17">
        <f t="shared" si="22"/>
        <v>0</v>
      </c>
      <c r="I248" s="18">
        <f>IFERROR(VLOOKUP(C248,LastWeek!B:Q,8,FALSE),"")</f>
        <v>0</v>
      </c>
      <c r="J248" s="19">
        <v>0</v>
      </c>
      <c r="K248" s="19">
        <v>0</v>
      </c>
      <c r="L248" s="18">
        <f>IFERROR(VLOOKUP(C248,LastWeek!B:Q,11,FALSE),"")</f>
        <v>32500</v>
      </c>
      <c r="M248" s="19">
        <v>15000</v>
      </c>
      <c r="N248" s="20" t="s">
        <v>61</v>
      </c>
      <c r="O248" s="21" t="str">
        <f>IFERROR(VLOOKUP(C248,LastWeek!B:Q,13,FALSE),"")</f>
        <v>New</v>
      </c>
      <c r="P248" s="16" t="str">
        <f>IFERROR(VLOOKUP(C248,LastWeek!B:Q,14,FALSE),"")</f>
        <v>Checking</v>
      </c>
      <c r="Q248" s="16" t="str">
        <f>IFERROR(VLOOKUP(C248,LastWeek!B:Q,15,FALSE),"")</f>
        <v>Sales</v>
      </c>
      <c r="R248" s="16"/>
      <c r="S248" s="22" t="str">
        <f>IFERROR(VLOOKUP(C248,LastWeek!B:Q,16,FALSE),"")</f>
        <v>q1 forecast 10k/m</v>
      </c>
      <c r="T248" s="19">
        <v>12500</v>
      </c>
      <c r="U248" s="19">
        <v>0</v>
      </c>
      <c r="V248" s="19">
        <v>0</v>
      </c>
      <c r="W248" s="19">
        <v>2500</v>
      </c>
      <c r="X248" s="23">
        <v>15000</v>
      </c>
      <c r="Y248" s="17">
        <v>3.7</v>
      </c>
      <c r="Z248" s="24">
        <v>24.5</v>
      </c>
      <c r="AA248" s="23">
        <v>4063</v>
      </c>
      <c r="AB248" s="19">
        <v>611</v>
      </c>
      <c r="AC248" s="25">
        <v>0.2</v>
      </c>
      <c r="AD248" s="26">
        <f t="shared" si="23"/>
        <v>50</v>
      </c>
      <c r="AE248" s="19">
        <v>0</v>
      </c>
      <c r="AF248" s="19">
        <v>5500</v>
      </c>
      <c r="AG248" s="19">
        <v>0</v>
      </c>
      <c r="AH248" s="19">
        <v>0</v>
      </c>
      <c r="AI248" s="15" t="s">
        <v>62</v>
      </c>
    </row>
    <row r="249" spans="1:35" ht="16.5" customHeight="1">
      <c r="A249">
        <v>1506</v>
      </c>
      <c r="B249" s="13" t="str">
        <f t="shared" si="18"/>
        <v>Normal</v>
      </c>
      <c r="C249" s="14" t="s">
        <v>83</v>
      </c>
      <c r="D249" s="15" t="s">
        <v>76</v>
      </c>
      <c r="E249" s="16">
        <f t="shared" si="19"/>
        <v>0.5</v>
      </c>
      <c r="F249" s="17">
        <f t="shared" si="20"/>
        <v>0.2</v>
      </c>
      <c r="G249" s="17">
        <f t="shared" si="21"/>
        <v>0</v>
      </c>
      <c r="H249" s="17">
        <f t="shared" si="22"/>
        <v>0</v>
      </c>
      <c r="I249" s="18">
        <f>IFERROR(VLOOKUP(C249,LastWeek!B:Q,8,FALSE),"")</f>
        <v>0</v>
      </c>
      <c r="J249" s="19">
        <v>0</v>
      </c>
      <c r="K249" s="19">
        <v>0</v>
      </c>
      <c r="L249" s="18">
        <f>IFERROR(VLOOKUP(C249,LastWeek!B:Q,11,FALSE),"")</f>
        <v>30000</v>
      </c>
      <c r="M249" s="19">
        <v>10000</v>
      </c>
      <c r="N249" s="20" t="s">
        <v>61</v>
      </c>
      <c r="O249" s="21" t="str">
        <f>IFERROR(VLOOKUP(C249,LastWeek!B:Q,13,FALSE),"")</f>
        <v>MP</v>
      </c>
      <c r="P249" s="16" t="str">
        <f>IFERROR(VLOOKUP(C249,LastWeek!B:Q,14,FALSE),"")</f>
        <v>Checking</v>
      </c>
      <c r="Q249" s="16" t="str">
        <f>IFERROR(VLOOKUP(C249,LastWeek!B:Q,15,FALSE),"")</f>
        <v>Sales</v>
      </c>
      <c r="R249" s="16"/>
      <c r="S249" s="22">
        <f>IFERROR(VLOOKUP(C249,LastWeek!B:Q,16,FALSE),"")</f>
        <v>0</v>
      </c>
      <c r="T249" s="19">
        <v>10000</v>
      </c>
      <c r="U249" s="19">
        <v>0</v>
      </c>
      <c r="V249" s="19">
        <v>0</v>
      </c>
      <c r="W249" s="19">
        <v>0</v>
      </c>
      <c r="X249" s="23">
        <v>10000</v>
      </c>
      <c r="Y249" s="17">
        <v>0.5</v>
      </c>
      <c r="Z249" s="24">
        <v>0.2</v>
      </c>
      <c r="AA249" s="23">
        <v>21563</v>
      </c>
      <c r="AB249" s="19">
        <v>49677</v>
      </c>
      <c r="AC249" s="25">
        <v>2.2999999999999998</v>
      </c>
      <c r="AD249" s="26">
        <f t="shared" si="23"/>
        <v>150</v>
      </c>
      <c r="AE249" s="19">
        <v>146473</v>
      </c>
      <c r="AF249" s="19">
        <v>235979</v>
      </c>
      <c r="AG249" s="19">
        <v>223196</v>
      </c>
      <c r="AH249" s="19">
        <v>146206</v>
      </c>
      <c r="AI249" s="15" t="s">
        <v>62</v>
      </c>
    </row>
    <row r="250" spans="1:35" ht="16.5" customHeight="1">
      <c r="A250">
        <v>1507</v>
      </c>
      <c r="B250" s="13" t="str">
        <f t="shared" si="18"/>
        <v>OverStock</v>
      </c>
      <c r="C250" s="14" t="s">
        <v>84</v>
      </c>
      <c r="D250" s="15" t="s">
        <v>76</v>
      </c>
      <c r="E250" s="16">
        <f t="shared" si="19"/>
        <v>0</v>
      </c>
      <c r="F250" s="17">
        <f t="shared" si="20"/>
        <v>0</v>
      </c>
      <c r="G250" s="17">
        <f t="shared" si="21"/>
        <v>44.1</v>
      </c>
      <c r="H250" s="17">
        <f t="shared" si="22"/>
        <v>10.7</v>
      </c>
      <c r="I250" s="18">
        <f>IFERROR(VLOOKUP(C250,LastWeek!B:Q,8,FALSE),"")</f>
        <v>322500</v>
      </c>
      <c r="J250" s="19">
        <v>372000</v>
      </c>
      <c r="K250" s="19">
        <v>174000</v>
      </c>
      <c r="L250" s="18">
        <f>IFERROR(VLOOKUP(C250,LastWeek!B:Q,11,FALSE),"")</f>
        <v>0</v>
      </c>
      <c r="M250" s="19">
        <v>0</v>
      </c>
      <c r="N250" s="20" t="s">
        <v>61</v>
      </c>
      <c r="O250" s="21" t="str">
        <f>IFERROR(VLOOKUP(C250,LastWeek!B:Q,13,FALSE),"")</f>
        <v>New</v>
      </c>
      <c r="P250" s="16" t="str">
        <f>IFERROR(VLOOKUP(C250,LastWeek!B:Q,14,FALSE),"")</f>
        <v>Done</v>
      </c>
      <c r="Q250" s="16" t="str">
        <f>IFERROR(VLOOKUP(C250,LastWeek!B:Q,15,FALSE),"")</f>
        <v>Sales</v>
      </c>
      <c r="R250" s="16"/>
      <c r="S250" s="22" t="str">
        <f>IFERROR(VLOOKUP(C250,LastWeek!B:Q,16,FALSE),"")</f>
        <v xml:space="preserve">shortage </v>
      </c>
      <c r="T250" s="19">
        <v>0</v>
      </c>
      <c r="U250" s="19">
        <v>0</v>
      </c>
      <c r="V250" s="19">
        <v>0</v>
      </c>
      <c r="W250" s="19">
        <v>0</v>
      </c>
      <c r="X250" s="23">
        <v>372000</v>
      </c>
      <c r="Y250" s="17">
        <v>44.1</v>
      </c>
      <c r="Z250" s="24">
        <v>10.7</v>
      </c>
      <c r="AA250" s="23">
        <v>8438</v>
      </c>
      <c r="AB250" s="19">
        <v>34833</v>
      </c>
      <c r="AC250" s="25">
        <v>4.0999999999999996</v>
      </c>
      <c r="AD250" s="26">
        <f t="shared" si="23"/>
        <v>150</v>
      </c>
      <c r="AE250" s="19">
        <v>193524</v>
      </c>
      <c r="AF250" s="19">
        <v>87476</v>
      </c>
      <c r="AG250" s="19">
        <v>115000</v>
      </c>
      <c r="AH250" s="19">
        <v>62500</v>
      </c>
      <c r="AI250" s="15" t="s">
        <v>62</v>
      </c>
    </row>
    <row r="251" spans="1:35" ht="16.5" customHeight="1">
      <c r="A251">
        <v>1508</v>
      </c>
      <c r="B251" s="13" t="str">
        <f t="shared" si="18"/>
        <v>OverStock</v>
      </c>
      <c r="C251" s="14" t="s">
        <v>86</v>
      </c>
      <c r="D251" s="15" t="s">
        <v>76</v>
      </c>
      <c r="E251" s="16">
        <f t="shared" si="19"/>
        <v>17.2</v>
      </c>
      <c r="F251" s="17">
        <f t="shared" si="20"/>
        <v>31.7</v>
      </c>
      <c r="G251" s="17">
        <f t="shared" si="21"/>
        <v>0</v>
      </c>
      <c r="H251" s="17">
        <f t="shared" si="22"/>
        <v>0</v>
      </c>
      <c r="I251" s="18">
        <f>IFERROR(VLOOKUP(C251,LastWeek!B:Q,8,FALSE),"")</f>
        <v>300000</v>
      </c>
      <c r="J251" s="19">
        <v>0</v>
      </c>
      <c r="K251" s="19">
        <v>0</v>
      </c>
      <c r="L251" s="18">
        <f>IFERROR(VLOOKUP(C251,LastWeek!B:Q,11,FALSE),"")</f>
        <v>699868</v>
      </c>
      <c r="M251" s="19">
        <v>1089448</v>
      </c>
      <c r="N251" s="20" t="s">
        <v>61</v>
      </c>
      <c r="O251" s="21" t="str">
        <f>IFERROR(VLOOKUP(C251,LastWeek!B:Q,13,FALSE),"")</f>
        <v>MP</v>
      </c>
      <c r="P251" s="16" t="str">
        <f>IFERROR(VLOOKUP(C251,LastWeek!B:Q,14,FALSE),"")</f>
        <v>Checking</v>
      </c>
      <c r="Q251" s="16" t="str">
        <f>IFERROR(VLOOKUP(C251,LastWeek!B:Q,15,FALSE),"")</f>
        <v>Sales</v>
      </c>
      <c r="R251" s="16"/>
      <c r="S251" s="22" t="str">
        <f>IFERROR(VLOOKUP(C251,LastWeek!B:Q,16,FALSE),"")</f>
        <v>checking b250/tiny4 share rate in q1</v>
      </c>
      <c r="T251" s="19">
        <v>900000</v>
      </c>
      <c r="U251" s="19">
        <v>0</v>
      </c>
      <c r="V251" s="19">
        <v>189448</v>
      </c>
      <c r="W251" s="19">
        <v>0</v>
      </c>
      <c r="X251" s="23">
        <v>1089448</v>
      </c>
      <c r="Y251" s="17">
        <v>17.2</v>
      </c>
      <c r="Z251" s="24">
        <v>31.7</v>
      </c>
      <c r="AA251" s="23">
        <v>63373</v>
      </c>
      <c r="AB251" s="19">
        <v>34334</v>
      </c>
      <c r="AC251" s="25">
        <v>0.5</v>
      </c>
      <c r="AD251" s="26">
        <f t="shared" si="23"/>
        <v>100</v>
      </c>
      <c r="AE251" s="19">
        <v>78000</v>
      </c>
      <c r="AF251" s="19">
        <v>173500</v>
      </c>
      <c r="AG251" s="19">
        <v>233000</v>
      </c>
      <c r="AH251" s="19">
        <v>213500</v>
      </c>
      <c r="AI251" s="15" t="s">
        <v>62</v>
      </c>
    </row>
    <row r="252" spans="1:35" ht="16.5" customHeight="1">
      <c r="A252">
        <v>1511</v>
      </c>
      <c r="B252" s="13" t="str">
        <f t="shared" si="18"/>
        <v>Normal</v>
      </c>
      <c r="C252" s="14" t="s">
        <v>88</v>
      </c>
      <c r="D252" s="15" t="s">
        <v>76</v>
      </c>
      <c r="E252" s="16">
        <f t="shared" si="19"/>
        <v>12.8</v>
      </c>
      <c r="F252" s="17">
        <f t="shared" si="20"/>
        <v>11</v>
      </c>
      <c r="G252" s="17">
        <f t="shared" si="21"/>
        <v>1.6</v>
      </c>
      <c r="H252" s="17">
        <f t="shared" si="22"/>
        <v>1.4</v>
      </c>
      <c r="I252" s="18">
        <f>IFERROR(VLOOKUP(C252,LastWeek!B:Q,8,FALSE),"")</f>
        <v>2500</v>
      </c>
      <c r="J252" s="19">
        <v>2500</v>
      </c>
      <c r="K252" s="19">
        <v>2500</v>
      </c>
      <c r="L252" s="18">
        <f>IFERROR(VLOOKUP(C252,LastWeek!B:Q,11,FALSE),"")</f>
        <v>22500</v>
      </c>
      <c r="M252" s="19">
        <v>20000</v>
      </c>
      <c r="N252" s="20" t="s">
        <v>61</v>
      </c>
      <c r="O252" s="21" t="str">
        <f>IFERROR(VLOOKUP(C252,LastWeek!B:Q,13,FALSE),"")</f>
        <v>MP</v>
      </c>
      <c r="P252" s="16" t="str">
        <f>IFERROR(VLOOKUP(C252,LastWeek!B:Q,14,FALSE),"")</f>
        <v>Done</v>
      </c>
      <c r="Q252" s="16" t="str">
        <f>IFERROR(VLOOKUP(C252,LastWeek!B:Q,15,FALSE),"")</f>
        <v>Sales</v>
      </c>
      <c r="R252" s="16"/>
      <c r="S252" s="22" t="str">
        <f>IFERROR(VLOOKUP(C252,LastWeek!B:Q,16,FALSE),"")</f>
        <v>q1 forecast 30k</v>
      </c>
      <c r="T252" s="19">
        <v>0</v>
      </c>
      <c r="U252" s="19">
        <v>0</v>
      </c>
      <c r="V252" s="19">
        <v>0</v>
      </c>
      <c r="W252" s="19">
        <v>20000</v>
      </c>
      <c r="X252" s="23">
        <v>22500</v>
      </c>
      <c r="Y252" s="17">
        <v>14.4</v>
      </c>
      <c r="Z252" s="24">
        <v>12.4</v>
      </c>
      <c r="AA252" s="23">
        <v>1563</v>
      </c>
      <c r="AB252" s="19">
        <v>1820</v>
      </c>
      <c r="AC252" s="25">
        <v>1.2</v>
      </c>
      <c r="AD252" s="26">
        <f t="shared" si="23"/>
        <v>100</v>
      </c>
      <c r="AE252" s="19">
        <v>7561</v>
      </c>
      <c r="AF252" s="19">
        <v>8820</v>
      </c>
      <c r="AG252" s="19">
        <v>9488</v>
      </c>
      <c r="AH252" s="19">
        <v>11267</v>
      </c>
      <c r="AI252" s="15" t="s">
        <v>62</v>
      </c>
    </row>
    <row r="253" spans="1:35" ht="16.5" customHeight="1">
      <c r="A253">
        <v>1512</v>
      </c>
      <c r="B253" s="13" t="str">
        <f t="shared" si="18"/>
        <v>OverStock</v>
      </c>
      <c r="C253" s="14" t="s">
        <v>90</v>
      </c>
      <c r="D253" s="15" t="s">
        <v>76</v>
      </c>
      <c r="E253" s="16">
        <f t="shared" si="19"/>
        <v>2</v>
      </c>
      <c r="F253" s="17">
        <f t="shared" si="20"/>
        <v>2.5</v>
      </c>
      <c r="G253" s="17">
        <f t="shared" si="21"/>
        <v>29.9</v>
      </c>
      <c r="H253" s="17">
        <f t="shared" si="22"/>
        <v>37.6</v>
      </c>
      <c r="I253" s="18">
        <f>IFERROR(VLOOKUP(C253,LastWeek!B:Q,8,FALSE),"")</f>
        <v>4827000</v>
      </c>
      <c r="J253" s="19">
        <v>4690500</v>
      </c>
      <c r="K253" s="19">
        <v>1990500</v>
      </c>
      <c r="L253" s="18">
        <f>IFERROR(VLOOKUP(C253,LastWeek!B:Q,11,FALSE),"")</f>
        <v>662387</v>
      </c>
      <c r="M253" s="19">
        <v>315622</v>
      </c>
      <c r="N253" s="20" t="s">
        <v>61</v>
      </c>
      <c r="O253" s="21" t="str">
        <f>IFERROR(VLOOKUP(C253,LastWeek!B:Q,13,FALSE),"")</f>
        <v>MP</v>
      </c>
      <c r="P253" s="16" t="str">
        <f>IFERROR(VLOOKUP(C253,LastWeek!B:Q,14,FALSE),"")</f>
        <v>Checking</v>
      </c>
      <c r="Q253" s="16" t="str">
        <f>IFERROR(VLOOKUP(C253,LastWeek!B:Q,15,FALSE),"")</f>
        <v>Sales</v>
      </c>
      <c r="R253" s="16"/>
      <c r="S253" s="22" t="str">
        <f>IFERROR(VLOOKUP(C253,LastWeek!B:Q,16,FALSE),"")</f>
        <v>checking b250/tiny4 share rate in q1</v>
      </c>
      <c r="T253" s="19">
        <v>195000</v>
      </c>
      <c r="U253" s="19">
        <v>0</v>
      </c>
      <c r="V253" s="19">
        <v>120622</v>
      </c>
      <c r="W253" s="19">
        <v>0</v>
      </c>
      <c r="X253" s="23">
        <v>5006122</v>
      </c>
      <c r="Y253" s="17">
        <v>31.9</v>
      </c>
      <c r="Z253" s="24">
        <v>40.200000000000003</v>
      </c>
      <c r="AA253" s="23">
        <v>156907</v>
      </c>
      <c r="AB253" s="19">
        <v>124667</v>
      </c>
      <c r="AC253" s="25">
        <v>0.8</v>
      </c>
      <c r="AD253" s="26">
        <f t="shared" si="23"/>
        <v>100</v>
      </c>
      <c r="AE253" s="19">
        <v>601500</v>
      </c>
      <c r="AF253" s="19">
        <v>370500</v>
      </c>
      <c r="AG253" s="19">
        <v>297000</v>
      </c>
      <c r="AH253" s="19">
        <v>576000</v>
      </c>
      <c r="AI253" s="15" t="s">
        <v>62</v>
      </c>
    </row>
    <row r="254" spans="1:35" ht="16.5" customHeight="1">
      <c r="A254">
        <v>1513</v>
      </c>
      <c r="B254" s="13" t="str">
        <f t="shared" si="18"/>
        <v>OverStock</v>
      </c>
      <c r="C254" s="14" t="s">
        <v>91</v>
      </c>
      <c r="D254" s="15" t="s">
        <v>76</v>
      </c>
      <c r="E254" s="16">
        <f t="shared" si="19"/>
        <v>5.6</v>
      </c>
      <c r="F254" s="17">
        <f t="shared" si="20"/>
        <v>9.6</v>
      </c>
      <c r="G254" s="17">
        <f t="shared" si="21"/>
        <v>15.8</v>
      </c>
      <c r="H254" s="17">
        <f t="shared" si="22"/>
        <v>26.8</v>
      </c>
      <c r="I254" s="18">
        <f>IFERROR(VLOOKUP(C254,LastWeek!B:Q,8,FALSE),"")</f>
        <v>120000</v>
      </c>
      <c r="J254" s="19">
        <v>100500</v>
      </c>
      <c r="K254" s="19">
        <v>49500</v>
      </c>
      <c r="L254" s="18">
        <f>IFERROR(VLOOKUP(C254,LastWeek!B:Q,11,FALSE),"")</f>
        <v>19500</v>
      </c>
      <c r="M254" s="19">
        <v>36000</v>
      </c>
      <c r="N254" s="20" t="s">
        <v>61</v>
      </c>
      <c r="O254" s="21" t="str">
        <f>IFERROR(VLOOKUP(C254,LastWeek!B:Q,13,FALSE),"")</f>
        <v>MP</v>
      </c>
      <c r="P254" s="16" t="str">
        <f>IFERROR(VLOOKUP(C254,LastWeek!B:Q,14,FALSE),"")</f>
        <v>Checking</v>
      </c>
      <c r="Q254" s="16" t="str">
        <f>IFERROR(VLOOKUP(C254,LastWeek!B:Q,15,FALSE),"")</f>
        <v>Sales</v>
      </c>
      <c r="R254" s="16"/>
      <c r="S254" s="22" t="str">
        <f>IFERROR(VLOOKUP(C254,LastWeek!B:Q,16,FALSE),"")</f>
        <v>Jan forecast 51k, Feb~Apr forecast 20k/m</v>
      </c>
      <c r="T254" s="19">
        <v>36000</v>
      </c>
      <c r="U254" s="19">
        <v>0</v>
      </c>
      <c r="V254" s="19">
        <v>0</v>
      </c>
      <c r="W254" s="19">
        <v>0</v>
      </c>
      <c r="X254" s="23">
        <v>136500</v>
      </c>
      <c r="Y254" s="17">
        <v>21.4</v>
      </c>
      <c r="Z254" s="24">
        <v>36.299999999999997</v>
      </c>
      <c r="AA254" s="23">
        <v>6375</v>
      </c>
      <c r="AB254" s="19">
        <v>3757</v>
      </c>
      <c r="AC254" s="25">
        <v>0.6</v>
      </c>
      <c r="AD254" s="26">
        <f t="shared" si="23"/>
        <v>100</v>
      </c>
      <c r="AE254" s="19">
        <v>1081</v>
      </c>
      <c r="AF254" s="19">
        <v>21055</v>
      </c>
      <c r="AG254" s="19">
        <v>23468</v>
      </c>
      <c r="AH254" s="19">
        <v>20500</v>
      </c>
      <c r="AI254" s="15" t="s">
        <v>62</v>
      </c>
    </row>
    <row r="255" spans="1:35" ht="16.5" customHeight="1">
      <c r="A255">
        <v>7844</v>
      </c>
      <c r="B255" s="13" t="str">
        <f t="shared" si="18"/>
        <v>OverStock</v>
      </c>
      <c r="C255" s="14" t="s">
        <v>92</v>
      </c>
      <c r="D255" s="15" t="s">
        <v>76</v>
      </c>
      <c r="E255" s="16">
        <f t="shared" si="19"/>
        <v>6.2</v>
      </c>
      <c r="F255" s="17">
        <f t="shared" si="20"/>
        <v>2.9</v>
      </c>
      <c r="G255" s="17">
        <f t="shared" si="21"/>
        <v>35.1</v>
      </c>
      <c r="H255" s="17">
        <f t="shared" si="22"/>
        <v>16.5</v>
      </c>
      <c r="I255" s="18">
        <f>IFERROR(VLOOKUP(C255,LastWeek!B:Q,8,FALSE),"")</f>
        <v>27500</v>
      </c>
      <c r="J255" s="19">
        <v>27500</v>
      </c>
      <c r="K255" s="19">
        <v>15000</v>
      </c>
      <c r="L255" s="18">
        <f>IFERROR(VLOOKUP(C255,LastWeek!B:Q,11,FALSE),"")</f>
        <v>0</v>
      </c>
      <c r="M255" s="19">
        <v>4852</v>
      </c>
      <c r="N255" s="20" t="s">
        <v>61</v>
      </c>
      <c r="O255" s="21" t="str">
        <f>IFERROR(VLOOKUP(C255,LastWeek!B:Q,13,FALSE),"")</f>
        <v>MP</v>
      </c>
      <c r="P255" s="16" t="str">
        <f>IFERROR(VLOOKUP(C255,LastWeek!B:Q,14,FALSE),"")</f>
        <v>Done</v>
      </c>
      <c r="Q255" s="16" t="str">
        <f>IFERROR(VLOOKUP(C255,LastWeek!B:Q,15,FALSE),"")</f>
        <v>Sales</v>
      </c>
      <c r="R255" s="16"/>
      <c r="S255" s="22" t="str">
        <f>IFERROR(VLOOKUP(C255,LastWeek!B:Q,16,FALSE),"")</f>
        <v xml:space="preserve">shortage </v>
      </c>
      <c r="T255" s="19">
        <v>0</v>
      </c>
      <c r="U255" s="19">
        <v>0</v>
      </c>
      <c r="V255" s="19">
        <v>4852</v>
      </c>
      <c r="W255" s="19">
        <v>0</v>
      </c>
      <c r="X255" s="23">
        <v>32352</v>
      </c>
      <c r="Y255" s="17">
        <v>41.3</v>
      </c>
      <c r="Z255" s="24">
        <v>19.399999999999999</v>
      </c>
      <c r="AA255" s="23">
        <v>784</v>
      </c>
      <c r="AB255" s="19">
        <v>1667</v>
      </c>
      <c r="AC255" s="25">
        <v>2.1</v>
      </c>
      <c r="AD255" s="26">
        <f t="shared" si="23"/>
        <v>150</v>
      </c>
      <c r="AE255" s="19">
        <v>7500</v>
      </c>
      <c r="AF255" s="19">
        <v>5000</v>
      </c>
      <c r="AG255" s="19">
        <v>7500</v>
      </c>
      <c r="AH255" s="19">
        <v>0</v>
      </c>
      <c r="AI255" s="15" t="s">
        <v>62</v>
      </c>
    </row>
    <row r="256" spans="1:35" ht="16.5" customHeight="1">
      <c r="A256">
        <v>1515</v>
      </c>
      <c r="B256" s="13" t="str">
        <f t="shared" si="18"/>
        <v>Normal</v>
      </c>
      <c r="C256" s="14" t="s">
        <v>94</v>
      </c>
      <c r="D256" s="15" t="s">
        <v>76</v>
      </c>
      <c r="E256" s="16">
        <f t="shared" si="19"/>
        <v>15.3</v>
      </c>
      <c r="F256" s="17">
        <f t="shared" si="20"/>
        <v>7.5</v>
      </c>
      <c r="G256" s="17">
        <f t="shared" si="21"/>
        <v>0</v>
      </c>
      <c r="H256" s="17">
        <f t="shared" si="22"/>
        <v>0</v>
      </c>
      <c r="I256" s="18">
        <f>IFERROR(VLOOKUP(C256,LastWeek!B:Q,8,FALSE),"")</f>
        <v>0</v>
      </c>
      <c r="J256" s="19">
        <v>0</v>
      </c>
      <c r="K256" s="19">
        <v>0</v>
      </c>
      <c r="L256" s="18">
        <f>IFERROR(VLOOKUP(C256,LastWeek!B:Q,11,FALSE),"")</f>
        <v>7500</v>
      </c>
      <c r="M256" s="19">
        <v>12566</v>
      </c>
      <c r="N256" s="20" t="s">
        <v>61</v>
      </c>
      <c r="O256" s="21" t="str">
        <f>IFERROR(VLOOKUP(C256,LastWeek!B:Q,13,FALSE),"")</f>
        <v>MP</v>
      </c>
      <c r="P256" s="16" t="str">
        <f>IFERROR(VLOOKUP(C256,LastWeek!B:Q,14,FALSE),"")</f>
        <v>Checking</v>
      </c>
      <c r="Q256" s="16" t="str">
        <f>IFERROR(VLOOKUP(C256,LastWeek!B:Q,15,FALSE),"")</f>
        <v>Sales</v>
      </c>
      <c r="R256" s="16"/>
      <c r="S256" s="22">
        <f>IFERROR(VLOOKUP(C256,LastWeek!B:Q,16,FALSE),"")</f>
        <v>0</v>
      </c>
      <c r="T256" s="19">
        <v>5000</v>
      </c>
      <c r="U256" s="19">
        <v>0</v>
      </c>
      <c r="V256" s="19">
        <v>7566</v>
      </c>
      <c r="W256" s="19">
        <v>0</v>
      </c>
      <c r="X256" s="23">
        <v>12566</v>
      </c>
      <c r="Y256" s="17">
        <v>15.3</v>
      </c>
      <c r="Z256" s="24">
        <v>7.5</v>
      </c>
      <c r="AA256" s="23">
        <v>820</v>
      </c>
      <c r="AB256" s="19">
        <v>1667</v>
      </c>
      <c r="AC256" s="25">
        <v>2</v>
      </c>
      <c r="AD256" s="26">
        <f t="shared" si="23"/>
        <v>150</v>
      </c>
      <c r="AE256" s="19">
        <v>5000</v>
      </c>
      <c r="AF256" s="19">
        <v>7500</v>
      </c>
      <c r="AG256" s="19">
        <v>7500</v>
      </c>
      <c r="AH256" s="19">
        <v>0</v>
      </c>
      <c r="AI256" s="15" t="s">
        <v>62</v>
      </c>
    </row>
    <row r="257" spans="1:35" ht="16.5" customHeight="1">
      <c r="A257">
        <v>1516</v>
      </c>
      <c r="B257" s="13" t="str">
        <f t="shared" si="18"/>
        <v>OverStock</v>
      </c>
      <c r="C257" s="14" t="s">
        <v>96</v>
      </c>
      <c r="D257" s="15" t="s">
        <v>76</v>
      </c>
      <c r="E257" s="16">
        <f t="shared" si="19"/>
        <v>3.1</v>
      </c>
      <c r="F257" s="17">
        <f t="shared" si="20"/>
        <v>3.2</v>
      </c>
      <c r="G257" s="17">
        <f t="shared" si="21"/>
        <v>20.6</v>
      </c>
      <c r="H257" s="17">
        <f t="shared" si="22"/>
        <v>20.9</v>
      </c>
      <c r="I257" s="18">
        <f>IFERROR(VLOOKUP(C257,LastWeek!B:Q,8,FALSE),"")</f>
        <v>1675000</v>
      </c>
      <c r="J257" s="19">
        <v>1500000</v>
      </c>
      <c r="K257" s="19">
        <v>750000</v>
      </c>
      <c r="L257" s="18">
        <f>IFERROR(VLOOKUP(C257,LastWeek!B:Q,11,FALSE),"")</f>
        <v>272500</v>
      </c>
      <c r="M257" s="19">
        <v>228868</v>
      </c>
      <c r="N257" s="20" t="s">
        <v>61</v>
      </c>
      <c r="O257" s="21" t="str">
        <f>IFERROR(VLOOKUP(C257,LastWeek!B:Q,13,FALSE),"")</f>
        <v>MP</v>
      </c>
      <c r="P257" s="16" t="str">
        <f>IFERROR(VLOOKUP(C257,LastWeek!B:Q,14,FALSE),"")</f>
        <v>Checking</v>
      </c>
      <c r="Q257" s="16" t="str">
        <f>IFERROR(VLOOKUP(C257,LastWeek!B:Q,15,FALSE),"")</f>
        <v>Sales</v>
      </c>
      <c r="R257" s="16"/>
      <c r="S257" s="22" t="str">
        <f>IFERROR(VLOOKUP(C257,LastWeek!B:Q,16,FALSE),"")</f>
        <v>checking b250/tiny4 share rate in q1</v>
      </c>
      <c r="T257" s="19">
        <v>67500</v>
      </c>
      <c r="U257" s="19">
        <v>0</v>
      </c>
      <c r="V257" s="19">
        <v>161368</v>
      </c>
      <c r="W257" s="19">
        <v>0</v>
      </c>
      <c r="X257" s="23">
        <v>1728868</v>
      </c>
      <c r="Y257" s="17">
        <v>23.7</v>
      </c>
      <c r="Z257" s="24">
        <v>24.1</v>
      </c>
      <c r="AA257" s="23">
        <v>72923</v>
      </c>
      <c r="AB257" s="19">
        <v>71667</v>
      </c>
      <c r="AC257" s="25">
        <v>1</v>
      </c>
      <c r="AD257" s="26">
        <f t="shared" si="23"/>
        <v>100</v>
      </c>
      <c r="AE257" s="19">
        <v>365000</v>
      </c>
      <c r="AF257" s="19">
        <v>215000</v>
      </c>
      <c r="AG257" s="19">
        <v>132500</v>
      </c>
      <c r="AH257" s="19">
        <v>267500</v>
      </c>
      <c r="AI257" s="15" t="s">
        <v>62</v>
      </c>
    </row>
    <row r="258" spans="1:35" ht="16.5" customHeight="1">
      <c r="A258">
        <v>1517</v>
      </c>
      <c r="B258" s="13" t="str">
        <f t="shared" si="18"/>
        <v>Normal</v>
      </c>
      <c r="C258" s="14" t="s">
        <v>99</v>
      </c>
      <c r="D258" s="15" t="s">
        <v>76</v>
      </c>
      <c r="E258" s="16">
        <f t="shared" si="19"/>
        <v>8</v>
      </c>
      <c r="F258" s="17">
        <f t="shared" si="20"/>
        <v>50.8</v>
      </c>
      <c r="G258" s="17">
        <f t="shared" si="21"/>
        <v>0</v>
      </c>
      <c r="H258" s="17">
        <f t="shared" si="22"/>
        <v>0</v>
      </c>
      <c r="I258" s="18">
        <f>IFERROR(VLOOKUP(C258,LastWeek!B:Q,8,FALSE),"")</f>
        <v>0</v>
      </c>
      <c r="J258" s="19">
        <v>0</v>
      </c>
      <c r="K258" s="19">
        <v>0</v>
      </c>
      <c r="L258" s="18">
        <f>IFERROR(VLOOKUP(C258,LastWeek!B:Q,11,FALSE),"")</f>
        <v>3050</v>
      </c>
      <c r="M258" s="19">
        <v>3000</v>
      </c>
      <c r="N258" s="20" t="s">
        <v>61</v>
      </c>
      <c r="O258" s="21" t="str">
        <f>IFERROR(VLOOKUP(C258,LastWeek!B:Q,13,FALSE),"")</f>
        <v>MP</v>
      </c>
      <c r="P258" s="16" t="str">
        <f>IFERROR(VLOOKUP(C258,LastWeek!B:Q,14,FALSE),"")</f>
        <v>Done</v>
      </c>
      <c r="Q258" s="16" t="str">
        <f>IFERROR(VLOOKUP(C258,LastWeek!B:Q,15,FALSE),"")</f>
        <v>Sales</v>
      </c>
      <c r="R258" s="16"/>
      <c r="S258" s="22" t="str">
        <f>IFERROR(VLOOKUP(C258,LastWeek!B:Q,16,FALSE),"")</f>
        <v xml:space="preserve">Feb forecast 3k </v>
      </c>
      <c r="T258" s="19">
        <v>3000</v>
      </c>
      <c r="U258" s="19">
        <v>0</v>
      </c>
      <c r="V258" s="19">
        <v>0</v>
      </c>
      <c r="W258" s="19">
        <v>0</v>
      </c>
      <c r="X258" s="23">
        <v>3000</v>
      </c>
      <c r="Y258" s="17">
        <v>8</v>
      </c>
      <c r="Z258" s="24">
        <v>50.8</v>
      </c>
      <c r="AA258" s="23">
        <v>375</v>
      </c>
      <c r="AB258" s="19">
        <v>59</v>
      </c>
      <c r="AC258" s="25">
        <v>0.2</v>
      </c>
      <c r="AD258" s="26">
        <f t="shared" si="23"/>
        <v>50</v>
      </c>
      <c r="AE258" s="19">
        <v>0</v>
      </c>
      <c r="AF258" s="19">
        <v>528</v>
      </c>
      <c r="AG258" s="19">
        <v>0</v>
      </c>
      <c r="AH258" s="19">
        <v>0</v>
      </c>
      <c r="AI258" s="15" t="s">
        <v>62</v>
      </c>
    </row>
    <row r="259" spans="1:35" ht="16.5" customHeight="1">
      <c r="A259">
        <v>1518</v>
      </c>
      <c r="B259" s="13" t="str">
        <f t="shared" si="18"/>
        <v>FCST</v>
      </c>
      <c r="C259" s="14" t="s">
        <v>101</v>
      </c>
      <c r="D259" s="15" t="s">
        <v>76</v>
      </c>
      <c r="E259" s="16" t="str">
        <f t="shared" si="19"/>
        <v>前八週無拉料</v>
      </c>
      <c r="F259" s="17">
        <f t="shared" si="20"/>
        <v>20.5</v>
      </c>
      <c r="G259" s="17" t="str">
        <f t="shared" si="21"/>
        <v>--</v>
      </c>
      <c r="H259" s="17">
        <f t="shared" si="22"/>
        <v>0</v>
      </c>
      <c r="I259" s="18">
        <f>IFERROR(VLOOKUP(C259,LastWeek!B:Q,8,FALSE),"")</f>
        <v>0</v>
      </c>
      <c r="J259" s="19">
        <v>0</v>
      </c>
      <c r="K259" s="19">
        <v>0</v>
      </c>
      <c r="L259" s="18">
        <f>IFERROR(VLOOKUP(C259,LastWeek!B:Q,11,FALSE),"")</f>
        <v>3000</v>
      </c>
      <c r="M259" s="19">
        <v>3000</v>
      </c>
      <c r="N259" s="20" t="s">
        <v>61</v>
      </c>
      <c r="O259" s="21" t="str">
        <f>IFERROR(VLOOKUP(C259,LastWeek!B:Q,13,FALSE),"")</f>
        <v>MP</v>
      </c>
      <c r="P259" s="16" t="str">
        <f>IFERROR(VLOOKUP(C259,LastWeek!B:Q,14,FALSE),"")</f>
        <v>Done</v>
      </c>
      <c r="Q259" s="16" t="str">
        <f>IFERROR(VLOOKUP(C259,LastWeek!B:Q,15,FALSE),"")</f>
        <v>Sales</v>
      </c>
      <c r="R259" s="16"/>
      <c r="S259" s="22" t="str">
        <f>IFERROR(VLOOKUP(C259,LastWeek!B:Q,16,FALSE),"")</f>
        <v xml:space="preserve">Jan forecast 3k </v>
      </c>
      <c r="T259" s="19">
        <v>0</v>
      </c>
      <c r="U259" s="19">
        <v>0</v>
      </c>
      <c r="V259" s="19">
        <v>0</v>
      </c>
      <c r="W259" s="19">
        <v>3000</v>
      </c>
      <c r="X259" s="23">
        <v>3000</v>
      </c>
      <c r="Y259" s="17" t="s">
        <v>58</v>
      </c>
      <c r="Z259" s="24">
        <v>20.5</v>
      </c>
      <c r="AA259" s="23">
        <v>0</v>
      </c>
      <c r="AB259" s="19">
        <v>146</v>
      </c>
      <c r="AC259" s="25" t="s">
        <v>65</v>
      </c>
      <c r="AD259" s="26" t="str">
        <f t="shared" si="23"/>
        <v>F</v>
      </c>
      <c r="AE259" s="19">
        <v>312</v>
      </c>
      <c r="AF259" s="19">
        <v>1000</v>
      </c>
      <c r="AG259" s="19">
        <v>0</v>
      </c>
      <c r="AH259" s="19">
        <v>0</v>
      </c>
      <c r="AI259" s="15" t="s">
        <v>62</v>
      </c>
    </row>
    <row r="260" spans="1:35" ht="16.5" hidden="1" customHeight="1">
      <c r="A260">
        <v>1519</v>
      </c>
      <c r="B260" s="13" t="str">
        <f t="shared" ref="B260:B323" si="24">IF(OR(AA260=0,LEN(AA260)=0)*OR(AB260=0,LEN(AB260)=0),IF(X260&gt;0,"ZeroZero","None"),IF(IF(LEN(Y260)=0,0,Y260)&gt;16,"OverStock",IF(AA260=0,"FCST","Normal")))</f>
        <v>None</v>
      </c>
      <c r="C260" s="14" t="s">
        <v>102</v>
      </c>
      <c r="D260" s="15" t="s">
        <v>76</v>
      </c>
      <c r="E260" s="16" t="str">
        <f t="shared" ref="E260:E323" si="25">IF(AA260=0,"前八週無拉料",ROUND(M260/AA260,1))</f>
        <v>前八週無拉料</v>
      </c>
      <c r="F260" s="17" t="str">
        <f t="shared" ref="F260:F323" si="26">IF(OR(AB260=0,LEN(AB260)=0),"--",ROUND(M260/AB260,1))</f>
        <v>--</v>
      </c>
      <c r="G260" s="17" t="str">
        <f t="shared" ref="G260:G323" si="27">IF(AA260=0,"--",ROUND(J260/AA260,1))</f>
        <v>--</v>
      </c>
      <c r="H260" s="17" t="str">
        <f t="shared" ref="H260:H323" si="28">IF(OR(AB260=0,LEN(AB260)=0),"--",ROUND(J260/AB260,1))</f>
        <v>--</v>
      </c>
      <c r="I260" s="18">
        <f>IFERROR(VLOOKUP(C260,LastWeek!B:Q,8,FALSE),"")</f>
        <v>0</v>
      </c>
      <c r="J260" s="19">
        <v>0</v>
      </c>
      <c r="K260" s="19">
        <v>0</v>
      </c>
      <c r="L260" s="18">
        <f>IFERROR(VLOOKUP(C260,LastWeek!B:Q,11,FALSE),"")</f>
        <v>0</v>
      </c>
      <c r="M260" s="19">
        <v>0</v>
      </c>
      <c r="N260" s="20" t="s">
        <v>61</v>
      </c>
      <c r="O260" s="21" t="str">
        <f>IFERROR(VLOOKUP(C260,LastWeek!B:Q,13,FALSE),"")</f>
        <v>MP</v>
      </c>
      <c r="P260" s="16" t="str">
        <f>IFERROR(VLOOKUP(C260,LastWeek!B:Q,14,FALSE),"")</f>
        <v>Checking</v>
      </c>
      <c r="Q260" s="16" t="str">
        <f>IFERROR(VLOOKUP(C260,LastWeek!B:Q,15,FALSE),"")</f>
        <v>SalesPM</v>
      </c>
      <c r="R260" s="16"/>
      <c r="S260" s="22" t="str">
        <f>IFERROR(VLOOKUP(C260,LastWeek!B:Q,16,FALSE),"")</f>
        <v>Transfer to other cust</v>
      </c>
      <c r="T260" s="19">
        <v>0</v>
      </c>
      <c r="U260" s="19">
        <v>0</v>
      </c>
      <c r="V260" s="19">
        <v>0</v>
      </c>
      <c r="W260" s="19">
        <v>0</v>
      </c>
      <c r="X260" s="23">
        <v>0</v>
      </c>
      <c r="Y260" s="17" t="s">
        <v>58</v>
      </c>
      <c r="Z260" s="24" t="s">
        <v>58</v>
      </c>
      <c r="AA260" s="23">
        <v>0</v>
      </c>
      <c r="AB260" s="19">
        <v>0</v>
      </c>
      <c r="AC260" s="25" t="s">
        <v>68</v>
      </c>
      <c r="AD260" s="26" t="str">
        <f t="shared" ref="AD260:AD323" si="29">IF($AC260="E","E",IF($AC260="F","F",IF($AC260&lt;0.5,50,IF($AC260&lt;2,100,150))))</f>
        <v>E</v>
      </c>
      <c r="AE260" s="19">
        <v>0</v>
      </c>
      <c r="AF260" s="19">
        <v>0</v>
      </c>
      <c r="AG260" s="19">
        <v>0</v>
      </c>
      <c r="AH260" s="19">
        <v>0</v>
      </c>
      <c r="AI260" s="15" t="s">
        <v>62</v>
      </c>
    </row>
    <row r="261" spans="1:35" ht="16.5" customHeight="1">
      <c r="A261">
        <v>2942</v>
      </c>
      <c r="B261" s="13" t="str">
        <f t="shared" si="24"/>
        <v>Normal</v>
      </c>
      <c r="C261" s="14" t="s">
        <v>103</v>
      </c>
      <c r="D261" s="15" t="s">
        <v>76</v>
      </c>
      <c r="E261" s="16">
        <f t="shared" si="25"/>
        <v>1.1000000000000001</v>
      </c>
      <c r="F261" s="17">
        <f t="shared" si="26"/>
        <v>2.4</v>
      </c>
      <c r="G261" s="17">
        <f t="shared" si="27"/>
        <v>0</v>
      </c>
      <c r="H261" s="17">
        <f t="shared" si="28"/>
        <v>0</v>
      </c>
      <c r="I261" s="18">
        <f>IFERROR(VLOOKUP(C261,LastWeek!B:Q,8,FALSE),"")</f>
        <v>0</v>
      </c>
      <c r="J261" s="19">
        <v>0</v>
      </c>
      <c r="K261" s="19">
        <v>0</v>
      </c>
      <c r="L261" s="18">
        <f>IFERROR(VLOOKUP(C261,LastWeek!B:Q,11,FALSE),"")</f>
        <v>10000</v>
      </c>
      <c r="M261" s="19">
        <v>2500</v>
      </c>
      <c r="N261" s="20" t="s">
        <v>61</v>
      </c>
      <c r="O261" s="21" t="str">
        <f>IFERROR(VLOOKUP(C261,LastWeek!B:Q,13,FALSE),"")</f>
        <v>MP</v>
      </c>
      <c r="P261" s="16" t="str">
        <f>IFERROR(VLOOKUP(C261,LastWeek!B:Q,14,FALSE),"")</f>
        <v>Done</v>
      </c>
      <c r="Q261" s="16" t="str">
        <f>IFERROR(VLOOKUP(C261,LastWeek!B:Q,15,FALSE),"")</f>
        <v>Sales</v>
      </c>
      <c r="R261" s="16"/>
      <c r="S261" s="22" t="str">
        <f>IFERROR(VLOOKUP(C261,LastWeek!B:Q,16,FALSE),"")</f>
        <v xml:space="preserve">shortage </v>
      </c>
      <c r="T261" s="19">
        <v>0</v>
      </c>
      <c r="U261" s="19">
        <v>0</v>
      </c>
      <c r="V261" s="19">
        <v>0</v>
      </c>
      <c r="W261" s="19">
        <v>2500</v>
      </c>
      <c r="X261" s="23">
        <v>2500</v>
      </c>
      <c r="Y261" s="17">
        <v>1.1000000000000001</v>
      </c>
      <c r="Z261" s="24">
        <v>2.4</v>
      </c>
      <c r="AA261" s="23">
        <v>2188</v>
      </c>
      <c r="AB261" s="19">
        <v>1037</v>
      </c>
      <c r="AC261" s="25">
        <v>0.5</v>
      </c>
      <c r="AD261" s="26">
        <f t="shared" si="29"/>
        <v>100</v>
      </c>
      <c r="AE261" s="19">
        <v>5841</v>
      </c>
      <c r="AF261" s="19">
        <v>1991</v>
      </c>
      <c r="AG261" s="19">
        <v>2689</v>
      </c>
      <c r="AH261" s="19">
        <v>2000</v>
      </c>
      <c r="AI261" s="15" t="s">
        <v>62</v>
      </c>
    </row>
    <row r="262" spans="1:35" ht="16.5" customHeight="1">
      <c r="A262">
        <v>1422</v>
      </c>
      <c r="B262" s="13" t="str">
        <f t="shared" si="24"/>
        <v>OverStock</v>
      </c>
      <c r="C262" s="14" t="s">
        <v>104</v>
      </c>
      <c r="D262" s="15" t="s">
        <v>76</v>
      </c>
      <c r="E262" s="16">
        <f t="shared" si="25"/>
        <v>13</v>
      </c>
      <c r="F262" s="17">
        <f t="shared" si="26"/>
        <v>4.5999999999999996</v>
      </c>
      <c r="G262" s="17">
        <f t="shared" si="27"/>
        <v>51.4</v>
      </c>
      <c r="H262" s="17">
        <f t="shared" si="28"/>
        <v>18.100000000000001</v>
      </c>
      <c r="I262" s="18">
        <f>IFERROR(VLOOKUP(C262,LastWeek!B:Q,8,FALSE),"")</f>
        <v>69000</v>
      </c>
      <c r="J262" s="19">
        <v>67500</v>
      </c>
      <c r="K262" s="19">
        <v>67500</v>
      </c>
      <c r="L262" s="18">
        <f>IFERROR(VLOOKUP(C262,LastWeek!B:Q,11,FALSE),"")</f>
        <v>18596</v>
      </c>
      <c r="M262" s="19">
        <v>17096</v>
      </c>
      <c r="N262" s="20" t="s">
        <v>61</v>
      </c>
      <c r="O262" s="21" t="str">
        <f>IFERROR(VLOOKUP(C262,LastWeek!B:Q,13,FALSE),"")</f>
        <v>MP</v>
      </c>
      <c r="P262" s="16" t="str">
        <f>IFERROR(VLOOKUP(C262,LastWeek!B:Q,14,FALSE),"")</f>
        <v>Done</v>
      </c>
      <c r="Q262" s="16" t="str">
        <f>IFERROR(VLOOKUP(C262,LastWeek!B:Q,15,FALSE),"")</f>
        <v>Sales</v>
      </c>
      <c r="R262" s="16"/>
      <c r="S262" s="22" t="str">
        <f>IFERROR(VLOOKUP(C262,LastWeek!B:Q,16,FALSE),"")</f>
        <v>forecast 18k/m</v>
      </c>
      <c r="T262" s="19">
        <v>17096</v>
      </c>
      <c r="U262" s="19">
        <v>0</v>
      </c>
      <c r="V262" s="19">
        <v>0</v>
      </c>
      <c r="W262" s="19">
        <v>0</v>
      </c>
      <c r="X262" s="23">
        <v>84596</v>
      </c>
      <c r="Y262" s="17">
        <v>64.400000000000006</v>
      </c>
      <c r="Z262" s="24">
        <v>22.7</v>
      </c>
      <c r="AA262" s="23">
        <v>1313</v>
      </c>
      <c r="AB262" s="19">
        <v>3733</v>
      </c>
      <c r="AC262" s="25">
        <v>2.8</v>
      </c>
      <c r="AD262" s="26">
        <f t="shared" si="29"/>
        <v>150</v>
      </c>
      <c r="AE262" s="19">
        <v>14202</v>
      </c>
      <c r="AF262" s="19">
        <v>16000</v>
      </c>
      <c r="AG262" s="19">
        <v>16300</v>
      </c>
      <c r="AH262" s="19">
        <v>19300</v>
      </c>
      <c r="AI262" s="15" t="s">
        <v>62</v>
      </c>
    </row>
    <row r="263" spans="1:35" ht="16.5" customHeight="1">
      <c r="A263">
        <v>8902</v>
      </c>
      <c r="B263" s="13" t="str">
        <f t="shared" si="24"/>
        <v>OverStock</v>
      </c>
      <c r="C263" s="14" t="s">
        <v>105</v>
      </c>
      <c r="D263" s="15" t="s">
        <v>76</v>
      </c>
      <c r="E263" s="16">
        <f t="shared" si="25"/>
        <v>0</v>
      </c>
      <c r="F263" s="17">
        <f t="shared" si="26"/>
        <v>0</v>
      </c>
      <c r="G263" s="17">
        <f t="shared" si="27"/>
        <v>48</v>
      </c>
      <c r="H263" s="17">
        <f t="shared" si="28"/>
        <v>15.5</v>
      </c>
      <c r="I263" s="18">
        <f>IFERROR(VLOOKUP(C263,LastWeek!B:Q,8,FALSE),"")</f>
        <v>12000</v>
      </c>
      <c r="J263" s="19">
        <v>18000</v>
      </c>
      <c r="K263" s="19">
        <v>6000</v>
      </c>
      <c r="L263" s="18">
        <f>IFERROR(VLOOKUP(C263,LastWeek!B:Q,11,FALSE),"")</f>
        <v>0</v>
      </c>
      <c r="M263" s="19">
        <v>0</v>
      </c>
      <c r="N263" s="20" t="s">
        <v>61</v>
      </c>
      <c r="O263" s="21" t="str">
        <f>IFERROR(VLOOKUP(C263,LastWeek!B:Q,13,FALSE),"")</f>
        <v>MP</v>
      </c>
      <c r="P263" s="16" t="str">
        <f>IFERROR(VLOOKUP(C263,LastWeek!B:Q,14,FALSE),"")</f>
        <v>Done</v>
      </c>
      <c r="Q263" s="16" t="str">
        <f>IFERROR(VLOOKUP(C263,LastWeek!B:Q,15,FALSE),"")</f>
        <v>Sales</v>
      </c>
      <c r="R263" s="16"/>
      <c r="S263" s="22" t="str">
        <f>IFERROR(VLOOKUP(C263,LastWeek!B:Q,16,FALSE),"")</f>
        <v xml:space="preserve">shortage </v>
      </c>
      <c r="T263" s="19">
        <v>0</v>
      </c>
      <c r="U263" s="19">
        <v>0</v>
      </c>
      <c r="V263" s="19">
        <v>0</v>
      </c>
      <c r="W263" s="19">
        <v>0</v>
      </c>
      <c r="X263" s="23">
        <v>18000</v>
      </c>
      <c r="Y263" s="17">
        <v>48</v>
      </c>
      <c r="Z263" s="24">
        <v>15.5</v>
      </c>
      <c r="AA263" s="23">
        <v>375</v>
      </c>
      <c r="AB263" s="19">
        <v>1158</v>
      </c>
      <c r="AC263" s="25">
        <v>3.1</v>
      </c>
      <c r="AD263" s="26">
        <f t="shared" si="29"/>
        <v>150</v>
      </c>
      <c r="AE263" s="19">
        <v>6929</v>
      </c>
      <c r="AF263" s="19">
        <v>1991</v>
      </c>
      <c r="AG263" s="19">
        <v>2000</v>
      </c>
      <c r="AH263" s="19">
        <v>2000</v>
      </c>
      <c r="AI263" s="15" t="s">
        <v>62</v>
      </c>
    </row>
    <row r="264" spans="1:35" ht="16.5" customHeight="1">
      <c r="A264">
        <v>1527</v>
      </c>
      <c r="B264" s="13" t="str">
        <f t="shared" si="24"/>
        <v>OverStock</v>
      </c>
      <c r="C264" s="14" t="s">
        <v>106</v>
      </c>
      <c r="D264" s="15" t="s">
        <v>76</v>
      </c>
      <c r="E264" s="16">
        <f t="shared" si="25"/>
        <v>0.1</v>
      </c>
      <c r="F264" s="17">
        <f t="shared" si="26"/>
        <v>0.2</v>
      </c>
      <c r="G264" s="17">
        <f t="shared" si="27"/>
        <v>16</v>
      </c>
      <c r="H264" s="17">
        <f t="shared" si="28"/>
        <v>26.3</v>
      </c>
      <c r="I264" s="18">
        <f>IFERROR(VLOOKUP(C264,LastWeek!B:Q,8,FALSE),"")</f>
        <v>20000</v>
      </c>
      <c r="J264" s="19">
        <v>25000</v>
      </c>
      <c r="K264" s="19">
        <v>15000</v>
      </c>
      <c r="L264" s="18">
        <f>IFERROR(VLOOKUP(C264,LastWeek!B:Q,11,FALSE),"")</f>
        <v>210</v>
      </c>
      <c r="M264" s="19">
        <v>210</v>
      </c>
      <c r="N264" s="20" t="s">
        <v>61</v>
      </c>
      <c r="O264" s="21" t="str">
        <f>IFERROR(VLOOKUP(C264,LastWeek!B:Q,13,FALSE),"")</f>
        <v>MP</v>
      </c>
      <c r="P264" s="16" t="str">
        <f>IFERROR(VLOOKUP(C264,LastWeek!B:Q,14,FALSE),"")</f>
        <v>Done</v>
      </c>
      <c r="Q264" s="16" t="str">
        <f>IFERROR(VLOOKUP(C264,LastWeek!B:Q,15,FALSE),"")</f>
        <v>Sales</v>
      </c>
      <c r="R264" s="16"/>
      <c r="S264" s="22" t="str">
        <f>IFERROR(VLOOKUP(C264,LastWeek!B:Q,16,FALSE),"")</f>
        <v xml:space="preserve">Jan forecast 10k </v>
      </c>
      <c r="T264" s="19">
        <v>210</v>
      </c>
      <c r="U264" s="19">
        <v>0</v>
      </c>
      <c r="V264" s="19">
        <v>0</v>
      </c>
      <c r="W264" s="19">
        <v>0</v>
      </c>
      <c r="X264" s="23">
        <v>25210</v>
      </c>
      <c r="Y264" s="17">
        <v>16.100000000000001</v>
      </c>
      <c r="Z264" s="24">
        <v>26.5</v>
      </c>
      <c r="AA264" s="23">
        <v>1563</v>
      </c>
      <c r="AB264" s="19">
        <v>951</v>
      </c>
      <c r="AC264" s="25">
        <v>0.6</v>
      </c>
      <c r="AD264" s="26">
        <f t="shared" si="29"/>
        <v>100</v>
      </c>
      <c r="AE264" s="19">
        <v>5556</v>
      </c>
      <c r="AF264" s="19">
        <v>1000</v>
      </c>
      <c r="AG264" s="19">
        <v>5026</v>
      </c>
      <c r="AH264" s="19">
        <v>6000</v>
      </c>
      <c r="AI264" s="15" t="s">
        <v>62</v>
      </c>
    </row>
    <row r="265" spans="1:35" ht="16.5" customHeight="1">
      <c r="A265">
        <v>1528</v>
      </c>
      <c r="B265" s="13" t="str">
        <f t="shared" si="24"/>
        <v>Normal</v>
      </c>
      <c r="C265" s="14" t="s">
        <v>107</v>
      </c>
      <c r="D265" s="15" t="s">
        <v>76</v>
      </c>
      <c r="E265" s="16">
        <f t="shared" si="25"/>
        <v>10.7</v>
      </c>
      <c r="F265" s="17">
        <f t="shared" si="26"/>
        <v>11.5</v>
      </c>
      <c r="G265" s="17">
        <f t="shared" si="27"/>
        <v>0</v>
      </c>
      <c r="H265" s="17">
        <f t="shared" si="28"/>
        <v>0</v>
      </c>
      <c r="I265" s="18">
        <f>IFERROR(VLOOKUP(C265,LastWeek!B:Q,8,FALSE),"")</f>
        <v>0</v>
      </c>
      <c r="J265" s="19">
        <v>0</v>
      </c>
      <c r="K265" s="19">
        <v>0</v>
      </c>
      <c r="L265" s="18">
        <f>IFERROR(VLOOKUP(C265,LastWeek!B:Q,11,FALSE),"")</f>
        <v>12000</v>
      </c>
      <c r="M265" s="19">
        <v>12000</v>
      </c>
      <c r="N265" s="20" t="s">
        <v>61</v>
      </c>
      <c r="O265" s="21" t="str">
        <f>IFERROR(VLOOKUP(C265,LastWeek!B:Q,13,FALSE),"")</f>
        <v>MP</v>
      </c>
      <c r="P265" s="16" t="str">
        <f>IFERROR(VLOOKUP(C265,LastWeek!B:Q,14,FALSE),"")</f>
        <v>Done</v>
      </c>
      <c r="Q265" s="16" t="str">
        <f>IFERROR(VLOOKUP(C265,LastWeek!B:Q,15,FALSE),"")</f>
        <v>Sales</v>
      </c>
      <c r="R265" s="16"/>
      <c r="S265" s="22" t="str">
        <f>IFERROR(VLOOKUP(C265,LastWeek!B:Q,16,FALSE),"")</f>
        <v xml:space="preserve">q1 forecast 15k </v>
      </c>
      <c r="T265" s="19">
        <v>12000</v>
      </c>
      <c r="U265" s="19">
        <v>0</v>
      </c>
      <c r="V265" s="19">
        <v>0</v>
      </c>
      <c r="W265" s="19">
        <v>0</v>
      </c>
      <c r="X265" s="23">
        <v>12000</v>
      </c>
      <c r="Y265" s="17">
        <v>10.7</v>
      </c>
      <c r="Z265" s="24">
        <v>11.5</v>
      </c>
      <c r="AA265" s="23">
        <v>1125</v>
      </c>
      <c r="AB265" s="19">
        <v>1039</v>
      </c>
      <c r="AC265" s="25">
        <v>0.9</v>
      </c>
      <c r="AD265" s="26">
        <f t="shared" si="29"/>
        <v>100</v>
      </c>
      <c r="AE265" s="19">
        <v>2505</v>
      </c>
      <c r="AF265" s="19">
        <v>3850</v>
      </c>
      <c r="AG265" s="19">
        <v>4000</v>
      </c>
      <c r="AH265" s="19">
        <v>0</v>
      </c>
      <c r="AI265" s="15" t="s">
        <v>62</v>
      </c>
    </row>
    <row r="266" spans="1:35" ht="16.5" customHeight="1">
      <c r="A266">
        <v>4001</v>
      </c>
      <c r="B266" s="13" t="str">
        <f t="shared" si="24"/>
        <v>Normal</v>
      </c>
      <c r="C266" s="14" t="s">
        <v>108</v>
      </c>
      <c r="D266" s="15" t="s">
        <v>76</v>
      </c>
      <c r="E266" s="16">
        <f t="shared" si="25"/>
        <v>8</v>
      </c>
      <c r="F266" s="17">
        <f t="shared" si="26"/>
        <v>750</v>
      </c>
      <c r="G266" s="17">
        <f t="shared" si="27"/>
        <v>0</v>
      </c>
      <c r="H266" s="17">
        <f t="shared" si="28"/>
        <v>0</v>
      </c>
      <c r="I266" s="18">
        <f>IFERROR(VLOOKUP(C266,LastWeek!B:Q,8,FALSE),"")</f>
        <v>0</v>
      </c>
      <c r="J266" s="19">
        <v>0</v>
      </c>
      <c r="K266" s="19">
        <v>0</v>
      </c>
      <c r="L266" s="18">
        <f>IFERROR(VLOOKUP(C266,LastWeek!B:Q,11,FALSE),"")</f>
        <v>3000</v>
      </c>
      <c r="M266" s="19">
        <v>3000</v>
      </c>
      <c r="N266" s="20" t="s">
        <v>61</v>
      </c>
      <c r="O266" s="21" t="str">
        <f>IFERROR(VLOOKUP(C266,LastWeek!B:Q,13,FALSE),"")</f>
        <v>MP</v>
      </c>
      <c r="P266" s="16" t="str">
        <f>IFERROR(VLOOKUP(C266,LastWeek!B:Q,14,FALSE),"")</f>
        <v>Done</v>
      </c>
      <c r="Q266" s="16" t="str">
        <f>IFERROR(VLOOKUP(C266,LastWeek!B:Q,15,FALSE),"")</f>
        <v>Sales</v>
      </c>
      <c r="R266" s="16"/>
      <c r="S266" s="22" t="str">
        <f>IFERROR(VLOOKUP(C266,LastWeek!B:Q,16,FALSE),"")</f>
        <v xml:space="preserve">q1 forcast 6k </v>
      </c>
      <c r="T266" s="19">
        <v>3000</v>
      </c>
      <c r="U266" s="19">
        <v>0</v>
      </c>
      <c r="V266" s="19">
        <v>0</v>
      </c>
      <c r="W266" s="19">
        <v>0</v>
      </c>
      <c r="X266" s="23">
        <v>3000</v>
      </c>
      <c r="Y266" s="17">
        <v>8</v>
      </c>
      <c r="Z266" s="24">
        <v>750</v>
      </c>
      <c r="AA266" s="23">
        <v>375</v>
      </c>
      <c r="AB266" s="19">
        <v>4</v>
      </c>
      <c r="AC266" s="25">
        <v>0</v>
      </c>
      <c r="AD266" s="26">
        <f t="shared" si="29"/>
        <v>50</v>
      </c>
      <c r="AE266" s="19">
        <v>0</v>
      </c>
      <c r="AF266" s="19">
        <v>40</v>
      </c>
      <c r="AG266" s="19">
        <v>1648</v>
      </c>
      <c r="AH266" s="19">
        <v>0</v>
      </c>
      <c r="AI266" s="15" t="s">
        <v>62</v>
      </c>
    </row>
    <row r="267" spans="1:35" ht="16.5" hidden="1" customHeight="1">
      <c r="A267">
        <v>1530</v>
      </c>
      <c r="B267" s="13" t="str">
        <f t="shared" si="24"/>
        <v>None</v>
      </c>
      <c r="C267" s="14" t="s">
        <v>110</v>
      </c>
      <c r="D267" s="15" t="s">
        <v>76</v>
      </c>
      <c r="E267" s="16" t="str">
        <f t="shared" si="25"/>
        <v>前八週無拉料</v>
      </c>
      <c r="F267" s="17" t="str">
        <f t="shared" si="26"/>
        <v>--</v>
      </c>
      <c r="G267" s="17" t="str">
        <f t="shared" si="27"/>
        <v>--</v>
      </c>
      <c r="H267" s="17" t="str">
        <f t="shared" si="28"/>
        <v>--</v>
      </c>
      <c r="I267" s="18">
        <f>IFERROR(VLOOKUP(C267,LastWeek!B:Q,8,FALSE),"")</f>
        <v>0</v>
      </c>
      <c r="J267" s="19">
        <v>0</v>
      </c>
      <c r="K267" s="19">
        <v>0</v>
      </c>
      <c r="L267" s="18">
        <f>IFERROR(VLOOKUP(C267,LastWeek!B:Q,11,FALSE),"")</f>
        <v>0</v>
      </c>
      <c r="M267" s="19">
        <v>0</v>
      </c>
      <c r="N267" s="20" t="s">
        <v>61</v>
      </c>
      <c r="O267" s="21" t="str">
        <f>IFERROR(VLOOKUP(C267,LastWeek!B:Q,13,FALSE),"")</f>
        <v>MP</v>
      </c>
      <c r="P267" s="16" t="str">
        <f>IFERROR(VLOOKUP(C267,LastWeek!B:Q,14,FALSE),"")</f>
        <v>Checking</v>
      </c>
      <c r="Q267" s="16" t="str">
        <f>IFERROR(VLOOKUP(C267,LastWeek!B:Q,15,FALSE),"")</f>
        <v>Sales</v>
      </c>
      <c r="R267" s="16"/>
      <c r="S267" s="22">
        <f>IFERROR(VLOOKUP(C267,LastWeek!B:Q,16,FALSE),"")</f>
        <v>0</v>
      </c>
      <c r="T267" s="19">
        <v>0</v>
      </c>
      <c r="U267" s="19">
        <v>0</v>
      </c>
      <c r="V267" s="19">
        <v>0</v>
      </c>
      <c r="W267" s="19">
        <v>0</v>
      </c>
      <c r="X267" s="23">
        <v>0</v>
      </c>
      <c r="Y267" s="17" t="s">
        <v>58</v>
      </c>
      <c r="Z267" s="24" t="s">
        <v>58</v>
      </c>
      <c r="AA267" s="23">
        <v>0</v>
      </c>
      <c r="AB267" s="19">
        <v>0</v>
      </c>
      <c r="AC267" s="25" t="s">
        <v>68</v>
      </c>
      <c r="AD267" s="26" t="str">
        <f t="shared" si="29"/>
        <v>E</v>
      </c>
      <c r="AE267" s="19">
        <v>0</v>
      </c>
      <c r="AF267" s="19">
        <v>0</v>
      </c>
      <c r="AG267" s="19">
        <v>0</v>
      </c>
      <c r="AH267" s="19">
        <v>5063</v>
      </c>
      <c r="AI267" s="15" t="s">
        <v>62</v>
      </c>
    </row>
    <row r="268" spans="1:35" ht="16.5" hidden="1" customHeight="1">
      <c r="A268">
        <v>8473</v>
      </c>
      <c r="B268" s="13" t="str">
        <f t="shared" si="24"/>
        <v>Normal</v>
      </c>
      <c r="C268" s="14" t="s">
        <v>111</v>
      </c>
      <c r="D268" s="15" t="s">
        <v>76</v>
      </c>
      <c r="E268" s="16">
        <f t="shared" si="25"/>
        <v>0</v>
      </c>
      <c r="F268" s="17" t="str">
        <f t="shared" si="26"/>
        <v>--</v>
      </c>
      <c r="G268" s="17">
        <f t="shared" si="27"/>
        <v>0</v>
      </c>
      <c r="H268" s="17" t="str">
        <f t="shared" si="28"/>
        <v>--</v>
      </c>
      <c r="I268" s="18">
        <f>IFERROR(VLOOKUP(C268,LastWeek!B:Q,8,FALSE),"")</f>
        <v>0</v>
      </c>
      <c r="J268" s="19">
        <v>0</v>
      </c>
      <c r="K268" s="19">
        <v>0</v>
      </c>
      <c r="L268" s="18">
        <f>IFERROR(VLOOKUP(C268,LastWeek!B:Q,11,FALSE),"")</f>
        <v>0</v>
      </c>
      <c r="M268" s="19">
        <v>0</v>
      </c>
      <c r="N268" s="20" t="s">
        <v>61</v>
      </c>
      <c r="O268" s="21" t="str">
        <f>IFERROR(VLOOKUP(C268,LastWeek!B:Q,13,FALSE),"")</f>
        <v>MP</v>
      </c>
      <c r="P268" s="16" t="str">
        <f>IFERROR(VLOOKUP(C268,LastWeek!B:Q,14,FALSE),"")</f>
        <v>Done</v>
      </c>
      <c r="Q268" s="16" t="str">
        <f>IFERROR(VLOOKUP(C268,LastWeek!B:Q,15,FALSE),"")</f>
        <v>Sales</v>
      </c>
      <c r="R268" s="16"/>
      <c r="S268" s="22" t="str">
        <f>IFERROR(VLOOKUP(C268,LastWeek!B:Q,16,FALSE),"")</f>
        <v>ship out in 12/28</v>
      </c>
      <c r="T268" s="19">
        <v>0</v>
      </c>
      <c r="U268" s="19">
        <v>0</v>
      </c>
      <c r="V268" s="19">
        <v>0</v>
      </c>
      <c r="W268" s="19">
        <v>0</v>
      </c>
      <c r="X268" s="23">
        <v>0</v>
      </c>
      <c r="Y268" s="17">
        <v>0</v>
      </c>
      <c r="Z268" s="24" t="s">
        <v>58</v>
      </c>
      <c r="AA268" s="23">
        <v>313</v>
      </c>
      <c r="AB268" s="19">
        <v>0</v>
      </c>
      <c r="AC268" s="25" t="s">
        <v>68</v>
      </c>
      <c r="AD268" s="26" t="str">
        <f t="shared" si="29"/>
        <v>E</v>
      </c>
      <c r="AE268" s="19">
        <v>0</v>
      </c>
      <c r="AF268" s="19">
        <v>0</v>
      </c>
      <c r="AG268" s="19">
        <v>0</v>
      </c>
      <c r="AH268" s="19">
        <v>0</v>
      </c>
      <c r="AI268" s="15" t="s">
        <v>62</v>
      </c>
    </row>
    <row r="269" spans="1:35" ht="16.5" customHeight="1">
      <c r="A269">
        <v>1531</v>
      </c>
      <c r="B269" s="13" t="str">
        <f t="shared" si="24"/>
        <v>Normal</v>
      </c>
      <c r="C269" s="14" t="s">
        <v>112</v>
      </c>
      <c r="D269" s="15" t="s">
        <v>76</v>
      </c>
      <c r="E269" s="16">
        <f t="shared" si="25"/>
        <v>15.7</v>
      </c>
      <c r="F269" s="17">
        <f t="shared" si="26"/>
        <v>9.6999999999999993</v>
      </c>
      <c r="G269" s="17">
        <f t="shared" si="27"/>
        <v>0</v>
      </c>
      <c r="H269" s="17">
        <f t="shared" si="28"/>
        <v>0</v>
      </c>
      <c r="I269" s="18">
        <f>IFERROR(VLOOKUP(C269,LastWeek!B:Q,8,FALSE),"")</f>
        <v>0</v>
      </c>
      <c r="J269" s="19">
        <v>0</v>
      </c>
      <c r="K269" s="19">
        <v>0</v>
      </c>
      <c r="L269" s="18">
        <f>IFERROR(VLOOKUP(C269,LastWeek!B:Q,11,FALSE),"")</f>
        <v>3000</v>
      </c>
      <c r="M269" s="19">
        <v>12945</v>
      </c>
      <c r="N269" s="20" t="s">
        <v>61</v>
      </c>
      <c r="O269" s="21" t="str">
        <f>IFERROR(VLOOKUP(C269,LastWeek!B:Q,13,FALSE),"")</f>
        <v>MP</v>
      </c>
      <c r="P269" s="16" t="str">
        <f>IFERROR(VLOOKUP(C269,LastWeek!B:Q,14,FALSE),"")</f>
        <v>Done</v>
      </c>
      <c r="Q269" s="16" t="str">
        <f>IFERROR(VLOOKUP(C269,LastWeek!B:Q,15,FALSE),"")</f>
        <v>Sales</v>
      </c>
      <c r="R269" s="16"/>
      <c r="S269" s="22" t="str">
        <f>IFERROR(VLOOKUP(C269,LastWeek!B:Q,16,FALSE),"")</f>
        <v>q1 forecst 18k</v>
      </c>
      <c r="T269" s="19">
        <v>0</v>
      </c>
      <c r="U269" s="19">
        <v>0</v>
      </c>
      <c r="V269" s="19">
        <v>12945</v>
      </c>
      <c r="W269" s="19">
        <v>0</v>
      </c>
      <c r="X269" s="23">
        <v>12945</v>
      </c>
      <c r="Y269" s="17">
        <v>15.7</v>
      </c>
      <c r="Z269" s="24">
        <v>9.6999999999999993</v>
      </c>
      <c r="AA269" s="23">
        <v>823</v>
      </c>
      <c r="AB269" s="19">
        <v>1333</v>
      </c>
      <c r="AC269" s="25">
        <v>1.6</v>
      </c>
      <c r="AD269" s="26">
        <f t="shared" si="29"/>
        <v>100</v>
      </c>
      <c r="AE269" s="19">
        <v>0</v>
      </c>
      <c r="AF269" s="19">
        <v>9000</v>
      </c>
      <c r="AG269" s="19">
        <v>9000</v>
      </c>
      <c r="AH269" s="19">
        <v>0</v>
      </c>
      <c r="AI269" s="15" t="s">
        <v>62</v>
      </c>
    </row>
    <row r="270" spans="1:35" ht="16.5" customHeight="1">
      <c r="A270">
        <v>1532</v>
      </c>
      <c r="B270" s="13" t="str">
        <f t="shared" si="24"/>
        <v>Normal</v>
      </c>
      <c r="C270" s="14" t="s">
        <v>229</v>
      </c>
      <c r="D270" s="15" t="s">
        <v>230</v>
      </c>
      <c r="E270" s="16">
        <f t="shared" si="25"/>
        <v>6.8</v>
      </c>
      <c r="F270" s="17" t="str">
        <f t="shared" si="26"/>
        <v>--</v>
      </c>
      <c r="G270" s="17">
        <f t="shared" si="27"/>
        <v>0</v>
      </c>
      <c r="H270" s="17" t="str">
        <f t="shared" si="28"/>
        <v>--</v>
      </c>
      <c r="I270" s="18">
        <f>IFERROR(VLOOKUP(C270,LastWeek!B:Q,8,FALSE),"")</f>
        <v>0</v>
      </c>
      <c r="J270" s="19">
        <v>0</v>
      </c>
      <c r="K270" s="19">
        <v>0</v>
      </c>
      <c r="L270" s="18">
        <f>IFERROR(VLOOKUP(C270,LastWeek!B:Q,11,FALSE),"")</f>
        <v>9000</v>
      </c>
      <c r="M270" s="19">
        <v>11265</v>
      </c>
      <c r="N270" s="20" t="s">
        <v>61</v>
      </c>
      <c r="O270" s="21" t="str">
        <f>IFERROR(VLOOKUP(C270,LastWeek!B:Q,13,FALSE),"")</f>
        <v/>
      </c>
      <c r="P270" s="16" t="str">
        <f>IFERROR(VLOOKUP(C270,LastWeek!B:Q,14,FALSE),"")</f>
        <v>Checking</v>
      </c>
      <c r="Q270" s="16" t="str">
        <f>IFERROR(VLOOKUP(C270,LastWeek!B:Q,15,FALSE),"")</f>
        <v>Sales</v>
      </c>
      <c r="R270" s="16"/>
      <c r="S270" s="22">
        <f>IFERROR(VLOOKUP(C270,LastWeek!B:Q,16,FALSE),"")</f>
        <v>0</v>
      </c>
      <c r="T270" s="19">
        <v>6000</v>
      </c>
      <c r="U270" s="19">
        <v>0</v>
      </c>
      <c r="V270" s="19">
        <v>5265</v>
      </c>
      <c r="W270" s="19">
        <v>0</v>
      </c>
      <c r="X270" s="23">
        <v>11265</v>
      </c>
      <c r="Y270" s="17">
        <v>6.8</v>
      </c>
      <c r="Z270" s="24" t="s">
        <v>58</v>
      </c>
      <c r="AA270" s="23">
        <v>1649</v>
      </c>
      <c r="AB270" s="19" t="s">
        <v>58</v>
      </c>
      <c r="AC270" s="25" t="s">
        <v>68</v>
      </c>
      <c r="AD270" s="26" t="str">
        <f t="shared" si="29"/>
        <v>E</v>
      </c>
      <c r="AE270" s="19">
        <v>0</v>
      </c>
      <c r="AF270" s="19">
        <v>0</v>
      </c>
      <c r="AG270" s="19">
        <v>0</v>
      </c>
      <c r="AH270" s="19">
        <v>0</v>
      </c>
      <c r="AI270" s="15" t="s">
        <v>62</v>
      </c>
    </row>
    <row r="271" spans="1:35" ht="16.5" customHeight="1">
      <c r="A271">
        <v>8901</v>
      </c>
      <c r="B271" s="13" t="str">
        <f t="shared" si="24"/>
        <v>Normal</v>
      </c>
      <c r="C271" s="14" t="s">
        <v>113</v>
      </c>
      <c r="D271" s="15" t="s">
        <v>76</v>
      </c>
      <c r="E271" s="16">
        <f t="shared" si="25"/>
        <v>0</v>
      </c>
      <c r="F271" s="17">
        <f t="shared" si="26"/>
        <v>0</v>
      </c>
      <c r="G271" s="17">
        <f t="shared" si="27"/>
        <v>8.1999999999999993</v>
      </c>
      <c r="H271" s="17">
        <f t="shared" si="28"/>
        <v>24</v>
      </c>
      <c r="I271" s="18">
        <f>IFERROR(VLOOKUP(C271,LastWeek!B:Q,8,FALSE),"")</f>
        <v>24000</v>
      </c>
      <c r="J271" s="19">
        <v>24000</v>
      </c>
      <c r="K271" s="19">
        <v>24000</v>
      </c>
      <c r="L271" s="18">
        <f>IFERROR(VLOOKUP(C271,LastWeek!B:Q,11,FALSE),"")</f>
        <v>0</v>
      </c>
      <c r="M271" s="19">
        <v>0</v>
      </c>
      <c r="N271" s="20" t="s">
        <v>61</v>
      </c>
      <c r="O271" s="21" t="str">
        <f>IFERROR(VLOOKUP(C271,LastWeek!B:Q,13,FALSE),"")</f>
        <v>MP</v>
      </c>
      <c r="P271" s="16" t="str">
        <f>IFERROR(VLOOKUP(C271,LastWeek!B:Q,14,FALSE),"")</f>
        <v>Checking</v>
      </c>
      <c r="Q271" s="16" t="str">
        <f>IFERROR(VLOOKUP(C271,LastWeek!B:Q,15,FALSE),"")</f>
        <v>Sales</v>
      </c>
      <c r="R271" s="16"/>
      <c r="S271" s="22">
        <f>IFERROR(VLOOKUP(C271,LastWeek!B:Q,16,FALSE),"")</f>
        <v>0</v>
      </c>
      <c r="T271" s="19">
        <v>0</v>
      </c>
      <c r="U271" s="19">
        <v>0</v>
      </c>
      <c r="V271" s="19">
        <v>0</v>
      </c>
      <c r="W271" s="19">
        <v>0</v>
      </c>
      <c r="X271" s="23">
        <v>24000</v>
      </c>
      <c r="Y271" s="17">
        <v>8.1999999999999993</v>
      </c>
      <c r="Z271" s="24">
        <v>24</v>
      </c>
      <c r="AA271" s="23">
        <v>2911</v>
      </c>
      <c r="AB271" s="19">
        <v>1000</v>
      </c>
      <c r="AC271" s="25">
        <v>0.3</v>
      </c>
      <c r="AD271" s="26">
        <f t="shared" si="29"/>
        <v>50</v>
      </c>
      <c r="AE271" s="19">
        <v>6000</v>
      </c>
      <c r="AF271" s="19">
        <v>3000</v>
      </c>
      <c r="AG271" s="19">
        <v>0</v>
      </c>
      <c r="AH271" s="19">
        <v>0</v>
      </c>
      <c r="AI271" s="15" t="s">
        <v>62</v>
      </c>
    </row>
    <row r="272" spans="1:35" ht="16.5" customHeight="1">
      <c r="A272">
        <v>1533</v>
      </c>
      <c r="B272" s="13" t="str">
        <f t="shared" si="24"/>
        <v>Normal</v>
      </c>
      <c r="C272" s="14" t="s">
        <v>114</v>
      </c>
      <c r="D272" s="15" t="s">
        <v>76</v>
      </c>
      <c r="E272" s="16">
        <f t="shared" si="25"/>
        <v>16</v>
      </c>
      <c r="F272" s="17" t="str">
        <f t="shared" si="26"/>
        <v>--</v>
      </c>
      <c r="G272" s="17">
        <f t="shared" si="27"/>
        <v>0</v>
      </c>
      <c r="H272" s="17" t="str">
        <f t="shared" si="28"/>
        <v>--</v>
      </c>
      <c r="I272" s="18">
        <f>IFERROR(VLOOKUP(C272,LastWeek!B:Q,8,FALSE),"")</f>
        <v>0</v>
      </c>
      <c r="J272" s="19">
        <v>0</v>
      </c>
      <c r="K272" s="19">
        <v>0</v>
      </c>
      <c r="L272" s="18">
        <f>IFERROR(VLOOKUP(C272,LastWeek!B:Q,11,FALSE),"")</f>
        <v>6000</v>
      </c>
      <c r="M272" s="19">
        <v>6000</v>
      </c>
      <c r="N272" s="20" t="s">
        <v>61</v>
      </c>
      <c r="O272" s="21" t="str">
        <f>IFERROR(VLOOKUP(C272,LastWeek!B:Q,13,FALSE),"")</f>
        <v>MP</v>
      </c>
      <c r="P272" s="16" t="str">
        <f>IFERROR(VLOOKUP(C272,LastWeek!B:Q,14,FALSE),"")</f>
        <v>Checking</v>
      </c>
      <c r="Q272" s="16" t="str">
        <f>IFERROR(VLOOKUP(C272,LastWeek!B:Q,15,FALSE),"")</f>
        <v>Sales</v>
      </c>
      <c r="R272" s="16"/>
      <c r="S272" s="22">
        <f>IFERROR(VLOOKUP(C272,LastWeek!B:Q,16,FALSE),"")</f>
        <v>0</v>
      </c>
      <c r="T272" s="19">
        <v>3000</v>
      </c>
      <c r="U272" s="19">
        <v>0</v>
      </c>
      <c r="V272" s="19">
        <v>3000</v>
      </c>
      <c r="W272" s="19">
        <v>0</v>
      </c>
      <c r="X272" s="23">
        <v>6000</v>
      </c>
      <c r="Y272" s="17">
        <v>16</v>
      </c>
      <c r="Z272" s="24" t="s">
        <v>58</v>
      </c>
      <c r="AA272" s="23">
        <v>375</v>
      </c>
      <c r="AB272" s="19" t="s">
        <v>58</v>
      </c>
      <c r="AC272" s="25" t="s">
        <v>68</v>
      </c>
      <c r="AD272" s="26" t="str">
        <f t="shared" si="29"/>
        <v>E</v>
      </c>
      <c r="AE272" s="19">
        <v>0</v>
      </c>
      <c r="AF272" s="19">
        <v>0</v>
      </c>
      <c r="AG272" s="19">
        <v>0</v>
      </c>
      <c r="AH272" s="19">
        <v>0</v>
      </c>
      <c r="AI272" s="15" t="s">
        <v>62</v>
      </c>
    </row>
    <row r="273" spans="1:35" ht="16.5" customHeight="1">
      <c r="A273">
        <v>1535</v>
      </c>
      <c r="B273" s="13" t="str">
        <f t="shared" si="24"/>
        <v>ZeroZero</v>
      </c>
      <c r="C273" s="14" t="s">
        <v>231</v>
      </c>
      <c r="D273" s="15" t="s">
        <v>76</v>
      </c>
      <c r="E273" s="16" t="str">
        <f t="shared" si="25"/>
        <v>前八週無拉料</v>
      </c>
      <c r="F273" s="17" t="str">
        <f t="shared" si="26"/>
        <v>--</v>
      </c>
      <c r="G273" s="17" t="str">
        <f t="shared" si="27"/>
        <v>--</v>
      </c>
      <c r="H273" s="17" t="str">
        <f t="shared" si="28"/>
        <v>--</v>
      </c>
      <c r="I273" s="18">
        <f>IFERROR(VLOOKUP(C273,LastWeek!B:Q,8,FALSE),"")</f>
        <v>3000</v>
      </c>
      <c r="J273" s="19">
        <v>3000</v>
      </c>
      <c r="K273" s="19">
        <v>0</v>
      </c>
      <c r="L273" s="18">
        <f>IFERROR(VLOOKUP(C273,LastWeek!B:Q,11,FALSE),"")</f>
        <v>0</v>
      </c>
      <c r="M273" s="19">
        <v>0</v>
      </c>
      <c r="N273" s="20" t="s">
        <v>61</v>
      </c>
      <c r="O273" s="21" t="str">
        <f>IFERROR(VLOOKUP(C273,LastWeek!B:Q,13,FALSE),"")</f>
        <v/>
      </c>
      <c r="P273" s="16" t="str">
        <f>IFERROR(VLOOKUP(C273,LastWeek!B:Q,14,FALSE),"")</f>
        <v>Checking</v>
      </c>
      <c r="Q273" s="16" t="str">
        <f>IFERROR(VLOOKUP(C273,LastWeek!B:Q,15,FALSE),"")</f>
        <v>Sales</v>
      </c>
      <c r="R273" s="16"/>
      <c r="S273" s="22">
        <f>IFERROR(VLOOKUP(C273,LastWeek!B:Q,16,FALSE),"")</f>
        <v>0</v>
      </c>
      <c r="T273" s="19">
        <v>0</v>
      </c>
      <c r="U273" s="19">
        <v>0</v>
      </c>
      <c r="V273" s="19">
        <v>0</v>
      </c>
      <c r="W273" s="19">
        <v>0</v>
      </c>
      <c r="X273" s="23">
        <v>3000</v>
      </c>
      <c r="Y273" s="17" t="s">
        <v>58</v>
      </c>
      <c r="Z273" s="24" t="s">
        <v>58</v>
      </c>
      <c r="AA273" s="23">
        <v>0</v>
      </c>
      <c r="AB273" s="19" t="s">
        <v>58</v>
      </c>
      <c r="AC273" s="25" t="s">
        <v>68</v>
      </c>
      <c r="AD273" s="26" t="str">
        <f t="shared" si="29"/>
        <v>E</v>
      </c>
      <c r="AE273" s="19">
        <v>0</v>
      </c>
      <c r="AF273" s="19">
        <v>0</v>
      </c>
      <c r="AG273" s="19">
        <v>0</v>
      </c>
      <c r="AH273" s="19">
        <v>0</v>
      </c>
      <c r="AI273" s="15" t="s">
        <v>62</v>
      </c>
    </row>
    <row r="274" spans="1:35" ht="16.5" customHeight="1">
      <c r="A274">
        <v>3389</v>
      </c>
      <c r="B274" s="13" t="str">
        <f t="shared" si="24"/>
        <v>ZeroZero</v>
      </c>
      <c r="C274" s="14" t="s">
        <v>115</v>
      </c>
      <c r="D274" s="15" t="s">
        <v>76</v>
      </c>
      <c r="E274" s="16" t="str">
        <f t="shared" si="25"/>
        <v>前八週無拉料</v>
      </c>
      <c r="F274" s="17" t="str">
        <f t="shared" si="26"/>
        <v>--</v>
      </c>
      <c r="G274" s="17" t="str">
        <f t="shared" si="27"/>
        <v>--</v>
      </c>
      <c r="H274" s="17" t="str">
        <f t="shared" si="28"/>
        <v>--</v>
      </c>
      <c r="I274" s="18">
        <f>IFERROR(VLOOKUP(C274,LastWeek!B:Q,8,FALSE),"")</f>
        <v>3000</v>
      </c>
      <c r="J274" s="19">
        <v>3000</v>
      </c>
      <c r="K274" s="19">
        <v>0</v>
      </c>
      <c r="L274" s="18">
        <f>IFERROR(VLOOKUP(C274,LastWeek!B:Q,11,FALSE),"")</f>
        <v>0</v>
      </c>
      <c r="M274" s="19">
        <v>0</v>
      </c>
      <c r="N274" s="20" t="s">
        <v>61</v>
      </c>
      <c r="O274" s="21" t="str">
        <f>IFERROR(VLOOKUP(C274,LastWeek!B:Q,13,FALSE),"")</f>
        <v>New</v>
      </c>
      <c r="P274" s="16" t="str">
        <f>IFERROR(VLOOKUP(C274,LastWeek!B:Q,14,FALSE),"")</f>
        <v>Checking</v>
      </c>
      <c r="Q274" s="16" t="str">
        <f>IFERROR(VLOOKUP(C274,LastWeek!B:Q,15,FALSE),"")</f>
        <v>Sales</v>
      </c>
      <c r="R274" s="16"/>
      <c r="S274" s="22" t="str">
        <f>IFERROR(VLOOKUP(C274,LastWeek!B:Q,16,FALSE),"")</f>
        <v>BL in Jun'17</v>
      </c>
      <c r="T274" s="19">
        <v>0</v>
      </c>
      <c r="U274" s="19">
        <v>0</v>
      </c>
      <c r="V274" s="19">
        <v>0</v>
      </c>
      <c r="W274" s="19">
        <v>0</v>
      </c>
      <c r="X274" s="23">
        <v>3000</v>
      </c>
      <c r="Y274" s="17" t="s">
        <v>58</v>
      </c>
      <c r="Z274" s="24" t="s">
        <v>58</v>
      </c>
      <c r="AA274" s="23">
        <v>0</v>
      </c>
      <c r="AB274" s="19" t="s">
        <v>58</v>
      </c>
      <c r="AC274" s="25" t="s">
        <v>68</v>
      </c>
      <c r="AD274" s="26" t="str">
        <f t="shared" si="29"/>
        <v>E</v>
      </c>
      <c r="AE274" s="19">
        <v>0</v>
      </c>
      <c r="AF274" s="19">
        <v>0</v>
      </c>
      <c r="AG274" s="19">
        <v>0</v>
      </c>
      <c r="AH274" s="19">
        <v>0</v>
      </c>
      <c r="AI274" s="15" t="s">
        <v>62</v>
      </c>
    </row>
    <row r="275" spans="1:35" ht="16.5" customHeight="1">
      <c r="A275">
        <v>9079</v>
      </c>
      <c r="B275" s="13" t="str">
        <f t="shared" si="24"/>
        <v>FCST</v>
      </c>
      <c r="C275" s="14" t="s">
        <v>116</v>
      </c>
      <c r="D275" s="15" t="s">
        <v>76</v>
      </c>
      <c r="E275" s="16" t="str">
        <f t="shared" si="25"/>
        <v>前八週無拉料</v>
      </c>
      <c r="F275" s="17">
        <f t="shared" si="26"/>
        <v>30.9</v>
      </c>
      <c r="G275" s="17" t="str">
        <f t="shared" si="27"/>
        <v>--</v>
      </c>
      <c r="H275" s="17">
        <f t="shared" si="28"/>
        <v>6.9</v>
      </c>
      <c r="I275" s="18">
        <f>IFERROR(VLOOKUP(C275,LastWeek!B:Q,8,FALSE),"")</f>
        <v>201000</v>
      </c>
      <c r="J275" s="19">
        <v>126000</v>
      </c>
      <c r="K275" s="19">
        <v>75000</v>
      </c>
      <c r="L275" s="18">
        <f>IFERROR(VLOOKUP(C275,LastWeek!B:Q,11,FALSE),"")</f>
        <v>486000</v>
      </c>
      <c r="M275" s="19">
        <v>561000</v>
      </c>
      <c r="N275" s="20" t="s">
        <v>61</v>
      </c>
      <c r="O275" s="21" t="str">
        <f>IFERROR(VLOOKUP(C275,LastWeek!B:Q,13,FALSE),"")</f>
        <v>MP</v>
      </c>
      <c r="P275" s="16" t="str">
        <f>IFERROR(VLOOKUP(C275,LastWeek!B:Q,14,FALSE),"")</f>
        <v>Checking</v>
      </c>
      <c r="Q275" s="16" t="str">
        <f>IFERROR(VLOOKUP(C275,LastWeek!B:Q,15,FALSE),"")</f>
        <v>Sales</v>
      </c>
      <c r="R275" s="16"/>
      <c r="S275" s="22" t="str">
        <f>IFERROR(VLOOKUP(C275,LastWeek!B:Q,16,FALSE),"")</f>
        <v>Demand postpone to Jan, forecast 100k/m</v>
      </c>
      <c r="T275" s="19">
        <v>561000</v>
      </c>
      <c r="U275" s="19">
        <v>0</v>
      </c>
      <c r="V275" s="19">
        <v>0</v>
      </c>
      <c r="W275" s="19">
        <v>0</v>
      </c>
      <c r="X275" s="23">
        <v>687000</v>
      </c>
      <c r="Y275" s="17" t="s">
        <v>58</v>
      </c>
      <c r="Z275" s="24">
        <v>37.799999999999997</v>
      </c>
      <c r="AA275" s="23">
        <v>0</v>
      </c>
      <c r="AB275" s="19">
        <v>18182</v>
      </c>
      <c r="AC275" s="25" t="s">
        <v>65</v>
      </c>
      <c r="AD275" s="26" t="str">
        <f t="shared" si="29"/>
        <v>F</v>
      </c>
      <c r="AE275" s="19">
        <v>8132</v>
      </c>
      <c r="AF275" s="19">
        <v>146158</v>
      </c>
      <c r="AG275" s="19">
        <v>91200</v>
      </c>
      <c r="AH275" s="19">
        <v>127968</v>
      </c>
      <c r="AI275" s="15" t="s">
        <v>62</v>
      </c>
    </row>
    <row r="276" spans="1:35" ht="16.5" customHeight="1">
      <c r="A276">
        <v>9108</v>
      </c>
      <c r="B276" s="13" t="str">
        <f t="shared" si="24"/>
        <v>OverStock</v>
      </c>
      <c r="C276" s="14" t="s">
        <v>117</v>
      </c>
      <c r="D276" s="15" t="s">
        <v>76</v>
      </c>
      <c r="E276" s="16">
        <f t="shared" si="25"/>
        <v>0</v>
      </c>
      <c r="F276" s="17">
        <f t="shared" si="26"/>
        <v>0</v>
      </c>
      <c r="G276" s="17">
        <f t="shared" si="27"/>
        <v>22.8</v>
      </c>
      <c r="H276" s="17">
        <f t="shared" si="28"/>
        <v>16.3</v>
      </c>
      <c r="I276" s="18">
        <f>IFERROR(VLOOKUP(C276,LastWeek!B:Q,8,FALSE),"")</f>
        <v>126000</v>
      </c>
      <c r="J276" s="19">
        <v>171000</v>
      </c>
      <c r="K276" s="19">
        <v>84000</v>
      </c>
      <c r="L276" s="18">
        <f>IFERROR(VLOOKUP(C276,LastWeek!B:Q,11,FALSE),"")</f>
        <v>0</v>
      </c>
      <c r="M276" s="19">
        <v>0</v>
      </c>
      <c r="N276" s="20" t="s">
        <v>61</v>
      </c>
      <c r="O276" s="21" t="str">
        <f>IFERROR(VLOOKUP(C276,LastWeek!B:Q,13,FALSE),"")</f>
        <v>MP</v>
      </c>
      <c r="P276" s="16" t="str">
        <f>IFERROR(VLOOKUP(C276,LastWeek!B:Q,14,FALSE),"")</f>
        <v>Done</v>
      </c>
      <c r="Q276" s="16" t="str">
        <f>IFERROR(VLOOKUP(C276,LastWeek!B:Q,15,FALSE),"")</f>
        <v>Sales</v>
      </c>
      <c r="R276" s="16"/>
      <c r="S276" s="22" t="str">
        <f>IFERROR(VLOOKUP(C276,LastWeek!B:Q,16,FALSE),"")</f>
        <v xml:space="preserve">shortage </v>
      </c>
      <c r="T276" s="19">
        <v>0</v>
      </c>
      <c r="U276" s="19">
        <v>0</v>
      </c>
      <c r="V276" s="19">
        <v>0</v>
      </c>
      <c r="W276" s="19">
        <v>0</v>
      </c>
      <c r="X276" s="23">
        <v>171000</v>
      </c>
      <c r="Y276" s="17">
        <v>22.8</v>
      </c>
      <c r="Z276" s="24">
        <v>16.3</v>
      </c>
      <c r="AA276" s="23">
        <v>7500</v>
      </c>
      <c r="AB276" s="19">
        <v>10507</v>
      </c>
      <c r="AC276" s="25">
        <v>1.4</v>
      </c>
      <c r="AD276" s="26">
        <f t="shared" si="29"/>
        <v>100</v>
      </c>
      <c r="AE276" s="19">
        <v>58566</v>
      </c>
      <c r="AF276" s="19">
        <v>26000</v>
      </c>
      <c r="AG276" s="19">
        <v>30000</v>
      </c>
      <c r="AH276" s="19">
        <v>25000</v>
      </c>
      <c r="AI276" s="15" t="s">
        <v>62</v>
      </c>
    </row>
    <row r="277" spans="1:35" ht="16.5" customHeight="1">
      <c r="A277">
        <v>9072</v>
      </c>
      <c r="B277" s="13" t="str">
        <f t="shared" si="24"/>
        <v>OverStock</v>
      </c>
      <c r="C277" s="14" t="s">
        <v>388</v>
      </c>
      <c r="D277" s="15" t="s">
        <v>358</v>
      </c>
      <c r="E277" s="16">
        <f t="shared" si="25"/>
        <v>7.6</v>
      </c>
      <c r="F277" s="17">
        <f t="shared" si="26"/>
        <v>3.1</v>
      </c>
      <c r="G277" s="17">
        <f t="shared" si="27"/>
        <v>12.5</v>
      </c>
      <c r="H277" s="17">
        <f t="shared" si="28"/>
        <v>5</v>
      </c>
      <c r="I277" s="18">
        <f>IFERROR(VLOOKUP(C277,LastWeek!B:Q,8,FALSE),"")</f>
        <v>600000</v>
      </c>
      <c r="J277" s="19">
        <v>750000</v>
      </c>
      <c r="K277" s="19">
        <v>300000</v>
      </c>
      <c r="L277" s="18">
        <f>IFERROR(VLOOKUP(C277,LastWeek!B:Q,11,FALSE),"")</f>
        <v>420000</v>
      </c>
      <c r="M277" s="19">
        <v>456000</v>
      </c>
      <c r="N277" s="20" t="s">
        <v>250</v>
      </c>
      <c r="O277" s="21" t="str">
        <f>IFERROR(VLOOKUP(C277,LastWeek!B:Q,13,FALSE),"")</f>
        <v>MP</v>
      </c>
      <c r="P277" s="16" t="str">
        <f>IFERROR(VLOOKUP(C277,LastWeek!B:Q,14,FALSE),"")</f>
        <v>Checking</v>
      </c>
      <c r="Q277" s="16" t="str">
        <f>IFERROR(VLOOKUP(C277,LastWeek!B:Q,15,FALSE),"")</f>
        <v>Sales</v>
      </c>
      <c r="R277" s="16"/>
      <c r="S277" s="22" t="str">
        <f>IFERROR(VLOOKUP(C277,LastWeek!B:Q,16,FALSE),"")</f>
        <v>FCST:400K/M</v>
      </c>
      <c r="T277" s="19">
        <v>96000</v>
      </c>
      <c r="U277" s="19">
        <v>54000</v>
      </c>
      <c r="V277" s="19">
        <v>306000</v>
      </c>
      <c r="W277" s="19">
        <v>0</v>
      </c>
      <c r="X277" s="23">
        <v>1206000</v>
      </c>
      <c r="Y277" s="17">
        <v>20.100000000000001</v>
      </c>
      <c r="Z277" s="24">
        <v>8.1</v>
      </c>
      <c r="AA277" s="23">
        <v>60000</v>
      </c>
      <c r="AB277" s="19">
        <v>148562</v>
      </c>
      <c r="AC277" s="25">
        <v>2.5</v>
      </c>
      <c r="AD277" s="26">
        <f t="shared" si="29"/>
        <v>150</v>
      </c>
      <c r="AE277" s="19">
        <v>191749</v>
      </c>
      <c r="AF277" s="19">
        <v>832418</v>
      </c>
      <c r="AG277" s="19">
        <v>469557</v>
      </c>
      <c r="AH277" s="19">
        <v>250</v>
      </c>
      <c r="AI277" s="15" t="s">
        <v>62</v>
      </c>
    </row>
    <row r="278" spans="1:35" ht="16.5" hidden="1" customHeight="1">
      <c r="A278">
        <v>4680</v>
      </c>
      <c r="B278" s="13" t="str">
        <f t="shared" si="24"/>
        <v>Normal</v>
      </c>
      <c r="C278" s="14" t="s">
        <v>389</v>
      </c>
      <c r="D278" s="15" t="s">
        <v>358</v>
      </c>
      <c r="E278" s="16">
        <f t="shared" si="25"/>
        <v>0</v>
      </c>
      <c r="F278" s="17" t="str">
        <f t="shared" si="26"/>
        <v>--</v>
      </c>
      <c r="G278" s="17">
        <f t="shared" si="27"/>
        <v>0</v>
      </c>
      <c r="H278" s="17" t="str">
        <f t="shared" si="28"/>
        <v>--</v>
      </c>
      <c r="I278" s="18">
        <f>IFERROR(VLOOKUP(C278,LastWeek!B:Q,8,FALSE),"")</f>
        <v>0</v>
      </c>
      <c r="J278" s="19">
        <v>0</v>
      </c>
      <c r="K278" s="19">
        <v>0</v>
      </c>
      <c r="L278" s="18">
        <f>IFERROR(VLOOKUP(C278,LastWeek!B:Q,11,FALSE),"")</f>
        <v>0</v>
      </c>
      <c r="M278" s="19">
        <v>0</v>
      </c>
      <c r="N278" s="20" t="s">
        <v>250</v>
      </c>
      <c r="O278" s="21" t="str">
        <f>IFERROR(VLOOKUP(C278,LastWeek!B:Q,13,FALSE),"")</f>
        <v>MP</v>
      </c>
      <c r="P278" s="16" t="str">
        <f>IFERROR(VLOOKUP(C278,LastWeek!B:Q,14,FALSE),"")</f>
        <v>Done</v>
      </c>
      <c r="Q278" s="16" t="str">
        <f>IFERROR(VLOOKUP(C278,LastWeek!B:Q,15,FALSE),"")</f>
        <v>Sales</v>
      </c>
      <c r="R278" s="16"/>
      <c r="S278" s="22" t="str">
        <f>IFERROR(VLOOKUP(C278,LastWeek!B:Q,16,FALSE),"")</f>
        <v>consumed on DEC</v>
      </c>
      <c r="T278" s="19">
        <v>0</v>
      </c>
      <c r="U278" s="19">
        <v>0</v>
      </c>
      <c r="V278" s="19">
        <v>0</v>
      </c>
      <c r="W278" s="19">
        <v>0</v>
      </c>
      <c r="X278" s="23">
        <v>0</v>
      </c>
      <c r="Y278" s="17">
        <v>0</v>
      </c>
      <c r="Z278" s="24" t="s">
        <v>58</v>
      </c>
      <c r="AA278" s="23">
        <v>375</v>
      </c>
      <c r="AB278" s="19" t="s">
        <v>58</v>
      </c>
      <c r="AC278" s="25" t="s">
        <v>68</v>
      </c>
      <c r="AD278" s="26" t="str">
        <f t="shared" si="29"/>
        <v>E</v>
      </c>
      <c r="AE278" s="19">
        <v>0</v>
      </c>
      <c r="AF278" s="19">
        <v>0</v>
      </c>
      <c r="AG278" s="19">
        <v>0</v>
      </c>
      <c r="AH278" s="19">
        <v>0</v>
      </c>
      <c r="AI278" s="15" t="s">
        <v>62</v>
      </c>
    </row>
    <row r="279" spans="1:35" ht="16.5" hidden="1" customHeight="1">
      <c r="A279">
        <v>3392</v>
      </c>
      <c r="B279" s="13" t="str">
        <f t="shared" si="24"/>
        <v>Normal</v>
      </c>
      <c r="C279" s="14" t="s">
        <v>390</v>
      </c>
      <c r="D279" s="15" t="s">
        <v>358</v>
      </c>
      <c r="E279" s="16">
        <f t="shared" si="25"/>
        <v>0</v>
      </c>
      <c r="F279" s="17" t="str">
        <f t="shared" si="26"/>
        <v>--</v>
      </c>
      <c r="G279" s="17">
        <f t="shared" si="27"/>
        <v>0</v>
      </c>
      <c r="H279" s="17" t="str">
        <f t="shared" si="28"/>
        <v>--</v>
      </c>
      <c r="I279" s="18">
        <f>IFERROR(VLOOKUP(C279,LastWeek!B:Q,8,FALSE),"")</f>
        <v>0</v>
      </c>
      <c r="J279" s="19">
        <v>0</v>
      </c>
      <c r="K279" s="19">
        <v>0</v>
      </c>
      <c r="L279" s="18">
        <f>IFERROR(VLOOKUP(C279,LastWeek!B:Q,11,FALSE),"")</f>
        <v>0</v>
      </c>
      <c r="M279" s="19">
        <v>0</v>
      </c>
      <c r="N279" s="20" t="s">
        <v>250</v>
      </c>
      <c r="O279" s="21" t="str">
        <f>IFERROR(VLOOKUP(C279,LastWeek!B:Q,13,FALSE),"")</f>
        <v>MP</v>
      </c>
      <c r="P279" s="16" t="str">
        <f>IFERROR(VLOOKUP(C279,LastWeek!B:Q,14,FALSE),"")</f>
        <v>Done</v>
      </c>
      <c r="Q279" s="16" t="str">
        <f>IFERROR(VLOOKUP(C279,LastWeek!B:Q,15,FALSE),"")</f>
        <v>Sales</v>
      </c>
      <c r="R279" s="16"/>
      <c r="S279" s="22" t="str">
        <f>IFERROR(VLOOKUP(C279,LastWeek!B:Q,16,FALSE),"")</f>
        <v>consumed on DEC</v>
      </c>
      <c r="T279" s="19">
        <v>0</v>
      </c>
      <c r="U279" s="19">
        <v>0</v>
      </c>
      <c r="V279" s="19">
        <v>0</v>
      </c>
      <c r="W279" s="19">
        <v>0</v>
      </c>
      <c r="X279" s="23">
        <v>0</v>
      </c>
      <c r="Y279" s="17">
        <v>0</v>
      </c>
      <c r="Z279" s="24" t="s">
        <v>58</v>
      </c>
      <c r="AA279" s="23">
        <v>375</v>
      </c>
      <c r="AB279" s="19" t="s">
        <v>58</v>
      </c>
      <c r="AC279" s="25" t="s">
        <v>68</v>
      </c>
      <c r="AD279" s="26" t="str">
        <f t="shared" si="29"/>
        <v>E</v>
      </c>
      <c r="AE279" s="19">
        <v>0</v>
      </c>
      <c r="AF279" s="19">
        <v>0</v>
      </c>
      <c r="AG279" s="19">
        <v>0</v>
      </c>
      <c r="AH279" s="19">
        <v>0</v>
      </c>
      <c r="AI279" s="15" t="s">
        <v>62</v>
      </c>
    </row>
    <row r="280" spans="1:35" ht="16.5" customHeight="1">
      <c r="A280">
        <v>1567</v>
      </c>
      <c r="B280" s="13" t="str">
        <f t="shared" si="24"/>
        <v>OverStock</v>
      </c>
      <c r="C280" s="14" t="s">
        <v>232</v>
      </c>
      <c r="D280" s="15" t="s">
        <v>163</v>
      </c>
      <c r="E280" s="16">
        <f t="shared" si="25"/>
        <v>6</v>
      </c>
      <c r="F280" s="17">
        <f t="shared" si="26"/>
        <v>6.1</v>
      </c>
      <c r="G280" s="17">
        <f t="shared" si="27"/>
        <v>13.2</v>
      </c>
      <c r="H280" s="17">
        <f t="shared" si="28"/>
        <v>13.5</v>
      </c>
      <c r="I280" s="18">
        <f>IFERROR(VLOOKUP(C280,LastWeek!B:Q,8,FALSE),"")</f>
        <v>90000</v>
      </c>
      <c r="J280" s="19">
        <v>90180</v>
      </c>
      <c r="K280" s="19">
        <v>0</v>
      </c>
      <c r="L280" s="18">
        <f>IFERROR(VLOOKUP(C280,LastWeek!B:Q,11,FALSE),"")</f>
        <v>45010</v>
      </c>
      <c r="M280" s="19">
        <v>40900</v>
      </c>
      <c r="N280" s="20" t="s">
        <v>61</v>
      </c>
      <c r="O280" s="21" t="str">
        <f>IFERROR(VLOOKUP(C280,LastWeek!B:Q,13,FALSE),"")</f>
        <v>MP</v>
      </c>
      <c r="P280" s="16" t="str">
        <f>IFERROR(VLOOKUP(C280,LastWeek!B:Q,14,FALSE),"")</f>
        <v>Checking</v>
      </c>
      <c r="Q280" s="16" t="str">
        <f>IFERROR(VLOOKUP(C280,LastWeek!B:Q,15,FALSE),"")</f>
        <v>Sales</v>
      </c>
      <c r="R280" s="16"/>
      <c r="S280" s="22">
        <f>IFERROR(VLOOKUP(C280,LastWeek!B:Q,16,FALSE),"")</f>
        <v>0</v>
      </c>
      <c r="T280" s="19">
        <v>19000</v>
      </c>
      <c r="U280" s="19">
        <v>0</v>
      </c>
      <c r="V280" s="19">
        <v>21900</v>
      </c>
      <c r="W280" s="19">
        <v>0</v>
      </c>
      <c r="X280" s="23">
        <v>131080</v>
      </c>
      <c r="Y280" s="17">
        <v>19.2</v>
      </c>
      <c r="Z280" s="24">
        <v>19.7</v>
      </c>
      <c r="AA280" s="23">
        <v>6831</v>
      </c>
      <c r="AB280" s="19">
        <v>6667</v>
      </c>
      <c r="AC280" s="25">
        <v>1</v>
      </c>
      <c r="AD280" s="26">
        <f t="shared" si="29"/>
        <v>100</v>
      </c>
      <c r="AE280" s="19">
        <v>16000</v>
      </c>
      <c r="AF280" s="19">
        <v>44000</v>
      </c>
      <c r="AG280" s="19">
        <v>12000</v>
      </c>
      <c r="AH280" s="19">
        <v>30000</v>
      </c>
      <c r="AI280" s="15" t="s">
        <v>62</v>
      </c>
    </row>
    <row r="281" spans="1:35" ht="16.5" customHeight="1">
      <c r="A281">
        <v>1540</v>
      </c>
      <c r="B281" s="13" t="str">
        <f t="shared" si="24"/>
        <v>Normal</v>
      </c>
      <c r="C281" s="14" t="s">
        <v>233</v>
      </c>
      <c r="D281" s="15" t="s">
        <v>163</v>
      </c>
      <c r="E281" s="16">
        <f t="shared" si="25"/>
        <v>2.7</v>
      </c>
      <c r="F281" s="17">
        <f t="shared" si="26"/>
        <v>9</v>
      </c>
      <c r="G281" s="17">
        <f t="shared" si="27"/>
        <v>9.4</v>
      </c>
      <c r="H281" s="17">
        <f t="shared" si="28"/>
        <v>31.5</v>
      </c>
      <c r="I281" s="18">
        <f>IFERROR(VLOOKUP(C281,LastWeek!B:Q,8,FALSE),"")</f>
        <v>21000</v>
      </c>
      <c r="J281" s="19">
        <v>21042</v>
      </c>
      <c r="K281" s="19">
        <v>10042</v>
      </c>
      <c r="L281" s="18">
        <f>IFERROR(VLOOKUP(C281,LastWeek!B:Q,11,FALSE),"")</f>
        <v>748</v>
      </c>
      <c r="M281" s="19">
        <v>6000</v>
      </c>
      <c r="N281" s="20" t="s">
        <v>61</v>
      </c>
      <c r="O281" s="21" t="str">
        <f>IFERROR(VLOOKUP(C281,LastWeek!B:Q,13,FALSE),"")</f>
        <v>MP</v>
      </c>
      <c r="P281" s="16" t="str">
        <f>IFERROR(VLOOKUP(C281,LastWeek!B:Q,14,FALSE),"")</f>
        <v>Checking</v>
      </c>
      <c r="Q281" s="16" t="str">
        <f>IFERROR(VLOOKUP(C281,LastWeek!B:Q,15,FALSE),"")</f>
        <v>Sales</v>
      </c>
      <c r="R281" s="16"/>
      <c r="S281" s="22">
        <f>IFERROR(VLOOKUP(C281,LastWeek!B:Q,16,FALSE),"")</f>
        <v>0</v>
      </c>
      <c r="T281" s="19">
        <v>1000</v>
      </c>
      <c r="U281" s="19">
        <v>0</v>
      </c>
      <c r="V281" s="19">
        <v>5000</v>
      </c>
      <c r="W281" s="19">
        <v>0</v>
      </c>
      <c r="X281" s="23">
        <v>27042</v>
      </c>
      <c r="Y281" s="17">
        <v>12</v>
      </c>
      <c r="Z281" s="24">
        <v>40.5</v>
      </c>
      <c r="AA281" s="23">
        <v>2245</v>
      </c>
      <c r="AB281" s="19">
        <v>667</v>
      </c>
      <c r="AC281" s="25">
        <v>0.3</v>
      </c>
      <c r="AD281" s="26">
        <f t="shared" si="29"/>
        <v>50</v>
      </c>
      <c r="AE281" s="19">
        <v>3000</v>
      </c>
      <c r="AF281" s="19">
        <v>2000</v>
      </c>
      <c r="AG281" s="19">
        <v>1000</v>
      </c>
      <c r="AH281" s="19">
        <v>3000</v>
      </c>
      <c r="AI281" s="15" t="s">
        <v>62</v>
      </c>
    </row>
    <row r="282" spans="1:35" ht="16.5" customHeight="1">
      <c r="A282">
        <v>1541</v>
      </c>
      <c r="B282" s="13" t="str">
        <f t="shared" si="24"/>
        <v>OverStock</v>
      </c>
      <c r="C282" s="14" t="s">
        <v>118</v>
      </c>
      <c r="D282" s="15" t="s">
        <v>60</v>
      </c>
      <c r="E282" s="16">
        <f t="shared" si="25"/>
        <v>5.9</v>
      </c>
      <c r="F282" s="17">
        <f t="shared" si="26"/>
        <v>1.9</v>
      </c>
      <c r="G282" s="17">
        <f t="shared" si="27"/>
        <v>48.3</v>
      </c>
      <c r="H282" s="17">
        <f t="shared" si="28"/>
        <v>15.4</v>
      </c>
      <c r="I282" s="18">
        <f>IFERROR(VLOOKUP(C282,LastWeek!B:Q,8,FALSE),"")</f>
        <v>519000</v>
      </c>
      <c r="J282" s="19">
        <v>543000</v>
      </c>
      <c r="K282" s="19">
        <v>276000</v>
      </c>
      <c r="L282" s="18">
        <f>IFERROR(VLOOKUP(C282,LastWeek!B:Q,11,FALSE),"")</f>
        <v>12000</v>
      </c>
      <c r="M282" s="19">
        <v>66000</v>
      </c>
      <c r="N282" s="20" t="s">
        <v>61</v>
      </c>
      <c r="O282" s="21" t="str">
        <f>IFERROR(VLOOKUP(C282,LastWeek!B:Q,13,FALSE),"")</f>
        <v>MP</v>
      </c>
      <c r="P282" s="16" t="str">
        <f>IFERROR(VLOOKUP(C282,LastWeek!B:Q,14,FALSE),"")</f>
        <v>Done</v>
      </c>
      <c r="Q282" s="16" t="str">
        <f>IFERROR(VLOOKUP(C282,LastWeek!B:Q,15,FALSE),"")</f>
        <v>SalesPM</v>
      </c>
      <c r="R282" s="16"/>
      <c r="S282" s="22" t="str">
        <f>IFERROR(VLOOKUP(C282,LastWeek!B:Q,16,FALSE),"")</f>
        <v>q1 forecast 390k</v>
      </c>
      <c r="T282" s="19">
        <v>66000</v>
      </c>
      <c r="U282" s="19">
        <v>0</v>
      </c>
      <c r="V282" s="19">
        <v>0</v>
      </c>
      <c r="W282" s="19">
        <v>0</v>
      </c>
      <c r="X282" s="23">
        <v>609000</v>
      </c>
      <c r="Y282" s="17">
        <v>54.1</v>
      </c>
      <c r="Z282" s="24">
        <v>17.3</v>
      </c>
      <c r="AA282" s="23">
        <v>11250</v>
      </c>
      <c r="AB282" s="19">
        <v>35149</v>
      </c>
      <c r="AC282" s="25">
        <v>3.1</v>
      </c>
      <c r="AD282" s="26">
        <f t="shared" si="29"/>
        <v>150</v>
      </c>
      <c r="AE282" s="19">
        <v>97040</v>
      </c>
      <c r="AF282" s="19">
        <v>185485</v>
      </c>
      <c r="AG282" s="19">
        <v>101007</v>
      </c>
      <c r="AH282" s="19">
        <v>130070</v>
      </c>
      <c r="AI282" s="15" t="s">
        <v>62</v>
      </c>
    </row>
    <row r="283" spans="1:35" ht="16.5" customHeight="1">
      <c r="A283">
        <v>1542</v>
      </c>
      <c r="B283" s="13" t="str">
        <f t="shared" si="24"/>
        <v>OverStock</v>
      </c>
      <c r="C283" s="14" t="s">
        <v>119</v>
      </c>
      <c r="D283" s="15" t="s">
        <v>60</v>
      </c>
      <c r="E283" s="16">
        <f t="shared" si="25"/>
        <v>0</v>
      </c>
      <c r="F283" s="17">
        <f t="shared" si="26"/>
        <v>0</v>
      </c>
      <c r="G283" s="17">
        <f t="shared" si="27"/>
        <v>30</v>
      </c>
      <c r="H283" s="17">
        <f t="shared" si="28"/>
        <v>45</v>
      </c>
      <c r="I283" s="18">
        <f>IFERROR(VLOOKUP(C283,LastWeek!B:Q,8,FALSE),"")</f>
        <v>6000</v>
      </c>
      <c r="J283" s="19">
        <v>45000</v>
      </c>
      <c r="K283" s="19">
        <v>0</v>
      </c>
      <c r="L283" s="18">
        <f>IFERROR(VLOOKUP(C283,LastWeek!B:Q,11,FALSE),"")</f>
        <v>0</v>
      </c>
      <c r="M283" s="19">
        <v>0</v>
      </c>
      <c r="N283" s="20" t="s">
        <v>61</v>
      </c>
      <c r="O283" s="21" t="str">
        <f>IFERROR(VLOOKUP(C283,LastWeek!B:Q,13,FALSE),"")</f>
        <v>MP</v>
      </c>
      <c r="P283" s="16" t="str">
        <f>IFERROR(VLOOKUP(C283,LastWeek!B:Q,14,FALSE),"")</f>
        <v>Done</v>
      </c>
      <c r="Q283" s="16" t="str">
        <f>IFERROR(VLOOKUP(C283,LastWeek!B:Q,15,FALSE),"")</f>
        <v>SalesPM</v>
      </c>
      <c r="R283" s="16"/>
      <c r="S283" s="22" t="str">
        <f>IFERROR(VLOOKUP(C283,LastWeek!B:Q,16,FALSE),"")</f>
        <v xml:space="preserve">shortage </v>
      </c>
      <c r="T283" s="19">
        <v>0</v>
      </c>
      <c r="U283" s="19">
        <v>0</v>
      </c>
      <c r="V283" s="19">
        <v>0</v>
      </c>
      <c r="W283" s="19">
        <v>0</v>
      </c>
      <c r="X283" s="23">
        <v>45000</v>
      </c>
      <c r="Y283" s="17">
        <v>30</v>
      </c>
      <c r="Z283" s="24">
        <v>45</v>
      </c>
      <c r="AA283" s="23">
        <v>1500</v>
      </c>
      <c r="AB283" s="19">
        <v>1001</v>
      </c>
      <c r="AC283" s="25">
        <v>0.7</v>
      </c>
      <c r="AD283" s="26">
        <f t="shared" si="29"/>
        <v>100</v>
      </c>
      <c r="AE283" s="19">
        <v>0</v>
      </c>
      <c r="AF283" s="19">
        <v>9011</v>
      </c>
      <c r="AG283" s="19">
        <v>3000</v>
      </c>
      <c r="AH283" s="19">
        <v>0</v>
      </c>
      <c r="AI283" s="15" t="s">
        <v>62</v>
      </c>
    </row>
    <row r="284" spans="1:35" ht="16.5" customHeight="1">
      <c r="A284">
        <v>3228</v>
      </c>
      <c r="B284" s="13" t="str">
        <f t="shared" si="24"/>
        <v>OverStock</v>
      </c>
      <c r="C284" s="14" t="s">
        <v>120</v>
      </c>
      <c r="D284" s="15" t="s">
        <v>60</v>
      </c>
      <c r="E284" s="16">
        <f t="shared" si="25"/>
        <v>9</v>
      </c>
      <c r="F284" s="17">
        <f t="shared" si="26"/>
        <v>5.2</v>
      </c>
      <c r="G284" s="17">
        <f t="shared" si="27"/>
        <v>15.3</v>
      </c>
      <c r="H284" s="17">
        <f t="shared" si="28"/>
        <v>8.8000000000000007</v>
      </c>
      <c r="I284" s="18">
        <f>IFERROR(VLOOKUP(C284,LastWeek!B:Q,8,FALSE),"")</f>
        <v>66000</v>
      </c>
      <c r="J284" s="19">
        <v>132000</v>
      </c>
      <c r="K284" s="19">
        <v>45000</v>
      </c>
      <c r="L284" s="18">
        <f>IFERROR(VLOOKUP(C284,LastWeek!B:Q,11,FALSE),"")</f>
        <v>135000</v>
      </c>
      <c r="M284" s="19">
        <v>78000</v>
      </c>
      <c r="N284" s="20" t="s">
        <v>61</v>
      </c>
      <c r="O284" s="21" t="str">
        <f>IFERROR(VLOOKUP(C284,LastWeek!B:Q,13,FALSE),"")</f>
        <v>MP</v>
      </c>
      <c r="P284" s="16" t="str">
        <f>IFERROR(VLOOKUP(C284,LastWeek!B:Q,14,FALSE),"")</f>
        <v>Done</v>
      </c>
      <c r="Q284" s="16" t="str">
        <f>IFERROR(VLOOKUP(C284,LastWeek!B:Q,15,FALSE),"")</f>
        <v>SalesPM</v>
      </c>
      <c r="R284" s="16"/>
      <c r="S284" s="22" t="str">
        <f>IFERROR(VLOOKUP(C284,LastWeek!B:Q,16,FALSE),"")</f>
        <v>q1 forecast 150k, 42k transfer to othe cust</v>
      </c>
      <c r="T284" s="19">
        <v>78000</v>
      </c>
      <c r="U284" s="19">
        <v>0</v>
      </c>
      <c r="V284" s="19">
        <v>0</v>
      </c>
      <c r="W284" s="19">
        <v>0</v>
      </c>
      <c r="X284" s="23">
        <v>210000</v>
      </c>
      <c r="Y284" s="17">
        <v>24.3</v>
      </c>
      <c r="Z284" s="24">
        <v>14</v>
      </c>
      <c r="AA284" s="23">
        <v>8625</v>
      </c>
      <c r="AB284" s="19">
        <v>14972</v>
      </c>
      <c r="AC284" s="25">
        <v>1.7</v>
      </c>
      <c r="AD284" s="26">
        <f t="shared" si="29"/>
        <v>100</v>
      </c>
      <c r="AE284" s="19">
        <v>69151</v>
      </c>
      <c r="AF284" s="19">
        <v>59994</v>
      </c>
      <c r="AG284" s="19">
        <v>5600</v>
      </c>
      <c r="AH284" s="19">
        <v>19360</v>
      </c>
      <c r="AI284" s="15" t="s">
        <v>62</v>
      </c>
    </row>
    <row r="285" spans="1:35" ht="16.5" customHeight="1">
      <c r="A285">
        <v>3225</v>
      </c>
      <c r="B285" s="13" t="str">
        <f t="shared" si="24"/>
        <v>OverStock</v>
      </c>
      <c r="C285" s="14" t="s">
        <v>121</v>
      </c>
      <c r="D285" s="15" t="s">
        <v>60</v>
      </c>
      <c r="E285" s="16">
        <f t="shared" si="25"/>
        <v>0</v>
      </c>
      <c r="F285" s="17">
        <f t="shared" si="26"/>
        <v>0</v>
      </c>
      <c r="G285" s="17">
        <f t="shared" si="27"/>
        <v>24.5</v>
      </c>
      <c r="H285" s="17">
        <f t="shared" si="28"/>
        <v>37.5</v>
      </c>
      <c r="I285" s="18">
        <f>IFERROR(VLOOKUP(C285,LastWeek!B:Q,8,FALSE),"")</f>
        <v>120000</v>
      </c>
      <c r="J285" s="19">
        <v>138000</v>
      </c>
      <c r="K285" s="19">
        <v>57000</v>
      </c>
      <c r="L285" s="18">
        <f>IFERROR(VLOOKUP(C285,LastWeek!B:Q,11,FALSE),"")</f>
        <v>0</v>
      </c>
      <c r="M285" s="19">
        <v>0</v>
      </c>
      <c r="N285" s="20" t="s">
        <v>61</v>
      </c>
      <c r="O285" s="21" t="str">
        <f>IFERROR(VLOOKUP(C285,LastWeek!B:Q,13,FALSE),"")</f>
        <v>MP</v>
      </c>
      <c r="P285" s="16" t="str">
        <f>IFERROR(VLOOKUP(C285,LastWeek!B:Q,14,FALSE),"")</f>
        <v>Checking</v>
      </c>
      <c r="Q285" s="16" t="str">
        <f>IFERROR(VLOOKUP(C285,LastWeek!B:Q,15,FALSE),"")</f>
        <v>Sales</v>
      </c>
      <c r="R285" s="16"/>
      <c r="S285" s="22">
        <f>IFERROR(VLOOKUP(C285,LastWeek!B:Q,16,FALSE),"")</f>
        <v>0</v>
      </c>
      <c r="T285" s="19">
        <v>0</v>
      </c>
      <c r="U285" s="19">
        <v>0</v>
      </c>
      <c r="V285" s="19">
        <v>0</v>
      </c>
      <c r="W285" s="19">
        <v>0</v>
      </c>
      <c r="X285" s="23">
        <v>138000</v>
      </c>
      <c r="Y285" s="17">
        <v>24.5</v>
      </c>
      <c r="Z285" s="24">
        <v>37.5</v>
      </c>
      <c r="AA285" s="23">
        <v>5625</v>
      </c>
      <c r="AB285" s="19">
        <v>3682</v>
      </c>
      <c r="AC285" s="25">
        <v>0.7</v>
      </c>
      <c r="AD285" s="26">
        <f t="shared" si="29"/>
        <v>100</v>
      </c>
      <c r="AE285" s="19">
        <v>16371</v>
      </c>
      <c r="AF285" s="19">
        <v>10869</v>
      </c>
      <c r="AG285" s="19">
        <v>5900</v>
      </c>
      <c r="AH285" s="19">
        <v>20000</v>
      </c>
      <c r="AI285" s="15" t="s">
        <v>62</v>
      </c>
    </row>
    <row r="286" spans="1:35" ht="16.5" hidden="1" customHeight="1">
      <c r="A286">
        <v>3229</v>
      </c>
      <c r="B286" s="13" t="str">
        <f t="shared" si="24"/>
        <v>Normal</v>
      </c>
      <c r="C286" s="14" t="s">
        <v>392</v>
      </c>
      <c r="D286" s="15" t="s">
        <v>60</v>
      </c>
      <c r="E286" s="16">
        <f t="shared" si="25"/>
        <v>0</v>
      </c>
      <c r="F286" s="17" t="str">
        <f t="shared" si="26"/>
        <v>--</v>
      </c>
      <c r="G286" s="17">
        <f t="shared" si="27"/>
        <v>0</v>
      </c>
      <c r="H286" s="17" t="str">
        <f t="shared" si="28"/>
        <v>--</v>
      </c>
      <c r="I286" s="18">
        <f>IFERROR(VLOOKUP(C286,LastWeek!B:Q,8,FALSE),"")</f>
        <v>0</v>
      </c>
      <c r="J286" s="19">
        <v>0</v>
      </c>
      <c r="K286" s="19">
        <v>0</v>
      </c>
      <c r="L286" s="18">
        <f>IFERROR(VLOOKUP(C286,LastWeek!B:Q,11,FALSE),"")</f>
        <v>0</v>
      </c>
      <c r="M286" s="19">
        <v>0</v>
      </c>
      <c r="N286" s="20" t="s">
        <v>61</v>
      </c>
      <c r="O286" s="21" t="str">
        <f>IFERROR(VLOOKUP(C286,LastWeek!B:Q,13,FALSE),"")</f>
        <v>MP</v>
      </c>
      <c r="P286" s="16" t="str">
        <f>IFERROR(VLOOKUP(C286,LastWeek!B:Q,14,FALSE),"")</f>
        <v>Checking</v>
      </c>
      <c r="Q286" s="16" t="str">
        <f>IFERROR(VLOOKUP(C286,LastWeek!B:Q,15,FALSE),"")</f>
        <v>Sales</v>
      </c>
      <c r="R286" s="16"/>
      <c r="S286" s="22">
        <f>IFERROR(VLOOKUP(C286,LastWeek!B:Q,16,FALSE),"")</f>
        <v>0</v>
      </c>
      <c r="T286" s="19">
        <v>0</v>
      </c>
      <c r="U286" s="19">
        <v>0</v>
      </c>
      <c r="V286" s="19">
        <v>0</v>
      </c>
      <c r="W286" s="19">
        <v>0</v>
      </c>
      <c r="X286" s="23">
        <v>0</v>
      </c>
      <c r="Y286" s="17">
        <v>0</v>
      </c>
      <c r="Z286" s="24" t="s">
        <v>58</v>
      </c>
      <c r="AA286" s="23">
        <v>375</v>
      </c>
      <c r="AB286" s="19" t="s">
        <v>58</v>
      </c>
      <c r="AC286" s="25" t="s">
        <v>68</v>
      </c>
      <c r="AD286" s="26" t="str">
        <f t="shared" si="29"/>
        <v>E</v>
      </c>
      <c r="AE286" s="19">
        <v>0</v>
      </c>
      <c r="AF286" s="19">
        <v>0</v>
      </c>
      <c r="AG286" s="19">
        <v>0</v>
      </c>
      <c r="AH286" s="19">
        <v>0</v>
      </c>
      <c r="AI286" s="15" t="s">
        <v>62</v>
      </c>
    </row>
    <row r="287" spans="1:35" ht="16.5" customHeight="1">
      <c r="A287">
        <v>1546</v>
      </c>
      <c r="B287" s="13" t="str">
        <f t="shared" si="24"/>
        <v>Normal</v>
      </c>
      <c r="C287" s="14" t="s">
        <v>123</v>
      </c>
      <c r="D287" s="15" t="s">
        <v>60</v>
      </c>
      <c r="E287" s="16">
        <f t="shared" si="25"/>
        <v>0</v>
      </c>
      <c r="F287" s="17">
        <f t="shared" si="26"/>
        <v>0</v>
      </c>
      <c r="G287" s="17">
        <f t="shared" si="27"/>
        <v>4</v>
      </c>
      <c r="H287" s="17">
        <f t="shared" si="28"/>
        <v>6.1</v>
      </c>
      <c r="I287" s="18">
        <f>IFERROR(VLOOKUP(C287,LastWeek!B:Q,8,FALSE),"")</f>
        <v>6000</v>
      </c>
      <c r="J287" s="19">
        <v>9000</v>
      </c>
      <c r="K287" s="19">
        <v>3000</v>
      </c>
      <c r="L287" s="18">
        <f>IFERROR(VLOOKUP(C287,LastWeek!B:Q,11,FALSE),"")</f>
        <v>3000</v>
      </c>
      <c r="M287" s="19">
        <v>0</v>
      </c>
      <c r="N287" s="20" t="s">
        <v>61</v>
      </c>
      <c r="O287" s="21" t="str">
        <f>IFERROR(VLOOKUP(C287,LastWeek!B:Q,13,FALSE),"")</f>
        <v>MP</v>
      </c>
      <c r="P287" s="16" t="str">
        <f>IFERROR(VLOOKUP(C287,LastWeek!B:Q,14,FALSE),"")</f>
        <v>Checking</v>
      </c>
      <c r="Q287" s="16" t="str">
        <f>IFERROR(VLOOKUP(C287,LastWeek!B:Q,15,FALSE),"")</f>
        <v>Sales</v>
      </c>
      <c r="R287" s="16"/>
      <c r="S287" s="22">
        <f>IFERROR(VLOOKUP(C287,LastWeek!B:Q,16,FALSE),"")</f>
        <v>0</v>
      </c>
      <c r="T287" s="19">
        <v>0</v>
      </c>
      <c r="U287" s="19">
        <v>0</v>
      </c>
      <c r="V287" s="19">
        <v>0</v>
      </c>
      <c r="W287" s="19">
        <v>0</v>
      </c>
      <c r="X287" s="23">
        <v>9000</v>
      </c>
      <c r="Y287" s="17">
        <v>4</v>
      </c>
      <c r="Z287" s="24">
        <v>6.1</v>
      </c>
      <c r="AA287" s="23">
        <v>2250</v>
      </c>
      <c r="AB287" s="19">
        <v>1487</v>
      </c>
      <c r="AC287" s="25">
        <v>0.7</v>
      </c>
      <c r="AD287" s="26">
        <f t="shared" si="29"/>
        <v>100</v>
      </c>
      <c r="AE287" s="19">
        <v>7679</v>
      </c>
      <c r="AF287" s="19">
        <v>5700</v>
      </c>
      <c r="AG287" s="19">
        <v>6400</v>
      </c>
      <c r="AH287" s="19">
        <v>0</v>
      </c>
      <c r="AI287" s="15" t="s">
        <v>62</v>
      </c>
    </row>
    <row r="288" spans="1:35" ht="16.5" customHeight="1">
      <c r="A288">
        <v>3224</v>
      </c>
      <c r="B288" s="13" t="str">
        <f t="shared" si="24"/>
        <v>OverStock</v>
      </c>
      <c r="C288" s="14" t="s">
        <v>124</v>
      </c>
      <c r="D288" s="15" t="s">
        <v>60</v>
      </c>
      <c r="E288" s="16">
        <f t="shared" si="25"/>
        <v>0</v>
      </c>
      <c r="F288" s="17">
        <f t="shared" si="26"/>
        <v>0</v>
      </c>
      <c r="G288" s="17">
        <f t="shared" si="27"/>
        <v>48</v>
      </c>
      <c r="H288" s="17">
        <f t="shared" si="28"/>
        <v>17.3</v>
      </c>
      <c r="I288" s="18">
        <f>IFERROR(VLOOKUP(C288,LastWeek!B:Q,8,FALSE),"")</f>
        <v>45000</v>
      </c>
      <c r="J288" s="19">
        <v>54000</v>
      </c>
      <c r="K288" s="19">
        <v>0</v>
      </c>
      <c r="L288" s="18">
        <f>IFERROR(VLOOKUP(C288,LastWeek!B:Q,11,FALSE),"")</f>
        <v>0</v>
      </c>
      <c r="M288" s="19">
        <v>0</v>
      </c>
      <c r="N288" s="20" t="s">
        <v>61</v>
      </c>
      <c r="O288" s="21" t="str">
        <f>IFERROR(VLOOKUP(C288,LastWeek!B:Q,13,FALSE),"")</f>
        <v>MP</v>
      </c>
      <c r="P288" s="16" t="str">
        <f>IFERROR(VLOOKUP(C288,LastWeek!B:Q,14,FALSE),"")</f>
        <v>Done</v>
      </c>
      <c r="Q288" s="16" t="str">
        <f>IFERROR(VLOOKUP(C288,LastWeek!B:Q,15,FALSE),"")</f>
        <v>SalesPM</v>
      </c>
      <c r="R288" s="16"/>
      <c r="S288" s="22" t="str">
        <f>IFERROR(VLOOKUP(C288,LastWeek!B:Q,16,FALSE),"")</f>
        <v xml:space="preserve">shortage </v>
      </c>
      <c r="T288" s="19">
        <v>0</v>
      </c>
      <c r="U288" s="19">
        <v>0</v>
      </c>
      <c r="V288" s="19">
        <v>0</v>
      </c>
      <c r="W288" s="19">
        <v>0</v>
      </c>
      <c r="X288" s="23">
        <v>54000</v>
      </c>
      <c r="Y288" s="17">
        <v>48</v>
      </c>
      <c r="Z288" s="24">
        <v>17.3</v>
      </c>
      <c r="AA288" s="23">
        <v>1125</v>
      </c>
      <c r="AB288" s="19">
        <v>3127</v>
      </c>
      <c r="AC288" s="25">
        <v>2.8</v>
      </c>
      <c r="AD288" s="26">
        <f t="shared" si="29"/>
        <v>150</v>
      </c>
      <c r="AE288" s="19">
        <v>14447</v>
      </c>
      <c r="AF288" s="19">
        <v>7700</v>
      </c>
      <c r="AG288" s="19">
        <v>8000</v>
      </c>
      <c r="AH288" s="19">
        <v>0</v>
      </c>
      <c r="AI288" s="15" t="s">
        <v>62</v>
      </c>
    </row>
    <row r="289" spans="1:35" ht="16.5" customHeight="1">
      <c r="A289">
        <v>5000</v>
      </c>
      <c r="B289" s="13" t="str">
        <f t="shared" si="24"/>
        <v>OverStock</v>
      </c>
      <c r="C289" s="14" t="s">
        <v>125</v>
      </c>
      <c r="D289" s="15" t="s">
        <v>60</v>
      </c>
      <c r="E289" s="16">
        <f t="shared" si="25"/>
        <v>8</v>
      </c>
      <c r="F289" s="17">
        <f t="shared" si="26"/>
        <v>5.2</v>
      </c>
      <c r="G289" s="17">
        <f t="shared" si="27"/>
        <v>37.299999999999997</v>
      </c>
      <c r="H289" s="17">
        <f t="shared" si="28"/>
        <v>24.1</v>
      </c>
      <c r="I289" s="18">
        <f>IFERROR(VLOOKUP(C289,LastWeek!B:Q,8,FALSE),"")</f>
        <v>33000</v>
      </c>
      <c r="J289" s="19">
        <v>42000</v>
      </c>
      <c r="K289" s="19">
        <v>12000</v>
      </c>
      <c r="L289" s="18">
        <f>IFERROR(VLOOKUP(C289,LastWeek!B:Q,11,FALSE),"")</f>
        <v>6000</v>
      </c>
      <c r="M289" s="19">
        <v>9000</v>
      </c>
      <c r="N289" s="20" t="s">
        <v>61</v>
      </c>
      <c r="O289" s="21" t="str">
        <f>IFERROR(VLOOKUP(C289,LastWeek!B:Q,13,FALSE),"")</f>
        <v>MP</v>
      </c>
      <c r="P289" s="16" t="str">
        <f>IFERROR(VLOOKUP(C289,LastWeek!B:Q,14,FALSE),"")</f>
        <v>Done</v>
      </c>
      <c r="Q289" s="16" t="str">
        <f>IFERROR(VLOOKUP(C289,LastWeek!B:Q,15,FALSE),"")</f>
        <v>SalesPM</v>
      </c>
      <c r="R289" s="16"/>
      <c r="S289" s="22" t="str">
        <f>IFERROR(VLOOKUP(C289,LastWeek!B:Q,16,FALSE),"")</f>
        <v>q1 forecast 27k</v>
      </c>
      <c r="T289" s="19">
        <v>9000</v>
      </c>
      <c r="U289" s="19">
        <v>0</v>
      </c>
      <c r="V289" s="19">
        <v>0</v>
      </c>
      <c r="W289" s="19">
        <v>0</v>
      </c>
      <c r="X289" s="23">
        <v>51000</v>
      </c>
      <c r="Y289" s="17">
        <v>45.3</v>
      </c>
      <c r="Z289" s="24">
        <v>29.2</v>
      </c>
      <c r="AA289" s="23">
        <v>1125</v>
      </c>
      <c r="AB289" s="19">
        <v>1745</v>
      </c>
      <c r="AC289" s="25">
        <v>1.6</v>
      </c>
      <c r="AD289" s="26">
        <f t="shared" si="29"/>
        <v>100</v>
      </c>
      <c r="AE289" s="19">
        <v>4902</v>
      </c>
      <c r="AF289" s="19">
        <v>8400</v>
      </c>
      <c r="AG289" s="19">
        <v>7800</v>
      </c>
      <c r="AH289" s="19">
        <v>10000</v>
      </c>
      <c r="AI289" s="15" t="s">
        <v>62</v>
      </c>
    </row>
    <row r="290" spans="1:35" ht="16.5" customHeight="1">
      <c r="A290">
        <v>3234</v>
      </c>
      <c r="B290" s="13" t="str">
        <f t="shared" si="24"/>
        <v>OverStock</v>
      </c>
      <c r="C290" s="14" t="s">
        <v>126</v>
      </c>
      <c r="D290" s="15" t="s">
        <v>60</v>
      </c>
      <c r="E290" s="16">
        <f t="shared" si="25"/>
        <v>0</v>
      </c>
      <c r="F290" s="17">
        <f t="shared" si="26"/>
        <v>0</v>
      </c>
      <c r="G290" s="17">
        <f t="shared" si="27"/>
        <v>40</v>
      </c>
      <c r="H290" s="17">
        <f t="shared" si="28"/>
        <v>32.200000000000003</v>
      </c>
      <c r="I290" s="18">
        <f>IFERROR(VLOOKUP(C290,LastWeek!B:Q,8,FALSE),"")</f>
        <v>66000</v>
      </c>
      <c r="J290" s="19">
        <v>105000</v>
      </c>
      <c r="K290" s="19">
        <v>39000</v>
      </c>
      <c r="L290" s="18">
        <f>IFERROR(VLOOKUP(C290,LastWeek!B:Q,11,FALSE),"")</f>
        <v>0</v>
      </c>
      <c r="M290" s="19">
        <v>0</v>
      </c>
      <c r="N290" s="20" t="s">
        <v>61</v>
      </c>
      <c r="O290" s="21" t="str">
        <f>IFERROR(VLOOKUP(C290,LastWeek!B:Q,13,FALSE),"")</f>
        <v>MP</v>
      </c>
      <c r="P290" s="16" t="str">
        <f>IFERROR(VLOOKUP(C290,LastWeek!B:Q,14,FALSE),"")</f>
        <v>Done</v>
      </c>
      <c r="Q290" s="16" t="str">
        <f>IFERROR(VLOOKUP(C290,LastWeek!B:Q,15,FALSE),"")</f>
        <v>SalesPM</v>
      </c>
      <c r="R290" s="16"/>
      <c r="S290" s="22" t="str">
        <f>IFERROR(VLOOKUP(C290,LastWeek!B:Q,16,FALSE),"")</f>
        <v xml:space="preserve">shortage </v>
      </c>
      <c r="T290" s="19">
        <v>0</v>
      </c>
      <c r="U290" s="19">
        <v>0</v>
      </c>
      <c r="V290" s="19">
        <v>0</v>
      </c>
      <c r="W290" s="19">
        <v>0</v>
      </c>
      <c r="X290" s="23">
        <v>105000</v>
      </c>
      <c r="Y290" s="17">
        <v>40</v>
      </c>
      <c r="Z290" s="24">
        <v>32.200000000000003</v>
      </c>
      <c r="AA290" s="23">
        <v>2625</v>
      </c>
      <c r="AB290" s="19">
        <v>3256</v>
      </c>
      <c r="AC290" s="25">
        <v>1.2</v>
      </c>
      <c r="AD290" s="26">
        <f t="shared" si="29"/>
        <v>100</v>
      </c>
      <c r="AE290" s="19">
        <v>9701</v>
      </c>
      <c r="AF290" s="19">
        <v>15200</v>
      </c>
      <c r="AG290" s="19">
        <v>13200</v>
      </c>
      <c r="AH290" s="19">
        <v>17600</v>
      </c>
      <c r="AI290" s="15" t="s">
        <v>62</v>
      </c>
    </row>
    <row r="291" spans="1:35" ht="16.5" customHeight="1">
      <c r="A291">
        <v>2940</v>
      </c>
      <c r="B291" s="13" t="str">
        <f t="shared" si="24"/>
        <v>OverStock</v>
      </c>
      <c r="C291" s="14" t="s">
        <v>127</v>
      </c>
      <c r="D291" s="15" t="s">
        <v>60</v>
      </c>
      <c r="E291" s="16">
        <f t="shared" si="25"/>
        <v>0</v>
      </c>
      <c r="F291" s="17">
        <f t="shared" si="26"/>
        <v>0</v>
      </c>
      <c r="G291" s="17">
        <f t="shared" si="27"/>
        <v>17.3</v>
      </c>
      <c r="H291" s="17">
        <f t="shared" si="28"/>
        <v>30.2</v>
      </c>
      <c r="I291" s="18">
        <f>IFERROR(VLOOKUP(C291,LastWeek!B:Q,8,FALSE),"")</f>
        <v>33000</v>
      </c>
      <c r="J291" s="19">
        <v>39000</v>
      </c>
      <c r="K291" s="19">
        <v>15000</v>
      </c>
      <c r="L291" s="18">
        <f>IFERROR(VLOOKUP(C291,LastWeek!B:Q,11,FALSE),"")</f>
        <v>0</v>
      </c>
      <c r="M291" s="19">
        <v>0</v>
      </c>
      <c r="N291" s="20" t="s">
        <v>61</v>
      </c>
      <c r="O291" s="21" t="str">
        <f>IFERROR(VLOOKUP(C291,LastWeek!B:Q,13,FALSE),"")</f>
        <v>MP</v>
      </c>
      <c r="P291" s="16" t="str">
        <f>IFERROR(VLOOKUP(C291,LastWeek!B:Q,14,FALSE),"")</f>
        <v>Checking</v>
      </c>
      <c r="Q291" s="16" t="str">
        <f>IFERROR(VLOOKUP(C291,LastWeek!B:Q,15,FALSE),"")</f>
        <v>Sales</v>
      </c>
      <c r="R291" s="16"/>
      <c r="S291" s="22">
        <f>IFERROR(VLOOKUP(C291,LastWeek!B:Q,16,FALSE),"")</f>
        <v>0</v>
      </c>
      <c r="T291" s="19">
        <v>0</v>
      </c>
      <c r="U291" s="19">
        <v>0</v>
      </c>
      <c r="V291" s="19">
        <v>0</v>
      </c>
      <c r="W291" s="19">
        <v>0</v>
      </c>
      <c r="X291" s="23">
        <v>39000</v>
      </c>
      <c r="Y291" s="17">
        <v>17.3</v>
      </c>
      <c r="Z291" s="24">
        <v>30.2</v>
      </c>
      <c r="AA291" s="23">
        <v>2250</v>
      </c>
      <c r="AB291" s="19">
        <v>1291</v>
      </c>
      <c r="AC291" s="25">
        <v>0.6</v>
      </c>
      <c r="AD291" s="26">
        <f t="shared" si="29"/>
        <v>100</v>
      </c>
      <c r="AE291" s="19">
        <v>0</v>
      </c>
      <c r="AF291" s="19">
        <v>9621</v>
      </c>
      <c r="AG291" s="19">
        <v>12514</v>
      </c>
      <c r="AH291" s="19">
        <v>10000</v>
      </c>
      <c r="AI291" s="15" t="s">
        <v>62</v>
      </c>
    </row>
    <row r="292" spans="1:35" ht="16.5" customHeight="1">
      <c r="A292">
        <v>1568</v>
      </c>
      <c r="B292" s="13" t="str">
        <f t="shared" si="24"/>
        <v>OverStock</v>
      </c>
      <c r="C292" s="14" t="s">
        <v>128</v>
      </c>
      <c r="D292" s="15" t="s">
        <v>60</v>
      </c>
      <c r="E292" s="16">
        <f t="shared" si="25"/>
        <v>0</v>
      </c>
      <c r="F292" s="17" t="str">
        <f t="shared" si="26"/>
        <v>--</v>
      </c>
      <c r="G292" s="17">
        <f t="shared" si="27"/>
        <v>79.900000000000006</v>
      </c>
      <c r="H292" s="17" t="str">
        <f t="shared" si="28"/>
        <v>--</v>
      </c>
      <c r="I292" s="18">
        <f>IFERROR(VLOOKUP(C292,LastWeek!B:Q,8,FALSE),"")</f>
        <v>18000</v>
      </c>
      <c r="J292" s="19">
        <v>45000</v>
      </c>
      <c r="K292" s="19">
        <v>0</v>
      </c>
      <c r="L292" s="18">
        <f>IFERROR(VLOOKUP(C292,LastWeek!B:Q,11,FALSE),"")</f>
        <v>379</v>
      </c>
      <c r="M292" s="19">
        <v>0</v>
      </c>
      <c r="N292" s="20" t="s">
        <v>61</v>
      </c>
      <c r="O292" s="21" t="str">
        <f>IFERROR(VLOOKUP(C292,LastWeek!B:Q,13,FALSE),"")</f>
        <v>MP</v>
      </c>
      <c r="P292" s="16" t="str">
        <f>IFERROR(VLOOKUP(C292,LastWeek!B:Q,14,FALSE),"")</f>
        <v>Checking</v>
      </c>
      <c r="Q292" s="16" t="str">
        <f>IFERROR(VLOOKUP(C292,LastWeek!B:Q,15,FALSE),"")</f>
        <v>Sales</v>
      </c>
      <c r="R292" s="16"/>
      <c r="S292" s="22">
        <f>IFERROR(VLOOKUP(C292,LastWeek!B:Q,16,FALSE),"")</f>
        <v>0</v>
      </c>
      <c r="T292" s="19">
        <v>0</v>
      </c>
      <c r="U292" s="19">
        <v>0</v>
      </c>
      <c r="V292" s="19">
        <v>0</v>
      </c>
      <c r="W292" s="19">
        <v>0</v>
      </c>
      <c r="X292" s="23">
        <v>45000</v>
      </c>
      <c r="Y292" s="17">
        <v>79.900000000000006</v>
      </c>
      <c r="Z292" s="24" t="s">
        <v>58</v>
      </c>
      <c r="AA292" s="23">
        <v>563</v>
      </c>
      <c r="AB292" s="19">
        <v>0</v>
      </c>
      <c r="AC292" s="25" t="s">
        <v>68</v>
      </c>
      <c r="AD292" s="26" t="str">
        <f t="shared" si="29"/>
        <v>E</v>
      </c>
      <c r="AE292" s="19">
        <v>0</v>
      </c>
      <c r="AF292" s="19">
        <v>0</v>
      </c>
      <c r="AG292" s="19">
        <v>0</v>
      </c>
      <c r="AH292" s="19">
        <v>0</v>
      </c>
      <c r="AI292" s="15" t="s">
        <v>62</v>
      </c>
    </row>
    <row r="293" spans="1:35" ht="16.5" customHeight="1">
      <c r="A293">
        <v>4018</v>
      </c>
      <c r="B293" s="13" t="str">
        <f t="shared" si="24"/>
        <v>OverStock</v>
      </c>
      <c r="C293" s="14" t="s">
        <v>129</v>
      </c>
      <c r="D293" s="15" t="s">
        <v>60</v>
      </c>
      <c r="E293" s="16">
        <f t="shared" si="25"/>
        <v>0</v>
      </c>
      <c r="F293" s="17">
        <f t="shared" si="26"/>
        <v>0</v>
      </c>
      <c r="G293" s="17">
        <f t="shared" si="27"/>
        <v>229.1</v>
      </c>
      <c r="H293" s="17">
        <f t="shared" si="28"/>
        <v>55.5</v>
      </c>
      <c r="I293" s="18">
        <f>IFERROR(VLOOKUP(C293,LastWeek!B:Q,8,FALSE),"")</f>
        <v>4053000</v>
      </c>
      <c r="J293" s="19">
        <v>11340000</v>
      </c>
      <c r="K293" s="19">
        <v>1689000</v>
      </c>
      <c r="L293" s="18">
        <f>IFERROR(VLOOKUP(C293,LastWeek!B:Q,11,FALSE),"")</f>
        <v>33000</v>
      </c>
      <c r="M293" s="19">
        <v>0</v>
      </c>
      <c r="N293" s="20" t="s">
        <v>61</v>
      </c>
      <c r="O293" s="21" t="str">
        <f>IFERROR(VLOOKUP(C293,LastWeek!B:Q,13,FALSE),"")</f>
        <v>MP</v>
      </c>
      <c r="P293" s="16" t="str">
        <f>IFERROR(VLOOKUP(C293,LastWeek!B:Q,14,FALSE),"")</f>
        <v>Done</v>
      </c>
      <c r="Q293" s="16" t="str">
        <f>IFERROR(VLOOKUP(C293,LastWeek!B:Q,15,FALSE),"")</f>
        <v>SalesPM</v>
      </c>
      <c r="R293" s="16"/>
      <c r="S293" s="22" t="str">
        <f>IFERROR(VLOOKUP(C293,LastWeek!B:Q,16,FALSE),"")</f>
        <v>shortage, 2017 forecast 11Mu</v>
      </c>
      <c r="T293" s="19">
        <v>0</v>
      </c>
      <c r="U293" s="19">
        <v>0</v>
      </c>
      <c r="V293" s="19">
        <v>0</v>
      </c>
      <c r="W293" s="19">
        <v>0</v>
      </c>
      <c r="X293" s="23">
        <v>11340000</v>
      </c>
      <c r="Y293" s="17">
        <v>229.1</v>
      </c>
      <c r="Z293" s="24">
        <v>55.5</v>
      </c>
      <c r="AA293" s="23">
        <v>49500</v>
      </c>
      <c r="AB293" s="19">
        <v>204198</v>
      </c>
      <c r="AC293" s="25">
        <v>4.0999999999999996</v>
      </c>
      <c r="AD293" s="26">
        <f t="shared" si="29"/>
        <v>150</v>
      </c>
      <c r="AE293" s="19">
        <v>581781</v>
      </c>
      <c r="AF293" s="19">
        <v>1016000</v>
      </c>
      <c r="AG293" s="19">
        <v>740000</v>
      </c>
      <c r="AH293" s="19">
        <v>2924634</v>
      </c>
      <c r="AI293" s="15" t="s">
        <v>62</v>
      </c>
    </row>
    <row r="294" spans="1:35" ht="16.5" customHeight="1">
      <c r="A294">
        <v>3386</v>
      </c>
      <c r="B294" s="13" t="str">
        <f t="shared" si="24"/>
        <v>OverStock</v>
      </c>
      <c r="C294" s="14" t="s">
        <v>130</v>
      </c>
      <c r="D294" s="15" t="s">
        <v>60</v>
      </c>
      <c r="E294" s="16">
        <f t="shared" si="25"/>
        <v>0</v>
      </c>
      <c r="F294" s="17">
        <f t="shared" si="26"/>
        <v>0</v>
      </c>
      <c r="G294" s="17">
        <f t="shared" si="27"/>
        <v>29.7</v>
      </c>
      <c r="H294" s="17">
        <f t="shared" si="28"/>
        <v>44.1</v>
      </c>
      <c r="I294" s="18">
        <f>IFERROR(VLOOKUP(C294,LastWeek!B:Q,8,FALSE),"")</f>
        <v>348000</v>
      </c>
      <c r="J294" s="19">
        <v>423000</v>
      </c>
      <c r="K294" s="19">
        <v>240000</v>
      </c>
      <c r="L294" s="18">
        <f>IFERROR(VLOOKUP(C294,LastWeek!B:Q,11,FALSE),"")</f>
        <v>0</v>
      </c>
      <c r="M294" s="19">
        <v>0</v>
      </c>
      <c r="N294" s="20" t="s">
        <v>61</v>
      </c>
      <c r="O294" s="21" t="str">
        <f>IFERROR(VLOOKUP(C294,LastWeek!B:Q,13,FALSE),"")</f>
        <v>MP</v>
      </c>
      <c r="P294" s="16" t="str">
        <f>IFERROR(VLOOKUP(C294,LastWeek!B:Q,14,FALSE),"")</f>
        <v>Done</v>
      </c>
      <c r="Q294" s="16" t="str">
        <f>IFERROR(VLOOKUP(C294,LastWeek!B:Q,15,FALSE),"")</f>
        <v>SalesPM</v>
      </c>
      <c r="R294" s="16"/>
      <c r="S294" s="22" t="str">
        <f>IFERROR(VLOOKUP(C294,LastWeek!B:Q,16,FALSE),"")</f>
        <v>shortage</v>
      </c>
      <c r="T294" s="19">
        <v>0</v>
      </c>
      <c r="U294" s="19">
        <v>0</v>
      </c>
      <c r="V294" s="19">
        <v>0</v>
      </c>
      <c r="W294" s="19">
        <v>0</v>
      </c>
      <c r="X294" s="23">
        <v>423000</v>
      </c>
      <c r="Y294" s="17">
        <v>29.7</v>
      </c>
      <c r="Z294" s="24">
        <v>44.1</v>
      </c>
      <c r="AA294" s="23">
        <v>14250</v>
      </c>
      <c r="AB294" s="19">
        <v>9594</v>
      </c>
      <c r="AC294" s="25">
        <v>0.7</v>
      </c>
      <c r="AD294" s="26">
        <f t="shared" si="29"/>
        <v>100</v>
      </c>
      <c r="AE294" s="19">
        <v>37768</v>
      </c>
      <c r="AF294" s="19">
        <v>48576</v>
      </c>
      <c r="AG294" s="19">
        <v>36800</v>
      </c>
      <c r="AH294" s="19">
        <v>11036</v>
      </c>
      <c r="AI294" s="15" t="s">
        <v>62</v>
      </c>
    </row>
    <row r="295" spans="1:35" ht="16.5" hidden="1" customHeight="1">
      <c r="A295">
        <v>1569</v>
      </c>
      <c r="B295" s="13" t="str">
        <f t="shared" si="24"/>
        <v>FCST</v>
      </c>
      <c r="C295" s="14" t="s">
        <v>131</v>
      </c>
      <c r="D295" s="15" t="s">
        <v>60</v>
      </c>
      <c r="E295" s="16" t="str">
        <f t="shared" si="25"/>
        <v>前八週無拉料</v>
      </c>
      <c r="F295" s="17">
        <f t="shared" si="26"/>
        <v>0</v>
      </c>
      <c r="G295" s="17" t="str">
        <f t="shared" si="27"/>
        <v>--</v>
      </c>
      <c r="H295" s="17">
        <f t="shared" si="28"/>
        <v>0</v>
      </c>
      <c r="I295" s="18">
        <f>IFERROR(VLOOKUP(C295,LastWeek!B:Q,8,FALSE),"")</f>
        <v>0</v>
      </c>
      <c r="J295" s="19">
        <v>0</v>
      </c>
      <c r="K295" s="19">
        <v>0</v>
      </c>
      <c r="L295" s="18">
        <f>IFERROR(VLOOKUP(C295,LastWeek!B:Q,11,FALSE),"")</f>
        <v>0</v>
      </c>
      <c r="M295" s="19">
        <v>0</v>
      </c>
      <c r="N295" s="20" t="s">
        <v>61</v>
      </c>
      <c r="O295" s="21" t="str">
        <f>IFERROR(VLOOKUP(C295,LastWeek!B:Q,13,FALSE),"")</f>
        <v>MP</v>
      </c>
      <c r="P295" s="16" t="str">
        <f>IFERROR(VLOOKUP(C295,LastWeek!B:Q,14,FALSE),"")</f>
        <v>Checking</v>
      </c>
      <c r="Q295" s="16" t="str">
        <f>IFERROR(VLOOKUP(C295,LastWeek!B:Q,15,FALSE),"")</f>
        <v>Sales</v>
      </c>
      <c r="R295" s="16"/>
      <c r="S295" s="22">
        <f>IFERROR(VLOOKUP(C295,LastWeek!B:Q,16,FALSE),"")</f>
        <v>0</v>
      </c>
      <c r="T295" s="19">
        <v>0</v>
      </c>
      <c r="U295" s="19">
        <v>0</v>
      </c>
      <c r="V295" s="19">
        <v>0</v>
      </c>
      <c r="W295" s="19">
        <v>0</v>
      </c>
      <c r="X295" s="23">
        <v>0</v>
      </c>
      <c r="Y295" s="17" t="s">
        <v>58</v>
      </c>
      <c r="Z295" s="24">
        <v>0</v>
      </c>
      <c r="AA295" s="23">
        <v>0</v>
      </c>
      <c r="AB295" s="19">
        <v>441</v>
      </c>
      <c r="AC295" s="25" t="s">
        <v>65</v>
      </c>
      <c r="AD295" s="26" t="str">
        <f t="shared" si="29"/>
        <v>F</v>
      </c>
      <c r="AE295" s="19">
        <v>43</v>
      </c>
      <c r="AF295" s="19">
        <v>3925</v>
      </c>
      <c r="AG295" s="19">
        <v>0</v>
      </c>
      <c r="AH295" s="19">
        <v>0</v>
      </c>
      <c r="AI295" s="15" t="s">
        <v>62</v>
      </c>
    </row>
    <row r="296" spans="1:35" ht="16.5" customHeight="1">
      <c r="A296">
        <v>3226</v>
      </c>
      <c r="B296" s="13" t="str">
        <f t="shared" si="24"/>
        <v>OverStock</v>
      </c>
      <c r="C296" s="14" t="s">
        <v>132</v>
      </c>
      <c r="D296" s="15" t="s">
        <v>60</v>
      </c>
      <c r="E296" s="16">
        <f t="shared" si="25"/>
        <v>7.5</v>
      </c>
      <c r="F296" s="17">
        <f t="shared" si="26"/>
        <v>2.7</v>
      </c>
      <c r="G296" s="17">
        <f t="shared" si="27"/>
        <v>34</v>
      </c>
      <c r="H296" s="17">
        <f t="shared" si="28"/>
        <v>12.1</v>
      </c>
      <c r="I296" s="18">
        <f>IFERROR(VLOOKUP(C296,LastWeek!B:Q,8,FALSE),"")</f>
        <v>2400000</v>
      </c>
      <c r="J296" s="19">
        <v>2700000</v>
      </c>
      <c r="K296" s="19">
        <v>1410000</v>
      </c>
      <c r="L296" s="18">
        <f>IFERROR(VLOOKUP(C296,LastWeek!B:Q,11,FALSE),"")</f>
        <v>744000</v>
      </c>
      <c r="M296" s="19">
        <v>594000</v>
      </c>
      <c r="N296" s="20" t="s">
        <v>61</v>
      </c>
      <c r="O296" s="21" t="str">
        <f>IFERROR(VLOOKUP(C296,LastWeek!B:Q,13,FALSE),"")</f>
        <v>MP</v>
      </c>
      <c r="P296" s="16" t="str">
        <f>IFERROR(VLOOKUP(C296,LastWeek!B:Q,14,FALSE),"")</f>
        <v>Done</v>
      </c>
      <c r="Q296" s="16" t="str">
        <f>IFERROR(VLOOKUP(C296,LastWeek!B:Q,15,FALSE),"")</f>
        <v>SalesPM</v>
      </c>
      <c r="R296" s="16"/>
      <c r="S296" s="22" t="str">
        <f>IFERROR(VLOOKUP(C296,LastWeek!B:Q,16,FALSE),"")</f>
        <v>q1 forecast 2.1Mu</v>
      </c>
      <c r="T296" s="19">
        <v>594000</v>
      </c>
      <c r="U296" s="19">
        <v>0</v>
      </c>
      <c r="V296" s="19">
        <v>0</v>
      </c>
      <c r="W296" s="19">
        <v>0</v>
      </c>
      <c r="X296" s="23">
        <v>3294000</v>
      </c>
      <c r="Y296" s="17">
        <v>41.4</v>
      </c>
      <c r="Z296" s="24">
        <v>14.7</v>
      </c>
      <c r="AA296" s="23">
        <v>79500</v>
      </c>
      <c r="AB296" s="19">
        <v>223382</v>
      </c>
      <c r="AC296" s="25">
        <v>2.8</v>
      </c>
      <c r="AD296" s="26">
        <f t="shared" si="29"/>
        <v>150</v>
      </c>
      <c r="AE296" s="19">
        <v>580834</v>
      </c>
      <c r="AF296" s="19">
        <v>1346397</v>
      </c>
      <c r="AG296" s="19">
        <v>518895</v>
      </c>
      <c r="AH296" s="19">
        <v>649942</v>
      </c>
      <c r="AI296" s="15" t="s">
        <v>62</v>
      </c>
    </row>
    <row r="297" spans="1:35" ht="16.5" customHeight="1">
      <c r="A297">
        <v>1571</v>
      </c>
      <c r="B297" s="13" t="str">
        <f t="shared" si="24"/>
        <v>OverStock</v>
      </c>
      <c r="C297" s="14" t="s">
        <v>133</v>
      </c>
      <c r="D297" s="15" t="s">
        <v>60</v>
      </c>
      <c r="E297" s="16">
        <f t="shared" si="25"/>
        <v>95</v>
      </c>
      <c r="F297" s="17">
        <f t="shared" si="26"/>
        <v>26.9</v>
      </c>
      <c r="G297" s="17">
        <f t="shared" si="27"/>
        <v>11.8</v>
      </c>
      <c r="H297" s="17">
        <f t="shared" si="28"/>
        <v>3.3</v>
      </c>
      <c r="I297" s="18">
        <f>IFERROR(VLOOKUP(C297,LastWeek!B:Q,8,FALSE),"")</f>
        <v>102000</v>
      </c>
      <c r="J297" s="19">
        <v>102000</v>
      </c>
      <c r="K297" s="19">
        <v>102000</v>
      </c>
      <c r="L297" s="18">
        <f>IFERROR(VLOOKUP(C297,LastWeek!B:Q,11,FALSE),"")</f>
        <v>831000</v>
      </c>
      <c r="M297" s="19">
        <v>819000</v>
      </c>
      <c r="N297" s="20" t="s">
        <v>61</v>
      </c>
      <c r="O297" s="21" t="str">
        <f>IFERROR(VLOOKUP(C297,LastWeek!B:Q,13,FALSE),"")</f>
        <v>MP</v>
      </c>
      <c r="P297" s="16" t="str">
        <f>IFERROR(VLOOKUP(C297,LastWeek!B:Q,14,FALSE),"")</f>
        <v>Checking</v>
      </c>
      <c r="Q297" s="16" t="str">
        <f>IFERROR(VLOOKUP(C297,LastWeek!B:Q,15,FALSE),"")</f>
        <v>SalesPM</v>
      </c>
      <c r="R297" s="16"/>
      <c r="S297" s="22" t="str">
        <f>IFERROR(VLOOKUP(C297,LastWeek!B:Q,16,FALSE),"")</f>
        <v>Lite-on forecast 100k/m, for othe cust</v>
      </c>
      <c r="T297" s="19">
        <v>819000</v>
      </c>
      <c r="U297" s="19">
        <v>0</v>
      </c>
      <c r="V297" s="19">
        <v>0</v>
      </c>
      <c r="W297" s="19">
        <v>0</v>
      </c>
      <c r="X297" s="23">
        <v>921000</v>
      </c>
      <c r="Y297" s="17">
        <v>106.8</v>
      </c>
      <c r="Z297" s="24">
        <v>30.2</v>
      </c>
      <c r="AA297" s="23">
        <v>8625</v>
      </c>
      <c r="AB297" s="19">
        <v>30489</v>
      </c>
      <c r="AC297" s="25">
        <v>3.5</v>
      </c>
      <c r="AD297" s="26">
        <f t="shared" si="29"/>
        <v>150</v>
      </c>
      <c r="AE297" s="19">
        <v>19355</v>
      </c>
      <c r="AF297" s="19">
        <v>183046</v>
      </c>
      <c r="AG297" s="19">
        <v>116400</v>
      </c>
      <c r="AH297" s="19">
        <v>38000</v>
      </c>
      <c r="AI297" s="15" t="s">
        <v>62</v>
      </c>
    </row>
    <row r="298" spans="1:35" ht="16.5" customHeight="1">
      <c r="A298">
        <v>1572</v>
      </c>
      <c r="B298" s="13" t="str">
        <f t="shared" si="24"/>
        <v>Normal</v>
      </c>
      <c r="C298" s="14" t="s">
        <v>134</v>
      </c>
      <c r="D298" s="15" t="s">
        <v>60</v>
      </c>
      <c r="E298" s="16">
        <f t="shared" si="25"/>
        <v>0</v>
      </c>
      <c r="F298" s="17">
        <f t="shared" si="26"/>
        <v>0</v>
      </c>
      <c r="G298" s="17">
        <f t="shared" si="27"/>
        <v>7.5</v>
      </c>
      <c r="H298" s="17">
        <f t="shared" si="28"/>
        <v>3.6</v>
      </c>
      <c r="I298" s="18">
        <f>IFERROR(VLOOKUP(C298,LastWeek!B:Q,8,FALSE),"")</f>
        <v>90000</v>
      </c>
      <c r="J298" s="19">
        <v>90000</v>
      </c>
      <c r="K298" s="19">
        <v>60000</v>
      </c>
      <c r="L298" s="18">
        <f>IFERROR(VLOOKUP(C298,LastWeek!B:Q,11,FALSE),"")</f>
        <v>0</v>
      </c>
      <c r="M298" s="19">
        <v>0</v>
      </c>
      <c r="N298" s="20" t="s">
        <v>61</v>
      </c>
      <c r="O298" s="21" t="str">
        <f>IFERROR(VLOOKUP(C298,LastWeek!B:Q,13,FALSE),"")</f>
        <v>MP</v>
      </c>
      <c r="P298" s="16" t="str">
        <f>IFERROR(VLOOKUP(C298,LastWeek!B:Q,14,FALSE),"")</f>
        <v>Checking</v>
      </c>
      <c r="Q298" s="16" t="str">
        <f>IFERROR(VLOOKUP(C298,LastWeek!B:Q,15,FALSE),"")</f>
        <v>Sales</v>
      </c>
      <c r="R298" s="16"/>
      <c r="S298" s="22">
        <f>IFERROR(VLOOKUP(C298,LastWeek!B:Q,16,FALSE),"")</f>
        <v>0</v>
      </c>
      <c r="T298" s="19">
        <v>0</v>
      </c>
      <c r="U298" s="19">
        <v>0</v>
      </c>
      <c r="V298" s="19">
        <v>0</v>
      </c>
      <c r="W298" s="19">
        <v>0</v>
      </c>
      <c r="X298" s="23">
        <v>90000</v>
      </c>
      <c r="Y298" s="17">
        <v>7.5</v>
      </c>
      <c r="Z298" s="24">
        <v>3.6</v>
      </c>
      <c r="AA298" s="23">
        <v>12000</v>
      </c>
      <c r="AB298" s="19">
        <v>25032</v>
      </c>
      <c r="AC298" s="25">
        <v>2.1</v>
      </c>
      <c r="AD298" s="26">
        <f t="shared" si="29"/>
        <v>150</v>
      </c>
      <c r="AE298" s="19">
        <v>15428</v>
      </c>
      <c r="AF298" s="19">
        <v>142860</v>
      </c>
      <c r="AG298" s="19">
        <v>97000</v>
      </c>
      <c r="AH298" s="19">
        <v>52000</v>
      </c>
      <c r="AI298" s="15" t="s">
        <v>62</v>
      </c>
    </row>
    <row r="299" spans="1:35" ht="16.5" customHeight="1">
      <c r="A299">
        <v>1573</v>
      </c>
      <c r="B299" s="13" t="str">
        <f t="shared" si="24"/>
        <v>FCST</v>
      </c>
      <c r="C299" s="14" t="s">
        <v>136</v>
      </c>
      <c r="D299" s="15" t="s">
        <v>60</v>
      </c>
      <c r="E299" s="16" t="str">
        <f t="shared" si="25"/>
        <v>前八週無拉料</v>
      </c>
      <c r="F299" s="17">
        <f t="shared" si="26"/>
        <v>0</v>
      </c>
      <c r="G299" s="17" t="str">
        <f t="shared" si="27"/>
        <v>--</v>
      </c>
      <c r="H299" s="17">
        <f t="shared" si="28"/>
        <v>12.3</v>
      </c>
      <c r="I299" s="18">
        <f>IFERROR(VLOOKUP(C299,LastWeek!B:Q,8,FALSE),"")</f>
        <v>117000</v>
      </c>
      <c r="J299" s="19">
        <v>117000</v>
      </c>
      <c r="K299" s="19">
        <v>90000</v>
      </c>
      <c r="L299" s="18">
        <f>IFERROR(VLOOKUP(C299,LastWeek!B:Q,11,FALSE),"")</f>
        <v>0</v>
      </c>
      <c r="M299" s="19">
        <v>0</v>
      </c>
      <c r="N299" s="20" t="s">
        <v>61</v>
      </c>
      <c r="O299" s="21" t="str">
        <f>IFERROR(VLOOKUP(C299,LastWeek!B:Q,13,FALSE),"")</f>
        <v>MP</v>
      </c>
      <c r="P299" s="16" t="str">
        <f>IFERROR(VLOOKUP(C299,LastWeek!B:Q,14,FALSE),"")</f>
        <v>Done</v>
      </c>
      <c r="Q299" s="16" t="str">
        <f>IFERROR(VLOOKUP(C299,LastWeek!B:Q,15,FALSE),"")</f>
        <v>SalesPM</v>
      </c>
      <c r="R299" s="16"/>
      <c r="S299" s="22" t="str">
        <f>IFERROR(VLOOKUP(C299,LastWeek!B:Q,16,FALSE),"")</f>
        <v>q1 forecast 87k</v>
      </c>
      <c r="T299" s="19">
        <v>0</v>
      </c>
      <c r="U299" s="19">
        <v>0</v>
      </c>
      <c r="V299" s="19">
        <v>0</v>
      </c>
      <c r="W299" s="19">
        <v>0</v>
      </c>
      <c r="X299" s="23">
        <v>117000</v>
      </c>
      <c r="Y299" s="17" t="s">
        <v>58</v>
      </c>
      <c r="Z299" s="24">
        <v>12.3</v>
      </c>
      <c r="AA299" s="23">
        <v>0</v>
      </c>
      <c r="AB299" s="19">
        <v>9496</v>
      </c>
      <c r="AC299" s="25" t="s">
        <v>65</v>
      </c>
      <c r="AD299" s="26" t="str">
        <f t="shared" si="29"/>
        <v>F</v>
      </c>
      <c r="AE299" s="19">
        <v>0</v>
      </c>
      <c r="AF299" s="19">
        <v>58465</v>
      </c>
      <c r="AG299" s="19">
        <v>27000</v>
      </c>
      <c r="AH299" s="19">
        <v>0</v>
      </c>
      <c r="AI299" s="15" t="s">
        <v>62</v>
      </c>
    </row>
    <row r="300" spans="1:35" ht="16.5" customHeight="1">
      <c r="A300">
        <v>2802</v>
      </c>
      <c r="B300" s="13" t="str">
        <f t="shared" si="24"/>
        <v>Normal</v>
      </c>
      <c r="C300" s="14" t="s">
        <v>138</v>
      </c>
      <c r="D300" s="15" t="s">
        <v>60</v>
      </c>
      <c r="E300" s="16">
        <f t="shared" si="25"/>
        <v>0.5</v>
      </c>
      <c r="F300" s="17">
        <f t="shared" si="26"/>
        <v>0.8</v>
      </c>
      <c r="G300" s="17">
        <f t="shared" si="27"/>
        <v>14.9</v>
      </c>
      <c r="H300" s="17">
        <f t="shared" si="28"/>
        <v>22.6</v>
      </c>
      <c r="I300" s="18">
        <f>IFERROR(VLOOKUP(C300,LastWeek!B:Q,8,FALSE),"")</f>
        <v>69000</v>
      </c>
      <c r="J300" s="19">
        <v>84000</v>
      </c>
      <c r="K300" s="19">
        <v>30000</v>
      </c>
      <c r="L300" s="18">
        <f>IFERROR(VLOOKUP(C300,LastWeek!B:Q,11,FALSE),"")</f>
        <v>18000</v>
      </c>
      <c r="M300" s="19">
        <v>3000</v>
      </c>
      <c r="N300" s="20" t="s">
        <v>61</v>
      </c>
      <c r="O300" s="21" t="str">
        <f>IFERROR(VLOOKUP(C300,LastWeek!B:Q,13,FALSE),"")</f>
        <v>MP</v>
      </c>
      <c r="P300" s="16" t="str">
        <f>IFERROR(VLOOKUP(C300,LastWeek!B:Q,14,FALSE),"")</f>
        <v>Done</v>
      </c>
      <c r="Q300" s="16" t="str">
        <f>IFERROR(VLOOKUP(C300,LastWeek!B:Q,15,FALSE),"")</f>
        <v>SalesPM</v>
      </c>
      <c r="R300" s="16"/>
      <c r="S300" s="22" t="str">
        <f>IFERROR(VLOOKUP(C300,LastWeek!B:Q,16,FALSE),"")</f>
        <v>q1 forecast 45k</v>
      </c>
      <c r="T300" s="19">
        <v>3000</v>
      </c>
      <c r="U300" s="19">
        <v>0</v>
      </c>
      <c r="V300" s="19">
        <v>0</v>
      </c>
      <c r="W300" s="19">
        <v>0</v>
      </c>
      <c r="X300" s="23">
        <v>87000</v>
      </c>
      <c r="Y300" s="17">
        <v>15.5</v>
      </c>
      <c r="Z300" s="24">
        <v>23.4</v>
      </c>
      <c r="AA300" s="23">
        <v>5625</v>
      </c>
      <c r="AB300" s="19">
        <v>3715</v>
      </c>
      <c r="AC300" s="25">
        <v>0.7</v>
      </c>
      <c r="AD300" s="26">
        <f t="shared" si="29"/>
        <v>100</v>
      </c>
      <c r="AE300" s="19">
        <v>16663</v>
      </c>
      <c r="AF300" s="19">
        <v>10869</v>
      </c>
      <c r="AG300" s="19">
        <v>5900</v>
      </c>
      <c r="AH300" s="19">
        <v>20000</v>
      </c>
      <c r="AI300" s="15" t="s">
        <v>62</v>
      </c>
    </row>
    <row r="301" spans="1:35" ht="16.5" customHeight="1">
      <c r="A301">
        <v>1574</v>
      </c>
      <c r="B301" s="13" t="str">
        <f t="shared" si="24"/>
        <v>OverStock</v>
      </c>
      <c r="C301" s="14" t="s">
        <v>139</v>
      </c>
      <c r="D301" s="15" t="s">
        <v>60</v>
      </c>
      <c r="E301" s="16">
        <f t="shared" si="25"/>
        <v>0</v>
      </c>
      <c r="F301" s="17">
        <f t="shared" si="26"/>
        <v>0</v>
      </c>
      <c r="G301" s="17">
        <f t="shared" si="27"/>
        <v>17.3</v>
      </c>
      <c r="H301" s="17">
        <f t="shared" si="28"/>
        <v>20.2</v>
      </c>
      <c r="I301" s="18">
        <f>IFERROR(VLOOKUP(C301,LastWeek!B:Q,8,FALSE),"")</f>
        <v>78000</v>
      </c>
      <c r="J301" s="19">
        <v>78000</v>
      </c>
      <c r="K301" s="19">
        <v>24000</v>
      </c>
      <c r="L301" s="18">
        <f>IFERROR(VLOOKUP(C301,LastWeek!B:Q,11,FALSE),"")</f>
        <v>0</v>
      </c>
      <c r="M301" s="19">
        <v>0</v>
      </c>
      <c r="N301" s="20" t="s">
        <v>61</v>
      </c>
      <c r="O301" s="21" t="str">
        <f>IFERROR(VLOOKUP(C301,LastWeek!B:Q,13,FALSE),"")</f>
        <v>MP</v>
      </c>
      <c r="P301" s="16" t="str">
        <f>IFERROR(VLOOKUP(C301,LastWeek!B:Q,14,FALSE),"")</f>
        <v>Done</v>
      </c>
      <c r="Q301" s="16" t="str">
        <f>IFERROR(VLOOKUP(C301,LastWeek!B:Q,15,FALSE),"")</f>
        <v>SalesPM</v>
      </c>
      <c r="R301" s="16"/>
      <c r="S301" s="22" t="str">
        <f>IFERROR(VLOOKUP(C301,LastWeek!B:Q,16,FALSE),"")</f>
        <v>q1 forecast 78k</v>
      </c>
      <c r="T301" s="19">
        <v>0</v>
      </c>
      <c r="U301" s="19">
        <v>0</v>
      </c>
      <c r="V301" s="19">
        <v>0</v>
      </c>
      <c r="W301" s="19">
        <v>0</v>
      </c>
      <c r="X301" s="23">
        <v>78000</v>
      </c>
      <c r="Y301" s="17">
        <v>17.3</v>
      </c>
      <c r="Z301" s="24">
        <v>20.2</v>
      </c>
      <c r="AA301" s="23">
        <v>4500</v>
      </c>
      <c r="AB301" s="19">
        <v>3862</v>
      </c>
      <c r="AC301" s="25">
        <v>0.9</v>
      </c>
      <c r="AD301" s="26">
        <f t="shared" si="29"/>
        <v>100</v>
      </c>
      <c r="AE301" s="19">
        <v>2761</v>
      </c>
      <c r="AF301" s="19">
        <v>26000</v>
      </c>
      <c r="AG301" s="19">
        <v>20000</v>
      </c>
      <c r="AH301" s="19">
        <v>30000</v>
      </c>
      <c r="AI301" s="15" t="s">
        <v>62</v>
      </c>
    </row>
    <row r="302" spans="1:35" ht="16.5" customHeight="1">
      <c r="A302">
        <v>9017</v>
      </c>
      <c r="B302" s="13" t="str">
        <f t="shared" si="24"/>
        <v>Normal</v>
      </c>
      <c r="C302" s="14" t="s">
        <v>140</v>
      </c>
      <c r="D302" s="15" t="s">
        <v>60</v>
      </c>
      <c r="E302" s="16">
        <f t="shared" si="25"/>
        <v>0</v>
      </c>
      <c r="F302" s="17">
        <f t="shared" si="26"/>
        <v>0</v>
      </c>
      <c r="G302" s="17">
        <f t="shared" si="27"/>
        <v>12</v>
      </c>
      <c r="H302" s="17">
        <f t="shared" si="28"/>
        <v>15.8</v>
      </c>
      <c r="I302" s="18">
        <f>IFERROR(VLOOKUP(C302,LastWeek!B:Q,8,FALSE),"")</f>
        <v>9000</v>
      </c>
      <c r="J302" s="19">
        <v>18000</v>
      </c>
      <c r="K302" s="19">
        <v>0</v>
      </c>
      <c r="L302" s="18">
        <f>IFERROR(VLOOKUP(C302,LastWeek!B:Q,11,FALSE),"")</f>
        <v>0</v>
      </c>
      <c r="M302" s="19">
        <v>0</v>
      </c>
      <c r="N302" s="20" t="s">
        <v>61</v>
      </c>
      <c r="O302" s="21" t="str">
        <f>IFERROR(VLOOKUP(C302,LastWeek!B:Q,13,FALSE),"")</f>
        <v>MP</v>
      </c>
      <c r="P302" s="16" t="str">
        <f>IFERROR(VLOOKUP(C302,LastWeek!B:Q,14,FALSE),"")</f>
        <v>Checking</v>
      </c>
      <c r="Q302" s="16" t="str">
        <f>IFERROR(VLOOKUP(C302,LastWeek!B:Q,15,FALSE),"")</f>
        <v>Sales</v>
      </c>
      <c r="R302" s="16"/>
      <c r="S302" s="22">
        <f>IFERROR(VLOOKUP(C302,LastWeek!B:Q,16,FALSE),"")</f>
        <v>0</v>
      </c>
      <c r="T302" s="19">
        <v>0</v>
      </c>
      <c r="U302" s="19">
        <v>0</v>
      </c>
      <c r="V302" s="19">
        <v>0</v>
      </c>
      <c r="W302" s="19">
        <v>0</v>
      </c>
      <c r="X302" s="23">
        <v>18000</v>
      </c>
      <c r="Y302" s="17">
        <v>12</v>
      </c>
      <c r="Z302" s="24">
        <v>15.8</v>
      </c>
      <c r="AA302" s="23">
        <v>1500</v>
      </c>
      <c r="AB302" s="19">
        <v>1139</v>
      </c>
      <c r="AC302" s="25">
        <v>0.8</v>
      </c>
      <c r="AD302" s="26">
        <f t="shared" si="29"/>
        <v>100</v>
      </c>
      <c r="AE302" s="19">
        <v>1247</v>
      </c>
      <c r="AF302" s="19">
        <v>7000</v>
      </c>
      <c r="AG302" s="19">
        <v>4000</v>
      </c>
      <c r="AH302" s="19">
        <v>1000</v>
      </c>
      <c r="AI302" s="15" t="s">
        <v>62</v>
      </c>
    </row>
    <row r="303" spans="1:35" ht="16.5" customHeight="1">
      <c r="A303">
        <v>1594</v>
      </c>
      <c r="B303" s="13" t="str">
        <f t="shared" si="24"/>
        <v>Normal</v>
      </c>
      <c r="C303" s="14" t="s">
        <v>141</v>
      </c>
      <c r="D303" s="15" t="s">
        <v>60</v>
      </c>
      <c r="E303" s="16">
        <f t="shared" si="25"/>
        <v>0</v>
      </c>
      <c r="F303" s="17">
        <f t="shared" si="26"/>
        <v>0</v>
      </c>
      <c r="G303" s="17">
        <f t="shared" si="27"/>
        <v>12</v>
      </c>
      <c r="H303" s="17">
        <f t="shared" si="28"/>
        <v>5.8</v>
      </c>
      <c r="I303" s="18">
        <f>IFERROR(VLOOKUP(C303,LastWeek!B:Q,8,FALSE),"")</f>
        <v>18000</v>
      </c>
      <c r="J303" s="19">
        <v>18000</v>
      </c>
      <c r="K303" s="19">
        <v>12000</v>
      </c>
      <c r="L303" s="18">
        <f>IFERROR(VLOOKUP(C303,LastWeek!B:Q,11,FALSE),"")</f>
        <v>0</v>
      </c>
      <c r="M303" s="19">
        <v>0</v>
      </c>
      <c r="N303" s="20" t="s">
        <v>61</v>
      </c>
      <c r="O303" s="21" t="str">
        <f>IFERROR(VLOOKUP(C303,LastWeek!B:Q,13,FALSE),"")</f>
        <v>MP</v>
      </c>
      <c r="P303" s="16" t="str">
        <f>IFERROR(VLOOKUP(C303,LastWeek!B:Q,14,FALSE),"")</f>
        <v>Checking</v>
      </c>
      <c r="Q303" s="16" t="str">
        <f>IFERROR(VLOOKUP(C303,LastWeek!B:Q,15,FALSE),"")</f>
        <v>Sales</v>
      </c>
      <c r="R303" s="16"/>
      <c r="S303" s="22">
        <f>IFERROR(VLOOKUP(C303,LastWeek!B:Q,16,FALSE),"")</f>
        <v>0</v>
      </c>
      <c r="T303" s="19">
        <v>0</v>
      </c>
      <c r="U303" s="19">
        <v>0</v>
      </c>
      <c r="V303" s="19">
        <v>0</v>
      </c>
      <c r="W303" s="19">
        <v>0</v>
      </c>
      <c r="X303" s="23">
        <v>18000</v>
      </c>
      <c r="Y303" s="17">
        <v>12</v>
      </c>
      <c r="Z303" s="24">
        <v>5.8</v>
      </c>
      <c r="AA303" s="23">
        <v>1500</v>
      </c>
      <c r="AB303" s="19">
        <v>3121</v>
      </c>
      <c r="AC303" s="25">
        <v>2.1</v>
      </c>
      <c r="AD303" s="26">
        <f t="shared" si="29"/>
        <v>150</v>
      </c>
      <c r="AE303" s="19">
        <v>560</v>
      </c>
      <c r="AF303" s="19">
        <v>27530</v>
      </c>
      <c r="AG303" s="19">
        <v>3000</v>
      </c>
      <c r="AH303" s="19">
        <v>0</v>
      </c>
      <c r="AI303" s="15" t="s">
        <v>62</v>
      </c>
    </row>
    <row r="304" spans="1:35" ht="16.5" customHeight="1">
      <c r="A304">
        <v>1595</v>
      </c>
      <c r="B304" s="13" t="str">
        <f t="shared" si="24"/>
        <v>OverStock</v>
      </c>
      <c r="C304" s="14" t="s">
        <v>142</v>
      </c>
      <c r="D304" s="15" t="s">
        <v>60</v>
      </c>
      <c r="E304" s="16">
        <f t="shared" si="25"/>
        <v>0.4</v>
      </c>
      <c r="F304" s="17">
        <f t="shared" si="26"/>
        <v>0.1</v>
      </c>
      <c r="G304" s="17">
        <f t="shared" si="27"/>
        <v>23.6</v>
      </c>
      <c r="H304" s="17">
        <f t="shared" si="28"/>
        <v>6.8</v>
      </c>
      <c r="I304" s="18">
        <f>IFERROR(VLOOKUP(C304,LastWeek!B:Q,8,FALSE),"")</f>
        <v>594000</v>
      </c>
      <c r="J304" s="19">
        <v>594000</v>
      </c>
      <c r="K304" s="19">
        <v>513000</v>
      </c>
      <c r="L304" s="18">
        <f>IFERROR(VLOOKUP(C304,LastWeek!B:Q,11,FALSE),"")</f>
        <v>48000</v>
      </c>
      <c r="M304" s="19">
        <v>9000</v>
      </c>
      <c r="N304" s="20" t="s">
        <v>61</v>
      </c>
      <c r="O304" s="21" t="str">
        <f>IFERROR(VLOOKUP(C304,LastWeek!B:Q,13,FALSE),"")</f>
        <v>MP</v>
      </c>
      <c r="P304" s="16" t="str">
        <f>IFERROR(VLOOKUP(C304,LastWeek!B:Q,14,FALSE),"")</f>
        <v>Done</v>
      </c>
      <c r="Q304" s="16" t="str">
        <f>IFERROR(VLOOKUP(C304,LastWeek!B:Q,15,FALSE),"")</f>
        <v>SalesPM</v>
      </c>
      <c r="R304" s="16"/>
      <c r="S304" s="22" t="str">
        <f>IFERROR(VLOOKUP(C304,LastWeek!B:Q,16,FALSE),"")</f>
        <v>shortagae</v>
      </c>
      <c r="T304" s="19">
        <v>9000</v>
      </c>
      <c r="U304" s="19">
        <v>0</v>
      </c>
      <c r="V304" s="19">
        <v>0</v>
      </c>
      <c r="W304" s="19">
        <v>0</v>
      </c>
      <c r="X304" s="23">
        <v>603000</v>
      </c>
      <c r="Y304" s="17">
        <v>24</v>
      </c>
      <c r="Z304" s="24">
        <v>6.9</v>
      </c>
      <c r="AA304" s="23">
        <v>25125</v>
      </c>
      <c r="AB304" s="19">
        <v>86994</v>
      </c>
      <c r="AC304" s="25">
        <v>3.5</v>
      </c>
      <c r="AD304" s="26">
        <f t="shared" si="29"/>
        <v>150</v>
      </c>
      <c r="AE304" s="19">
        <v>221663</v>
      </c>
      <c r="AF304" s="19">
        <v>469786</v>
      </c>
      <c r="AG304" s="19">
        <v>185944</v>
      </c>
      <c r="AH304" s="19">
        <v>84100</v>
      </c>
      <c r="AI304" s="15" t="s">
        <v>62</v>
      </c>
    </row>
    <row r="305" spans="1:35" ht="16.5" customHeight="1">
      <c r="A305">
        <v>5050</v>
      </c>
      <c r="B305" s="13" t="str">
        <f t="shared" si="24"/>
        <v>ZeroZero</v>
      </c>
      <c r="C305" s="14" t="s">
        <v>143</v>
      </c>
      <c r="D305" s="15" t="s">
        <v>60</v>
      </c>
      <c r="E305" s="16" t="str">
        <f t="shared" si="25"/>
        <v>前八週無拉料</v>
      </c>
      <c r="F305" s="17" t="str">
        <f t="shared" si="26"/>
        <v>--</v>
      </c>
      <c r="G305" s="17" t="str">
        <f t="shared" si="27"/>
        <v>--</v>
      </c>
      <c r="H305" s="17" t="str">
        <f t="shared" si="28"/>
        <v>--</v>
      </c>
      <c r="I305" s="18">
        <f>IFERROR(VLOOKUP(C305,LastWeek!B:Q,8,FALSE),"")</f>
        <v>0</v>
      </c>
      <c r="J305" s="19">
        <v>3000</v>
      </c>
      <c r="K305" s="19">
        <v>0</v>
      </c>
      <c r="L305" s="18">
        <f>IFERROR(VLOOKUP(C305,LastWeek!B:Q,11,FALSE),"")</f>
        <v>0</v>
      </c>
      <c r="M305" s="19">
        <v>0</v>
      </c>
      <c r="N305" s="20" t="s">
        <v>61</v>
      </c>
      <c r="O305" s="21" t="str">
        <f>IFERROR(VLOOKUP(C305,LastWeek!B:Q,13,FALSE),"")</f>
        <v>MP</v>
      </c>
      <c r="P305" s="16" t="str">
        <f>IFERROR(VLOOKUP(C305,LastWeek!B:Q,14,FALSE),"")</f>
        <v>Checking</v>
      </c>
      <c r="Q305" s="16" t="str">
        <f>IFERROR(VLOOKUP(C305,LastWeek!B:Q,15,FALSE),"")</f>
        <v>SalesPM</v>
      </c>
      <c r="R305" s="16"/>
      <c r="S305" s="22" t="str">
        <f>IFERROR(VLOOKUP(C305,LastWeek!B:Q,16,FALSE),"")</f>
        <v>Transfer to Edom</v>
      </c>
      <c r="T305" s="19">
        <v>0</v>
      </c>
      <c r="U305" s="19">
        <v>0</v>
      </c>
      <c r="V305" s="19">
        <v>0</v>
      </c>
      <c r="W305" s="19">
        <v>0</v>
      </c>
      <c r="X305" s="23">
        <v>3000</v>
      </c>
      <c r="Y305" s="17" t="s">
        <v>58</v>
      </c>
      <c r="Z305" s="24" t="s">
        <v>58</v>
      </c>
      <c r="AA305" s="23">
        <v>0</v>
      </c>
      <c r="AB305" s="19">
        <v>0</v>
      </c>
      <c r="AC305" s="25" t="s">
        <v>68</v>
      </c>
      <c r="AD305" s="26" t="str">
        <f t="shared" si="29"/>
        <v>E</v>
      </c>
      <c r="AE305" s="19">
        <v>0</v>
      </c>
      <c r="AF305" s="19">
        <v>0</v>
      </c>
      <c r="AG305" s="19">
        <v>0</v>
      </c>
      <c r="AH305" s="19">
        <v>0</v>
      </c>
      <c r="AI305" s="15" t="s">
        <v>62</v>
      </c>
    </row>
    <row r="306" spans="1:35" ht="16.5" customHeight="1">
      <c r="A306">
        <v>1566</v>
      </c>
      <c r="B306" s="13" t="str">
        <f t="shared" si="24"/>
        <v>FCST</v>
      </c>
      <c r="C306" s="14" t="s">
        <v>144</v>
      </c>
      <c r="D306" s="15" t="s">
        <v>60</v>
      </c>
      <c r="E306" s="16" t="str">
        <f t="shared" si="25"/>
        <v>前八週無拉料</v>
      </c>
      <c r="F306" s="17">
        <f t="shared" si="26"/>
        <v>0.3</v>
      </c>
      <c r="G306" s="17" t="str">
        <f t="shared" si="27"/>
        <v>--</v>
      </c>
      <c r="H306" s="17">
        <f t="shared" si="28"/>
        <v>42.4</v>
      </c>
      <c r="I306" s="18">
        <f>IFERROR(VLOOKUP(C306,LastWeek!B:Q,8,FALSE),"")</f>
        <v>75000</v>
      </c>
      <c r="J306" s="19">
        <v>99000</v>
      </c>
      <c r="K306" s="19">
        <v>75000</v>
      </c>
      <c r="L306" s="18">
        <f>IFERROR(VLOOKUP(C306,LastWeek!B:Q,11,FALSE),"")</f>
        <v>675</v>
      </c>
      <c r="M306" s="19">
        <v>675</v>
      </c>
      <c r="N306" s="20" t="s">
        <v>61</v>
      </c>
      <c r="O306" s="21" t="str">
        <f>IFERROR(VLOOKUP(C306,LastWeek!B:Q,13,FALSE),"")</f>
        <v>New</v>
      </c>
      <c r="P306" s="16" t="str">
        <f>IFERROR(VLOOKUP(C306,LastWeek!B:Q,14,FALSE),"")</f>
        <v>Checking</v>
      </c>
      <c r="Q306" s="16" t="str">
        <f>IFERROR(VLOOKUP(C306,LastWeek!B:Q,15,FALSE),"")</f>
        <v>Sales</v>
      </c>
      <c r="R306" s="16"/>
      <c r="S306" s="22" t="str">
        <f>IFERROR(VLOOKUP(C306,LastWeek!B:Q,16,FALSE),"")</f>
        <v>checking new project mp date</v>
      </c>
      <c r="T306" s="19">
        <v>675</v>
      </c>
      <c r="U306" s="19">
        <v>0</v>
      </c>
      <c r="V306" s="19">
        <v>0</v>
      </c>
      <c r="W306" s="19">
        <v>0</v>
      </c>
      <c r="X306" s="23">
        <v>99675</v>
      </c>
      <c r="Y306" s="17" t="s">
        <v>58</v>
      </c>
      <c r="Z306" s="24">
        <v>42.7</v>
      </c>
      <c r="AA306" s="23">
        <v>0</v>
      </c>
      <c r="AB306" s="19">
        <v>2333</v>
      </c>
      <c r="AC306" s="25" t="s">
        <v>65</v>
      </c>
      <c r="AD306" s="26" t="str">
        <f t="shared" si="29"/>
        <v>F</v>
      </c>
      <c r="AE306" s="19">
        <v>11000</v>
      </c>
      <c r="AF306" s="19">
        <v>10000</v>
      </c>
      <c r="AG306" s="19">
        <v>0</v>
      </c>
      <c r="AH306" s="19">
        <v>0</v>
      </c>
      <c r="AI306" s="15" t="s">
        <v>62</v>
      </c>
    </row>
    <row r="307" spans="1:35" ht="16.5" customHeight="1">
      <c r="A307">
        <v>1575</v>
      </c>
      <c r="B307" s="13" t="str">
        <f t="shared" si="24"/>
        <v>OverStock</v>
      </c>
      <c r="C307" s="14" t="s">
        <v>146</v>
      </c>
      <c r="D307" s="15" t="s">
        <v>60</v>
      </c>
      <c r="E307" s="16">
        <f t="shared" si="25"/>
        <v>5</v>
      </c>
      <c r="F307" s="17">
        <f t="shared" si="26"/>
        <v>7.5</v>
      </c>
      <c r="G307" s="17">
        <f t="shared" si="27"/>
        <v>18</v>
      </c>
      <c r="H307" s="17">
        <f t="shared" si="28"/>
        <v>27.1</v>
      </c>
      <c r="I307" s="18">
        <f>IFERROR(VLOOKUP(C307,LastWeek!B:Q,8,FALSE),"")</f>
        <v>69000</v>
      </c>
      <c r="J307" s="19">
        <v>54000</v>
      </c>
      <c r="K307" s="19">
        <v>54000</v>
      </c>
      <c r="L307" s="18">
        <f>IFERROR(VLOOKUP(C307,LastWeek!B:Q,11,FALSE),"")</f>
        <v>0</v>
      </c>
      <c r="M307" s="19">
        <v>15000</v>
      </c>
      <c r="N307" s="20" t="s">
        <v>61</v>
      </c>
      <c r="O307" s="21" t="str">
        <f>IFERROR(VLOOKUP(C307,LastWeek!B:Q,13,FALSE),"")</f>
        <v>MP</v>
      </c>
      <c r="P307" s="16" t="str">
        <f>IFERROR(VLOOKUP(C307,LastWeek!B:Q,14,FALSE),"")</f>
        <v>Done</v>
      </c>
      <c r="Q307" s="16" t="str">
        <f>IFERROR(VLOOKUP(C307,LastWeek!B:Q,15,FALSE),"")</f>
        <v>SalesPM</v>
      </c>
      <c r="R307" s="16"/>
      <c r="S307" s="22" t="str">
        <f>IFERROR(VLOOKUP(C307,LastWeek!B:Q,16,FALSE),"")</f>
        <v>shortage</v>
      </c>
      <c r="T307" s="19">
        <v>15000</v>
      </c>
      <c r="U307" s="19">
        <v>0</v>
      </c>
      <c r="V307" s="19">
        <v>0</v>
      </c>
      <c r="W307" s="19">
        <v>0</v>
      </c>
      <c r="X307" s="23">
        <v>69000</v>
      </c>
      <c r="Y307" s="17">
        <v>23</v>
      </c>
      <c r="Z307" s="24">
        <v>34.6</v>
      </c>
      <c r="AA307" s="23">
        <v>3000</v>
      </c>
      <c r="AB307" s="19">
        <v>1995</v>
      </c>
      <c r="AC307" s="25">
        <v>0.7</v>
      </c>
      <c r="AD307" s="26">
        <f t="shared" si="29"/>
        <v>100</v>
      </c>
      <c r="AE307" s="19">
        <v>0</v>
      </c>
      <c r="AF307" s="19">
        <v>17958</v>
      </c>
      <c r="AG307" s="19">
        <v>6000</v>
      </c>
      <c r="AH307" s="19">
        <v>0</v>
      </c>
      <c r="AI307" s="15" t="s">
        <v>62</v>
      </c>
    </row>
    <row r="308" spans="1:35" ht="16.5" customHeight="1">
      <c r="A308">
        <v>1576</v>
      </c>
      <c r="B308" s="13" t="str">
        <f t="shared" si="24"/>
        <v>FCST</v>
      </c>
      <c r="C308" s="14" t="s">
        <v>235</v>
      </c>
      <c r="D308" s="15" t="s">
        <v>60</v>
      </c>
      <c r="E308" s="16" t="str">
        <f t="shared" si="25"/>
        <v>前八週無拉料</v>
      </c>
      <c r="F308" s="17">
        <f t="shared" si="26"/>
        <v>0</v>
      </c>
      <c r="G308" s="17" t="str">
        <f t="shared" si="27"/>
        <v>--</v>
      </c>
      <c r="H308" s="17">
        <f t="shared" si="28"/>
        <v>254.8</v>
      </c>
      <c r="I308" s="18">
        <f>IFERROR(VLOOKUP(C308,LastWeek!B:Q,8,FALSE),"")</f>
        <v>226500</v>
      </c>
      <c r="J308" s="19">
        <v>226500</v>
      </c>
      <c r="K308" s="19">
        <v>199500</v>
      </c>
      <c r="L308" s="18">
        <f>IFERROR(VLOOKUP(C308,LastWeek!B:Q,11,FALSE),"")</f>
        <v>0</v>
      </c>
      <c r="M308" s="19">
        <v>0</v>
      </c>
      <c r="N308" s="20" t="s">
        <v>61</v>
      </c>
      <c r="O308" s="21" t="str">
        <f>IFERROR(VLOOKUP(C308,LastWeek!B:Q,13,FALSE),"")</f>
        <v>New</v>
      </c>
      <c r="P308" s="16" t="str">
        <f>IFERROR(VLOOKUP(C308,LastWeek!B:Q,14,FALSE),"")</f>
        <v>Done</v>
      </c>
      <c r="Q308" s="16" t="str">
        <f>IFERROR(VLOOKUP(C308,LastWeek!B:Q,15,FALSE),"")</f>
        <v>SalesPM</v>
      </c>
      <c r="R308" s="16"/>
      <c r="S308" s="22" t="str">
        <f>IFERROR(VLOOKUP(C308,LastWeek!B:Q,16,FALSE),"")</f>
        <v>new project mp in Feb FORECAST 40K/M</v>
      </c>
      <c r="T308" s="19">
        <v>0</v>
      </c>
      <c r="U308" s="19">
        <v>0</v>
      </c>
      <c r="V308" s="19">
        <v>0</v>
      </c>
      <c r="W308" s="19">
        <v>0</v>
      </c>
      <c r="X308" s="23">
        <v>226500</v>
      </c>
      <c r="Y308" s="17" t="s">
        <v>58</v>
      </c>
      <c r="Z308" s="24">
        <v>254.8</v>
      </c>
      <c r="AA308" s="23">
        <v>0</v>
      </c>
      <c r="AB308" s="19">
        <v>889</v>
      </c>
      <c r="AC308" s="25" t="s">
        <v>65</v>
      </c>
      <c r="AD308" s="26" t="str">
        <f t="shared" si="29"/>
        <v>F</v>
      </c>
      <c r="AE308" s="19">
        <v>0</v>
      </c>
      <c r="AF308" s="19">
        <v>0</v>
      </c>
      <c r="AG308" s="19">
        <v>63800</v>
      </c>
      <c r="AH308" s="19">
        <v>0</v>
      </c>
      <c r="AI308" s="15" t="s">
        <v>62</v>
      </c>
    </row>
    <row r="309" spans="1:35" ht="16.5" customHeight="1">
      <c r="A309">
        <v>1577</v>
      </c>
      <c r="B309" s="13" t="str">
        <f t="shared" si="24"/>
        <v>ZeroZero</v>
      </c>
      <c r="C309" s="14" t="s">
        <v>236</v>
      </c>
      <c r="D309" s="15" t="s">
        <v>60</v>
      </c>
      <c r="E309" s="16" t="str">
        <f t="shared" si="25"/>
        <v>前八週無拉料</v>
      </c>
      <c r="F309" s="17" t="str">
        <f t="shared" si="26"/>
        <v>--</v>
      </c>
      <c r="G309" s="17" t="str">
        <f t="shared" si="27"/>
        <v>--</v>
      </c>
      <c r="H309" s="17" t="str">
        <f t="shared" si="28"/>
        <v>--</v>
      </c>
      <c r="I309" s="18">
        <f>IFERROR(VLOOKUP(C309,LastWeek!B:Q,8,FALSE),"")</f>
        <v>102000</v>
      </c>
      <c r="J309" s="19">
        <v>102000</v>
      </c>
      <c r="K309" s="19">
        <v>87000</v>
      </c>
      <c r="L309" s="18">
        <f>IFERROR(VLOOKUP(C309,LastWeek!B:Q,11,FALSE),"")</f>
        <v>0</v>
      </c>
      <c r="M309" s="19">
        <v>0</v>
      </c>
      <c r="N309" s="20" t="s">
        <v>61</v>
      </c>
      <c r="O309" s="21" t="str">
        <f>IFERROR(VLOOKUP(C309,LastWeek!B:Q,13,FALSE),"")</f>
        <v>MP</v>
      </c>
      <c r="P309" s="16" t="str">
        <f>IFERROR(VLOOKUP(C309,LastWeek!B:Q,14,FALSE),"")</f>
        <v>Done</v>
      </c>
      <c r="Q309" s="16" t="str">
        <f>IFERROR(VLOOKUP(C309,LastWeek!B:Q,15,FALSE),"")</f>
        <v>SalesPM</v>
      </c>
      <c r="R309" s="16"/>
      <c r="S309" s="22" t="str">
        <f>IFERROR(VLOOKUP(C309,LastWeek!B:Q,16,FALSE),"")</f>
        <v>new project mp in Feb FORECAST 40K/M</v>
      </c>
      <c r="T309" s="19">
        <v>0</v>
      </c>
      <c r="U309" s="19">
        <v>0</v>
      </c>
      <c r="V309" s="19">
        <v>0</v>
      </c>
      <c r="W309" s="19">
        <v>0</v>
      </c>
      <c r="X309" s="23">
        <v>102000</v>
      </c>
      <c r="Y309" s="17" t="s">
        <v>58</v>
      </c>
      <c r="Z309" s="24" t="s">
        <v>58</v>
      </c>
      <c r="AA309" s="23">
        <v>0</v>
      </c>
      <c r="AB309" s="19">
        <v>0</v>
      </c>
      <c r="AC309" s="25" t="s">
        <v>68</v>
      </c>
      <c r="AD309" s="26" t="str">
        <f t="shared" si="29"/>
        <v>E</v>
      </c>
      <c r="AE309" s="19">
        <v>0</v>
      </c>
      <c r="AF309" s="19">
        <v>0</v>
      </c>
      <c r="AG309" s="19">
        <v>27800</v>
      </c>
      <c r="AH309" s="19">
        <v>0</v>
      </c>
      <c r="AI309" s="15" t="s">
        <v>62</v>
      </c>
    </row>
    <row r="310" spans="1:35" ht="16.5" hidden="1" customHeight="1">
      <c r="A310">
        <v>1578</v>
      </c>
      <c r="B310" s="13" t="str">
        <f t="shared" si="24"/>
        <v>FCST</v>
      </c>
      <c r="C310" s="14" t="s">
        <v>147</v>
      </c>
      <c r="D310" s="15" t="s">
        <v>60</v>
      </c>
      <c r="E310" s="16" t="str">
        <f t="shared" si="25"/>
        <v>前八週無拉料</v>
      </c>
      <c r="F310" s="17">
        <f t="shared" si="26"/>
        <v>0</v>
      </c>
      <c r="G310" s="17" t="str">
        <f t="shared" si="27"/>
        <v>--</v>
      </c>
      <c r="H310" s="17">
        <f t="shared" si="28"/>
        <v>0</v>
      </c>
      <c r="I310" s="18">
        <f>IFERROR(VLOOKUP(C310,LastWeek!B:Q,8,FALSE),"")</f>
        <v>0</v>
      </c>
      <c r="J310" s="19">
        <v>0</v>
      </c>
      <c r="K310" s="19">
        <v>0</v>
      </c>
      <c r="L310" s="18">
        <f>IFERROR(VLOOKUP(C310,LastWeek!B:Q,11,FALSE),"")</f>
        <v>9000</v>
      </c>
      <c r="M310" s="19">
        <v>0</v>
      </c>
      <c r="N310" s="20" t="s">
        <v>61</v>
      </c>
      <c r="O310" s="21" t="str">
        <f>IFERROR(VLOOKUP(C310,LastWeek!B:Q,13,FALSE),"")</f>
        <v>MP</v>
      </c>
      <c r="P310" s="16" t="str">
        <f>IFERROR(VLOOKUP(C310,LastWeek!B:Q,14,FALSE),"")</f>
        <v>Done</v>
      </c>
      <c r="Q310" s="16" t="str">
        <f>IFERROR(VLOOKUP(C310,LastWeek!B:Q,15,FALSE),"")</f>
        <v>SalesPM</v>
      </c>
      <c r="R310" s="16"/>
      <c r="S310" s="22" t="str">
        <f>IFERROR(VLOOKUP(C310,LastWeek!B:Q,16,FALSE),"")</f>
        <v>for other cust</v>
      </c>
      <c r="T310" s="19">
        <v>0</v>
      </c>
      <c r="U310" s="19">
        <v>0</v>
      </c>
      <c r="V310" s="19">
        <v>0</v>
      </c>
      <c r="W310" s="19">
        <v>0</v>
      </c>
      <c r="X310" s="23">
        <v>0</v>
      </c>
      <c r="Y310" s="17" t="s">
        <v>58</v>
      </c>
      <c r="Z310" s="24">
        <v>0</v>
      </c>
      <c r="AA310" s="23">
        <v>0</v>
      </c>
      <c r="AB310" s="19">
        <v>1</v>
      </c>
      <c r="AC310" s="25" t="s">
        <v>65</v>
      </c>
      <c r="AD310" s="26" t="str">
        <f t="shared" si="29"/>
        <v>F</v>
      </c>
      <c r="AE310" s="19">
        <v>0</v>
      </c>
      <c r="AF310" s="19">
        <v>10</v>
      </c>
      <c r="AG310" s="19">
        <v>0</v>
      </c>
      <c r="AH310" s="19">
        <v>0</v>
      </c>
      <c r="AI310" s="15" t="s">
        <v>62</v>
      </c>
    </row>
    <row r="311" spans="1:35" ht="16.5" hidden="1" customHeight="1">
      <c r="A311">
        <v>3407</v>
      </c>
      <c r="B311" s="13" t="str">
        <f t="shared" si="24"/>
        <v>None</v>
      </c>
      <c r="C311" s="14" t="s">
        <v>148</v>
      </c>
      <c r="D311" s="15" t="s">
        <v>60</v>
      </c>
      <c r="E311" s="16" t="str">
        <f t="shared" si="25"/>
        <v>前八週無拉料</v>
      </c>
      <c r="F311" s="17" t="str">
        <f t="shared" si="26"/>
        <v>--</v>
      </c>
      <c r="G311" s="17" t="str">
        <f t="shared" si="27"/>
        <v>--</v>
      </c>
      <c r="H311" s="17" t="str">
        <f t="shared" si="28"/>
        <v>--</v>
      </c>
      <c r="I311" s="18">
        <f>IFERROR(VLOOKUP(C311,LastWeek!B:Q,8,FALSE),"")</f>
        <v>0</v>
      </c>
      <c r="J311" s="19">
        <v>0</v>
      </c>
      <c r="K311" s="19">
        <v>0</v>
      </c>
      <c r="L311" s="18">
        <f>IFERROR(VLOOKUP(C311,LastWeek!B:Q,11,FALSE),"")</f>
        <v>0</v>
      </c>
      <c r="M311" s="19">
        <v>0</v>
      </c>
      <c r="N311" s="20" t="s">
        <v>61</v>
      </c>
      <c r="O311" s="21" t="str">
        <f>IFERROR(VLOOKUP(C311,LastWeek!B:Q,13,FALSE),"")</f>
        <v>MP</v>
      </c>
      <c r="P311" s="16" t="str">
        <f>IFERROR(VLOOKUP(C311,LastWeek!B:Q,14,FALSE),"")</f>
        <v>Slow</v>
      </c>
      <c r="Q311" s="16" t="str">
        <f>IFERROR(VLOOKUP(C311,LastWeek!B:Q,15,FALSE),"")</f>
        <v>SalesPM</v>
      </c>
      <c r="R311" s="16"/>
      <c r="S311" s="22">
        <f>IFERROR(VLOOKUP(C311,LastWeek!B:Q,16,FALSE),"")</f>
        <v>0</v>
      </c>
      <c r="T311" s="19">
        <v>0</v>
      </c>
      <c r="U311" s="19">
        <v>0</v>
      </c>
      <c r="V311" s="19">
        <v>0</v>
      </c>
      <c r="W311" s="19">
        <v>0</v>
      </c>
      <c r="X311" s="23">
        <v>0</v>
      </c>
      <c r="Y311" s="17" t="s">
        <v>58</v>
      </c>
      <c r="Z311" s="24" t="s">
        <v>58</v>
      </c>
      <c r="AA311" s="23">
        <v>0</v>
      </c>
      <c r="AB311" s="19">
        <v>0</v>
      </c>
      <c r="AC311" s="25" t="s">
        <v>68</v>
      </c>
      <c r="AD311" s="26" t="str">
        <f t="shared" si="29"/>
        <v>E</v>
      </c>
      <c r="AE311" s="19">
        <v>0</v>
      </c>
      <c r="AF311" s="19">
        <v>0</v>
      </c>
      <c r="AG311" s="19">
        <v>0</v>
      </c>
      <c r="AH311" s="19">
        <v>0</v>
      </c>
      <c r="AI311" s="15" t="s">
        <v>62</v>
      </c>
    </row>
    <row r="312" spans="1:35" ht="16.5" customHeight="1">
      <c r="A312">
        <v>1579</v>
      </c>
      <c r="B312" s="13" t="str">
        <f t="shared" si="24"/>
        <v>OverStock</v>
      </c>
      <c r="C312" s="14" t="s">
        <v>149</v>
      </c>
      <c r="D312" s="15" t="s">
        <v>60</v>
      </c>
      <c r="E312" s="16">
        <f t="shared" si="25"/>
        <v>0</v>
      </c>
      <c r="F312" s="17">
        <f t="shared" si="26"/>
        <v>0</v>
      </c>
      <c r="G312" s="17">
        <f t="shared" si="27"/>
        <v>18.7</v>
      </c>
      <c r="H312" s="17">
        <f t="shared" si="28"/>
        <v>7.5</v>
      </c>
      <c r="I312" s="18">
        <f>IFERROR(VLOOKUP(C312,LastWeek!B:Q,8,FALSE),"")</f>
        <v>21000</v>
      </c>
      <c r="J312" s="19">
        <v>21000</v>
      </c>
      <c r="K312" s="19">
        <v>15000</v>
      </c>
      <c r="L312" s="18">
        <f>IFERROR(VLOOKUP(C312,LastWeek!B:Q,11,FALSE),"")</f>
        <v>0</v>
      </c>
      <c r="M312" s="19">
        <v>0</v>
      </c>
      <c r="N312" s="20" t="s">
        <v>61</v>
      </c>
      <c r="O312" s="21" t="str">
        <f>IFERROR(VLOOKUP(C312,LastWeek!B:Q,13,FALSE),"")</f>
        <v>MP</v>
      </c>
      <c r="P312" s="16" t="str">
        <f>IFERROR(VLOOKUP(C312,LastWeek!B:Q,14,FALSE),"")</f>
        <v>Done</v>
      </c>
      <c r="Q312" s="16" t="str">
        <f>IFERROR(VLOOKUP(C312,LastWeek!B:Q,15,FALSE),"")</f>
        <v>SalesPM</v>
      </c>
      <c r="R312" s="16"/>
      <c r="S312" s="22" t="str">
        <f>IFERROR(VLOOKUP(C312,LastWeek!B:Q,16,FALSE),"")</f>
        <v xml:space="preserve">q1 forecast 42k </v>
      </c>
      <c r="T312" s="19">
        <v>0</v>
      </c>
      <c r="U312" s="19">
        <v>0</v>
      </c>
      <c r="V312" s="19">
        <v>0</v>
      </c>
      <c r="W312" s="19">
        <v>0</v>
      </c>
      <c r="X312" s="23">
        <v>21000</v>
      </c>
      <c r="Y312" s="17">
        <v>18.7</v>
      </c>
      <c r="Z312" s="24">
        <v>7.5</v>
      </c>
      <c r="AA312" s="23">
        <v>1125</v>
      </c>
      <c r="AB312" s="19">
        <v>2798</v>
      </c>
      <c r="AC312" s="25">
        <v>2.5</v>
      </c>
      <c r="AD312" s="26">
        <f t="shared" si="29"/>
        <v>150</v>
      </c>
      <c r="AE312" s="19">
        <v>4783</v>
      </c>
      <c r="AF312" s="19">
        <v>17400</v>
      </c>
      <c r="AG312" s="19">
        <v>14600</v>
      </c>
      <c r="AH312" s="19">
        <v>15200</v>
      </c>
      <c r="AI312" s="15" t="s">
        <v>62</v>
      </c>
    </row>
    <row r="313" spans="1:35" ht="16.5" customHeight="1">
      <c r="A313">
        <v>1549</v>
      </c>
      <c r="B313" s="13" t="str">
        <f t="shared" si="24"/>
        <v>FCST</v>
      </c>
      <c r="C313" s="14" t="s">
        <v>150</v>
      </c>
      <c r="D313" s="15" t="s">
        <v>60</v>
      </c>
      <c r="E313" s="16" t="str">
        <f t="shared" si="25"/>
        <v>前八週無拉料</v>
      </c>
      <c r="F313" s="17">
        <f t="shared" si="26"/>
        <v>5.7</v>
      </c>
      <c r="G313" s="17" t="str">
        <f t="shared" si="27"/>
        <v>--</v>
      </c>
      <c r="H313" s="17">
        <f t="shared" si="28"/>
        <v>0</v>
      </c>
      <c r="I313" s="18">
        <f>IFERROR(VLOOKUP(C313,LastWeek!B:Q,8,FALSE),"")</f>
        <v>6000</v>
      </c>
      <c r="J313" s="19">
        <v>0</v>
      </c>
      <c r="K313" s="19">
        <v>0</v>
      </c>
      <c r="L313" s="18">
        <f>IFERROR(VLOOKUP(C313,LastWeek!B:Q,11,FALSE),"")</f>
        <v>0</v>
      </c>
      <c r="M313" s="19">
        <v>6000</v>
      </c>
      <c r="N313" s="20" t="s">
        <v>61</v>
      </c>
      <c r="O313" s="21" t="str">
        <f>IFERROR(VLOOKUP(C313,LastWeek!B:Q,13,FALSE),"")</f>
        <v>MP</v>
      </c>
      <c r="P313" s="16" t="str">
        <f>IFERROR(VLOOKUP(C313,LastWeek!B:Q,14,FALSE),"")</f>
        <v>Done</v>
      </c>
      <c r="Q313" s="16" t="str">
        <f>IFERROR(VLOOKUP(C313,LastWeek!B:Q,15,FALSE),"")</f>
        <v>SalesPM</v>
      </c>
      <c r="R313" s="16"/>
      <c r="S313" s="22" t="str">
        <f>IFERROR(VLOOKUP(C313,LastWeek!B:Q,16,FALSE),"")</f>
        <v xml:space="preserve">q1 forecast 15k </v>
      </c>
      <c r="T313" s="19">
        <v>6000</v>
      </c>
      <c r="U313" s="19">
        <v>0</v>
      </c>
      <c r="V313" s="19">
        <v>0</v>
      </c>
      <c r="W313" s="19">
        <v>0</v>
      </c>
      <c r="X313" s="23">
        <v>6000</v>
      </c>
      <c r="Y313" s="17" t="s">
        <v>58</v>
      </c>
      <c r="Z313" s="24">
        <v>5.7</v>
      </c>
      <c r="AA313" s="23">
        <v>0</v>
      </c>
      <c r="AB313" s="19">
        <v>1056</v>
      </c>
      <c r="AC313" s="25" t="s">
        <v>65</v>
      </c>
      <c r="AD313" s="26" t="str">
        <f t="shared" si="29"/>
        <v>F</v>
      </c>
      <c r="AE313" s="19">
        <v>1500</v>
      </c>
      <c r="AF313" s="19">
        <v>6400</v>
      </c>
      <c r="AG313" s="19">
        <v>4800</v>
      </c>
      <c r="AH313" s="19">
        <v>6400</v>
      </c>
      <c r="AI313" s="15" t="s">
        <v>62</v>
      </c>
    </row>
    <row r="314" spans="1:35" ht="16.5" customHeight="1">
      <c r="A314">
        <v>1550</v>
      </c>
      <c r="B314" s="13" t="str">
        <f t="shared" si="24"/>
        <v>OverStock</v>
      </c>
      <c r="C314" s="14" t="s">
        <v>151</v>
      </c>
      <c r="D314" s="15" t="s">
        <v>60</v>
      </c>
      <c r="E314" s="16">
        <f t="shared" si="25"/>
        <v>0</v>
      </c>
      <c r="F314" s="17">
        <f t="shared" si="26"/>
        <v>0</v>
      </c>
      <c r="G314" s="17">
        <f t="shared" si="27"/>
        <v>36</v>
      </c>
      <c r="H314" s="17">
        <f t="shared" si="28"/>
        <v>18.600000000000001</v>
      </c>
      <c r="I314" s="18">
        <f>IFERROR(VLOOKUP(C314,LastWeek!B:Q,8,FALSE),"")</f>
        <v>48000</v>
      </c>
      <c r="J314" s="19">
        <v>54000</v>
      </c>
      <c r="K314" s="19">
        <v>27000</v>
      </c>
      <c r="L314" s="18">
        <f>IFERROR(VLOOKUP(C314,LastWeek!B:Q,11,FALSE),"")</f>
        <v>0</v>
      </c>
      <c r="M314" s="19">
        <v>0</v>
      </c>
      <c r="N314" s="20" t="s">
        <v>61</v>
      </c>
      <c r="O314" s="21" t="str">
        <f>IFERROR(VLOOKUP(C314,LastWeek!B:Q,13,FALSE),"")</f>
        <v>MP</v>
      </c>
      <c r="P314" s="16" t="str">
        <f>IFERROR(VLOOKUP(C314,LastWeek!B:Q,14,FALSE),"")</f>
        <v>Checking</v>
      </c>
      <c r="Q314" s="16" t="str">
        <f>IFERROR(VLOOKUP(C314,LastWeek!B:Q,15,FALSE),"")</f>
        <v>SalesPM</v>
      </c>
      <c r="R314" s="16"/>
      <c r="S314" s="22" t="str">
        <f>IFERROR(VLOOKUP(C314,LastWeek!B:Q,16,FALSE),"")</f>
        <v>Lite-on forecast 15K/M</v>
      </c>
      <c r="T314" s="19">
        <v>0</v>
      </c>
      <c r="U314" s="19">
        <v>0</v>
      </c>
      <c r="V314" s="19">
        <v>0</v>
      </c>
      <c r="W314" s="19">
        <v>0</v>
      </c>
      <c r="X314" s="23">
        <v>54000</v>
      </c>
      <c r="Y314" s="17">
        <v>36</v>
      </c>
      <c r="Z314" s="24">
        <v>18.600000000000001</v>
      </c>
      <c r="AA314" s="23">
        <v>1500</v>
      </c>
      <c r="AB314" s="19">
        <v>2905</v>
      </c>
      <c r="AC314" s="25">
        <v>1.9</v>
      </c>
      <c r="AD314" s="26">
        <f t="shared" si="29"/>
        <v>100</v>
      </c>
      <c r="AE314" s="19">
        <v>12144</v>
      </c>
      <c r="AF314" s="19">
        <v>11200</v>
      </c>
      <c r="AG314" s="19">
        <v>12400</v>
      </c>
      <c r="AH314" s="19">
        <v>13200</v>
      </c>
      <c r="AI314" s="15" t="s">
        <v>62</v>
      </c>
    </row>
    <row r="315" spans="1:35" ht="16.5" customHeight="1">
      <c r="A315">
        <v>1553</v>
      </c>
      <c r="B315" s="13" t="str">
        <f t="shared" si="24"/>
        <v>OverStock</v>
      </c>
      <c r="C315" s="14" t="s">
        <v>152</v>
      </c>
      <c r="D315" s="15" t="s">
        <v>60</v>
      </c>
      <c r="E315" s="16">
        <f t="shared" si="25"/>
        <v>278</v>
      </c>
      <c r="F315" s="17">
        <f t="shared" si="26"/>
        <v>7.1</v>
      </c>
      <c r="G315" s="17">
        <f t="shared" si="27"/>
        <v>240</v>
      </c>
      <c r="H315" s="17">
        <f t="shared" si="28"/>
        <v>6.1</v>
      </c>
      <c r="I315" s="18">
        <f>IFERROR(VLOOKUP(C315,LastWeek!B:Q,8,FALSE),"")</f>
        <v>20000</v>
      </c>
      <c r="J315" s="19">
        <v>30000</v>
      </c>
      <c r="K315" s="19">
        <v>0</v>
      </c>
      <c r="L315" s="18">
        <f>IFERROR(VLOOKUP(C315,LastWeek!B:Q,11,FALSE),"")</f>
        <v>34744</v>
      </c>
      <c r="M315" s="19">
        <v>34744</v>
      </c>
      <c r="N315" s="20" t="s">
        <v>61</v>
      </c>
      <c r="O315" s="21" t="str">
        <f>IFERROR(VLOOKUP(C315,LastWeek!B:Q,13,FALSE),"")</f>
        <v>MP</v>
      </c>
      <c r="P315" s="16" t="str">
        <f>IFERROR(VLOOKUP(C315,LastWeek!B:Q,14,FALSE),"")</f>
        <v>Slow</v>
      </c>
      <c r="Q315" s="16" t="str">
        <f>IFERROR(VLOOKUP(C315,LastWeek!B:Q,15,FALSE),"")</f>
        <v>SalesPM</v>
      </c>
      <c r="R315" s="16"/>
      <c r="S315" s="22" t="str">
        <f>IFERROR(VLOOKUP(C315,LastWeek!B:Q,16,FALSE),"")</f>
        <v xml:space="preserve">q1 forecast 50k </v>
      </c>
      <c r="T315" s="19">
        <v>34744</v>
      </c>
      <c r="U315" s="19">
        <v>0</v>
      </c>
      <c r="V315" s="19">
        <v>0</v>
      </c>
      <c r="W315" s="19">
        <v>0</v>
      </c>
      <c r="X315" s="23">
        <v>64744</v>
      </c>
      <c r="Y315" s="17">
        <v>518</v>
      </c>
      <c r="Z315" s="24">
        <v>13.2</v>
      </c>
      <c r="AA315" s="23">
        <v>125</v>
      </c>
      <c r="AB315" s="19">
        <v>4902</v>
      </c>
      <c r="AC315" s="25">
        <v>39.200000000000003</v>
      </c>
      <c r="AD315" s="26">
        <f t="shared" si="29"/>
        <v>150</v>
      </c>
      <c r="AE315" s="19">
        <v>19961</v>
      </c>
      <c r="AF315" s="19">
        <v>24160</v>
      </c>
      <c r="AG315" s="19">
        <v>0</v>
      </c>
      <c r="AH315" s="19">
        <v>0</v>
      </c>
      <c r="AI315" s="15" t="s">
        <v>62</v>
      </c>
    </row>
    <row r="316" spans="1:35" ht="16.5" customHeight="1">
      <c r="A316">
        <v>1580</v>
      </c>
      <c r="B316" s="13" t="str">
        <f t="shared" si="24"/>
        <v>OverStock</v>
      </c>
      <c r="C316" s="14" t="s">
        <v>153</v>
      </c>
      <c r="D316" s="15" t="s">
        <v>60</v>
      </c>
      <c r="E316" s="16">
        <f t="shared" si="25"/>
        <v>0</v>
      </c>
      <c r="F316" s="17">
        <f t="shared" si="26"/>
        <v>0</v>
      </c>
      <c r="G316" s="17">
        <f t="shared" si="27"/>
        <v>30.9</v>
      </c>
      <c r="H316" s="17">
        <f t="shared" si="28"/>
        <v>17.600000000000001</v>
      </c>
      <c r="I316" s="18">
        <f>IFERROR(VLOOKUP(C316,LastWeek!B:Q,8,FALSE),"")</f>
        <v>144000</v>
      </c>
      <c r="J316" s="19">
        <v>174000</v>
      </c>
      <c r="K316" s="19">
        <v>69000</v>
      </c>
      <c r="L316" s="18">
        <f>IFERROR(VLOOKUP(C316,LastWeek!B:Q,11,FALSE),"")</f>
        <v>0</v>
      </c>
      <c r="M316" s="19">
        <v>0</v>
      </c>
      <c r="N316" s="20" t="s">
        <v>61</v>
      </c>
      <c r="O316" s="21" t="str">
        <f>IFERROR(VLOOKUP(C316,LastWeek!B:Q,13,FALSE),"")</f>
        <v>MP</v>
      </c>
      <c r="P316" s="16" t="str">
        <f>IFERROR(VLOOKUP(C316,LastWeek!B:Q,14,FALSE),"")</f>
        <v>Checking</v>
      </c>
      <c r="Q316" s="16" t="str">
        <f>IFERROR(VLOOKUP(C316,LastWeek!B:Q,15,FALSE),"")</f>
        <v>Sales</v>
      </c>
      <c r="R316" s="16"/>
      <c r="S316" s="22">
        <f>IFERROR(VLOOKUP(C316,LastWeek!B:Q,16,FALSE),"")</f>
        <v>0</v>
      </c>
      <c r="T316" s="19">
        <v>0</v>
      </c>
      <c r="U316" s="19">
        <v>0</v>
      </c>
      <c r="V316" s="19">
        <v>0</v>
      </c>
      <c r="W316" s="19">
        <v>0</v>
      </c>
      <c r="X316" s="23">
        <v>174000</v>
      </c>
      <c r="Y316" s="17">
        <v>30.9</v>
      </c>
      <c r="Z316" s="24">
        <v>17.600000000000001</v>
      </c>
      <c r="AA316" s="23">
        <v>5625</v>
      </c>
      <c r="AB316" s="19">
        <v>9869</v>
      </c>
      <c r="AC316" s="25">
        <v>1.8</v>
      </c>
      <c r="AD316" s="26">
        <f t="shared" si="29"/>
        <v>100</v>
      </c>
      <c r="AE316" s="19">
        <v>58581</v>
      </c>
      <c r="AF316" s="19">
        <v>30240</v>
      </c>
      <c r="AG316" s="19">
        <v>16800</v>
      </c>
      <c r="AH316" s="19">
        <v>0</v>
      </c>
      <c r="AI316" s="15" t="s">
        <v>62</v>
      </c>
    </row>
    <row r="317" spans="1:35" ht="16.5" customHeight="1">
      <c r="A317">
        <v>3220</v>
      </c>
      <c r="B317" s="13" t="str">
        <f t="shared" si="24"/>
        <v>OverStock</v>
      </c>
      <c r="C317" s="14" t="s">
        <v>393</v>
      </c>
      <c r="D317" s="15" t="s">
        <v>358</v>
      </c>
      <c r="E317" s="16">
        <f t="shared" si="25"/>
        <v>61.3</v>
      </c>
      <c r="F317" s="17">
        <f t="shared" si="26"/>
        <v>10.9</v>
      </c>
      <c r="G317" s="17">
        <f t="shared" si="27"/>
        <v>13.3</v>
      </c>
      <c r="H317" s="17">
        <f t="shared" si="28"/>
        <v>2.4</v>
      </c>
      <c r="I317" s="18">
        <f>IFERROR(VLOOKUP(C317,LastWeek!B:Q,8,FALSE),"")</f>
        <v>15000</v>
      </c>
      <c r="J317" s="19">
        <v>15000</v>
      </c>
      <c r="K317" s="19">
        <v>9000</v>
      </c>
      <c r="L317" s="18">
        <f>IFERROR(VLOOKUP(C317,LastWeek!B:Q,11,FALSE),"")</f>
        <v>66000</v>
      </c>
      <c r="M317" s="19">
        <v>69000</v>
      </c>
      <c r="N317" s="20" t="s">
        <v>250</v>
      </c>
      <c r="O317" s="21" t="str">
        <f>IFERROR(VLOOKUP(C317,LastWeek!B:Q,13,FALSE),"")</f>
        <v>MP</v>
      </c>
      <c r="P317" s="16" t="str">
        <f>IFERROR(VLOOKUP(C317,LastWeek!B:Q,14,FALSE),"")</f>
        <v>Checking</v>
      </c>
      <c r="Q317" s="16" t="str">
        <f>IFERROR(VLOOKUP(C317,LastWeek!B:Q,15,FALSE),"")</f>
        <v>Sales</v>
      </c>
      <c r="R317" s="16"/>
      <c r="S317" s="22" t="str">
        <f>IFERROR(VLOOKUP(C317,LastWeek!B:Q,16,FALSE),"")</f>
        <v>FCST:60K on JAN and 30K/M since FEB</v>
      </c>
      <c r="T317" s="19">
        <v>69000</v>
      </c>
      <c r="U317" s="19">
        <v>0</v>
      </c>
      <c r="V317" s="19">
        <v>0</v>
      </c>
      <c r="W317" s="19">
        <v>0</v>
      </c>
      <c r="X317" s="23">
        <v>84000</v>
      </c>
      <c r="Y317" s="17">
        <v>74.7</v>
      </c>
      <c r="Z317" s="24">
        <v>13.2</v>
      </c>
      <c r="AA317" s="23">
        <v>1125</v>
      </c>
      <c r="AB317" s="19">
        <v>6344</v>
      </c>
      <c r="AC317" s="25">
        <v>5.6</v>
      </c>
      <c r="AD317" s="26">
        <f t="shared" si="29"/>
        <v>150</v>
      </c>
      <c r="AE317" s="19">
        <v>38548</v>
      </c>
      <c r="AF317" s="19">
        <v>13046</v>
      </c>
      <c r="AG317" s="19">
        <v>29500</v>
      </c>
      <c r="AH317" s="19">
        <v>0</v>
      </c>
      <c r="AI317" s="15" t="s">
        <v>62</v>
      </c>
    </row>
    <row r="318" spans="1:35" ht="16.5" customHeight="1">
      <c r="A318">
        <v>4946</v>
      </c>
      <c r="B318" s="13" t="str">
        <f t="shared" si="24"/>
        <v>OverStock</v>
      </c>
      <c r="C318" s="14" t="s">
        <v>394</v>
      </c>
      <c r="D318" s="15" t="s">
        <v>395</v>
      </c>
      <c r="E318" s="16">
        <f t="shared" si="25"/>
        <v>34.1</v>
      </c>
      <c r="F318" s="17" t="str">
        <f t="shared" si="26"/>
        <v>--</v>
      </c>
      <c r="G318" s="17">
        <f t="shared" si="27"/>
        <v>0</v>
      </c>
      <c r="H318" s="17" t="str">
        <f t="shared" si="28"/>
        <v>--</v>
      </c>
      <c r="I318" s="18">
        <f>IFERROR(VLOOKUP(C318,LastWeek!B:Q,8,FALSE),"")</f>
        <v>12000</v>
      </c>
      <c r="J318" s="19">
        <v>0</v>
      </c>
      <c r="K318" s="19">
        <v>0</v>
      </c>
      <c r="L318" s="18">
        <f>IFERROR(VLOOKUP(C318,LastWeek!B:Q,11,FALSE),"")</f>
        <v>22737</v>
      </c>
      <c r="M318" s="19">
        <v>31877</v>
      </c>
      <c r="N318" s="20" t="s">
        <v>250</v>
      </c>
      <c r="O318" s="21" t="str">
        <f>IFERROR(VLOOKUP(C318,LastWeek!B:Q,13,FALSE),"")</f>
        <v>MP</v>
      </c>
      <c r="P318" s="16" t="str">
        <f>IFERROR(VLOOKUP(C318,LastWeek!B:Q,14,FALSE),"")</f>
        <v>Done</v>
      </c>
      <c r="Q318" s="16" t="str">
        <f>IFERROR(VLOOKUP(C318,LastWeek!B:Q,15,FALSE),"")</f>
        <v>Sales</v>
      </c>
      <c r="R318" s="16"/>
      <c r="S318" s="22" t="str">
        <f>IFERROR(VLOOKUP(C318,LastWeek!B:Q,16,FALSE),"")</f>
        <v>push to consume the HUB stk</v>
      </c>
      <c r="T318" s="19">
        <v>12000</v>
      </c>
      <c r="U318" s="19">
        <v>0</v>
      </c>
      <c r="V318" s="19">
        <v>19877</v>
      </c>
      <c r="W318" s="19">
        <v>0</v>
      </c>
      <c r="X318" s="23">
        <v>31877</v>
      </c>
      <c r="Y318" s="17">
        <v>34.1</v>
      </c>
      <c r="Z318" s="24" t="s">
        <v>58</v>
      </c>
      <c r="AA318" s="23">
        <v>936</v>
      </c>
      <c r="AB318" s="19">
        <v>0</v>
      </c>
      <c r="AC318" s="25" t="s">
        <v>68</v>
      </c>
      <c r="AD318" s="26" t="str">
        <f t="shared" si="29"/>
        <v>E</v>
      </c>
      <c r="AE318" s="19">
        <v>0</v>
      </c>
      <c r="AF318" s="19">
        <v>0</v>
      </c>
      <c r="AG318" s="19">
        <v>8000</v>
      </c>
      <c r="AH318" s="19">
        <v>0</v>
      </c>
      <c r="AI318" s="15" t="s">
        <v>62</v>
      </c>
    </row>
    <row r="319" spans="1:35" ht="16.5" hidden="1" customHeight="1">
      <c r="A319">
        <v>3341</v>
      </c>
      <c r="B319" s="13" t="str">
        <f t="shared" si="24"/>
        <v>None</v>
      </c>
      <c r="C319" s="14" t="s">
        <v>396</v>
      </c>
      <c r="D319" s="15" t="s">
        <v>395</v>
      </c>
      <c r="E319" s="16" t="str">
        <f t="shared" si="25"/>
        <v>前八週無拉料</v>
      </c>
      <c r="F319" s="17" t="str">
        <f t="shared" si="26"/>
        <v>--</v>
      </c>
      <c r="G319" s="17" t="str">
        <f t="shared" si="27"/>
        <v>--</v>
      </c>
      <c r="H319" s="17" t="str">
        <f t="shared" si="28"/>
        <v>--</v>
      </c>
      <c r="I319" s="18">
        <f>IFERROR(VLOOKUP(C319,LastWeek!B:Q,8,FALSE),"")</f>
        <v>0</v>
      </c>
      <c r="J319" s="19">
        <v>0</v>
      </c>
      <c r="K319" s="19">
        <v>0</v>
      </c>
      <c r="L319" s="18">
        <f>IFERROR(VLOOKUP(C319,LastWeek!B:Q,11,FALSE),"")</f>
        <v>0</v>
      </c>
      <c r="M319" s="19">
        <v>0</v>
      </c>
      <c r="N319" s="20" t="s">
        <v>250</v>
      </c>
      <c r="O319" s="21" t="str">
        <f>IFERROR(VLOOKUP(C319,LastWeek!B:Q,13,FALSE),"")</f>
        <v>MP</v>
      </c>
      <c r="P319" s="16" t="str">
        <f>IFERROR(VLOOKUP(C319,LastWeek!B:Q,14,FALSE),"")</f>
        <v>Done</v>
      </c>
      <c r="Q319" s="16" t="str">
        <f>IFERROR(VLOOKUP(C319,LastWeek!B:Q,15,FALSE),"")</f>
        <v>Sales</v>
      </c>
      <c r="R319" s="16"/>
      <c r="S319" s="22" t="str">
        <f>IFERROR(VLOOKUP(C319,LastWeek!B:Q,16,FALSE),"")</f>
        <v>there is no demand for LITEON and no STK &amp; PBK</v>
      </c>
      <c r="T319" s="19">
        <v>0</v>
      </c>
      <c r="U319" s="19">
        <v>0</v>
      </c>
      <c r="V319" s="19">
        <v>0</v>
      </c>
      <c r="W319" s="19">
        <v>0</v>
      </c>
      <c r="X319" s="23">
        <v>0</v>
      </c>
      <c r="Y319" s="17" t="s">
        <v>58</v>
      </c>
      <c r="Z319" s="24" t="s">
        <v>58</v>
      </c>
      <c r="AA319" s="23">
        <v>0</v>
      </c>
      <c r="AB319" s="19" t="s">
        <v>58</v>
      </c>
      <c r="AC319" s="25" t="s">
        <v>68</v>
      </c>
      <c r="AD319" s="26" t="str">
        <f t="shared" si="29"/>
        <v>E</v>
      </c>
      <c r="AE319" s="19">
        <v>0</v>
      </c>
      <c r="AF319" s="19">
        <v>0</v>
      </c>
      <c r="AG319" s="19">
        <v>0</v>
      </c>
      <c r="AH319" s="19">
        <v>0</v>
      </c>
      <c r="AI319" s="15" t="s">
        <v>62</v>
      </c>
    </row>
    <row r="320" spans="1:35" ht="16.5" customHeight="1">
      <c r="A320">
        <v>1586</v>
      </c>
      <c r="B320" s="13" t="str">
        <f t="shared" si="24"/>
        <v>OverStock</v>
      </c>
      <c r="C320" s="14" t="s">
        <v>397</v>
      </c>
      <c r="D320" s="15" t="s">
        <v>395</v>
      </c>
      <c r="E320" s="16">
        <f t="shared" si="25"/>
        <v>18.5</v>
      </c>
      <c r="F320" s="17">
        <f t="shared" si="26"/>
        <v>8.1</v>
      </c>
      <c r="G320" s="17">
        <f t="shared" si="27"/>
        <v>4.5999999999999996</v>
      </c>
      <c r="H320" s="17">
        <f t="shared" si="28"/>
        <v>2</v>
      </c>
      <c r="I320" s="18">
        <f>IFERROR(VLOOKUP(C320,LastWeek!B:Q,8,FALSE),"")</f>
        <v>111000</v>
      </c>
      <c r="J320" s="19">
        <v>30000</v>
      </c>
      <c r="K320" s="19">
        <v>30000</v>
      </c>
      <c r="L320" s="18">
        <f>IFERROR(VLOOKUP(C320,LastWeek!B:Q,11,FALSE),"")</f>
        <v>66518</v>
      </c>
      <c r="M320" s="19">
        <v>121593</v>
      </c>
      <c r="N320" s="20" t="s">
        <v>250</v>
      </c>
      <c r="O320" s="21" t="str">
        <f>IFERROR(VLOOKUP(C320,LastWeek!B:Q,13,FALSE),"")</f>
        <v>MP</v>
      </c>
      <c r="P320" s="16" t="str">
        <f>IFERROR(VLOOKUP(C320,LastWeek!B:Q,14,FALSE),"")</f>
        <v>Checking</v>
      </c>
      <c r="Q320" s="16" t="str">
        <f>IFERROR(VLOOKUP(C320,LastWeek!B:Q,15,FALSE),"")</f>
        <v>Sales</v>
      </c>
      <c r="R320" s="16"/>
      <c r="S320" s="22" t="str">
        <f>IFERROR(VLOOKUP(C320,LastWeek!B:Q,16,FALSE),"")</f>
        <v>FCST:60K/M since JAN</v>
      </c>
      <c r="T320" s="19">
        <v>61500</v>
      </c>
      <c r="U320" s="19">
        <v>33000</v>
      </c>
      <c r="V320" s="19">
        <v>27093</v>
      </c>
      <c r="W320" s="19">
        <v>0</v>
      </c>
      <c r="X320" s="23">
        <v>151593</v>
      </c>
      <c r="Y320" s="17">
        <v>23.1</v>
      </c>
      <c r="Z320" s="24">
        <v>10.1</v>
      </c>
      <c r="AA320" s="23">
        <v>6565</v>
      </c>
      <c r="AB320" s="19">
        <v>15000</v>
      </c>
      <c r="AC320" s="25">
        <v>2.2999999999999998</v>
      </c>
      <c r="AD320" s="26">
        <f t="shared" si="29"/>
        <v>150</v>
      </c>
      <c r="AE320" s="19">
        <v>66000</v>
      </c>
      <c r="AF320" s="19">
        <v>48000</v>
      </c>
      <c r="AG320" s="19">
        <v>66000</v>
      </c>
      <c r="AH320" s="19">
        <v>21000</v>
      </c>
      <c r="AI320" s="15" t="s">
        <v>62</v>
      </c>
    </row>
    <row r="321" spans="1:35" ht="16.5" customHeight="1">
      <c r="A321">
        <v>2795</v>
      </c>
      <c r="B321" s="13" t="str">
        <f t="shared" si="24"/>
        <v>OverStock</v>
      </c>
      <c r="C321" s="14" t="s">
        <v>154</v>
      </c>
      <c r="D321" s="15" t="s">
        <v>60</v>
      </c>
      <c r="E321" s="16">
        <f t="shared" si="25"/>
        <v>5.3</v>
      </c>
      <c r="F321" s="17">
        <f t="shared" si="26"/>
        <v>6.4</v>
      </c>
      <c r="G321" s="17">
        <f t="shared" si="27"/>
        <v>32</v>
      </c>
      <c r="H321" s="17">
        <f t="shared" si="28"/>
        <v>38.4</v>
      </c>
      <c r="I321" s="18">
        <f>IFERROR(VLOOKUP(C321,LastWeek!B:Q,8,FALSE),"")</f>
        <v>27000</v>
      </c>
      <c r="J321" s="19">
        <v>36000</v>
      </c>
      <c r="K321" s="19">
        <v>15000</v>
      </c>
      <c r="L321" s="18">
        <f>IFERROR(VLOOKUP(C321,LastWeek!B:Q,11,FALSE),"")</f>
        <v>6000</v>
      </c>
      <c r="M321" s="19">
        <v>6000</v>
      </c>
      <c r="N321" s="20" t="s">
        <v>61</v>
      </c>
      <c r="O321" s="21" t="str">
        <f>IFERROR(VLOOKUP(C321,LastWeek!B:Q,13,FALSE),"")</f>
        <v>MP</v>
      </c>
      <c r="P321" s="16" t="str">
        <f>IFERROR(VLOOKUP(C321,LastWeek!B:Q,14,FALSE),"")</f>
        <v>Done</v>
      </c>
      <c r="Q321" s="16" t="str">
        <f>IFERROR(VLOOKUP(C321,LastWeek!B:Q,15,FALSE),"")</f>
        <v>SalesPM</v>
      </c>
      <c r="R321" s="16"/>
      <c r="S321" s="22" t="str">
        <f>IFERROR(VLOOKUP(C321,LastWeek!B:Q,16,FALSE),"")</f>
        <v>q1 forwcast 9k</v>
      </c>
      <c r="T321" s="19">
        <v>6000</v>
      </c>
      <c r="U321" s="19">
        <v>0</v>
      </c>
      <c r="V321" s="19">
        <v>0</v>
      </c>
      <c r="W321" s="19">
        <v>0</v>
      </c>
      <c r="X321" s="23">
        <v>42000</v>
      </c>
      <c r="Y321" s="17">
        <v>37.299999999999997</v>
      </c>
      <c r="Z321" s="24">
        <v>44.8</v>
      </c>
      <c r="AA321" s="23">
        <v>1125</v>
      </c>
      <c r="AB321" s="19">
        <v>937</v>
      </c>
      <c r="AC321" s="25">
        <v>0.8</v>
      </c>
      <c r="AD321" s="26">
        <f t="shared" si="29"/>
        <v>100</v>
      </c>
      <c r="AE321" s="19">
        <v>3052</v>
      </c>
      <c r="AF321" s="19">
        <v>0</v>
      </c>
      <c r="AG321" s="19">
        <v>5380</v>
      </c>
      <c r="AH321" s="19">
        <v>10200</v>
      </c>
      <c r="AI321" s="15" t="s">
        <v>62</v>
      </c>
    </row>
    <row r="322" spans="1:35" ht="16.5" customHeight="1">
      <c r="A322">
        <v>2796</v>
      </c>
      <c r="B322" s="13" t="str">
        <f t="shared" si="24"/>
        <v>OverStock</v>
      </c>
      <c r="C322" s="14" t="s">
        <v>155</v>
      </c>
      <c r="D322" s="15" t="s">
        <v>60</v>
      </c>
      <c r="E322" s="16">
        <f t="shared" si="25"/>
        <v>0</v>
      </c>
      <c r="F322" s="17">
        <f t="shared" si="26"/>
        <v>0</v>
      </c>
      <c r="G322" s="17">
        <f t="shared" si="27"/>
        <v>25.1</v>
      </c>
      <c r="H322" s="17">
        <f t="shared" si="28"/>
        <v>10.1</v>
      </c>
      <c r="I322" s="18">
        <f>IFERROR(VLOOKUP(C322,LastWeek!B:Q,8,FALSE),"")</f>
        <v>498000</v>
      </c>
      <c r="J322" s="19">
        <v>498000</v>
      </c>
      <c r="K322" s="19">
        <v>498000</v>
      </c>
      <c r="L322" s="18">
        <f>IFERROR(VLOOKUP(C322,LastWeek!B:Q,11,FALSE),"")</f>
        <v>0</v>
      </c>
      <c r="M322" s="19">
        <v>0</v>
      </c>
      <c r="N322" s="20" t="s">
        <v>61</v>
      </c>
      <c r="O322" s="21" t="str">
        <f>IFERROR(VLOOKUP(C322,LastWeek!B:Q,13,FALSE),"")</f>
        <v>MP</v>
      </c>
      <c r="P322" s="16" t="str">
        <f>IFERROR(VLOOKUP(C322,LastWeek!B:Q,14,FALSE),"")</f>
        <v>Done</v>
      </c>
      <c r="Q322" s="16" t="str">
        <f>IFERROR(VLOOKUP(C322,LastWeek!B:Q,15,FALSE),"")</f>
        <v>SalesPM</v>
      </c>
      <c r="R322" s="16"/>
      <c r="S322" s="22" t="str">
        <f>IFERROR(VLOOKUP(C322,LastWeek!B:Q,16,FALSE),"")</f>
        <v>q1 forwcast 513k</v>
      </c>
      <c r="T322" s="19">
        <v>0</v>
      </c>
      <c r="U322" s="19">
        <v>0</v>
      </c>
      <c r="V322" s="19">
        <v>0</v>
      </c>
      <c r="W322" s="19">
        <v>0</v>
      </c>
      <c r="X322" s="23">
        <v>498000</v>
      </c>
      <c r="Y322" s="17">
        <v>25.1</v>
      </c>
      <c r="Z322" s="24">
        <v>10.1</v>
      </c>
      <c r="AA322" s="23">
        <v>19875</v>
      </c>
      <c r="AB322" s="19">
        <v>49082</v>
      </c>
      <c r="AC322" s="25">
        <v>2.5</v>
      </c>
      <c r="AD322" s="26">
        <f t="shared" si="29"/>
        <v>150</v>
      </c>
      <c r="AE322" s="19">
        <v>259897</v>
      </c>
      <c r="AF322" s="19">
        <v>157840</v>
      </c>
      <c r="AG322" s="19">
        <v>72000</v>
      </c>
      <c r="AH322" s="19">
        <v>0</v>
      </c>
      <c r="AI322" s="15" t="s">
        <v>62</v>
      </c>
    </row>
    <row r="323" spans="1:35" ht="16.5" customHeight="1">
      <c r="A323">
        <v>4384</v>
      </c>
      <c r="B323" s="13" t="str">
        <f t="shared" si="24"/>
        <v>OverStock</v>
      </c>
      <c r="C323" s="14" t="s">
        <v>157</v>
      </c>
      <c r="D323" s="15" t="s">
        <v>60</v>
      </c>
      <c r="E323" s="16">
        <f t="shared" si="25"/>
        <v>0</v>
      </c>
      <c r="F323" s="17">
        <f t="shared" si="26"/>
        <v>0</v>
      </c>
      <c r="G323" s="17">
        <f t="shared" si="27"/>
        <v>42.7</v>
      </c>
      <c r="H323" s="17">
        <f t="shared" si="28"/>
        <v>65.8</v>
      </c>
      <c r="I323" s="18">
        <f>IFERROR(VLOOKUP(C323,LastWeek!B:Q,8,FALSE),"")</f>
        <v>120000</v>
      </c>
      <c r="J323" s="19">
        <v>144000</v>
      </c>
      <c r="K323" s="19">
        <v>108000</v>
      </c>
      <c r="L323" s="18">
        <f>IFERROR(VLOOKUP(C323,LastWeek!B:Q,11,FALSE),"")</f>
        <v>0</v>
      </c>
      <c r="M323" s="19">
        <v>0</v>
      </c>
      <c r="N323" s="20" t="s">
        <v>61</v>
      </c>
      <c r="O323" s="21" t="str">
        <f>IFERROR(VLOOKUP(C323,LastWeek!B:Q,13,FALSE),"")</f>
        <v>MP</v>
      </c>
      <c r="P323" s="16" t="str">
        <f>IFERROR(VLOOKUP(C323,LastWeek!B:Q,14,FALSE),"")</f>
        <v>Checking</v>
      </c>
      <c r="Q323" s="16" t="str">
        <f>IFERROR(VLOOKUP(C323,LastWeek!B:Q,15,FALSE),"")</f>
        <v>Sales</v>
      </c>
      <c r="R323" s="16"/>
      <c r="S323" s="22">
        <f>IFERROR(VLOOKUP(C323,LastWeek!B:Q,16,FALSE),"")</f>
        <v>0</v>
      </c>
      <c r="T323" s="19">
        <v>0</v>
      </c>
      <c r="U323" s="19">
        <v>0</v>
      </c>
      <c r="V323" s="19">
        <v>0</v>
      </c>
      <c r="W323" s="19">
        <v>0</v>
      </c>
      <c r="X323" s="23">
        <v>144000</v>
      </c>
      <c r="Y323" s="17">
        <v>42.7</v>
      </c>
      <c r="Z323" s="24">
        <v>65.8</v>
      </c>
      <c r="AA323" s="23">
        <v>3375</v>
      </c>
      <c r="AB323" s="19">
        <v>2189</v>
      </c>
      <c r="AC323" s="25">
        <v>0.6</v>
      </c>
      <c r="AD323" s="26">
        <f t="shared" si="29"/>
        <v>100</v>
      </c>
      <c r="AE323" s="19">
        <v>6002</v>
      </c>
      <c r="AF323" s="19">
        <v>7700</v>
      </c>
      <c r="AG323" s="19">
        <v>8000</v>
      </c>
      <c r="AH323" s="19">
        <v>0</v>
      </c>
      <c r="AI323" s="15" t="s">
        <v>62</v>
      </c>
    </row>
    <row r="324" spans="1:35" ht="16.5" customHeight="1">
      <c r="A324">
        <v>3342</v>
      </c>
      <c r="B324" s="13" t="str">
        <f t="shared" ref="B324:B356" si="30">IF(OR(AA324=0,LEN(AA324)=0)*OR(AB324=0,LEN(AB324)=0),IF(X324&gt;0,"ZeroZero","None"),IF(IF(LEN(Y324)=0,0,Y324)&gt;16,"OverStock",IF(AA324=0,"FCST","Normal")))</f>
        <v>Normal</v>
      </c>
      <c r="C324" s="14" t="s">
        <v>398</v>
      </c>
      <c r="D324" s="15" t="s">
        <v>358</v>
      </c>
      <c r="E324" s="16">
        <f t="shared" ref="E324:E356" si="31">IF(AA324=0,"前八週無拉料",ROUND(M324/AA324,1))</f>
        <v>8</v>
      </c>
      <c r="F324" s="17">
        <f t="shared" ref="F324:F356" si="32">IF(OR(AB324=0,LEN(AB324)=0),"--",ROUND(M324/AB324,1))</f>
        <v>15.5</v>
      </c>
      <c r="G324" s="17">
        <f t="shared" ref="G324:G356" si="33">IF(AA324=0,"--",ROUND(J324/AA324,1))</f>
        <v>8</v>
      </c>
      <c r="H324" s="17">
        <f t="shared" ref="H324:H356" si="34">IF(OR(AB324=0,LEN(AB324)=0),"--",ROUND(J324/AB324,1))</f>
        <v>15.5</v>
      </c>
      <c r="I324" s="18">
        <f>IFERROR(VLOOKUP(C324,LastWeek!B:Q,8,FALSE),"")</f>
        <v>2000</v>
      </c>
      <c r="J324" s="19">
        <v>2000</v>
      </c>
      <c r="K324" s="19">
        <v>1000</v>
      </c>
      <c r="L324" s="18">
        <f>IFERROR(VLOOKUP(C324,LastWeek!B:Q,11,FALSE),"")</f>
        <v>2000</v>
      </c>
      <c r="M324" s="19">
        <v>2000</v>
      </c>
      <c r="N324" s="20" t="s">
        <v>250</v>
      </c>
      <c r="O324" s="21" t="str">
        <f>IFERROR(VLOOKUP(C324,LastWeek!B:Q,13,FALSE),"")</f>
        <v>MP</v>
      </c>
      <c r="P324" s="16" t="str">
        <f>IFERROR(VLOOKUP(C324,LastWeek!B:Q,14,FALSE),"")</f>
        <v>Checking</v>
      </c>
      <c r="Q324" s="16" t="str">
        <f>IFERROR(VLOOKUP(C324,LastWeek!B:Q,15,FALSE),"")</f>
        <v>Sales</v>
      </c>
      <c r="R324" s="16"/>
      <c r="S324" s="22" t="str">
        <f>IFERROR(VLOOKUP(C324,LastWeek!B:Q,16,FALSE),"")</f>
        <v>FCST:2K/M</v>
      </c>
      <c r="T324" s="19">
        <v>2000</v>
      </c>
      <c r="U324" s="19">
        <v>0</v>
      </c>
      <c r="V324" s="19">
        <v>0</v>
      </c>
      <c r="W324" s="19">
        <v>0</v>
      </c>
      <c r="X324" s="23">
        <v>4000</v>
      </c>
      <c r="Y324" s="17">
        <v>16</v>
      </c>
      <c r="Z324" s="24">
        <v>31</v>
      </c>
      <c r="AA324" s="23">
        <v>250</v>
      </c>
      <c r="AB324" s="19">
        <v>129</v>
      </c>
      <c r="AC324" s="25">
        <v>0.5</v>
      </c>
      <c r="AD324" s="26">
        <f t="shared" ref="AD324:AD356" si="35">IF($AC324="E","E",IF($AC324="F","F",IF($AC324&lt;0.5,50,IF($AC324&lt;2,100,150))))</f>
        <v>100</v>
      </c>
      <c r="AE324" s="19">
        <v>0</v>
      </c>
      <c r="AF324" s="19">
        <v>583</v>
      </c>
      <c r="AG324" s="19">
        <v>1122</v>
      </c>
      <c r="AH324" s="19">
        <v>1631</v>
      </c>
      <c r="AI324" s="15" t="s">
        <v>62</v>
      </c>
    </row>
    <row r="325" spans="1:35" ht="16.5" customHeight="1">
      <c r="A325">
        <v>3345</v>
      </c>
      <c r="B325" s="13" t="str">
        <f t="shared" si="30"/>
        <v>FCST</v>
      </c>
      <c r="C325" s="14" t="s">
        <v>400</v>
      </c>
      <c r="D325" s="15" t="s">
        <v>249</v>
      </c>
      <c r="E325" s="16" t="str">
        <f t="shared" si="31"/>
        <v>前八週無拉料</v>
      </c>
      <c r="F325" s="17">
        <f t="shared" si="32"/>
        <v>8.3000000000000007</v>
      </c>
      <c r="G325" s="17" t="str">
        <f t="shared" si="33"/>
        <v>--</v>
      </c>
      <c r="H325" s="17">
        <f t="shared" si="34"/>
        <v>6.7</v>
      </c>
      <c r="I325" s="18">
        <f>IFERROR(VLOOKUP(C325,LastWeek!B:Q,8,FALSE),"")</f>
        <v>0</v>
      </c>
      <c r="J325" s="19">
        <v>885000</v>
      </c>
      <c r="K325" s="19">
        <v>351000</v>
      </c>
      <c r="L325" s="18">
        <f>IFERROR(VLOOKUP(C325,LastWeek!B:Q,11,FALSE),"")</f>
        <v>0</v>
      </c>
      <c r="M325" s="19">
        <v>1089000</v>
      </c>
      <c r="N325" s="20" t="s">
        <v>250</v>
      </c>
      <c r="O325" s="21" t="str">
        <f>IFERROR(VLOOKUP(C325,LastWeek!B:Q,13,FALSE),"")</f>
        <v>MP</v>
      </c>
      <c r="P325" s="16" t="str">
        <f>IFERROR(VLOOKUP(C325,LastWeek!B:Q,14,FALSE),"")</f>
        <v>Checking</v>
      </c>
      <c r="Q325" s="16" t="str">
        <f>IFERROR(VLOOKUP(C325,LastWeek!B:Q,15,FALSE),"")</f>
        <v>Sales</v>
      </c>
      <c r="R325" s="16"/>
      <c r="S325" s="22" t="str">
        <f>IFERROR(VLOOKUP(C325,LastWeek!B:Q,16,FALSE),"")</f>
        <v>FCST:900K/M</v>
      </c>
      <c r="T325" s="19">
        <v>1089000</v>
      </c>
      <c r="U325" s="19">
        <v>0</v>
      </c>
      <c r="V325" s="19">
        <v>0</v>
      </c>
      <c r="W325" s="19">
        <v>0</v>
      </c>
      <c r="X325" s="23">
        <v>1974000</v>
      </c>
      <c r="Y325" s="17" t="s">
        <v>58</v>
      </c>
      <c r="Z325" s="24">
        <v>15</v>
      </c>
      <c r="AA325" s="23">
        <v>0</v>
      </c>
      <c r="AB325" s="19">
        <v>131333</v>
      </c>
      <c r="AC325" s="25" t="s">
        <v>65</v>
      </c>
      <c r="AD325" s="26" t="str">
        <f t="shared" si="35"/>
        <v>F</v>
      </c>
      <c r="AE325" s="19">
        <v>435000</v>
      </c>
      <c r="AF325" s="19">
        <v>747000</v>
      </c>
      <c r="AG325" s="19">
        <v>0</v>
      </c>
      <c r="AH325" s="19">
        <v>0</v>
      </c>
      <c r="AI325" s="15" t="s">
        <v>62</v>
      </c>
    </row>
    <row r="326" spans="1:35" ht="16.5" customHeight="1">
      <c r="A326">
        <v>3343</v>
      </c>
      <c r="B326" s="13" t="str">
        <f t="shared" si="30"/>
        <v>FCST</v>
      </c>
      <c r="C326" s="14" t="s">
        <v>401</v>
      </c>
      <c r="D326" s="15" t="s">
        <v>249</v>
      </c>
      <c r="E326" s="16" t="str">
        <f t="shared" si="31"/>
        <v>前八週無拉料</v>
      </c>
      <c r="F326" s="17">
        <f t="shared" si="32"/>
        <v>10.8</v>
      </c>
      <c r="G326" s="17" t="str">
        <f t="shared" si="33"/>
        <v>--</v>
      </c>
      <c r="H326" s="17">
        <f t="shared" si="34"/>
        <v>0</v>
      </c>
      <c r="I326" s="18">
        <f>IFERROR(VLOOKUP(C326,LastWeek!B:Q,8,FALSE),"")</f>
        <v>0</v>
      </c>
      <c r="J326" s="19">
        <v>0</v>
      </c>
      <c r="K326" s="19">
        <v>0</v>
      </c>
      <c r="L326" s="18">
        <f>IFERROR(VLOOKUP(C326,LastWeek!B:Q,11,FALSE),"")</f>
        <v>0</v>
      </c>
      <c r="M326" s="19">
        <v>384000</v>
      </c>
      <c r="N326" s="20" t="s">
        <v>250</v>
      </c>
      <c r="O326" s="21" t="str">
        <f>IFERROR(VLOOKUP(C326,LastWeek!B:Q,13,FALSE),"")</f>
        <v>MP</v>
      </c>
      <c r="P326" s="16" t="str">
        <f>IFERROR(VLOOKUP(C326,LastWeek!B:Q,14,FALSE),"")</f>
        <v>Checking</v>
      </c>
      <c r="Q326" s="16" t="str">
        <f>IFERROR(VLOOKUP(C326,LastWeek!B:Q,15,FALSE),"")</f>
        <v>Sales</v>
      </c>
      <c r="R326" s="16"/>
      <c r="S326" s="22" t="str">
        <f>IFERROR(VLOOKUP(C326,LastWeek!B:Q,16,FALSE),"")</f>
        <v>FCST:210K/M</v>
      </c>
      <c r="T326" s="19">
        <v>384000</v>
      </c>
      <c r="U326" s="19">
        <v>0</v>
      </c>
      <c r="V326" s="19">
        <v>0</v>
      </c>
      <c r="W326" s="19">
        <v>0</v>
      </c>
      <c r="X326" s="23">
        <v>384000</v>
      </c>
      <c r="Y326" s="17" t="s">
        <v>58</v>
      </c>
      <c r="Z326" s="24">
        <v>10.8</v>
      </c>
      <c r="AA326" s="23">
        <v>0</v>
      </c>
      <c r="AB326" s="19">
        <v>35667</v>
      </c>
      <c r="AC326" s="25" t="s">
        <v>65</v>
      </c>
      <c r="AD326" s="26" t="str">
        <f t="shared" si="35"/>
        <v>F</v>
      </c>
      <c r="AE326" s="19">
        <v>129000</v>
      </c>
      <c r="AF326" s="19">
        <v>192000</v>
      </c>
      <c r="AG326" s="19">
        <v>0</v>
      </c>
      <c r="AH326" s="19">
        <v>0</v>
      </c>
      <c r="AI326" s="15" t="s">
        <v>62</v>
      </c>
    </row>
    <row r="327" spans="1:35" ht="16.5" customHeight="1">
      <c r="A327">
        <v>3391</v>
      </c>
      <c r="B327" s="13" t="str">
        <f t="shared" si="30"/>
        <v>Normal</v>
      </c>
      <c r="C327" s="14" t="s">
        <v>402</v>
      </c>
      <c r="D327" s="15" t="s">
        <v>249</v>
      </c>
      <c r="E327" s="16">
        <f t="shared" si="31"/>
        <v>4.5999999999999996</v>
      </c>
      <c r="F327" s="17">
        <f t="shared" si="32"/>
        <v>4.7</v>
      </c>
      <c r="G327" s="17">
        <f t="shared" si="33"/>
        <v>9.8000000000000007</v>
      </c>
      <c r="H327" s="17">
        <f t="shared" si="34"/>
        <v>10.1</v>
      </c>
      <c r="I327" s="18">
        <f>IFERROR(VLOOKUP(C327,LastWeek!B:Q,8,FALSE),"")</f>
        <v>5226</v>
      </c>
      <c r="J327" s="19">
        <v>5226</v>
      </c>
      <c r="K327" s="19">
        <v>1706</v>
      </c>
      <c r="L327" s="18">
        <f>IFERROR(VLOOKUP(C327,LastWeek!B:Q,11,FALSE),"")</f>
        <v>2440</v>
      </c>
      <c r="M327" s="19">
        <v>2440</v>
      </c>
      <c r="N327" s="20" t="s">
        <v>250</v>
      </c>
      <c r="O327" s="21" t="str">
        <f>IFERROR(VLOOKUP(C327,LastWeek!B:Q,13,FALSE),"")</f>
        <v>MP</v>
      </c>
      <c r="P327" s="16" t="str">
        <f>IFERROR(VLOOKUP(C327,LastWeek!B:Q,14,FALSE),"")</f>
        <v>Checking</v>
      </c>
      <c r="Q327" s="16" t="str">
        <f>IFERROR(VLOOKUP(C327,LastWeek!B:Q,15,FALSE),"")</f>
        <v>Sales</v>
      </c>
      <c r="R327" s="16"/>
      <c r="S327" s="22" t="str">
        <f>IFERROR(VLOOKUP(C327,LastWeek!B:Q,16,FALSE),"")</f>
        <v>FCST:2K/M</v>
      </c>
      <c r="T327" s="19">
        <v>2440</v>
      </c>
      <c r="U327" s="19">
        <v>0</v>
      </c>
      <c r="V327" s="19">
        <v>0</v>
      </c>
      <c r="W327" s="19">
        <v>0</v>
      </c>
      <c r="X327" s="23">
        <v>7666</v>
      </c>
      <c r="Y327" s="17">
        <v>14.3</v>
      </c>
      <c r="Z327" s="24">
        <v>14.9</v>
      </c>
      <c r="AA327" s="23">
        <v>536</v>
      </c>
      <c r="AB327" s="19">
        <v>515</v>
      </c>
      <c r="AC327" s="25">
        <v>1</v>
      </c>
      <c r="AD327" s="26">
        <f t="shared" si="35"/>
        <v>100</v>
      </c>
      <c r="AE327" s="19">
        <v>807</v>
      </c>
      <c r="AF327" s="19">
        <v>3831</v>
      </c>
      <c r="AG327" s="19">
        <v>1190</v>
      </c>
      <c r="AH327" s="19">
        <v>1426</v>
      </c>
      <c r="AI327" s="15" t="s">
        <v>62</v>
      </c>
    </row>
    <row r="328" spans="1:35" ht="16.5" customHeight="1">
      <c r="A328">
        <v>4385</v>
      </c>
      <c r="B328" s="13" t="str">
        <f t="shared" si="30"/>
        <v>OverStock</v>
      </c>
      <c r="C328" s="14" t="s">
        <v>405</v>
      </c>
      <c r="D328" s="15" t="s">
        <v>249</v>
      </c>
      <c r="E328" s="16">
        <f t="shared" si="31"/>
        <v>75.8</v>
      </c>
      <c r="F328" s="17">
        <f t="shared" si="32"/>
        <v>36.200000000000003</v>
      </c>
      <c r="G328" s="17">
        <f t="shared" si="33"/>
        <v>0</v>
      </c>
      <c r="H328" s="17">
        <f t="shared" si="34"/>
        <v>0</v>
      </c>
      <c r="I328" s="18">
        <f>IFERROR(VLOOKUP(C328,LastWeek!B:Q,8,FALSE),"")</f>
        <v>0</v>
      </c>
      <c r="J328" s="19">
        <v>0</v>
      </c>
      <c r="K328" s="19">
        <v>0</v>
      </c>
      <c r="L328" s="18">
        <f>IFERROR(VLOOKUP(C328,LastWeek!B:Q,11,FALSE),"")</f>
        <v>508296</v>
      </c>
      <c r="M328" s="19">
        <v>507206</v>
      </c>
      <c r="N328" s="20" t="s">
        <v>250</v>
      </c>
      <c r="O328" s="21" t="str">
        <f>IFERROR(VLOOKUP(C328,LastWeek!B:Q,13,FALSE),"")</f>
        <v>MP</v>
      </c>
      <c r="P328" s="16" t="str">
        <f>IFERROR(VLOOKUP(C328,LastWeek!B:Q,14,FALSE),"")</f>
        <v>Slow</v>
      </c>
      <c r="Q328" s="16" t="str">
        <f>IFERROR(VLOOKUP(C328,LastWeek!B:Q,15,FALSE),"")</f>
        <v>Sales</v>
      </c>
      <c r="R328" s="16"/>
      <c r="S328" s="22" t="str">
        <f>IFERROR(VLOOKUP(C328,LastWeek!B:Q,16,FALSE),"")</f>
        <v>20161121-demand delay to FEB</v>
      </c>
      <c r="T328" s="19">
        <v>507206</v>
      </c>
      <c r="U328" s="19">
        <v>0</v>
      </c>
      <c r="V328" s="19">
        <v>0</v>
      </c>
      <c r="W328" s="19">
        <v>0</v>
      </c>
      <c r="X328" s="23">
        <v>507206</v>
      </c>
      <c r="Y328" s="17">
        <v>75.8</v>
      </c>
      <c r="Z328" s="24">
        <v>36.200000000000003</v>
      </c>
      <c r="AA328" s="23">
        <v>6694</v>
      </c>
      <c r="AB328" s="19">
        <v>14012</v>
      </c>
      <c r="AC328" s="25">
        <v>2.1</v>
      </c>
      <c r="AD328" s="26">
        <f t="shared" si="35"/>
        <v>150</v>
      </c>
      <c r="AE328" s="19">
        <v>20278</v>
      </c>
      <c r="AF328" s="19">
        <v>96482</v>
      </c>
      <c r="AG328" s="19">
        <v>91200</v>
      </c>
      <c r="AH328" s="19">
        <v>108362</v>
      </c>
      <c r="AI328" s="15" t="s">
        <v>62</v>
      </c>
    </row>
    <row r="329" spans="1:35" ht="16.5" customHeight="1">
      <c r="A329">
        <v>1588</v>
      </c>
      <c r="B329" s="13" t="str">
        <f t="shared" si="30"/>
        <v>FCST</v>
      </c>
      <c r="C329" s="14" t="s">
        <v>407</v>
      </c>
      <c r="D329" s="15" t="s">
        <v>249</v>
      </c>
      <c r="E329" s="16" t="str">
        <f t="shared" si="31"/>
        <v>前八週無拉料</v>
      </c>
      <c r="F329" s="17">
        <f t="shared" si="32"/>
        <v>1.3</v>
      </c>
      <c r="G329" s="17" t="str">
        <f t="shared" si="33"/>
        <v>--</v>
      </c>
      <c r="H329" s="17">
        <f t="shared" si="34"/>
        <v>0</v>
      </c>
      <c r="I329" s="18">
        <f>IFERROR(VLOOKUP(C329,LastWeek!B:Q,8,FALSE),"")</f>
        <v>0</v>
      </c>
      <c r="J329" s="19">
        <v>0</v>
      </c>
      <c r="K329" s="19">
        <v>0</v>
      </c>
      <c r="L329" s="18">
        <f>IFERROR(VLOOKUP(C329,LastWeek!B:Q,11,FALSE),"")</f>
        <v>0</v>
      </c>
      <c r="M329" s="19">
        <v>3000</v>
      </c>
      <c r="N329" s="20" t="s">
        <v>250</v>
      </c>
      <c r="O329" s="21" t="str">
        <f>IFERROR(VLOOKUP(C329,LastWeek!B:Q,13,FALSE),"")</f>
        <v>MP</v>
      </c>
      <c r="P329" s="16" t="str">
        <f>IFERROR(VLOOKUP(C329,LastWeek!B:Q,14,FALSE),"")</f>
        <v>Checking</v>
      </c>
      <c r="Q329" s="16" t="str">
        <f>IFERROR(VLOOKUP(C329,LastWeek!B:Q,15,FALSE),"")</f>
        <v>Sales</v>
      </c>
      <c r="R329" s="16"/>
      <c r="S329" s="22" t="str">
        <f>IFERROR(VLOOKUP(C329,LastWeek!B:Q,16,FALSE),"")</f>
        <v>FCST:18K on JAN and 6K/M since FEB</v>
      </c>
      <c r="T329" s="19">
        <v>3000</v>
      </c>
      <c r="U329" s="19">
        <v>0</v>
      </c>
      <c r="V329" s="19">
        <v>0</v>
      </c>
      <c r="W329" s="19">
        <v>0</v>
      </c>
      <c r="X329" s="23">
        <v>3000</v>
      </c>
      <c r="Y329" s="17" t="s">
        <v>58</v>
      </c>
      <c r="Z329" s="24">
        <v>1.3</v>
      </c>
      <c r="AA329" s="23">
        <v>0</v>
      </c>
      <c r="AB329" s="19">
        <v>2333</v>
      </c>
      <c r="AC329" s="25" t="s">
        <v>65</v>
      </c>
      <c r="AD329" s="26" t="str">
        <f t="shared" si="35"/>
        <v>F</v>
      </c>
      <c r="AE329" s="19">
        <v>18000</v>
      </c>
      <c r="AF329" s="19">
        <v>3000</v>
      </c>
      <c r="AG329" s="19">
        <v>0</v>
      </c>
      <c r="AH329" s="19">
        <v>0</v>
      </c>
      <c r="AI329" s="15" t="s">
        <v>62</v>
      </c>
    </row>
    <row r="330" spans="1:35" ht="16.5" customHeight="1">
      <c r="A330">
        <v>3398</v>
      </c>
      <c r="B330" s="13" t="str">
        <f t="shared" si="30"/>
        <v>Normal</v>
      </c>
      <c r="C330" s="14" t="s">
        <v>409</v>
      </c>
      <c r="D330" s="15" t="s">
        <v>249</v>
      </c>
      <c r="E330" s="16">
        <f t="shared" si="31"/>
        <v>0</v>
      </c>
      <c r="F330" s="17">
        <f t="shared" si="32"/>
        <v>0</v>
      </c>
      <c r="G330" s="17">
        <f t="shared" si="33"/>
        <v>14.5</v>
      </c>
      <c r="H330" s="17">
        <f t="shared" si="34"/>
        <v>22.5</v>
      </c>
      <c r="I330" s="18">
        <f>IFERROR(VLOOKUP(C330,LastWeek!B:Q,8,FALSE),"")</f>
        <v>60000</v>
      </c>
      <c r="J330" s="19">
        <v>60000</v>
      </c>
      <c r="K330" s="19">
        <v>60000</v>
      </c>
      <c r="L330" s="18">
        <f>IFERROR(VLOOKUP(C330,LastWeek!B:Q,11,FALSE),"")</f>
        <v>0</v>
      </c>
      <c r="M330" s="19">
        <v>0</v>
      </c>
      <c r="N330" s="20" t="s">
        <v>191</v>
      </c>
      <c r="O330" s="21" t="str">
        <f>IFERROR(VLOOKUP(C330,LastWeek!B:Q,13,FALSE),"")</f>
        <v>MP</v>
      </c>
      <c r="P330" s="16" t="str">
        <f>IFERROR(VLOOKUP(C330,LastWeek!B:Q,14,FALSE),"")</f>
        <v>Checking</v>
      </c>
      <c r="Q330" s="16" t="str">
        <f>IFERROR(VLOOKUP(C330,LastWeek!B:Q,15,FALSE),"")</f>
        <v>Sales</v>
      </c>
      <c r="R330" s="16"/>
      <c r="S330" s="22">
        <f>IFERROR(VLOOKUP(C330,LastWeek!B:Q,16,FALSE),"")</f>
        <v>0</v>
      </c>
      <c r="T330" s="19">
        <v>0</v>
      </c>
      <c r="U330" s="19">
        <v>0</v>
      </c>
      <c r="V330" s="19">
        <v>0</v>
      </c>
      <c r="W330" s="19">
        <v>0</v>
      </c>
      <c r="X330" s="23">
        <v>60000</v>
      </c>
      <c r="Y330" s="17">
        <v>14.5</v>
      </c>
      <c r="Z330" s="24">
        <v>22.5</v>
      </c>
      <c r="AA330" s="23">
        <v>4125</v>
      </c>
      <c r="AB330" s="19">
        <v>2667</v>
      </c>
      <c r="AC330" s="25">
        <v>0.6</v>
      </c>
      <c r="AD330" s="26">
        <f t="shared" si="35"/>
        <v>100</v>
      </c>
      <c r="AE330" s="19">
        <v>15000</v>
      </c>
      <c r="AF330" s="19">
        <v>9000</v>
      </c>
      <c r="AG330" s="19">
        <v>3000</v>
      </c>
      <c r="AH330" s="19">
        <v>0</v>
      </c>
      <c r="AI330" s="15" t="s">
        <v>62</v>
      </c>
    </row>
    <row r="331" spans="1:35" ht="16.5" customHeight="1">
      <c r="A331">
        <v>5179</v>
      </c>
      <c r="B331" s="13" t="str">
        <f t="shared" si="30"/>
        <v>OverStock</v>
      </c>
      <c r="C331" s="14" t="s">
        <v>410</v>
      </c>
      <c r="D331" s="15" t="s">
        <v>249</v>
      </c>
      <c r="E331" s="16">
        <f t="shared" si="31"/>
        <v>58.6</v>
      </c>
      <c r="F331" s="17">
        <f t="shared" si="32"/>
        <v>36.6</v>
      </c>
      <c r="G331" s="17">
        <f t="shared" si="33"/>
        <v>0</v>
      </c>
      <c r="H331" s="17">
        <f t="shared" si="34"/>
        <v>0</v>
      </c>
      <c r="I331" s="18">
        <f>IFERROR(VLOOKUP(C331,LastWeek!B:Q,8,FALSE),"")</f>
        <v>0</v>
      </c>
      <c r="J331" s="19">
        <v>0</v>
      </c>
      <c r="K331" s="19">
        <v>0</v>
      </c>
      <c r="L331" s="18">
        <f>IFERROR(VLOOKUP(C331,LastWeek!B:Q,11,FALSE),"")</f>
        <v>144205</v>
      </c>
      <c r="M331" s="19">
        <v>169205</v>
      </c>
      <c r="N331" s="20" t="s">
        <v>250</v>
      </c>
      <c r="O331" s="21" t="str">
        <f>IFERROR(VLOOKUP(C331,LastWeek!B:Q,13,FALSE),"")</f>
        <v>MP</v>
      </c>
      <c r="P331" s="16" t="str">
        <f>IFERROR(VLOOKUP(C331,LastWeek!B:Q,14,FALSE),"")</f>
        <v>Slow</v>
      </c>
      <c r="Q331" s="16" t="str">
        <f>IFERROR(VLOOKUP(C331,LastWeek!B:Q,15,FALSE),"")</f>
        <v>Sales</v>
      </c>
      <c r="R331" s="16"/>
      <c r="S331" s="22" t="str">
        <f>IFERROR(VLOOKUP(C331,LastWeek!B:Q,16,FALSE),"")</f>
        <v>20161121-demand delay to FEB</v>
      </c>
      <c r="T331" s="19">
        <v>169205</v>
      </c>
      <c r="U331" s="19">
        <v>0</v>
      </c>
      <c r="V331" s="19">
        <v>0</v>
      </c>
      <c r="W331" s="19">
        <v>0</v>
      </c>
      <c r="X331" s="23">
        <v>169205</v>
      </c>
      <c r="Y331" s="17">
        <v>58.6</v>
      </c>
      <c r="Z331" s="24">
        <v>36.6</v>
      </c>
      <c r="AA331" s="23">
        <v>2888</v>
      </c>
      <c r="AB331" s="19">
        <v>4624</v>
      </c>
      <c r="AC331" s="25">
        <v>1.6</v>
      </c>
      <c r="AD331" s="26">
        <f t="shared" si="35"/>
        <v>100</v>
      </c>
      <c r="AE331" s="19">
        <v>0</v>
      </c>
      <c r="AF331" s="19">
        <v>41614</v>
      </c>
      <c r="AG331" s="19">
        <v>0</v>
      </c>
      <c r="AH331" s="19">
        <v>19606</v>
      </c>
      <c r="AI331" s="15" t="s">
        <v>62</v>
      </c>
    </row>
    <row r="332" spans="1:35" ht="16.5" customHeight="1">
      <c r="A332">
        <v>3399</v>
      </c>
      <c r="B332" s="13" t="str">
        <f t="shared" si="30"/>
        <v>OverStock</v>
      </c>
      <c r="C332" s="14" t="s">
        <v>412</v>
      </c>
      <c r="D332" s="15" t="s">
        <v>249</v>
      </c>
      <c r="E332" s="16">
        <f t="shared" si="31"/>
        <v>41.5</v>
      </c>
      <c r="F332" s="17">
        <f t="shared" si="32"/>
        <v>11.7</v>
      </c>
      <c r="G332" s="17">
        <f t="shared" si="33"/>
        <v>0</v>
      </c>
      <c r="H332" s="17">
        <f t="shared" si="34"/>
        <v>0</v>
      </c>
      <c r="I332" s="18">
        <f>IFERROR(VLOOKUP(C332,LastWeek!B:Q,8,FALSE),"")</f>
        <v>0</v>
      </c>
      <c r="J332" s="19">
        <v>0</v>
      </c>
      <c r="K332" s="19">
        <v>0</v>
      </c>
      <c r="L332" s="18">
        <f>IFERROR(VLOOKUP(C332,LastWeek!B:Q,11,FALSE),"")</f>
        <v>4360</v>
      </c>
      <c r="M332" s="19">
        <v>4360</v>
      </c>
      <c r="N332" s="20" t="s">
        <v>250</v>
      </c>
      <c r="O332" s="21" t="str">
        <f>IFERROR(VLOOKUP(C332,LastWeek!B:Q,13,FALSE),"")</f>
        <v>MP</v>
      </c>
      <c r="P332" s="16" t="str">
        <f>IFERROR(VLOOKUP(C332,LastWeek!B:Q,14,FALSE),"")</f>
        <v>Checking</v>
      </c>
      <c r="Q332" s="16" t="str">
        <f>IFERROR(VLOOKUP(C332,LastWeek!B:Q,15,FALSE),"")</f>
        <v>Sales</v>
      </c>
      <c r="R332" s="16"/>
      <c r="S332" s="22" t="str">
        <f>IFERROR(VLOOKUP(C332,LastWeek!B:Q,16,FALSE),"")</f>
        <v>LITEON real STK: 3874pcs and will consume on JAN &amp; FEB</v>
      </c>
      <c r="T332" s="19">
        <v>4360</v>
      </c>
      <c r="U332" s="19">
        <v>0</v>
      </c>
      <c r="V332" s="19">
        <v>0</v>
      </c>
      <c r="W332" s="19">
        <v>0</v>
      </c>
      <c r="X332" s="23">
        <v>4360</v>
      </c>
      <c r="Y332" s="17">
        <v>41.5</v>
      </c>
      <c r="Z332" s="24">
        <v>11.7</v>
      </c>
      <c r="AA332" s="23">
        <v>105</v>
      </c>
      <c r="AB332" s="19">
        <v>373</v>
      </c>
      <c r="AC332" s="25">
        <v>3.6</v>
      </c>
      <c r="AD332" s="26">
        <f t="shared" si="35"/>
        <v>150</v>
      </c>
      <c r="AE332" s="19">
        <v>1997</v>
      </c>
      <c r="AF332" s="19">
        <v>1364</v>
      </c>
      <c r="AG332" s="19">
        <v>0</v>
      </c>
      <c r="AH332" s="19">
        <v>0</v>
      </c>
      <c r="AI332" s="15" t="s">
        <v>62</v>
      </c>
    </row>
    <row r="333" spans="1:35" ht="16.5" customHeight="1">
      <c r="A333">
        <v>4015</v>
      </c>
      <c r="B333" s="13" t="str">
        <f t="shared" si="30"/>
        <v>FCST</v>
      </c>
      <c r="C333" s="14" t="s">
        <v>413</v>
      </c>
      <c r="D333" s="15" t="s">
        <v>249</v>
      </c>
      <c r="E333" s="16" t="str">
        <f t="shared" si="31"/>
        <v>前八週無拉料</v>
      </c>
      <c r="F333" s="17">
        <f t="shared" si="32"/>
        <v>10.7</v>
      </c>
      <c r="G333" s="17" t="str">
        <f t="shared" si="33"/>
        <v>--</v>
      </c>
      <c r="H333" s="17">
        <f t="shared" si="34"/>
        <v>0</v>
      </c>
      <c r="I333" s="18">
        <f>IFERROR(VLOOKUP(C333,LastWeek!B:Q,8,FALSE),"")</f>
        <v>0</v>
      </c>
      <c r="J333" s="19">
        <v>0</v>
      </c>
      <c r="K333" s="19">
        <v>0</v>
      </c>
      <c r="L333" s="18">
        <f>IFERROR(VLOOKUP(C333,LastWeek!B:Q,11,FALSE),"")</f>
        <v>0</v>
      </c>
      <c r="M333" s="19">
        <v>590</v>
      </c>
      <c r="N333" s="20" t="s">
        <v>250</v>
      </c>
      <c r="O333" s="21" t="str">
        <f>IFERROR(VLOOKUP(C333,LastWeek!B:Q,13,FALSE),"")</f>
        <v>MP</v>
      </c>
      <c r="P333" s="16" t="str">
        <f>IFERROR(VLOOKUP(C333,LastWeek!B:Q,14,FALSE),"")</f>
        <v>Checking</v>
      </c>
      <c r="Q333" s="16" t="str">
        <f>IFERROR(VLOOKUP(C333,LastWeek!B:Q,15,FALSE),"")</f>
        <v>Sales</v>
      </c>
      <c r="R333" s="16"/>
      <c r="S333" s="22" t="str">
        <f>IFERROR(VLOOKUP(C333,LastWeek!B:Q,16,FALSE),"")</f>
        <v>there is no demand for LITEON and no STK &amp; PBK</v>
      </c>
      <c r="T333" s="19">
        <v>590</v>
      </c>
      <c r="U333" s="19">
        <v>0</v>
      </c>
      <c r="V333" s="19">
        <v>0</v>
      </c>
      <c r="W333" s="19">
        <v>0</v>
      </c>
      <c r="X333" s="23">
        <v>590</v>
      </c>
      <c r="Y333" s="17" t="s">
        <v>58</v>
      </c>
      <c r="Z333" s="24">
        <v>10.7</v>
      </c>
      <c r="AA333" s="23">
        <v>0</v>
      </c>
      <c r="AB333" s="19">
        <v>55</v>
      </c>
      <c r="AC333" s="25" t="s">
        <v>65</v>
      </c>
      <c r="AD333" s="26" t="str">
        <f t="shared" si="35"/>
        <v>F</v>
      </c>
      <c r="AE333" s="19">
        <v>0</v>
      </c>
      <c r="AF333" s="19">
        <v>498</v>
      </c>
      <c r="AG333" s="19">
        <v>0</v>
      </c>
      <c r="AH333" s="19">
        <v>0</v>
      </c>
      <c r="AI333" s="15" t="s">
        <v>62</v>
      </c>
    </row>
    <row r="334" spans="1:35" ht="16.5" customHeight="1">
      <c r="A334">
        <v>2803</v>
      </c>
      <c r="B334" s="13" t="str">
        <f t="shared" si="30"/>
        <v>FCST</v>
      </c>
      <c r="C334" s="14" t="s">
        <v>415</v>
      </c>
      <c r="D334" s="15" t="s">
        <v>249</v>
      </c>
      <c r="E334" s="16" t="str">
        <f t="shared" si="31"/>
        <v>前八週無拉料</v>
      </c>
      <c r="F334" s="17">
        <f t="shared" si="32"/>
        <v>12</v>
      </c>
      <c r="G334" s="17" t="str">
        <f t="shared" si="33"/>
        <v>--</v>
      </c>
      <c r="H334" s="17">
        <f t="shared" si="34"/>
        <v>0</v>
      </c>
      <c r="I334" s="18">
        <f>IFERROR(VLOOKUP(C334,LastWeek!B:Q,8,FALSE),"")</f>
        <v>0</v>
      </c>
      <c r="J334" s="19">
        <v>0</v>
      </c>
      <c r="K334" s="19">
        <v>0</v>
      </c>
      <c r="L334" s="18">
        <f>IFERROR(VLOOKUP(C334,LastWeek!B:Q,11,FALSE),"")</f>
        <v>0</v>
      </c>
      <c r="M334" s="19">
        <v>4000</v>
      </c>
      <c r="N334" s="20" t="s">
        <v>250</v>
      </c>
      <c r="O334" s="21" t="str">
        <f>IFERROR(VLOOKUP(C334,LastWeek!B:Q,13,FALSE),"")</f>
        <v>MP</v>
      </c>
      <c r="P334" s="16" t="str">
        <f>IFERROR(VLOOKUP(C334,LastWeek!B:Q,14,FALSE),"")</f>
        <v>Checking</v>
      </c>
      <c r="Q334" s="16" t="str">
        <f>IFERROR(VLOOKUP(C334,LastWeek!B:Q,15,FALSE),"")</f>
        <v>Sales</v>
      </c>
      <c r="R334" s="16"/>
      <c r="S334" s="22" t="str">
        <f>IFERROR(VLOOKUP(C334,LastWeek!B:Q,16,FALSE),"")</f>
        <v>LITE-ON PN:TLP291-4, FCST2K/M</v>
      </c>
      <c r="T334" s="19">
        <v>4000</v>
      </c>
      <c r="U334" s="19">
        <v>0</v>
      </c>
      <c r="V334" s="19">
        <v>0</v>
      </c>
      <c r="W334" s="19">
        <v>0</v>
      </c>
      <c r="X334" s="23">
        <v>4000</v>
      </c>
      <c r="Y334" s="17" t="s">
        <v>58</v>
      </c>
      <c r="Z334" s="24">
        <v>12</v>
      </c>
      <c r="AA334" s="23">
        <v>0</v>
      </c>
      <c r="AB334" s="19">
        <v>332</v>
      </c>
      <c r="AC334" s="25" t="s">
        <v>65</v>
      </c>
      <c r="AD334" s="26" t="str">
        <f t="shared" si="35"/>
        <v>F</v>
      </c>
      <c r="AE334" s="19">
        <v>220</v>
      </c>
      <c r="AF334" s="19">
        <v>2772</v>
      </c>
      <c r="AG334" s="19">
        <v>496</v>
      </c>
      <c r="AH334" s="19">
        <v>512</v>
      </c>
      <c r="AI334" s="15" t="s">
        <v>62</v>
      </c>
    </row>
    <row r="335" spans="1:35" ht="16.5" customHeight="1">
      <c r="A335">
        <v>8453</v>
      </c>
      <c r="B335" s="13" t="str">
        <f t="shared" si="30"/>
        <v>Normal</v>
      </c>
      <c r="C335" s="14" t="s">
        <v>416</v>
      </c>
      <c r="D335" s="15" t="s">
        <v>249</v>
      </c>
      <c r="E335" s="16">
        <f t="shared" si="31"/>
        <v>2.9</v>
      </c>
      <c r="F335" s="17">
        <f t="shared" si="32"/>
        <v>9</v>
      </c>
      <c r="G335" s="17">
        <f t="shared" si="33"/>
        <v>0</v>
      </c>
      <c r="H335" s="17">
        <f t="shared" si="34"/>
        <v>0</v>
      </c>
      <c r="I335" s="18">
        <f>IFERROR(VLOOKUP(C335,LastWeek!B:Q,8,FALSE),"")</f>
        <v>0</v>
      </c>
      <c r="J335" s="19">
        <v>0</v>
      </c>
      <c r="K335" s="19">
        <v>0</v>
      </c>
      <c r="L335" s="18">
        <f>IFERROR(VLOOKUP(C335,LastWeek!B:Q,11,FALSE),"")</f>
        <v>0</v>
      </c>
      <c r="M335" s="19">
        <v>10000</v>
      </c>
      <c r="N335" s="20" t="s">
        <v>250</v>
      </c>
      <c r="O335" s="21" t="str">
        <f>IFERROR(VLOOKUP(C335,LastWeek!B:Q,13,FALSE),"")</f>
        <v>MP</v>
      </c>
      <c r="P335" s="16" t="str">
        <f>IFERROR(VLOOKUP(C335,LastWeek!B:Q,14,FALSE),"")</f>
        <v>Checking</v>
      </c>
      <c r="Q335" s="16" t="str">
        <f>IFERROR(VLOOKUP(C335,LastWeek!B:Q,15,FALSE),"")</f>
        <v>Sales</v>
      </c>
      <c r="R335" s="16"/>
      <c r="S335" s="22" t="str">
        <f>IFERROR(VLOOKUP(C335,LastWeek!B:Q,16,FALSE),"")</f>
        <v>FCST:10K/M</v>
      </c>
      <c r="T335" s="19">
        <v>10000</v>
      </c>
      <c r="U335" s="19">
        <v>0</v>
      </c>
      <c r="V335" s="19">
        <v>0</v>
      </c>
      <c r="W335" s="19">
        <v>0</v>
      </c>
      <c r="X335" s="23">
        <v>10000</v>
      </c>
      <c r="Y335" s="17">
        <v>2.9</v>
      </c>
      <c r="Z335" s="24">
        <v>9</v>
      </c>
      <c r="AA335" s="23">
        <v>3438</v>
      </c>
      <c r="AB335" s="19">
        <v>1111</v>
      </c>
      <c r="AC335" s="25">
        <v>0.3</v>
      </c>
      <c r="AD335" s="26">
        <f t="shared" si="35"/>
        <v>50</v>
      </c>
      <c r="AE335" s="19">
        <v>0</v>
      </c>
      <c r="AF335" s="19">
        <v>0</v>
      </c>
      <c r="AG335" s="19">
        <v>10000</v>
      </c>
      <c r="AH335" s="19">
        <v>0</v>
      </c>
      <c r="AI335" s="15" t="s">
        <v>62</v>
      </c>
    </row>
    <row r="336" spans="1:35" ht="16.5" hidden="1" customHeight="1">
      <c r="A336">
        <v>1596</v>
      </c>
      <c r="B336" s="13" t="str">
        <f t="shared" si="30"/>
        <v>Normal</v>
      </c>
      <c r="C336" s="14" t="s">
        <v>417</v>
      </c>
      <c r="D336" s="15" t="s">
        <v>249</v>
      </c>
      <c r="E336" s="16">
        <f t="shared" si="31"/>
        <v>0</v>
      </c>
      <c r="F336" s="17" t="str">
        <f t="shared" si="32"/>
        <v>--</v>
      </c>
      <c r="G336" s="17">
        <f t="shared" si="33"/>
        <v>0</v>
      </c>
      <c r="H336" s="17" t="str">
        <f t="shared" si="34"/>
        <v>--</v>
      </c>
      <c r="I336" s="18">
        <f>IFERROR(VLOOKUP(C336,LastWeek!B:Q,8,FALSE),"")</f>
        <v>0</v>
      </c>
      <c r="J336" s="19">
        <v>0</v>
      </c>
      <c r="K336" s="19">
        <v>0</v>
      </c>
      <c r="L336" s="18">
        <f>IFERROR(VLOOKUP(C336,LastWeek!B:Q,11,FALSE),"")</f>
        <v>0</v>
      </c>
      <c r="M336" s="19">
        <v>0</v>
      </c>
      <c r="N336" s="20" t="s">
        <v>250</v>
      </c>
      <c r="O336" s="21" t="str">
        <f>IFERROR(VLOOKUP(C336,LastWeek!B:Q,13,FALSE),"")</f>
        <v>New</v>
      </c>
      <c r="P336" s="16" t="str">
        <f>IFERROR(VLOOKUP(C336,LastWeek!B:Q,14,FALSE),"")</f>
        <v>Checking</v>
      </c>
      <c r="Q336" s="16" t="str">
        <f>IFERROR(VLOOKUP(C336,LastWeek!B:Q,15,FALSE),"")</f>
        <v>Sales</v>
      </c>
      <c r="R336" s="16"/>
      <c r="S336" s="22" t="str">
        <f>IFERROR(VLOOKUP(C336,LastWeek!B:Q,16,FALSE),"")</f>
        <v>there is no demand for LITEON and no STK &amp; PBK</v>
      </c>
      <c r="T336" s="19">
        <v>0</v>
      </c>
      <c r="U336" s="19">
        <v>0</v>
      </c>
      <c r="V336" s="19">
        <v>0</v>
      </c>
      <c r="W336" s="19">
        <v>0</v>
      </c>
      <c r="X336" s="23">
        <v>0</v>
      </c>
      <c r="Y336" s="17">
        <v>0</v>
      </c>
      <c r="Z336" s="24" t="s">
        <v>58</v>
      </c>
      <c r="AA336" s="23">
        <v>3750</v>
      </c>
      <c r="AB336" s="19" t="s">
        <v>58</v>
      </c>
      <c r="AC336" s="25" t="s">
        <v>68</v>
      </c>
      <c r="AD336" s="26" t="str">
        <f t="shared" si="35"/>
        <v>E</v>
      </c>
      <c r="AE336" s="19">
        <v>0</v>
      </c>
      <c r="AF336" s="19">
        <v>0</v>
      </c>
      <c r="AG336" s="19">
        <v>0</v>
      </c>
      <c r="AH336" s="19">
        <v>0</v>
      </c>
      <c r="AI336" s="15" t="s">
        <v>62</v>
      </c>
    </row>
    <row r="337" spans="1:35" ht="16.5" customHeight="1">
      <c r="A337">
        <v>3151</v>
      </c>
      <c r="B337" s="13" t="str">
        <f t="shared" si="30"/>
        <v>Normal</v>
      </c>
      <c r="C337" s="14" t="s">
        <v>418</v>
      </c>
      <c r="D337" s="15" t="s">
        <v>383</v>
      </c>
      <c r="E337" s="16">
        <f t="shared" si="31"/>
        <v>2.1</v>
      </c>
      <c r="F337" s="17" t="str">
        <f t="shared" si="32"/>
        <v>--</v>
      </c>
      <c r="G337" s="17">
        <f t="shared" si="33"/>
        <v>0</v>
      </c>
      <c r="H337" s="17" t="str">
        <f t="shared" si="34"/>
        <v>--</v>
      </c>
      <c r="I337" s="18">
        <f>IFERROR(VLOOKUP(C337,LastWeek!B:Q,8,FALSE),"")</f>
        <v>0</v>
      </c>
      <c r="J337" s="19">
        <v>0</v>
      </c>
      <c r="K337" s="19">
        <v>0</v>
      </c>
      <c r="L337" s="18">
        <f>IFERROR(VLOOKUP(C337,LastWeek!B:Q,11,FALSE),"")</f>
        <v>133316</v>
      </c>
      <c r="M337" s="19">
        <v>53196</v>
      </c>
      <c r="N337" s="20" t="s">
        <v>250</v>
      </c>
      <c r="O337" s="21" t="str">
        <f>IFERROR(VLOOKUP(C337,LastWeek!B:Q,13,FALSE),"")</f>
        <v>MP</v>
      </c>
      <c r="P337" s="16" t="str">
        <f>IFERROR(VLOOKUP(C337,LastWeek!B:Q,14,FALSE),"")</f>
        <v>Checking</v>
      </c>
      <c r="Q337" s="16" t="str">
        <f>IFERROR(VLOOKUP(C337,LastWeek!B:Q,15,FALSE),"")</f>
        <v>Sales</v>
      </c>
      <c r="R337" s="16"/>
      <c r="S337" s="22" t="str">
        <f>IFERROR(VLOOKUP(C337,LastWeek!B:Q,16,FALSE),"")</f>
        <v>the HUB STK will be consumed on FEB</v>
      </c>
      <c r="T337" s="19">
        <v>0</v>
      </c>
      <c r="U337" s="19">
        <v>0</v>
      </c>
      <c r="V337" s="19">
        <v>53196</v>
      </c>
      <c r="W337" s="19">
        <v>0</v>
      </c>
      <c r="X337" s="23">
        <v>53196</v>
      </c>
      <c r="Y337" s="17">
        <v>2.1</v>
      </c>
      <c r="Z337" s="24" t="s">
        <v>58</v>
      </c>
      <c r="AA337" s="23">
        <v>25050</v>
      </c>
      <c r="AB337" s="19" t="s">
        <v>58</v>
      </c>
      <c r="AC337" s="25" t="s">
        <v>68</v>
      </c>
      <c r="AD337" s="26" t="str">
        <f t="shared" si="35"/>
        <v>E</v>
      </c>
      <c r="AE337" s="19">
        <v>0</v>
      </c>
      <c r="AF337" s="19">
        <v>0</v>
      </c>
      <c r="AG337" s="19">
        <v>0</v>
      </c>
      <c r="AH337" s="19">
        <v>0</v>
      </c>
      <c r="AI337" s="15" t="s">
        <v>62</v>
      </c>
    </row>
    <row r="338" spans="1:35" ht="16.5" customHeight="1">
      <c r="A338">
        <v>2806</v>
      </c>
      <c r="B338" s="13" t="str">
        <f t="shared" si="30"/>
        <v>OverStock</v>
      </c>
      <c r="C338" s="14" t="s">
        <v>419</v>
      </c>
      <c r="D338" s="15" t="s">
        <v>383</v>
      </c>
      <c r="E338" s="16">
        <f t="shared" si="31"/>
        <v>49.2</v>
      </c>
      <c r="F338" s="17">
        <f t="shared" si="32"/>
        <v>158.19999999999999</v>
      </c>
      <c r="G338" s="17">
        <f t="shared" si="33"/>
        <v>0</v>
      </c>
      <c r="H338" s="17">
        <f t="shared" si="34"/>
        <v>0</v>
      </c>
      <c r="I338" s="18">
        <f>IFERROR(VLOOKUP(C338,LastWeek!B:Q,8,FALSE),"")</f>
        <v>0</v>
      </c>
      <c r="J338" s="19">
        <v>0</v>
      </c>
      <c r="K338" s="19">
        <v>0</v>
      </c>
      <c r="L338" s="18">
        <f>IFERROR(VLOOKUP(C338,LastWeek!B:Q,11,FALSE),"")</f>
        <v>396000</v>
      </c>
      <c r="M338" s="19">
        <v>369000</v>
      </c>
      <c r="N338" s="20" t="s">
        <v>191</v>
      </c>
      <c r="O338" s="21" t="str">
        <f>IFERROR(VLOOKUP(C338,LastWeek!B:Q,13,FALSE),"")</f>
        <v>MP</v>
      </c>
      <c r="P338" s="16" t="str">
        <f>IFERROR(VLOOKUP(C338,LastWeek!B:Q,14,FALSE),"")</f>
        <v>Checking</v>
      </c>
      <c r="Q338" s="16" t="str">
        <f>IFERROR(VLOOKUP(C338,LastWeek!B:Q,15,FALSE),"")</f>
        <v>Sales</v>
      </c>
      <c r="R338" s="16"/>
      <c r="S338" s="22" t="str">
        <f>IFERROR(VLOOKUP(C338,LastWeek!B:Q,16,FALSE),"")</f>
        <v>FCST:100K/M</v>
      </c>
      <c r="T338" s="19">
        <v>204000</v>
      </c>
      <c r="U338" s="19">
        <v>0</v>
      </c>
      <c r="V338" s="19">
        <v>165000</v>
      </c>
      <c r="W338" s="19">
        <v>0</v>
      </c>
      <c r="X338" s="23">
        <v>369000</v>
      </c>
      <c r="Y338" s="17">
        <v>49.2</v>
      </c>
      <c r="Z338" s="24">
        <v>158.19999999999999</v>
      </c>
      <c r="AA338" s="23">
        <v>7500</v>
      </c>
      <c r="AB338" s="19">
        <v>2333</v>
      </c>
      <c r="AC338" s="25">
        <v>0.3</v>
      </c>
      <c r="AD338" s="26">
        <f t="shared" si="35"/>
        <v>50</v>
      </c>
      <c r="AE338" s="19">
        <v>0</v>
      </c>
      <c r="AF338" s="19">
        <v>0</v>
      </c>
      <c r="AG338" s="19">
        <v>21000</v>
      </c>
      <c r="AH338" s="19">
        <v>20415</v>
      </c>
      <c r="AI338" s="15" t="s">
        <v>62</v>
      </c>
    </row>
    <row r="339" spans="1:35" ht="16.5" hidden="1" customHeight="1">
      <c r="A339">
        <v>1598</v>
      </c>
      <c r="B339" s="13" t="str">
        <f t="shared" si="30"/>
        <v>Normal</v>
      </c>
      <c r="C339" s="14" t="s">
        <v>421</v>
      </c>
      <c r="D339" s="15" t="s">
        <v>383</v>
      </c>
      <c r="E339" s="16">
        <f t="shared" si="31"/>
        <v>0</v>
      </c>
      <c r="F339" s="17">
        <f t="shared" si="32"/>
        <v>0</v>
      </c>
      <c r="G339" s="17">
        <f t="shared" si="33"/>
        <v>0</v>
      </c>
      <c r="H339" s="17">
        <f t="shared" si="34"/>
        <v>0</v>
      </c>
      <c r="I339" s="18">
        <f>IFERROR(VLOOKUP(C339,LastWeek!B:Q,8,FALSE),"")</f>
        <v>0</v>
      </c>
      <c r="J339" s="19">
        <v>0</v>
      </c>
      <c r="K339" s="19">
        <v>0</v>
      </c>
      <c r="L339" s="18">
        <f>IFERROR(VLOOKUP(C339,LastWeek!B:Q,11,FALSE),"")</f>
        <v>0</v>
      </c>
      <c r="M339" s="19">
        <v>0</v>
      </c>
      <c r="N339" s="20" t="s">
        <v>250</v>
      </c>
      <c r="O339" s="21" t="str">
        <f>IFERROR(VLOOKUP(C339,LastWeek!B:Q,13,FALSE),"")</f>
        <v>MP</v>
      </c>
      <c r="P339" s="16" t="str">
        <f>IFERROR(VLOOKUP(C339,LastWeek!B:Q,14,FALSE),"")</f>
        <v>Checking</v>
      </c>
      <c r="Q339" s="16" t="str">
        <f>IFERROR(VLOOKUP(C339,LastWeek!B:Q,15,FALSE),"")</f>
        <v>Sales</v>
      </c>
      <c r="R339" s="16"/>
      <c r="S339" s="22" t="str">
        <f>IFERROR(VLOOKUP(C339,LastWeek!B:Q,16,FALSE),"")</f>
        <v>there is no demand for LITEON and no STK &amp; PBK</v>
      </c>
      <c r="T339" s="19">
        <v>0</v>
      </c>
      <c r="U339" s="19">
        <v>0</v>
      </c>
      <c r="V339" s="19">
        <v>0</v>
      </c>
      <c r="W339" s="19">
        <v>0</v>
      </c>
      <c r="X339" s="23">
        <v>0</v>
      </c>
      <c r="Y339" s="17">
        <v>0</v>
      </c>
      <c r="Z339" s="24">
        <v>0</v>
      </c>
      <c r="AA339" s="23">
        <v>375</v>
      </c>
      <c r="AB339" s="19">
        <v>333</v>
      </c>
      <c r="AC339" s="25">
        <v>0.9</v>
      </c>
      <c r="AD339" s="26">
        <f t="shared" si="35"/>
        <v>100</v>
      </c>
      <c r="AE339" s="19">
        <v>0</v>
      </c>
      <c r="AF339" s="19">
        <v>3000</v>
      </c>
      <c r="AG339" s="19">
        <v>0</v>
      </c>
      <c r="AH339" s="19">
        <v>0</v>
      </c>
      <c r="AI339" s="15" t="s">
        <v>62</v>
      </c>
    </row>
    <row r="340" spans="1:35" ht="16.5" customHeight="1">
      <c r="A340">
        <v>8955</v>
      </c>
      <c r="B340" s="13" t="str">
        <f t="shared" si="30"/>
        <v>ZeroZero</v>
      </c>
      <c r="C340" s="14" t="s">
        <v>422</v>
      </c>
      <c r="D340" s="15" t="s">
        <v>383</v>
      </c>
      <c r="E340" s="16" t="str">
        <f t="shared" si="31"/>
        <v>前八週無拉料</v>
      </c>
      <c r="F340" s="17" t="str">
        <f t="shared" si="32"/>
        <v>--</v>
      </c>
      <c r="G340" s="17" t="str">
        <f t="shared" si="33"/>
        <v>--</v>
      </c>
      <c r="H340" s="17" t="str">
        <f t="shared" si="34"/>
        <v>--</v>
      </c>
      <c r="I340" s="18">
        <f>IFERROR(VLOOKUP(C340,LastWeek!B:Q,8,FALSE),"")</f>
        <v>47500</v>
      </c>
      <c r="J340" s="19">
        <v>47500</v>
      </c>
      <c r="K340" s="19">
        <v>0</v>
      </c>
      <c r="L340" s="18">
        <f>IFERROR(VLOOKUP(C340,LastWeek!B:Q,11,FALSE),"")</f>
        <v>0</v>
      </c>
      <c r="M340" s="19">
        <v>0</v>
      </c>
      <c r="N340" s="20" t="s">
        <v>250</v>
      </c>
      <c r="O340" s="21" t="str">
        <f>IFERROR(VLOOKUP(C340,LastWeek!B:Q,13,FALSE),"")</f>
        <v>New</v>
      </c>
      <c r="P340" s="16" t="str">
        <f>IFERROR(VLOOKUP(C340,LastWeek!B:Q,14,FALSE),"")</f>
        <v>Checking</v>
      </c>
      <c r="Q340" s="16" t="str">
        <f>IFERROR(VLOOKUP(C340,LastWeek!B:Q,15,FALSE),"")</f>
        <v>Sales</v>
      </c>
      <c r="R340" s="16"/>
      <c r="S340" s="22" t="str">
        <f>IFERROR(VLOOKUP(C340,LastWeek!B:Q,16,FALSE),"")</f>
        <v>for new project</v>
      </c>
      <c r="T340" s="19">
        <v>0</v>
      </c>
      <c r="U340" s="19">
        <v>0</v>
      </c>
      <c r="V340" s="19">
        <v>0</v>
      </c>
      <c r="W340" s="19">
        <v>0</v>
      </c>
      <c r="X340" s="23">
        <v>47500</v>
      </c>
      <c r="Y340" s="17" t="s">
        <v>58</v>
      </c>
      <c r="Z340" s="24" t="s">
        <v>58</v>
      </c>
      <c r="AA340" s="23">
        <v>0</v>
      </c>
      <c r="AB340" s="19" t="s">
        <v>58</v>
      </c>
      <c r="AC340" s="25" t="s">
        <v>68</v>
      </c>
      <c r="AD340" s="26" t="str">
        <f t="shared" si="35"/>
        <v>E</v>
      </c>
      <c r="AE340" s="19">
        <v>0</v>
      </c>
      <c r="AF340" s="19">
        <v>0</v>
      </c>
      <c r="AG340" s="19">
        <v>0</v>
      </c>
      <c r="AH340" s="19">
        <v>0</v>
      </c>
      <c r="AI340" s="15" t="s">
        <v>62</v>
      </c>
    </row>
    <row r="341" spans="1:35" ht="16.5" customHeight="1">
      <c r="A341">
        <v>5146</v>
      </c>
      <c r="B341" s="13" t="str">
        <f t="shared" si="30"/>
        <v>OverStock</v>
      </c>
      <c r="C341" s="14" t="s">
        <v>423</v>
      </c>
      <c r="D341" s="15" t="s">
        <v>383</v>
      </c>
      <c r="E341" s="16">
        <f t="shared" si="31"/>
        <v>16.899999999999999</v>
      </c>
      <c r="F341" s="17">
        <f t="shared" si="32"/>
        <v>3.4</v>
      </c>
      <c r="G341" s="17">
        <f t="shared" si="33"/>
        <v>230.3</v>
      </c>
      <c r="H341" s="17">
        <f t="shared" si="34"/>
        <v>46.2</v>
      </c>
      <c r="I341" s="18">
        <f>IFERROR(VLOOKUP(C341,LastWeek!B:Q,8,FALSE),"")</f>
        <v>672500</v>
      </c>
      <c r="J341" s="19">
        <v>667500</v>
      </c>
      <c r="K341" s="19">
        <v>667500</v>
      </c>
      <c r="L341" s="18">
        <f>IFERROR(VLOOKUP(C341,LastWeek!B:Q,11,FALSE),"")</f>
        <v>39659</v>
      </c>
      <c r="M341" s="19">
        <v>49101</v>
      </c>
      <c r="N341" s="20" t="s">
        <v>250</v>
      </c>
      <c r="O341" s="21" t="str">
        <f>IFERROR(VLOOKUP(C341,LastWeek!B:Q,13,FALSE),"")</f>
        <v>New</v>
      </c>
      <c r="P341" s="16" t="str">
        <f>IFERROR(VLOOKUP(C341,LastWeek!B:Q,14,FALSE),"")</f>
        <v>Checking</v>
      </c>
      <c r="Q341" s="16" t="str">
        <f>IFERROR(VLOOKUP(C341,LastWeek!B:Q,15,FALSE),"")</f>
        <v>Sales</v>
      </c>
      <c r="R341" s="16"/>
      <c r="S341" s="22" t="str">
        <f>IFERROR(VLOOKUP(C341,LastWeek!B:Q,16,FALSE),"")</f>
        <v>for new project</v>
      </c>
      <c r="T341" s="19">
        <v>5665</v>
      </c>
      <c r="U341" s="19">
        <v>0</v>
      </c>
      <c r="V341" s="19">
        <v>43436</v>
      </c>
      <c r="W341" s="19">
        <v>0</v>
      </c>
      <c r="X341" s="23">
        <v>716601</v>
      </c>
      <c r="Y341" s="17">
        <v>247.2</v>
      </c>
      <c r="Z341" s="24">
        <v>49.6</v>
      </c>
      <c r="AA341" s="23">
        <v>2899</v>
      </c>
      <c r="AB341" s="19">
        <v>14444</v>
      </c>
      <c r="AC341" s="25">
        <v>5</v>
      </c>
      <c r="AD341" s="26">
        <f t="shared" si="35"/>
        <v>150</v>
      </c>
      <c r="AE341" s="19">
        <v>25000</v>
      </c>
      <c r="AF341" s="19">
        <v>75000</v>
      </c>
      <c r="AG341" s="19">
        <v>127500</v>
      </c>
      <c r="AH341" s="19">
        <v>122500</v>
      </c>
      <c r="AI341" s="15" t="s">
        <v>62</v>
      </c>
    </row>
    <row r="342" spans="1:35" ht="16.5" hidden="1" customHeight="1">
      <c r="A342">
        <v>1599</v>
      </c>
      <c r="B342" s="13" t="str">
        <f t="shared" si="30"/>
        <v>None</v>
      </c>
      <c r="C342" s="14" t="s">
        <v>424</v>
      </c>
      <c r="D342" s="15" t="s">
        <v>383</v>
      </c>
      <c r="E342" s="16" t="str">
        <f t="shared" si="31"/>
        <v>前八週無拉料</v>
      </c>
      <c r="F342" s="17" t="str">
        <f t="shared" si="32"/>
        <v>--</v>
      </c>
      <c r="G342" s="17" t="str">
        <f t="shared" si="33"/>
        <v>--</v>
      </c>
      <c r="H342" s="17" t="str">
        <f t="shared" si="34"/>
        <v>--</v>
      </c>
      <c r="I342" s="18">
        <f>IFERROR(VLOOKUP(C342,LastWeek!B:Q,8,FALSE),"")</f>
        <v>0</v>
      </c>
      <c r="J342" s="19">
        <v>0</v>
      </c>
      <c r="K342" s="19">
        <v>0</v>
      </c>
      <c r="L342" s="18">
        <f>IFERROR(VLOOKUP(C342,LastWeek!B:Q,11,FALSE),"")</f>
        <v>0</v>
      </c>
      <c r="M342" s="19">
        <v>0</v>
      </c>
      <c r="N342" s="20" t="s">
        <v>250</v>
      </c>
      <c r="O342" s="21" t="str">
        <f>IFERROR(VLOOKUP(C342,LastWeek!B:Q,13,FALSE),"")</f>
        <v>MP</v>
      </c>
      <c r="P342" s="16" t="str">
        <f>IFERROR(VLOOKUP(C342,LastWeek!B:Q,14,FALSE),"")</f>
        <v>Checking</v>
      </c>
      <c r="Q342" s="16" t="str">
        <f>IFERROR(VLOOKUP(C342,LastWeek!B:Q,15,FALSE),"")</f>
        <v>Sales</v>
      </c>
      <c r="R342" s="16"/>
      <c r="S342" s="22" t="str">
        <f>IFERROR(VLOOKUP(C342,LastWeek!B:Q,16,FALSE),"")</f>
        <v>there is no demand for LITEON and no STK &amp; PBK</v>
      </c>
      <c r="T342" s="19">
        <v>0</v>
      </c>
      <c r="U342" s="19">
        <v>0</v>
      </c>
      <c r="V342" s="19">
        <v>0</v>
      </c>
      <c r="W342" s="19">
        <v>0</v>
      </c>
      <c r="X342" s="23">
        <v>0</v>
      </c>
      <c r="Y342" s="17" t="s">
        <v>58</v>
      </c>
      <c r="Z342" s="24" t="s">
        <v>58</v>
      </c>
      <c r="AA342" s="23">
        <v>0</v>
      </c>
      <c r="AB342" s="19" t="s">
        <v>58</v>
      </c>
      <c r="AC342" s="25" t="s">
        <v>68</v>
      </c>
      <c r="AD342" s="26" t="str">
        <f t="shared" si="35"/>
        <v>E</v>
      </c>
      <c r="AE342" s="19">
        <v>0</v>
      </c>
      <c r="AF342" s="19">
        <v>0</v>
      </c>
      <c r="AG342" s="19">
        <v>0</v>
      </c>
      <c r="AH342" s="19">
        <v>0</v>
      </c>
      <c r="AI342" s="15" t="s">
        <v>62</v>
      </c>
    </row>
    <row r="343" spans="1:35" ht="16.5" customHeight="1">
      <c r="A343">
        <v>1600</v>
      </c>
      <c r="B343" s="13" t="str">
        <f t="shared" si="30"/>
        <v>OverStock</v>
      </c>
      <c r="C343" s="14" t="s">
        <v>425</v>
      </c>
      <c r="D343" s="15" t="s">
        <v>383</v>
      </c>
      <c r="E343" s="16">
        <f t="shared" si="31"/>
        <v>15.1</v>
      </c>
      <c r="F343" s="17">
        <f t="shared" si="32"/>
        <v>22.6</v>
      </c>
      <c r="G343" s="17">
        <f t="shared" si="33"/>
        <v>7.6</v>
      </c>
      <c r="H343" s="17">
        <f t="shared" si="34"/>
        <v>11.4</v>
      </c>
      <c r="I343" s="18">
        <f>IFERROR(VLOOKUP(C343,LastWeek!B:Q,8,FALSE),"")</f>
        <v>240000</v>
      </c>
      <c r="J343" s="19">
        <v>120000</v>
      </c>
      <c r="K343" s="19">
        <v>120000</v>
      </c>
      <c r="L343" s="18">
        <f>IFERROR(VLOOKUP(C343,LastWeek!B:Q,11,FALSE),"")</f>
        <v>172600</v>
      </c>
      <c r="M343" s="19">
        <v>238105</v>
      </c>
      <c r="N343" s="20" t="s">
        <v>250</v>
      </c>
      <c r="O343" s="21" t="str">
        <f>IFERROR(VLOOKUP(C343,LastWeek!B:Q,13,FALSE),"")</f>
        <v>MP</v>
      </c>
      <c r="P343" s="16" t="str">
        <f>IFERROR(VLOOKUP(C343,LastWeek!B:Q,14,FALSE),"")</f>
        <v>Checking</v>
      </c>
      <c r="Q343" s="16" t="str">
        <f>IFERROR(VLOOKUP(C343,LastWeek!B:Q,15,FALSE),"")</f>
        <v>Sales</v>
      </c>
      <c r="R343" s="16"/>
      <c r="S343" s="22" t="str">
        <f>IFERROR(VLOOKUP(C343,LastWeek!B:Q,16,FALSE),"")</f>
        <v>FCST:120K/M &amp; for new project on Q1</v>
      </c>
      <c r="T343" s="19">
        <v>130000</v>
      </c>
      <c r="U343" s="19">
        <v>0</v>
      </c>
      <c r="V343" s="19">
        <v>108105</v>
      </c>
      <c r="W343" s="19">
        <v>0</v>
      </c>
      <c r="X343" s="23">
        <v>358105</v>
      </c>
      <c r="Y343" s="17">
        <v>22.7</v>
      </c>
      <c r="Z343" s="24">
        <v>33.9</v>
      </c>
      <c r="AA343" s="23">
        <v>15757</v>
      </c>
      <c r="AB343" s="19">
        <v>10556</v>
      </c>
      <c r="AC343" s="25">
        <v>0.7</v>
      </c>
      <c r="AD343" s="26">
        <f t="shared" si="35"/>
        <v>100</v>
      </c>
      <c r="AE343" s="19">
        <v>32500</v>
      </c>
      <c r="AF343" s="19">
        <v>45000</v>
      </c>
      <c r="AG343" s="19">
        <v>77500</v>
      </c>
      <c r="AH343" s="19">
        <v>22500</v>
      </c>
      <c r="AI343" s="15" t="s">
        <v>62</v>
      </c>
    </row>
    <row r="344" spans="1:35" ht="16.5" customHeight="1">
      <c r="A344">
        <v>8832</v>
      </c>
      <c r="B344" s="13" t="str">
        <f t="shared" si="30"/>
        <v>OverStock</v>
      </c>
      <c r="C344" s="14" t="s">
        <v>428</v>
      </c>
      <c r="D344" s="15" t="s">
        <v>383</v>
      </c>
      <c r="E344" s="16">
        <f t="shared" si="31"/>
        <v>152</v>
      </c>
      <c r="F344" s="17" t="str">
        <f t="shared" si="32"/>
        <v>--</v>
      </c>
      <c r="G344" s="17">
        <f t="shared" si="33"/>
        <v>0</v>
      </c>
      <c r="H344" s="17" t="str">
        <f t="shared" si="34"/>
        <v>--</v>
      </c>
      <c r="I344" s="18">
        <f>IFERROR(VLOOKUP(C344,LastWeek!B:Q,8,FALSE),"")</f>
        <v>0</v>
      </c>
      <c r="J344" s="19">
        <v>0</v>
      </c>
      <c r="K344" s="19">
        <v>0</v>
      </c>
      <c r="L344" s="18">
        <f>IFERROR(VLOOKUP(C344,LastWeek!B:Q,11,FALSE),"")</f>
        <v>57000</v>
      </c>
      <c r="M344" s="19">
        <v>57000</v>
      </c>
      <c r="N344" s="20" t="s">
        <v>250</v>
      </c>
      <c r="O344" s="21" t="str">
        <f>IFERROR(VLOOKUP(C344,LastWeek!B:Q,13,FALSE),"")</f>
        <v>MP</v>
      </c>
      <c r="P344" s="16" t="str">
        <f>IFERROR(VLOOKUP(C344,LastWeek!B:Q,14,FALSE),"")</f>
        <v>Slow</v>
      </c>
      <c r="Q344" s="16" t="str">
        <f>IFERROR(VLOOKUP(C344,LastWeek!B:Q,15,FALSE),"")</f>
        <v>Sales</v>
      </c>
      <c r="R344" s="16"/>
      <c r="S344" s="22" t="str">
        <f>IFERROR(VLOOKUP(C344,LastWeek!B:Q,16,FALSE),"")</f>
        <v>20161219-there is no demand for LITEON</v>
      </c>
      <c r="T344" s="19">
        <v>57000</v>
      </c>
      <c r="U344" s="19">
        <v>0</v>
      </c>
      <c r="V344" s="19">
        <v>0</v>
      </c>
      <c r="W344" s="19">
        <v>0</v>
      </c>
      <c r="X344" s="23">
        <v>57000</v>
      </c>
      <c r="Y344" s="17">
        <v>152</v>
      </c>
      <c r="Z344" s="24" t="s">
        <v>58</v>
      </c>
      <c r="AA344" s="23">
        <v>375</v>
      </c>
      <c r="AB344" s="19">
        <v>0</v>
      </c>
      <c r="AC344" s="25" t="s">
        <v>68</v>
      </c>
      <c r="AD344" s="26" t="str">
        <f t="shared" si="35"/>
        <v>E</v>
      </c>
      <c r="AE344" s="19">
        <v>0</v>
      </c>
      <c r="AF344" s="19">
        <v>0</v>
      </c>
      <c r="AG344" s="19">
        <v>0</v>
      </c>
      <c r="AH344" s="19">
        <v>0</v>
      </c>
      <c r="AI344" s="15" t="s">
        <v>62</v>
      </c>
    </row>
    <row r="345" spans="1:35" ht="16.5" customHeight="1">
      <c r="A345">
        <v>1602</v>
      </c>
      <c r="B345" s="13" t="str">
        <f t="shared" si="30"/>
        <v>Normal</v>
      </c>
      <c r="C345" s="14" t="s">
        <v>429</v>
      </c>
      <c r="D345" s="15" t="s">
        <v>383</v>
      </c>
      <c r="E345" s="16">
        <f t="shared" si="31"/>
        <v>3.4</v>
      </c>
      <c r="F345" s="17">
        <f t="shared" si="32"/>
        <v>9.1999999999999993</v>
      </c>
      <c r="G345" s="17">
        <f t="shared" si="33"/>
        <v>6.9</v>
      </c>
      <c r="H345" s="17">
        <f t="shared" si="34"/>
        <v>18.399999999999999</v>
      </c>
      <c r="I345" s="18">
        <f>IFERROR(VLOOKUP(C345,LastWeek!B:Q,8,FALSE),"")</f>
        <v>10000</v>
      </c>
      <c r="J345" s="19">
        <v>15000</v>
      </c>
      <c r="K345" s="19">
        <v>5000</v>
      </c>
      <c r="L345" s="18">
        <f>IFERROR(VLOOKUP(C345,LastWeek!B:Q,11,FALSE),"")</f>
        <v>5000</v>
      </c>
      <c r="M345" s="19">
        <v>7500</v>
      </c>
      <c r="N345" s="20" t="s">
        <v>250</v>
      </c>
      <c r="O345" s="21" t="str">
        <f>IFERROR(VLOOKUP(C345,LastWeek!B:Q,13,FALSE),"")</f>
        <v>MP</v>
      </c>
      <c r="P345" s="16" t="str">
        <f>IFERROR(VLOOKUP(C345,LastWeek!B:Q,14,FALSE),"")</f>
        <v>Checking</v>
      </c>
      <c r="Q345" s="16" t="str">
        <f>IFERROR(VLOOKUP(C345,LastWeek!B:Q,15,FALSE),"")</f>
        <v>Sales</v>
      </c>
      <c r="R345" s="16"/>
      <c r="S345" s="22" t="str">
        <f>IFERROR(VLOOKUP(C345,LastWeek!B:Q,16,FALSE),"")</f>
        <v>FCST:5K/M (shortage part)</v>
      </c>
      <c r="T345" s="19">
        <v>7500</v>
      </c>
      <c r="U345" s="19">
        <v>0</v>
      </c>
      <c r="V345" s="19">
        <v>0</v>
      </c>
      <c r="W345" s="19">
        <v>0</v>
      </c>
      <c r="X345" s="23">
        <v>22500</v>
      </c>
      <c r="Y345" s="17">
        <v>10.3</v>
      </c>
      <c r="Z345" s="24">
        <v>27.5</v>
      </c>
      <c r="AA345" s="23">
        <v>2188</v>
      </c>
      <c r="AB345" s="19">
        <v>817</v>
      </c>
      <c r="AC345" s="25">
        <v>0.4</v>
      </c>
      <c r="AD345" s="26">
        <f t="shared" si="35"/>
        <v>50</v>
      </c>
      <c r="AE345" s="19">
        <v>0</v>
      </c>
      <c r="AF345" s="19">
        <v>4354</v>
      </c>
      <c r="AG345" s="19">
        <v>4500</v>
      </c>
      <c r="AH345" s="19">
        <v>4700</v>
      </c>
      <c r="AI345" s="15" t="s">
        <v>62</v>
      </c>
    </row>
    <row r="346" spans="1:35" ht="16.5" hidden="1" customHeight="1">
      <c r="A346">
        <v>1603</v>
      </c>
      <c r="B346" s="13" t="str">
        <f t="shared" si="30"/>
        <v>None</v>
      </c>
      <c r="C346" s="14" t="s">
        <v>430</v>
      </c>
      <c r="D346" s="15" t="s">
        <v>383</v>
      </c>
      <c r="E346" s="16" t="str">
        <f t="shared" si="31"/>
        <v>前八週無拉料</v>
      </c>
      <c r="F346" s="17" t="str">
        <f t="shared" si="32"/>
        <v>--</v>
      </c>
      <c r="G346" s="17" t="str">
        <f t="shared" si="33"/>
        <v>--</v>
      </c>
      <c r="H346" s="17" t="str">
        <f t="shared" si="34"/>
        <v>--</v>
      </c>
      <c r="I346" s="18">
        <f>IFERROR(VLOOKUP(C346,LastWeek!B:Q,8,FALSE),"")</f>
        <v>0</v>
      </c>
      <c r="J346" s="19">
        <v>0</v>
      </c>
      <c r="K346" s="19">
        <v>0</v>
      </c>
      <c r="L346" s="18">
        <f>IFERROR(VLOOKUP(C346,LastWeek!B:Q,11,FALSE),"")</f>
        <v>0</v>
      </c>
      <c r="M346" s="19">
        <v>0</v>
      </c>
      <c r="N346" s="20" t="s">
        <v>250</v>
      </c>
      <c r="O346" s="21" t="str">
        <f>IFERROR(VLOOKUP(C346,LastWeek!B:Q,13,FALSE),"")</f>
        <v>MP</v>
      </c>
      <c r="P346" s="16" t="str">
        <f>IFERROR(VLOOKUP(C346,LastWeek!B:Q,14,FALSE),"")</f>
        <v>Checking</v>
      </c>
      <c r="Q346" s="16" t="str">
        <f>IFERROR(VLOOKUP(C346,LastWeek!B:Q,15,FALSE),"")</f>
        <v>Sales</v>
      </c>
      <c r="R346" s="16"/>
      <c r="S346" s="22" t="str">
        <f>IFERROR(VLOOKUP(C346,LastWeek!B:Q,16,FALSE),"")</f>
        <v>there is no demand for LITEON and no STK &amp; PBK</v>
      </c>
      <c r="T346" s="19">
        <v>0</v>
      </c>
      <c r="U346" s="19">
        <v>0</v>
      </c>
      <c r="V346" s="19">
        <v>0</v>
      </c>
      <c r="W346" s="19">
        <v>0</v>
      </c>
      <c r="X346" s="23">
        <v>0</v>
      </c>
      <c r="Y346" s="17" t="s">
        <v>58</v>
      </c>
      <c r="Z346" s="24" t="s">
        <v>58</v>
      </c>
      <c r="AA346" s="23">
        <v>0</v>
      </c>
      <c r="AB346" s="19" t="s">
        <v>58</v>
      </c>
      <c r="AC346" s="25" t="s">
        <v>68</v>
      </c>
      <c r="AD346" s="26" t="str">
        <f t="shared" si="35"/>
        <v>E</v>
      </c>
      <c r="AE346" s="19">
        <v>0</v>
      </c>
      <c r="AF346" s="19">
        <v>0</v>
      </c>
      <c r="AG346" s="19">
        <v>0</v>
      </c>
      <c r="AH346" s="19">
        <v>0</v>
      </c>
      <c r="AI346" s="15" t="s">
        <v>62</v>
      </c>
    </row>
    <row r="347" spans="1:35" ht="16.5" customHeight="1">
      <c r="A347">
        <v>1604</v>
      </c>
      <c r="B347" s="13" t="str">
        <f t="shared" si="30"/>
        <v>Normal</v>
      </c>
      <c r="C347" s="14" t="s">
        <v>432</v>
      </c>
      <c r="D347" s="15" t="s">
        <v>383</v>
      </c>
      <c r="E347" s="16">
        <f t="shared" si="31"/>
        <v>7.3</v>
      </c>
      <c r="F347" s="17" t="str">
        <f t="shared" si="32"/>
        <v>--</v>
      </c>
      <c r="G347" s="17">
        <f t="shared" si="33"/>
        <v>0</v>
      </c>
      <c r="H347" s="17" t="str">
        <f t="shared" si="34"/>
        <v>--</v>
      </c>
      <c r="I347" s="18">
        <f>IFERROR(VLOOKUP(C347,LastWeek!B:Q,8,FALSE),"")</f>
        <v>0</v>
      </c>
      <c r="J347" s="19">
        <v>0</v>
      </c>
      <c r="K347" s="19">
        <v>0</v>
      </c>
      <c r="L347" s="18">
        <f>IFERROR(VLOOKUP(C347,LastWeek!B:Q,11,FALSE),"")</f>
        <v>2620</v>
      </c>
      <c r="M347" s="19">
        <v>2615</v>
      </c>
      <c r="N347" s="20" t="s">
        <v>250</v>
      </c>
      <c r="O347" s="21" t="str">
        <f>IFERROR(VLOOKUP(C347,LastWeek!B:Q,13,FALSE),"")</f>
        <v>New</v>
      </c>
      <c r="P347" s="16" t="str">
        <f>IFERROR(VLOOKUP(C347,LastWeek!B:Q,14,FALSE),"")</f>
        <v>Checking</v>
      </c>
      <c r="Q347" s="16" t="str">
        <f>IFERROR(VLOOKUP(C347,LastWeek!B:Q,15,FALSE),"")</f>
        <v>Sales</v>
      </c>
      <c r="R347" s="16"/>
      <c r="S347" s="22" t="str">
        <f>IFERROR(VLOOKUP(C347,LastWeek!B:Q,16,FALSE),"")</f>
        <v>for new project</v>
      </c>
      <c r="T347" s="19">
        <v>0</v>
      </c>
      <c r="U347" s="19">
        <v>0</v>
      </c>
      <c r="V347" s="19">
        <v>2615</v>
      </c>
      <c r="W347" s="19">
        <v>0</v>
      </c>
      <c r="X347" s="23">
        <v>2615</v>
      </c>
      <c r="Y347" s="17">
        <v>7.3</v>
      </c>
      <c r="Z347" s="24" t="s">
        <v>58</v>
      </c>
      <c r="AA347" s="23">
        <v>360</v>
      </c>
      <c r="AB347" s="19" t="s">
        <v>58</v>
      </c>
      <c r="AC347" s="25" t="s">
        <v>68</v>
      </c>
      <c r="AD347" s="26" t="str">
        <f t="shared" si="35"/>
        <v>E</v>
      </c>
      <c r="AE347" s="19">
        <v>0</v>
      </c>
      <c r="AF347" s="19">
        <v>0</v>
      </c>
      <c r="AG347" s="19">
        <v>0</v>
      </c>
      <c r="AH347" s="19">
        <v>0</v>
      </c>
      <c r="AI347" s="15" t="s">
        <v>62</v>
      </c>
    </row>
    <row r="348" spans="1:35" ht="16.5" customHeight="1">
      <c r="A348">
        <v>1605</v>
      </c>
      <c r="B348" s="13" t="str">
        <f t="shared" si="30"/>
        <v>OverStock</v>
      </c>
      <c r="C348" s="14" t="s">
        <v>433</v>
      </c>
      <c r="D348" s="15" t="s">
        <v>383</v>
      </c>
      <c r="E348" s="16">
        <f t="shared" si="31"/>
        <v>17.2</v>
      </c>
      <c r="F348" s="17">
        <f t="shared" si="32"/>
        <v>44.7</v>
      </c>
      <c r="G348" s="17">
        <f t="shared" si="33"/>
        <v>5.9</v>
      </c>
      <c r="H348" s="17">
        <f t="shared" si="34"/>
        <v>15.2</v>
      </c>
      <c r="I348" s="18">
        <f>IFERROR(VLOOKUP(C348,LastWeek!B:Q,8,FALSE),"")</f>
        <v>81000</v>
      </c>
      <c r="J348" s="19">
        <v>81000</v>
      </c>
      <c r="K348" s="19">
        <v>81000</v>
      </c>
      <c r="L348" s="18">
        <f>IFERROR(VLOOKUP(C348,LastWeek!B:Q,11,FALSE),"")</f>
        <v>288377</v>
      </c>
      <c r="M348" s="19">
        <v>238227</v>
      </c>
      <c r="N348" s="20" t="s">
        <v>250</v>
      </c>
      <c r="O348" s="21" t="str">
        <f>IFERROR(VLOOKUP(C348,LastWeek!B:Q,13,FALSE),"")</f>
        <v>MP</v>
      </c>
      <c r="P348" s="16" t="str">
        <f>IFERROR(VLOOKUP(C348,LastWeek!B:Q,14,FALSE),"")</f>
        <v>Checking</v>
      </c>
      <c r="Q348" s="16" t="str">
        <f>IFERROR(VLOOKUP(C348,LastWeek!B:Q,15,FALSE),"")</f>
        <v>Sales</v>
      </c>
      <c r="R348" s="16"/>
      <c r="S348" s="22" t="str">
        <f>IFERROR(VLOOKUP(C348,LastWeek!B:Q,16,FALSE),"")</f>
        <v>FCST:40K/M</v>
      </c>
      <c r="T348" s="19">
        <v>189000</v>
      </c>
      <c r="U348" s="19">
        <v>0</v>
      </c>
      <c r="V348" s="19">
        <v>49227</v>
      </c>
      <c r="W348" s="19">
        <v>0</v>
      </c>
      <c r="X348" s="23">
        <v>319227</v>
      </c>
      <c r="Y348" s="17">
        <v>23.1</v>
      </c>
      <c r="Z348" s="24">
        <v>59.9</v>
      </c>
      <c r="AA348" s="23">
        <v>13822</v>
      </c>
      <c r="AB348" s="19">
        <v>5333</v>
      </c>
      <c r="AC348" s="25">
        <v>0.4</v>
      </c>
      <c r="AD348" s="26">
        <f t="shared" si="35"/>
        <v>50</v>
      </c>
      <c r="AE348" s="19">
        <v>48000</v>
      </c>
      <c r="AF348" s="19">
        <v>0</v>
      </c>
      <c r="AG348" s="19">
        <v>24000</v>
      </c>
      <c r="AH348" s="19">
        <v>3000</v>
      </c>
      <c r="AI348" s="15" t="s">
        <v>62</v>
      </c>
    </row>
    <row r="349" spans="1:35" ht="16.5" customHeight="1">
      <c r="A349">
        <v>8405</v>
      </c>
      <c r="B349" s="13" t="str">
        <f t="shared" si="30"/>
        <v>OverStock</v>
      </c>
      <c r="C349" s="14" t="s">
        <v>434</v>
      </c>
      <c r="D349" s="15" t="s">
        <v>383</v>
      </c>
      <c r="E349" s="16">
        <f t="shared" si="31"/>
        <v>9.4</v>
      </c>
      <c r="F349" s="17">
        <f t="shared" si="32"/>
        <v>7.4</v>
      </c>
      <c r="G349" s="17">
        <f t="shared" si="33"/>
        <v>28.7</v>
      </c>
      <c r="H349" s="17">
        <f t="shared" si="34"/>
        <v>22.8</v>
      </c>
      <c r="I349" s="18">
        <f>IFERROR(VLOOKUP(C349,LastWeek!B:Q,8,FALSE),"")</f>
        <v>2622000</v>
      </c>
      <c r="J349" s="19">
        <v>2832000</v>
      </c>
      <c r="K349" s="19">
        <v>1830000</v>
      </c>
      <c r="L349" s="18">
        <f>IFERROR(VLOOKUP(C349,LastWeek!B:Q,11,FALSE),"")</f>
        <v>332880</v>
      </c>
      <c r="M349" s="19">
        <v>924730</v>
      </c>
      <c r="N349" s="20" t="s">
        <v>250</v>
      </c>
      <c r="O349" s="21" t="str">
        <f>IFERROR(VLOOKUP(C349,LastWeek!B:Q,13,FALSE),"")</f>
        <v>MP</v>
      </c>
      <c r="P349" s="16" t="str">
        <f>IFERROR(VLOOKUP(C349,LastWeek!B:Q,14,FALSE),"")</f>
        <v>Checking</v>
      </c>
      <c r="Q349" s="16" t="str">
        <f>IFERROR(VLOOKUP(C349,LastWeek!B:Q,15,FALSE),"")</f>
        <v>Sales</v>
      </c>
      <c r="R349" s="16"/>
      <c r="S349" s="22" t="str">
        <f>IFERROR(VLOOKUP(C349,LastWeek!B:Q,16,FALSE),"")</f>
        <v>FCST:400K/M &amp; for new project</v>
      </c>
      <c r="T349" s="19">
        <v>585000</v>
      </c>
      <c r="U349" s="19">
        <v>228000</v>
      </c>
      <c r="V349" s="19">
        <v>111730</v>
      </c>
      <c r="W349" s="19">
        <v>0</v>
      </c>
      <c r="X349" s="23">
        <v>3756730</v>
      </c>
      <c r="Y349" s="17">
        <v>38.1</v>
      </c>
      <c r="Z349" s="24">
        <v>30.2</v>
      </c>
      <c r="AA349" s="23">
        <v>98581</v>
      </c>
      <c r="AB349" s="19">
        <v>124333</v>
      </c>
      <c r="AC349" s="25">
        <v>1.3</v>
      </c>
      <c r="AD349" s="26">
        <f t="shared" si="35"/>
        <v>100</v>
      </c>
      <c r="AE349" s="19">
        <v>456000</v>
      </c>
      <c r="AF349" s="19">
        <v>489000</v>
      </c>
      <c r="AG349" s="19">
        <v>942000</v>
      </c>
      <c r="AH349" s="19">
        <v>903000</v>
      </c>
      <c r="AI349" s="15" t="s">
        <v>62</v>
      </c>
    </row>
    <row r="350" spans="1:35" ht="16.5" customHeight="1">
      <c r="A350">
        <v>1606</v>
      </c>
      <c r="B350" s="13" t="str">
        <f t="shared" si="30"/>
        <v>Normal</v>
      </c>
      <c r="C350" s="14" t="s">
        <v>435</v>
      </c>
      <c r="D350" s="15" t="s">
        <v>383</v>
      </c>
      <c r="E350" s="16">
        <f t="shared" si="31"/>
        <v>7.7</v>
      </c>
      <c r="F350" s="17">
        <f t="shared" si="32"/>
        <v>23.7</v>
      </c>
      <c r="G350" s="17">
        <f t="shared" si="33"/>
        <v>6.5</v>
      </c>
      <c r="H350" s="17">
        <f t="shared" si="34"/>
        <v>20.3</v>
      </c>
      <c r="I350" s="18">
        <f>IFERROR(VLOOKUP(C350,LastWeek!B:Q,8,FALSE),"")</f>
        <v>180000</v>
      </c>
      <c r="J350" s="19">
        <v>270000</v>
      </c>
      <c r="K350" s="19">
        <v>180000</v>
      </c>
      <c r="L350" s="18">
        <f>IFERROR(VLOOKUP(C350,LastWeek!B:Q,11,FALSE),"")</f>
        <v>475591</v>
      </c>
      <c r="M350" s="19">
        <v>316471</v>
      </c>
      <c r="N350" s="20" t="s">
        <v>250</v>
      </c>
      <c r="O350" s="21" t="str">
        <f>IFERROR(VLOOKUP(C350,LastWeek!B:Q,13,FALSE),"")</f>
        <v>MP</v>
      </c>
      <c r="P350" s="16" t="str">
        <f>IFERROR(VLOOKUP(C350,LastWeek!B:Q,14,FALSE),"")</f>
        <v>Checking</v>
      </c>
      <c r="Q350" s="16" t="str">
        <f>IFERROR(VLOOKUP(C350,LastWeek!B:Q,15,FALSE),"")</f>
        <v>Sales</v>
      </c>
      <c r="R350" s="16"/>
      <c r="S350" s="22" t="str">
        <f>IFERROR(VLOOKUP(C350,LastWeek!B:Q,16,FALSE),"")</f>
        <v>FCST:90K/M</v>
      </c>
      <c r="T350" s="19">
        <v>171000</v>
      </c>
      <c r="U350" s="19">
        <v>0</v>
      </c>
      <c r="V350" s="19">
        <v>145471</v>
      </c>
      <c r="W350" s="19">
        <v>0</v>
      </c>
      <c r="X350" s="23">
        <v>586471</v>
      </c>
      <c r="Y350" s="17">
        <v>14.2</v>
      </c>
      <c r="Z350" s="24">
        <v>44</v>
      </c>
      <c r="AA350" s="23">
        <v>41359</v>
      </c>
      <c r="AB350" s="19">
        <v>13333</v>
      </c>
      <c r="AC350" s="25">
        <v>0.3</v>
      </c>
      <c r="AD350" s="26">
        <f t="shared" si="35"/>
        <v>50</v>
      </c>
      <c r="AE350" s="19">
        <v>63000</v>
      </c>
      <c r="AF350" s="19">
        <v>27000</v>
      </c>
      <c r="AG350" s="19">
        <v>123000</v>
      </c>
      <c r="AH350" s="19">
        <v>15000</v>
      </c>
      <c r="AI350" s="15" t="s">
        <v>62</v>
      </c>
    </row>
    <row r="351" spans="1:35" ht="16.5" customHeight="1">
      <c r="A351">
        <v>1608</v>
      </c>
      <c r="B351" s="13" t="str">
        <f t="shared" si="30"/>
        <v>Normal</v>
      </c>
      <c r="C351" s="14" t="s">
        <v>437</v>
      </c>
      <c r="D351" s="15" t="s">
        <v>383</v>
      </c>
      <c r="E351" s="16">
        <f t="shared" si="31"/>
        <v>11.5</v>
      </c>
      <c r="F351" s="17" t="str">
        <f t="shared" si="32"/>
        <v>--</v>
      </c>
      <c r="G351" s="17">
        <f t="shared" si="33"/>
        <v>0</v>
      </c>
      <c r="H351" s="17" t="str">
        <f t="shared" si="34"/>
        <v>--</v>
      </c>
      <c r="I351" s="18">
        <f>IFERROR(VLOOKUP(C351,LastWeek!B:Q,8,FALSE),"")</f>
        <v>0</v>
      </c>
      <c r="J351" s="19">
        <v>0</v>
      </c>
      <c r="K351" s="19">
        <v>0</v>
      </c>
      <c r="L351" s="18">
        <f>IFERROR(VLOOKUP(C351,LastWeek!B:Q,11,FALSE),"")</f>
        <v>1160</v>
      </c>
      <c r="M351" s="19">
        <v>3660</v>
      </c>
      <c r="N351" s="20" t="s">
        <v>250</v>
      </c>
      <c r="O351" s="21" t="str">
        <f>IFERROR(VLOOKUP(C351,LastWeek!B:Q,13,FALSE),"")</f>
        <v>New</v>
      </c>
      <c r="P351" s="16" t="str">
        <f>IFERROR(VLOOKUP(C351,LastWeek!B:Q,14,FALSE),"")</f>
        <v>Checking</v>
      </c>
      <c r="Q351" s="16" t="str">
        <f>IFERROR(VLOOKUP(C351,LastWeek!B:Q,15,FALSE),"")</f>
        <v>Sales</v>
      </c>
      <c r="R351" s="16"/>
      <c r="S351" s="22" t="str">
        <f>IFERROR(VLOOKUP(C351,LastWeek!B:Q,16,FALSE),"")</f>
        <v>for new project</v>
      </c>
      <c r="T351" s="19">
        <v>0</v>
      </c>
      <c r="U351" s="19">
        <v>0</v>
      </c>
      <c r="V351" s="19">
        <v>3660</v>
      </c>
      <c r="W351" s="19">
        <v>0</v>
      </c>
      <c r="X351" s="23">
        <v>3660</v>
      </c>
      <c r="Y351" s="17">
        <v>11.5</v>
      </c>
      <c r="Z351" s="24" t="s">
        <v>58</v>
      </c>
      <c r="AA351" s="23">
        <v>318</v>
      </c>
      <c r="AB351" s="19" t="s">
        <v>58</v>
      </c>
      <c r="AC351" s="25" t="s">
        <v>68</v>
      </c>
      <c r="AD351" s="26" t="str">
        <f t="shared" si="35"/>
        <v>E</v>
      </c>
      <c r="AE351" s="19">
        <v>0</v>
      </c>
      <c r="AF351" s="19">
        <v>0</v>
      </c>
      <c r="AG351" s="19">
        <v>0</v>
      </c>
      <c r="AH351" s="19">
        <v>0</v>
      </c>
      <c r="AI351" s="15" t="s">
        <v>62</v>
      </c>
    </row>
    <row r="352" spans="1:35" ht="16.5" customHeight="1">
      <c r="A352">
        <v>2800</v>
      </c>
      <c r="B352" s="13" t="str">
        <f t="shared" si="30"/>
        <v>OverStock</v>
      </c>
      <c r="C352" s="14" t="s">
        <v>438</v>
      </c>
      <c r="D352" s="15" t="s">
        <v>383</v>
      </c>
      <c r="E352" s="16">
        <f t="shared" si="31"/>
        <v>798.7</v>
      </c>
      <c r="F352" s="17">
        <f t="shared" si="32"/>
        <v>2.7</v>
      </c>
      <c r="G352" s="17">
        <f t="shared" si="33"/>
        <v>4760.3999999999996</v>
      </c>
      <c r="H352" s="17">
        <f t="shared" si="34"/>
        <v>16</v>
      </c>
      <c r="I352" s="18">
        <f>IFERROR(VLOOKUP(C352,LastWeek!B:Q,8,FALSE),"")</f>
        <v>1500000</v>
      </c>
      <c r="J352" s="19">
        <v>1490000</v>
      </c>
      <c r="K352" s="19">
        <v>1250000</v>
      </c>
      <c r="L352" s="18">
        <f>IFERROR(VLOOKUP(C352,LastWeek!B:Q,11,FALSE),"")</f>
        <v>0</v>
      </c>
      <c r="M352" s="19">
        <v>250000</v>
      </c>
      <c r="N352" s="20" t="s">
        <v>250</v>
      </c>
      <c r="O352" s="21" t="str">
        <f>IFERROR(VLOOKUP(C352,LastWeek!B:Q,13,FALSE),"")</f>
        <v>New</v>
      </c>
      <c r="P352" s="16" t="str">
        <f>IFERROR(VLOOKUP(C352,LastWeek!B:Q,14,FALSE),"")</f>
        <v>Checking</v>
      </c>
      <c r="Q352" s="16" t="str">
        <f>IFERROR(VLOOKUP(C352,LastWeek!B:Q,15,FALSE),"")</f>
        <v>Sales</v>
      </c>
      <c r="R352" s="16"/>
      <c r="S352" s="22" t="str">
        <f>IFERROR(VLOOKUP(C352,LastWeek!B:Q,16,FALSE),"")</f>
        <v>replacement for UBNT project</v>
      </c>
      <c r="T352" s="19">
        <v>250000</v>
      </c>
      <c r="U352" s="19">
        <v>0</v>
      </c>
      <c r="V352" s="19">
        <v>0</v>
      </c>
      <c r="W352" s="19">
        <v>0</v>
      </c>
      <c r="X352" s="23">
        <v>1740000</v>
      </c>
      <c r="Y352" s="17">
        <v>5559.1</v>
      </c>
      <c r="Z352" s="24">
        <v>18.600000000000001</v>
      </c>
      <c r="AA352" s="23">
        <v>313</v>
      </c>
      <c r="AB352" s="19">
        <v>93406</v>
      </c>
      <c r="AC352" s="25">
        <v>298.39999999999998</v>
      </c>
      <c r="AD352" s="26">
        <f t="shared" si="35"/>
        <v>150</v>
      </c>
      <c r="AE352" s="19">
        <v>181995</v>
      </c>
      <c r="AF352" s="19">
        <v>514157</v>
      </c>
      <c r="AG352" s="19">
        <v>504000</v>
      </c>
      <c r="AH352" s="19">
        <v>393750</v>
      </c>
      <c r="AI352" s="15" t="s">
        <v>62</v>
      </c>
    </row>
    <row r="353" spans="1:35" ht="16.5" hidden="1" customHeight="1">
      <c r="A353">
        <v>4382</v>
      </c>
      <c r="B353" s="13" t="str">
        <f t="shared" si="30"/>
        <v>None</v>
      </c>
      <c r="C353" s="14" t="s">
        <v>158</v>
      </c>
      <c r="D353" s="15" t="s">
        <v>71</v>
      </c>
      <c r="E353" s="16" t="str">
        <f t="shared" si="31"/>
        <v>前八週無拉料</v>
      </c>
      <c r="F353" s="17" t="str">
        <f t="shared" si="32"/>
        <v>--</v>
      </c>
      <c r="G353" s="17" t="str">
        <f t="shared" si="33"/>
        <v>--</v>
      </c>
      <c r="H353" s="17" t="str">
        <f t="shared" si="34"/>
        <v>--</v>
      </c>
      <c r="I353" s="18">
        <f>IFERROR(VLOOKUP(C353,LastWeek!B:Q,8,FALSE),"")</f>
        <v>0</v>
      </c>
      <c r="J353" s="19">
        <v>0</v>
      </c>
      <c r="K353" s="19">
        <v>0</v>
      </c>
      <c r="L353" s="18">
        <f>IFERROR(VLOOKUP(C353,LastWeek!B:Q,11,FALSE),"")</f>
        <v>0</v>
      </c>
      <c r="M353" s="19">
        <v>0</v>
      </c>
      <c r="N353" s="20" t="s">
        <v>61</v>
      </c>
      <c r="O353" s="21" t="str">
        <f>IFERROR(VLOOKUP(C353,LastWeek!B:Q,13,FALSE),"")</f>
        <v>MP</v>
      </c>
      <c r="P353" s="16" t="str">
        <f>IFERROR(VLOOKUP(C353,LastWeek!B:Q,14,FALSE),"")</f>
        <v>Checking</v>
      </c>
      <c r="Q353" s="16" t="str">
        <f>IFERROR(VLOOKUP(C353,LastWeek!B:Q,15,FALSE),"")</f>
        <v>Sales</v>
      </c>
      <c r="R353" s="16"/>
      <c r="S353" s="22">
        <f>IFERROR(VLOOKUP(C353,LastWeek!B:Q,16,FALSE),"")</f>
        <v>0</v>
      </c>
      <c r="T353" s="19">
        <v>0</v>
      </c>
      <c r="U353" s="19">
        <v>0</v>
      </c>
      <c r="V353" s="19">
        <v>0</v>
      </c>
      <c r="W353" s="19">
        <v>0</v>
      </c>
      <c r="X353" s="23">
        <v>0</v>
      </c>
      <c r="Y353" s="17" t="s">
        <v>58</v>
      </c>
      <c r="Z353" s="24" t="s">
        <v>58</v>
      </c>
      <c r="AA353" s="23">
        <v>0</v>
      </c>
      <c r="AB353" s="19" t="s">
        <v>58</v>
      </c>
      <c r="AC353" s="25" t="s">
        <v>68</v>
      </c>
      <c r="AD353" s="26" t="str">
        <f t="shared" si="35"/>
        <v>E</v>
      </c>
      <c r="AE353" s="19">
        <v>0</v>
      </c>
      <c r="AF353" s="19">
        <v>0</v>
      </c>
      <c r="AG353" s="19">
        <v>0</v>
      </c>
      <c r="AH353" s="19">
        <v>0</v>
      </c>
      <c r="AI353" s="15" t="s">
        <v>62</v>
      </c>
    </row>
    <row r="354" spans="1:35" ht="16.5" customHeight="1">
      <c r="A354">
        <v>5365</v>
      </c>
      <c r="B354" s="13" t="str">
        <f t="shared" si="30"/>
        <v>Normal</v>
      </c>
      <c r="C354" s="14" t="s">
        <v>159</v>
      </c>
      <c r="D354" s="15" t="s">
        <v>71</v>
      </c>
      <c r="E354" s="16">
        <f t="shared" si="31"/>
        <v>6.9</v>
      </c>
      <c r="F354" s="17">
        <f t="shared" si="32"/>
        <v>9</v>
      </c>
      <c r="G354" s="17">
        <f t="shared" si="33"/>
        <v>0</v>
      </c>
      <c r="H354" s="17">
        <f t="shared" si="34"/>
        <v>0</v>
      </c>
      <c r="I354" s="18">
        <f>IFERROR(VLOOKUP(C354,LastWeek!B:Q,8,FALSE),"")</f>
        <v>0</v>
      </c>
      <c r="J354" s="19">
        <v>0</v>
      </c>
      <c r="K354" s="19">
        <v>0</v>
      </c>
      <c r="L354" s="18">
        <f>IFERROR(VLOOKUP(C354,LastWeek!B:Q,11,FALSE),"")</f>
        <v>10120</v>
      </c>
      <c r="M354" s="19">
        <v>7140</v>
      </c>
      <c r="N354" s="20" t="s">
        <v>61</v>
      </c>
      <c r="O354" s="21" t="str">
        <f>IFERROR(VLOOKUP(C354,LastWeek!B:Q,13,FALSE),"")</f>
        <v>MP</v>
      </c>
      <c r="P354" s="16" t="str">
        <f>IFERROR(VLOOKUP(C354,LastWeek!B:Q,14,FALSE),"")</f>
        <v>Checking</v>
      </c>
      <c r="Q354" s="16" t="str">
        <f>IFERROR(VLOOKUP(C354,LastWeek!B:Q,15,FALSE),"")</f>
        <v>Sales</v>
      </c>
      <c r="R354" s="16"/>
      <c r="S354" s="22">
        <f>IFERROR(VLOOKUP(C354,LastWeek!B:Q,16,FALSE),"")</f>
        <v>0</v>
      </c>
      <c r="T354" s="19">
        <v>7140</v>
      </c>
      <c r="U354" s="19">
        <v>0</v>
      </c>
      <c r="V354" s="19">
        <v>0</v>
      </c>
      <c r="W354" s="19">
        <v>0</v>
      </c>
      <c r="X354" s="23">
        <v>7140</v>
      </c>
      <c r="Y354" s="17">
        <v>6.9</v>
      </c>
      <c r="Z354" s="24">
        <v>9</v>
      </c>
      <c r="AA354" s="23">
        <v>1042</v>
      </c>
      <c r="AB354" s="19">
        <v>793</v>
      </c>
      <c r="AC354" s="25">
        <v>0.8</v>
      </c>
      <c r="AD354" s="26">
        <f t="shared" si="35"/>
        <v>100</v>
      </c>
      <c r="AE354" s="19">
        <v>2380</v>
      </c>
      <c r="AF354" s="19">
        <v>4760</v>
      </c>
      <c r="AG354" s="19">
        <v>0</v>
      </c>
      <c r="AH354" s="19">
        <v>0</v>
      </c>
      <c r="AI354" s="15" t="s">
        <v>62</v>
      </c>
    </row>
    <row r="355" spans="1:35" ht="16.5" customHeight="1">
      <c r="A355">
        <v>2798</v>
      </c>
      <c r="B355" s="13" t="str">
        <f t="shared" si="30"/>
        <v>Normal</v>
      </c>
      <c r="C355" s="14" t="s">
        <v>160</v>
      </c>
      <c r="D355" s="15" t="s">
        <v>71</v>
      </c>
      <c r="E355" s="16">
        <f t="shared" si="31"/>
        <v>0</v>
      </c>
      <c r="F355" s="17">
        <f t="shared" si="32"/>
        <v>0</v>
      </c>
      <c r="G355" s="17">
        <f t="shared" si="33"/>
        <v>2</v>
      </c>
      <c r="H355" s="17">
        <f t="shared" si="34"/>
        <v>2.2000000000000002</v>
      </c>
      <c r="I355" s="18">
        <f>IFERROR(VLOOKUP(C355,LastWeek!B:Q,8,FALSE),"")</f>
        <v>400</v>
      </c>
      <c r="J355" s="19">
        <v>400</v>
      </c>
      <c r="K355" s="19">
        <v>0</v>
      </c>
      <c r="L355" s="18">
        <f>IFERROR(VLOOKUP(C355,LastWeek!B:Q,11,FALSE),"")</f>
        <v>400</v>
      </c>
      <c r="M355" s="19">
        <v>0</v>
      </c>
      <c r="N355" s="20" t="s">
        <v>61</v>
      </c>
      <c r="O355" s="21" t="str">
        <f>IFERROR(VLOOKUP(C355,LastWeek!B:Q,13,FALSE),"")</f>
        <v>MP</v>
      </c>
      <c r="P355" s="16" t="str">
        <f>IFERROR(VLOOKUP(C355,LastWeek!B:Q,14,FALSE),"")</f>
        <v>Checking</v>
      </c>
      <c r="Q355" s="16" t="str">
        <f>IFERROR(VLOOKUP(C355,LastWeek!B:Q,15,FALSE),"")</f>
        <v>Sales</v>
      </c>
      <c r="R355" s="16"/>
      <c r="S355" s="22">
        <f>IFERROR(VLOOKUP(C355,LastWeek!B:Q,16,FALSE),"")</f>
        <v>0</v>
      </c>
      <c r="T355" s="19">
        <v>0</v>
      </c>
      <c r="U355" s="19">
        <v>0</v>
      </c>
      <c r="V355" s="19">
        <v>0</v>
      </c>
      <c r="W355" s="19">
        <v>0</v>
      </c>
      <c r="X355" s="23">
        <v>400</v>
      </c>
      <c r="Y355" s="17">
        <v>2</v>
      </c>
      <c r="Z355" s="24">
        <v>2.2000000000000002</v>
      </c>
      <c r="AA355" s="23">
        <v>200</v>
      </c>
      <c r="AB355" s="19">
        <v>178</v>
      </c>
      <c r="AC355" s="25">
        <v>0.9</v>
      </c>
      <c r="AD355" s="26">
        <f t="shared" si="35"/>
        <v>100</v>
      </c>
      <c r="AE355" s="19">
        <v>800</v>
      </c>
      <c r="AF355" s="19">
        <v>800</v>
      </c>
      <c r="AG355" s="19">
        <v>0</v>
      </c>
      <c r="AH355" s="19">
        <v>400</v>
      </c>
      <c r="AI355" s="15" t="s">
        <v>62</v>
      </c>
    </row>
    <row r="356" spans="1:35" ht="16.5" customHeight="1">
      <c r="A356">
        <v>8174</v>
      </c>
      <c r="B356" s="13" t="str">
        <f t="shared" si="30"/>
        <v>Normal</v>
      </c>
      <c r="C356" s="14" t="s">
        <v>161</v>
      </c>
      <c r="D356" s="15" t="s">
        <v>71</v>
      </c>
      <c r="E356" s="16">
        <f t="shared" si="31"/>
        <v>0</v>
      </c>
      <c r="F356" s="17">
        <f t="shared" si="32"/>
        <v>0</v>
      </c>
      <c r="G356" s="17">
        <f t="shared" si="33"/>
        <v>8.1999999999999993</v>
      </c>
      <c r="H356" s="17">
        <f t="shared" si="34"/>
        <v>11.6</v>
      </c>
      <c r="I356" s="18">
        <f>IFERROR(VLOOKUP(C356,LastWeek!B:Q,8,FALSE),"")</f>
        <v>17850</v>
      </c>
      <c r="J356" s="19">
        <v>21420</v>
      </c>
      <c r="K356" s="19">
        <v>21420</v>
      </c>
      <c r="L356" s="18">
        <f>IFERROR(VLOOKUP(C356,LastWeek!B:Q,11,FALSE),"")</f>
        <v>600</v>
      </c>
      <c r="M356" s="19">
        <v>0</v>
      </c>
      <c r="N356" s="20" t="s">
        <v>61</v>
      </c>
      <c r="O356" s="21" t="str">
        <f>IFERROR(VLOOKUP(C356,LastWeek!B:Q,13,FALSE),"")</f>
        <v>MP</v>
      </c>
      <c r="P356" s="16" t="str">
        <f>IFERROR(VLOOKUP(C356,LastWeek!B:Q,14,FALSE),"")</f>
        <v>Checking</v>
      </c>
      <c r="Q356" s="16" t="str">
        <f>IFERROR(VLOOKUP(C356,LastWeek!B:Q,15,FALSE),"")</f>
        <v>Sales</v>
      </c>
      <c r="R356" s="16"/>
      <c r="S356" s="22">
        <f>IFERROR(VLOOKUP(C356,LastWeek!B:Q,16,FALSE),"")</f>
        <v>0</v>
      </c>
      <c r="T356" s="19">
        <v>0</v>
      </c>
      <c r="U356" s="19">
        <v>0</v>
      </c>
      <c r="V356" s="19">
        <v>0</v>
      </c>
      <c r="W356" s="19">
        <v>0</v>
      </c>
      <c r="X356" s="23">
        <v>21420</v>
      </c>
      <c r="Y356" s="17">
        <v>8.1999999999999993</v>
      </c>
      <c r="Z356" s="24">
        <v>11.6</v>
      </c>
      <c r="AA356" s="23">
        <v>2604</v>
      </c>
      <c r="AB356" s="19">
        <v>1851</v>
      </c>
      <c r="AC356" s="25">
        <v>0.7</v>
      </c>
      <c r="AD356" s="26">
        <f t="shared" si="35"/>
        <v>100</v>
      </c>
      <c r="AE356" s="19">
        <v>4760</v>
      </c>
      <c r="AF356" s="19">
        <v>11900</v>
      </c>
      <c r="AG356" s="19">
        <v>2380</v>
      </c>
      <c r="AH356" s="19">
        <v>0</v>
      </c>
      <c r="AI356" s="15" t="s">
        <v>62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X358"/>
  <sheetViews>
    <sheetView zoomScale="70" zoomScaleNormal="70" workbookViewId="0">
      <pane xSplit="3" ySplit="3" topLeftCell="U4" activePane="bottomRight" state="frozen"/>
      <selection pane="topRight" activeCell="D1" sqref="D1"/>
      <selection pane="bottomLeft" activeCell="A4" sqref="A4"/>
      <selection pane="bottomRight" sqref="A1:AX358"/>
    </sheetView>
  </sheetViews>
  <sheetFormatPr defaultColWidth="9" defaultRowHeight="17"/>
  <cols>
    <col min="1" max="1" width="11.6328125" style="5" customWidth="1" collapsed="1"/>
    <col min="2" max="2" width="15.6328125" style="5" customWidth="1" collapsed="1"/>
    <col min="3" max="3" width="8.6328125" style="5" customWidth="1" collapsed="1"/>
    <col min="4" max="4" width="6.6328125" style="5" customWidth="1" collapsed="1"/>
    <col min="5" max="5" width="8.6328125" style="5" customWidth="1" collapsed="1"/>
    <col min="6" max="6" width="6.6328125" style="5" customWidth="1" collapsed="1"/>
    <col min="7" max="7" width="8.6328125" style="5" customWidth="1" collapsed="1"/>
    <col min="8" max="12" width="10.6328125" style="5" customWidth="1" collapsed="1"/>
    <col min="13" max="16" width="8.6328125" style="5" customWidth="1" collapsed="1"/>
    <col min="17" max="18" width="15.6328125" style="5" customWidth="1" collapsed="1"/>
    <col min="19" max="23" width="10.6328125" style="5" customWidth="1" collapsed="1"/>
    <col min="24" max="25" width="8.6328125" style="5" customWidth="1" collapsed="1"/>
    <col min="26" max="27" width="10.6328125" style="5" customWidth="1" collapsed="1"/>
    <col min="28" max="29" width="6.6328125" style="5" customWidth="1" collapsed="1"/>
    <col min="30" max="33" width="10.6328125" style="5" customWidth="1" collapsed="1"/>
    <col min="34" max="34" width="10.6328125" customWidth="1" collapsed="1"/>
    <col min="35" max="36" width="13.6328125" customWidth="1" collapsed="1"/>
    <col min="37" max="38" width="13.6328125" style="5" customWidth="1" collapsed="1"/>
    <col min="39" max="44" width="10.6328125" style="5" customWidth="1" collapsed="1"/>
    <col min="45" max="45" width="8.6328125" style="5" customWidth="1" collapsed="1"/>
    <col min="46" max="46" width="10.6328125" style="5" customWidth="1" collapsed="1"/>
    <col min="47" max="47" width="12.6328125" style="5" customWidth="1" collapsed="1"/>
    <col min="48" max="49" width="10.6328125" style="5" customWidth="1" collapsed="1"/>
    <col min="50" max="50" width="12.6328125" style="5" customWidth="1" collapsed="1"/>
    <col min="51" max="16384" width="9" style="5" collapsed="1"/>
  </cols>
  <sheetData>
    <row r="1" spans="1:50" ht="14.5">
      <c r="A1" s="1" t="s">
        <v>444</v>
      </c>
      <c r="B1" s="5" t="s">
        <v>445</v>
      </c>
      <c r="AH1" s="5"/>
      <c r="AI1" s="5"/>
      <c r="AJ1" s="5"/>
    </row>
    <row r="2" spans="1:50" ht="14.5">
      <c r="A2" s="5" t="s">
        <v>446</v>
      </c>
      <c r="B2" s="3" t="s">
        <v>447</v>
      </c>
      <c r="AH2" s="5"/>
      <c r="AI2" s="5"/>
      <c r="AJ2" s="5"/>
    </row>
    <row r="3" spans="1:50" ht="33" customHeight="1">
      <c r="A3" s="7" t="s">
        <v>448</v>
      </c>
      <c r="B3" s="8" t="s">
        <v>449</v>
      </c>
      <c r="C3" s="8" t="s">
        <v>450</v>
      </c>
      <c r="D3" s="9" t="s">
        <v>451</v>
      </c>
      <c r="E3" s="9" t="s">
        <v>452</v>
      </c>
      <c r="F3" s="9" t="s">
        <v>37</v>
      </c>
      <c r="G3" s="9" t="s">
        <v>38</v>
      </c>
      <c r="H3" s="8" t="s">
        <v>453</v>
      </c>
      <c r="I3" s="10" t="s">
        <v>454</v>
      </c>
      <c r="J3" s="10" t="s">
        <v>455</v>
      </c>
      <c r="K3" s="10" t="s">
        <v>456</v>
      </c>
      <c r="L3" s="10" t="s">
        <v>457</v>
      </c>
      <c r="M3" s="8" t="s">
        <v>28</v>
      </c>
      <c r="N3" s="11" t="s">
        <v>458</v>
      </c>
      <c r="O3" s="10" t="s">
        <v>459</v>
      </c>
      <c r="P3" s="10" t="s">
        <v>16</v>
      </c>
      <c r="Q3" s="10" t="s">
        <v>17</v>
      </c>
      <c r="R3" s="10" t="s">
        <v>18</v>
      </c>
      <c r="S3" s="10" t="s">
        <v>44</v>
      </c>
      <c r="T3" s="10" t="s">
        <v>41</v>
      </c>
      <c r="U3" s="10" t="s">
        <v>460</v>
      </c>
      <c r="V3" s="10" t="s">
        <v>461</v>
      </c>
      <c r="W3" s="10" t="s">
        <v>6</v>
      </c>
      <c r="X3" s="10" t="s">
        <v>462</v>
      </c>
      <c r="Y3" s="10" t="s">
        <v>463</v>
      </c>
      <c r="Z3" s="10" t="s">
        <v>12</v>
      </c>
      <c r="AA3" s="11" t="s">
        <v>464</v>
      </c>
      <c r="AB3" s="12" t="s">
        <v>465</v>
      </c>
      <c r="AC3" s="12" t="s">
        <v>466</v>
      </c>
      <c r="AD3" s="12" t="s">
        <v>8</v>
      </c>
      <c r="AE3" s="12" t="s">
        <v>9</v>
      </c>
      <c r="AF3" s="12" t="s">
        <v>10</v>
      </c>
      <c r="AG3" s="12" t="s">
        <v>11</v>
      </c>
      <c r="AH3" s="10" t="s">
        <v>22</v>
      </c>
      <c r="AI3" s="10" t="s">
        <v>467</v>
      </c>
      <c r="AJ3" s="10" t="s">
        <v>468</v>
      </c>
      <c r="AK3" s="10" t="s">
        <v>469</v>
      </c>
      <c r="AL3" s="8" t="s">
        <v>470</v>
      </c>
      <c r="AM3" s="8" t="s">
        <v>471</v>
      </c>
      <c r="AN3" s="8" t="s">
        <v>23</v>
      </c>
      <c r="AO3" s="8" t="s">
        <v>24</v>
      </c>
      <c r="AP3" s="8" t="s">
        <v>25</v>
      </c>
      <c r="AQ3" s="8" t="s">
        <v>26</v>
      </c>
      <c r="AR3" s="8" t="s">
        <v>27</v>
      </c>
      <c r="AS3" s="8" t="s">
        <v>2</v>
      </c>
      <c r="AT3" s="8" t="s">
        <v>4</v>
      </c>
      <c r="AU3" s="8" t="s">
        <v>3</v>
      </c>
      <c r="AV3" s="10" t="s">
        <v>472</v>
      </c>
      <c r="AW3" s="5" t="s">
        <v>441</v>
      </c>
      <c r="AX3" s="5" t="s">
        <v>442</v>
      </c>
    </row>
    <row r="4" spans="1:50" ht="14.5">
      <c r="A4" s="13" t="s">
        <v>473</v>
      </c>
      <c r="B4" s="14" t="s">
        <v>242</v>
      </c>
      <c r="C4" s="15" t="s">
        <v>243</v>
      </c>
      <c r="D4" s="17" t="s">
        <v>474</v>
      </c>
      <c r="E4" s="17" t="s">
        <v>475</v>
      </c>
      <c r="F4" s="17" t="s">
        <v>475</v>
      </c>
      <c r="G4" s="17" t="s">
        <v>475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20" t="s">
        <v>61</v>
      </c>
      <c r="N4" s="21" t="s">
        <v>476</v>
      </c>
      <c r="O4" s="16" t="s">
        <v>459</v>
      </c>
      <c r="P4" s="16" t="s">
        <v>28</v>
      </c>
      <c r="Q4" s="16"/>
      <c r="R4" s="16">
        <v>0</v>
      </c>
      <c r="S4" s="19">
        <v>0</v>
      </c>
      <c r="T4" s="19">
        <v>0</v>
      </c>
      <c r="U4" s="19">
        <v>0</v>
      </c>
      <c r="V4" s="19">
        <v>0</v>
      </c>
      <c r="W4" s="23">
        <v>0</v>
      </c>
      <c r="X4" s="17" t="s">
        <v>58</v>
      </c>
      <c r="Y4" s="24" t="s">
        <v>58</v>
      </c>
      <c r="Z4" s="23">
        <v>0</v>
      </c>
      <c r="AA4" s="19">
        <v>0</v>
      </c>
      <c r="AB4" s="25" t="s">
        <v>68</v>
      </c>
      <c r="AC4" s="26" t="s">
        <v>68</v>
      </c>
      <c r="AD4" s="19">
        <v>0</v>
      </c>
      <c r="AE4" s="19">
        <v>0</v>
      </c>
      <c r="AF4" s="19">
        <v>0</v>
      </c>
      <c r="AG4" s="19">
        <v>0</v>
      </c>
      <c r="AH4" s="27">
        <v>0</v>
      </c>
      <c r="AI4" s="6">
        <v>0</v>
      </c>
      <c r="AJ4" s="6">
        <v>0</v>
      </c>
      <c r="AK4" s="6">
        <v>0</v>
      </c>
      <c r="AL4" s="6">
        <v>0</v>
      </c>
      <c r="AM4" s="6" t="s">
        <v>58</v>
      </c>
      <c r="AN4" s="6" t="s">
        <v>58</v>
      </c>
      <c r="AO4" s="6" t="s">
        <v>58</v>
      </c>
      <c r="AP4" s="6" t="s">
        <v>58</v>
      </c>
      <c r="AQ4" s="6" t="s">
        <v>58</v>
      </c>
      <c r="AR4" s="6" t="s">
        <v>58</v>
      </c>
      <c r="AS4" s="28">
        <v>3719</v>
      </c>
      <c r="AT4" s="15" t="s">
        <v>62</v>
      </c>
      <c r="AU4" s="15" t="s">
        <v>63</v>
      </c>
      <c r="AV4" s="29" t="s">
        <v>52</v>
      </c>
      <c r="AW4" s="5">
        <v>0</v>
      </c>
      <c r="AX4" s="5">
        <v>91</v>
      </c>
    </row>
    <row r="5" spans="1:50">
      <c r="A5" s="5" t="s">
        <v>477</v>
      </c>
      <c r="B5" s="5" t="s">
        <v>237</v>
      </c>
      <c r="C5" s="5" t="s">
        <v>238</v>
      </c>
      <c r="D5" s="5" t="s">
        <v>474</v>
      </c>
      <c r="E5" s="5" t="s">
        <v>475</v>
      </c>
      <c r="F5" s="5" t="s">
        <v>475</v>
      </c>
      <c r="G5" s="5" t="s">
        <v>475</v>
      </c>
      <c r="H5" s="5">
        <v>0</v>
      </c>
      <c r="I5" s="5">
        <v>0</v>
      </c>
      <c r="J5" s="5">
        <v>0</v>
      </c>
      <c r="K5" s="5">
        <v>18000</v>
      </c>
      <c r="L5" s="5">
        <v>18000</v>
      </c>
      <c r="M5" s="5" t="s">
        <v>61</v>
      </c>
      <c r="N5" s="5" t="s">
        <v>478</v>
      </c>
      <c r="O5" s="5" t="s">
        <v>459</v>
      </c>
      <c r="P5" s="5" t="s">
        <v>28</v>
      </c>
      <c r="Q5" s="5" t="s">
        <v>479</v>
      </c>
      <c r="R5" s="5" t="s">
        <v>479</v>
      </c>
      <c r="S5" s="5">
        <v>18000</v>
      </c>
      <c r="T5" s="5">
        <v>0</v>
      </c>
      <c r="U5" s="5">
        <v>0</v>
      </c>
      <c r="V5" s="5">
        <v>0</v>
      </c>
      <c r="W5" s="5">
        <v>18000</v>
      </c>
      <c r="X5" s="5" t="s">
        <v>58</v>
      </c>
      <c r="Y5" s="5" t="s">
        <v>58</v>
      </c>
      <c r="Z5" s="5">
        <v>0</v>
      </c>
      <c r="AA5" s="5" t="s">
        <v>58</v>
      </c>
      <c r="AB5" s="5" t="s">
        <v>68</v>
      </c>
      <c r="AC5" s="5" t="s">
        <v>68</v>
      </c>
      <c r="AD5" s="5">
        <v>0</v>
      </c>
      <c r="AE5" s="5">
        <v>0</v>
      </c>
      <c r="AF5" s="5">
        <v>0</v>
      </c>
      <c r="AG5" s="5">
        <v>0</v>
      </c>
      <c r="AH5">
        <v>0.1313</v>
      </c>
      <c r="AI5">
        <v>0</v>
      </c>
      <c r="AJ5">
        <v>2363.4</v>
      </c>
      <c r="AK5" s="5">
        <v>0</v>
      </c>
      <c r="AL5" s="5">
        <v>2363.4</v>
      </c>
      <c r="AM5" s="5" t="s">
        <v>58</v>
      </c>
      <c r="AN5" s="5" t="s">
        <v>58</v>
      </c>
      <c r="AO5" s="5" t="s">
        <v>58</v>
      </c>
      <c r="AP5" s="5" t="s">
        <v>58</v>
      </c>
      <c r="AQ5" s="5" t="s">
        <v>58</v>
      </c>
      <c r="AR5" s="5" t="s">
        <v>58</v>
      </c>
      <c r="AS5" s="5">
        <v>3717</v>
      </c>
      <c r="AT5" s="5" t="s">
        <v>62</v>
      </c>
      <c r="AU5" s="5" t="s">
        <v>63</v>
      </c>
      <c r="AV5" s="5" t="s">
        <v>440</v>
      </c>
      <c r="AW5" s="5">
        <v>2363.4</v>
      </c>
      <c r="AX5" s="5">
        <v>51</v>
      </c>
    </row>
    <row r="6" spans="1:50">
      <c r="A6" s="5" t="s">
        <v>473</v>
      </c>
      <c r="B6" s="5" t="s">
        <v>252</v>
      </c>
      <c r="C6" s="5" t="s">
        <v>181</v>
      </c>
      <c r="D6" s="5" t="s">
        <v>474</v>
      </c>
      <c r="E6" s="5" t="s">
        <v>475</v>
      </c>
      <c r="F6" s="5" t="s">
        <v>475</v>
      </c>
      <c r="G6" s="5" t="s">
        <v>475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 t="s">
        <v>191</v>
      </c>
      <c r="N6" s="5" t="s">
        <v>58</v>
      </c>
      <c r="O6" s="5" t="s">
        <v>459</v>
      </c>
      <c r="P6" s="5" t="s">
        <v>28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 t="s">
        <v>58</v>
      </c>
      <c r="Y6" s="5" t="s">
        <v>58</v>
      </c>
      <c r="Z6" s="5">
        <v>0</v>
      </c>
      <c r="AA6" s="5" t="s">
        <v>58</v>
      </c>
      <c r="AB6" s="5" t="s">
        <v>68</v>
      </c>
      <c r="AC6" s="5" t="s">
        <v>68</v>
      </c>
      <c r="AD6" s="5">
        <v>0</v>
      </c>
      <c r="AE6" s="5">
        <v>0</v>
      </c>
      <c r="AF6" s="5">
        <v>0</v>
      </c>
      <c r="AG6" s="5">
        <v>0</v>
      </c>
      <c r="AH6">
        <v>5.6000000000000001E-2</v>
      </c>
      <c r="AI6">
        <v>0</v>
      </c>
      <c r="AJ6">
        <v>0</v>
      </c>
      <c r="AK6" s="5">
        <v>0</v>
      </c>
      <c r="AL6" s="5">
        <v>0</v>
      </c>
      <c r="AM6" s="5" t="s">
        <v>58</v>
      </c>
      <c r="AN6" s="5" t="s">
        <v>58</v>
      </c>
      <c r="AO6" s="5" t="s">
        <v>58</v>
      </c>
      <c r="AP6" s="5" t="s">
        <v>58</v>
      </c>
      <c r="AQ6" s="5" t="s">
        <v>58</v>
      </c>
      <c r="AR6" s="5" t="s">
        <v>58</v>
      </c>
      <c r="AS6" s="5">
        <v>3719</v>
      </c>
      <c r="AT6" s="5" t="s">
        <v>62</v>
      </c>
      <c r="AU6" s="5" t="s">
        <v>63</v>
      </c>
      <c r="AV6" s="5" t="s">
        <v>52</v>
      </c>
      <c r="AW6" s="5">
        <v>0</v>
      </c>
      <c r="AX6" s="5">
        <v>91</v>
      </c>
    </row>
    <row r="7" spans="1:50">
      <c r="A7" s="5" t="s">
        <v>480</v>
      </c>
      <c r="B7" s="5" t="s">
        <v>253</v>
      </c>
      <c r="C7" s="5" t="s">
        <v>181</v>
      </c>
      <c r="D7" s="5">
        <v>15.2</v>
      </c>
      <c r="E7" s="5">
        <v>7.2</v>
      </c>
      <c r="F7" s="5">
        <v>256</v>
      </c>
      <c r="G7" s="5">
        <v>120.8</v>
      </c>
      <c r="H7" s="5">
        <v>960000</v>
      </c>
      <c r="I7" s="5">
        <v>960000</v>
      </c>
      <c r="J7" s="5">
        <v>60000</v>
      </c>
      <c r="K7" s="5">
        <v>57000</v>
      </c>
      <c r="L7" s="5">
        <v>57000</v>
      </c>
      <c r="M7" s="5" t="s">
        <v>191</v>
      </c>
      <c r="N7" s="5" t="s">
        <v>478</v>
      </c>
      <c r="O7" s="5" t="s">
        <v>459</v>
      </c>
      <c r="P7" s="5" t="s">
        <v>28</v>
      </c>
      <c r="Q7" s="5" t="s">
        <v>481</v>
      </c>
      <c r="R7" s="5" t="s">
        <v>482</v>
      </c>
      <c r="S7" s="5">
        <v>57000</v>
      </c>
      <c r="T7" s="5">
        <v>0</v>
      </c>
      <c r="U7" s="5">
        <v>0</v>
      </c>
      <c r="V7" s="5">
        <v>0</v>
      </c>
      <c r="W7" s="5">
        <v>1017000</v>
      </c>
      <c r="X7" s="5">
        <v>271.2</v>
      </c>
      <c r="Y7" s="5">
        <v>127.9</v>
      </c>
      <c r="Z7" s="5">
        <v>3750</v>
      </c>
      <c r="AA7" s="5">
        <v>7950</v>
      </c>
      <c r="AB7" s="5">
        <v>2.1</v>
      </c>
      <c r="AC7" s="5">
        <v>150</v>
      </c>
      <c r="AD7" s="5">
        <v>0</v>
      </c>
      <c r="AE7" s="5">
        <v>41553</v>
      </c>
      <c r="AF7" s="5">
        <v>30000</v>
      </c>
      <c r="AG7" s="5">
        <v>24000</v>
      </c>
      <c r="AH7">
        <v>3.0499999999999999E-2</v>
      </c>
      <c r="AI7">
        <v>29280</v>
      </c>
      <c r="AJ7">
        <v>1738.5</v>
      </c>
      <c r="AK7" s="5">
        <v>0</v>
      </c>
      <c r="AL7" s="5">
        <v>31018.5</v>
      </c>
      <c r="AM7" s="5" t="s">
        <v>58</v>
      </c>
      <c r="AN7" s="5" t="s">
        <v>58</v>
      </c>
      <c r="AO7" s="5" t="s">
        <v>58</v>
      </c>
      <c r="AP7" s="5" t="s">
        <v>58</v>
      </c>
      <c r="AQ7" s="5" t="s">
        <v>58</v>
      </c>
      <c r="AR7" s="5" t="s">
        <v>58</v>
      </c>
      <c r="AS7" s="5">
        <v>3719</v>
      </c>
      <c r="AT7" s="5" t="s">
        <v>62</v>
      </c>
      <c r="AU7" s="5" t="s">
        <v>63</v>
      </c>
      <c r="AV7" s="5" t="s">
        <v>52</v>
      </c>
      <c r="AW7" s="5">
        <v>0</v>
      </c>
      <c r="AX7" s="5">
        <v>91</v>
      </c>
    </row>
    <row r="8" spans="1:50">
      <c r="A8" s="5" t="s">
        <v>480</v>
      </c>
      <c r="B8" s="5" t="s">
        <v>254</v>
      </c>
      <c r="C8" s="5" t="s">
        <v>181</v>
      </c>
      <c r="D8" s="5">
        <v>4.9000000000000004</v>
      </c>
      <c r="E8" s="5">
        <v>9.1</v>
      </c>
      <c r="F8" s="5">
        <v>16.7</v>
      </c>
      <c r="G8" s="5">
        <v>31.3</v>
      </c>
      <c r="H8" s="5">
        <v>1698000</v>
      </c>
      <c r="I8" s="5">
        <v>1323000</v>
      </c>
      <c r="J8" s="5">
        <v>723000</v>
      </c>
      <c r="K8" s="5">
        <v>108000</v>
      </c>
      <c r="L8" s="5">
        <v>384000</v>
      </c>
      <c r="M8" s="5" t="s">
        <v>191</v>
      </c>
      <c r="N8" s="5" t="s">
        <v>478</v>
      </c>
      <c r="O8" s="5" t="s">
        <v>459</v>
      </c>
      <c r="P8" s="5" t="s">
        <v>28</v>
      </c>
      <c r="Q8" s="5" t="s">
        <v>483</v>
      </c>
      <c r="R8" s="5">
        <v>0</v>
      </c>
      <c r="S8" s="5">
        <v>384000</v>
      </c>
      <c r="T8" s="5">
        <v>0</v>
      </c>
      <c r="U8" s="5">
        <v>0</v>
      </c>
      <c r="V8" s="5">
        <v>0</v>
      </c>
      <c r="W8" s="5">
        <v>1707000</v>
      </c>
      <c r="X8" s="5">
        <v>21.6</v>
      </c>
      <c r="Y8" s="5">
        <v>40.299999999999997</v>
      </c>
      <c r="Z8" s="5">
        <v>79125</v>
      </c>
      <c r="AA8" s="5">
        <v>42333</v>
      </c>
      <c r="AB8" s="5">
        <v>0.5</v>
      </c>
      <c r="AC8" s="5">
        <v>100</v>
      </c>
      <c r="AD8" s="5">
        <v>0</v>
      </c>
      <c r="AE8" s="5">
        <v>249000</v>
      </c>
      <c r="AF8" s="5">
        <v>132000</v>
      </c>
      <c r="AG8" s="5">
        <v>9000</v>
      </c>
      <c r="AH8">
        <v>3.56E-2</v>
      </c>
      <c r="AI8">
        <v>47098.8</v>
      </c>
      <c r="AJ8">
        <v>13670.4</v>
      </c>
      <c r="AK8" s="5">
        <v>0</v>
      </c>
      <c r="AL8" s="5">
        <v>60769.2</v>
      </c>
      <c r="AM8" s="5" t="s">
        <v>58</v>
      </c>
      <c r="AN8" s="5" t="s">
        <v>58</v>
      </c>
      <c r="AO8" s="5" t="s">
        <v>58</v>
      </c>
      <c r="AP8" s="5" t="s">
        <v>58</v>
      </c>
      <c r="AQ8" s="5" t="s">
        <v>58</v>
      </c>
      <c r="AR8" s="5" t="s">
        <v>58</v>
      </c>
      <c r="AS8" s="5">
        <v>3719</v>
      </c>
      <c r="AT8" s="5" t="s">
        <v>62</v>
      </c>
      <c r="AU8" s="5" t="s">
        <v>63</v>
      </c>
      <c r="AV8" s="5" t="s">
        <v>52</v>
      </c>
      <c r="AW8" s="5">
        <v>0</v>
      </c>
      <c r="AX8" s="5">
        <v>91</v>
      </c>
    </row>
    <row r="9" spans="1:50">
      <c r="A9" s="5" t="s">
        <v>480</v>
      </c>
      <c r="B9" s="5" t="s">
        <v>255</v>
      </c>
      <c r="C9" s="5" t="s">
        <v>181</v>
      </c>
      <c r="D9" s="5">
        <v>15.6</v>
      </c>
      <c r="E9" s="5">
        <v>19.5</v>
      </c>
      <c r="F9" s="5">
        <v>19.2</v>
      </c>
      <c r="G9" s="5">
        <v>23.9</v>
      </c>
      <c r="H9" s="5">
        <v>1785000</v>
      </c>
      <c r="I9" s="5">
        <v>1785000</v>
      </c>
      <c r="J9" s="5">
        <v>795000</v>
      </c>
      <c r="K9" s="5">
        <v>1811700</v>
      </c>
      <c r="L9" s="5">
        <v>1454600</v>
      </c>
      <c r="M9" s="5" t="s">
        <v>191</v>
      </c>
      <c r="N9" s="5" t="s">
        <v>478</v>
      </c>
      <c r="O9" s="5" t="s">
        <v>459</v>
      </c>
      <c r="P9" s="5" t="s">
        <v>28</v>
      </c>
      <c r="Q9" s="5" t="s">
        <v>484</v>
      </c>
      <c r="R9" s="5" t="s">
        <v>485</v>
      </c>
      <c r="S9" s="5">
        <v>881600</v>
      </c>
      <c r="T9" s="5">
        <v>0</v>
      </c>
      <c r="U9" s="5">
        <v>573000</v>
      </c>
      <c r="V9" s="5">
        <v>0</v>
      </c>
      <c r="W9" s="5">
        <v>3239600</v>
      </c>
      <c r="X9" s="5">
        <v>34.799999999999997</v>
      </c>
      <c r="Y9" s="5">
        <v>43.3</v>
      </c>
      <c r="Z9" s="5">
        <v>93000</v>
      </c>
      <c r="AA9" s="5">
        <v>74740</v>
      </c>
      <c r="AB9" s="5">
        <v>0.8</v>
      </c>
      <c r="AC9" s="5">
        <v>100</v>
      </c>
      <c r="AD9" s="5">
        <v>0</v>
      </c>
      <c r="AE9" s="5">
        <v>336663</v>
      </c>
      <c r="AF9" s="5">
        <v>528000</v>
      </c>
      <c r="AG9" s="5">
        <v>0</v>
      </c>
      <c r="AH9">
        <v>2.0400000000000001E-2</v>
      </c>
      <c r="AI9">
        <v>36414</v>
      </c>
      <c r="AJ9">
        <v>29673.840000000004</v>
      </c>
      <c r="AK9" s="5">
        <v>11689.2</v>
      </c>
      <c r="AL9" s="5">
        <v>66087.840000000011</v>
      </c>
      <c r="AM9" s="5" t="s">
        <v>58</v>
      </c>
      <c r="AN9" s="5" t="s">
        <v>58</v>
      </c>
      <c r="AO9" s="5" t="s">
        <v>58</v>
      </c>
      <c r="AP9" s="5" t="s">
        <v>58</v>
      </c>
      <c r="AQ9" s="5" t="s">
        <v>58</v>
      </c>
      <c r="AR9" s="5" t="s">
        <v>58</v>
      </c>
      <c r="AS9" s="5">
        <v>3719</v>
      </c>
      <c r="AT9" s="5" t="s">
        <v>62</v>
      </c>
      <c r="AU9" s="5" t="s">
        <v>63</v>
      </c>
      <c r="AV9" s="5" t="s">
        <v>440</v>
      </c>
      <c r="AW9" s="5">
        <v>29673.840000000004</v>
      </c>
      <c r="AX9" s="5">
        <v>15</v>
      </c>
    </row>
    <row r="10" spans="1:50">
      <c r="A10" s="5" t="s">
        <v>477</v>
      </c>
      <c r="B10" s="5" t="s">
        <v>248</v>
      </c>
      <c r="C10" s="5" t="s">
        <v>249</v>
      </c>
      <c r="D10" s="5" t="s">
        <v>474</v>
      </c>
      <c r="E10" s="5" t="s">
        <v>475</v>
      </c>
      <c r="F10" s="5" t="s">
        <v>475</v>
      </c>
      <c r="G10" s="5" t="s">
        <v>475</v>
      </c>
      <c r="H10" s="5">
        <v>0</v>
      </c>
      <c r="I10" s="5">
        <v>0</v>
      </c>
      <c r="J10" s="5">
        <v>0</v>
      </c>
      <c r="K10" s="5">
        <v>45000</v>
      </c>
      <c r="L10" s="5">
        <v>45000</v>
      </c>
      <c r="M10" s="5" t="s">
        <v>250</v>
      </c>
      <c r="N10" s="5" t="s">
        <v>478</v>
      </c>
      <c r="O10" s="5" t="s">
        <v>486</v>
      </c>
      <c r="P10" s="5" t="s">
        <v>28</v>
      </c>
      <c r="Q10" s="5" t="s">
        <v>487</v>
      </c>
      <c r="R10" s="5" t="s">
        <v>488</v>
      </c>
      <c r="S10" s="5">
        <v>45000</v>
      </c>
      <c r="T10" s="5">
        <v>0</v>
      </c>
      <c r="U10" s="5">
        <v>0</v>
      </c>
      <c r="V10" s="5">
        <v>0</v>
      </c>
      <c r="W10" s="5">
        <v>45000</v>
      </c>
      <c r="X10" s="5" t="s">
        <v>58</v>
      </c>
      <c r="Y10" s="5" t="s">
        <v>58</v>
      </c>
      <c r="Z10" s="5">
        <v>0</v>
      </c>
      <c r="AA10" s="5" t="s">
        <v>58</v>
      </c>
      <c r="AB10" s="5" t="s">
        <v>68</v>
      </c>
      <c r="AC10" s="5" t="s">
        <v>68</v>
      </c>
      <c r="AD10" s="5">
        <v>0</v>
      </c>
      <c r="AE10" s="5">
        <v>0</v>
      </c>
      <c r="AF10" s="5">
        <v>0</v>
      </c>
      <c r="AG10" s="5">
        <v>0</v>
      </c>
      <c r="AH10">
        <v>4.9500000000000002E-2</v>
      </c>
      <c r="AI10">
        <v>0</v>
      </c>
      <c r="AJ10">
        <v>2227.5</v>
      </c>
      <c r="AK10" s="5">
        <v>0</v>
      </c>
      <c r="AL10" s="5">
        <v>2227.5</v>
      </c>
      <c r="AM10" s="5" t="s">
        <v>58</v>
      </c>
      <c r="AN10" s="5" t="s">
        <v>58</v>
      </c>
      <c r="AO10" s="5" t="s">
        <v>58</v>
      </c>
      <c r="AP10" s="5" t="s">
        <v>58</v>
      </c>
      <c r="AQ10" s="5" t="s">
        <v>58</v>
      </c>
      <c r="AR10" s="5" t="s">
        <v>58</v>
      </c>
      <c r="AS10" s="5">
        <v>3719</v>
      </c>
      <c r="AT10" s="5" t="s">
        <v>62</v>
      </c>
      <c r="AU10" s="5" t="s">
        <v>63</v>
      </c>
      <c r="AV10" s="5" t="s">
        <v>440</v>
      </c>
      <c r="AW10" s="5">
        <v>2227.5</v>
      </c>
      <c r="AX10" s="5">
        <v>54</v>
      </c>
    </row>
    <row r="11" spans="1:50">
      <c r="A11" s="5" t="s">
        <v>473</v>
      </c>
      <c r="B11" s="5" t="s">
        <v>256</v>
      </c>
      <c r="C11" s="5" t="s">
        <v>181</v>
      </c>
      <c r="D11" s="5" t="s">
        <v>474</v>
      </c>
      <c r="E11" s="5" t="s">
        <v>475</v>
      </c>
      <c r="F11" s="5" t="s">
        <v>475</v>
      </c>
      <c r="G11" s="5" t="s">
        <v>475</v>
      </c>
      <c r="H11" s="5">
        <v>0</v>
      </c>
      <c r="I11" s="5">
        <v>0</v>
      </c>
      <c r="J11" s="5">
        <v>0</v>
      </c>
      <c r="K11" s="5">
        <v>3000</v>
      </c>
      <c r="L11" s="5">
        <v>0</v>
      </c>
      <c r="M11" s="5" t="s">
        <v>191</v>
      </c>
      <c r="N11" s="5" t="s">
        <v>478</v>
      </c>
      <c r="O11" s="5" t="s">
        <v>486</v>
      </c>
      <c r="P11" s="5" t="s">
        <v>28</v>
      </c>
      <c r="Q11" s="5" t="s">
        <v>489</v>
      </c>
      <c r="R11" s="5" t="s">
        <v>489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 t="s">
        <v>58</v>
      </c>
      <c r="Y11" s="5" t="s">
        <v>58</v>
      </c>
      <c r="Z11" s="5">
        <v>0</v>
      </c>
      <c r="AA11" s="5" t="s">
        <v>58</v>
      </c>
      <c r="AB11" s="5" t="s">
        <v>68</v>
      </c>
      <c r="AC11" s="5" t="s">
        <v>68</v>
      </c>
      <c r="AD11" s="5">
        <v>0</v>
      </c>
      <c r="AE11" s="5">
        <v>0</v>
      </c>
      <c r="AF11" s="5">
        <v>0</v>
      </c>
      <c r="AG11" s="5">
        <v>0</v>
      </c>
      <c r="AH11">
        <v>3.04E-2</v>
      </c>
      <c r="AI11">
        <v>0</v>
      </c>
      <c r="AJ11">
        <v>0</v>
      </c>
      <c r="AK11" s="5">
        <v>0</v>
      </c>
      <c r="AL11" s="5">
        <v>0</v>
      </c>
      <c r="AM11" s="5" t="s">
        <v>58</v>
      </c>
      <c r="AN11" s="5" t="s">
        <v>58</v>
      </c>
      <c r="AO11" s="5" t="s">
        <v>58</v>
      </c>
      <c r="AP11" s="5" t="s">
        <v>58</v>
      </c>
      <c r="AQ11" s="5" t="s">
        <v>58</v>
      </c>
      <c r="AR11" s="5" t="s">
        <v>58</v>
      </c>
      <c r="AS11" s="5">
        <v>3719</v>
      </c>
      <c r="AT11" s="5" t="s">
        <v>62</v>
      </c>
      <c r="AU11" s="5" t="s">
        <v>63</v>
      </c>
      <c r="AV11" s="5" t="s">
        <v>52</v>
      </c>
      <c r="AW11" s="5">
        <v>0</v>
      </c>
      <c r="AX11" s="5">
        <v>91</v>
      </c>
    </row>
    <row r="12" spans="1:50">
      <c r="A12" s="5" t="s">
        <v>490</v>
      </c>
      <c r="B12" s="5" t="s">
        <v>162</v>
      </c>
      <c r="C12" s="5" t="s">
        <v>163</v>
      </c>
      <c r="D12" s="5">
        <v>1.3</v>
      </c>
      <c r="E12" s="5">
        <v>0.9</v>
      </c>
      <c r="F12" s="5">
        <v>11.9</v>
      </c>
      <c r="G12" s="5">
        <v>7.8</v>
      </c>
      <c r="H12" s="5">
        <v>3000</v>
      </c>
      <c r="I12" s="5">
        <v>14000</v>
      </c>
      <c r="J12" s="5">
        <v>0</v>
      </c>
      <c r="K12" s="5">
        <v>2337</v>
      </c>
      <c r="L12" s="5">
        <v>1557</v>
      </c>
      <c r="M12" s="5" t="s">
        <v>61</v>
      </c>
      <c r="N12" s="5" t="s">
        <v>478</v>
      </c>
      <c r="O12" s="5" t="s">
        <v>459</v>
      </c>
      <c r="P12" s="5" t="s">
        <v>28</v>
      </c>
      <c r="R12" s="5">
        <v>0</v>
      </c>
      <c r="S12" s="5">
        <v>0</v>
      </c>
      <c r="T12" s="5">
        <v>0</v>
      </c>
      <c r="U12" s="5">
        <v>1557</v>
      </c>
      <c r="V12" s="5">
        <v>0</v>
      </c>
      <c r="W12" s="5">
        <v>15557</v>
      </c>
      <c r="X12" s="5">
        <v>13.2</v>
      </c>
      <c r="Y12" s="5">
        <v>8.6</v>
      </c>
      <c r="Z12" s="5">
        <v>1180</v>
      </c>
      <c r="AA12" s="5">
        <v>1805</v>
      </c>
      <c r="AB12" s="5">
        <v>1.5</v>
      </c>
      <c r="AC12" s="5">
        <v>100</v>
      </c>
      <c r="AD12" s="5">
        <v>0</v>
      </c>
      <c r="AE12" s="5">
        <v>14243</v>
      </c>
      <c r="AF12" s="5">
        <v>4000</v>
      </c>
      <c r="AG12" s="5">
        <v>0</v>
      </c>
      <c r="AH12">
        <v>0.41710000000000003</v>
      </c>
      <c r="AI12">
        <v>5839.4000000000005</v>
      </c>
      <c r="AJ12">
        <v>649.42470000000003</v>
      </c>
      <c r="AK12" s="5">
        <v>649.42470000000003</v>
      </c>
      <c r="AL12" s="5">
        <v>6488.8247000000001</v>
      </c>
      <c r="AM12" s="5">
        <v>1000</v>
      </c>
      <c r="AN12" s="5">
        <v>2000</v>
      </c>
      <c r="AO12" s="5">
        <v>2000</v>
      </c>
      <c r="AP12" s="5">
        <v>2000</v>
      </c>
      <c r="AQ12" s="5">
        <v>2000</v>
      </c>
      <c r="AR12" s="5">
        <v>2000</v>
      </c>
      <c r="AS12" s="5">
        <v>3715</v>
      </c>
      <c r="AT12" s="5" t="s">
        <v>62</v>
      </c>
      <c r="AU12" s="5" t="s">
        <v>63</v>
      </c>
      <c r="AV12" s="5" t="s">
        <v>52</v>
      </c>
      <c r="AW12" s="5">
        <v>0</v>
      </c>
      <c r="AX12" s="5">
        <v>91</v>
      </c>
    </row>
    <row r="13" spans="1:50">
      <c r="A13" s="5" t="s">
        <v>490</v>
      </c>
      <c r="B13" s="5" t="s">
        <v>164</v>
      </c>
      <c r="C13" s="5" t="s">
        <v>163</v>
      </c>
      <c r="D13" s="5">
        <v>9.1999999999999993</v>
      </c>
      <c r="E13" s="5">
        <v>25</v>
      </c>
      <c r="F13" s="5">
        <v>4.0999999999999996</v>
      </c>
      <c r="G13" s="5">
        <v>11.3</v>
      </c>
      <c r="H13" s="5">
        <v>0</v>
      </c>
      <c r="I13" s="5">
        <v>15000</v>
      </c>
      <c r="J13" s="5">
        <v>0</v>
      </c>
      <c r="K13" s="5">
        <v>29135</v>
      </c>
      <c r="L13" s="5">
        <v>33359</v>
      </c>
      <c r="M13" s="5" t="s">
        <v>61</v>
      </c>
      <c r="N13" s="5" t="s">
        <v>478</v>
      </c>
      <c r="O13" s="5" t="s">
        <v>459</v>
      </c>
      <c r="P13" s="5" t="s">
        <v>28</v>
      </c>
      <c r="R13" s="5">
        <v>0</v>
      </c>
      <c r="S13" s="5">
        <v>16000</v>
      </c>
      <c r="T13" s="5">
        <v>0</v>
      </c>
      <c r="U13" s="5">
        <v>17359</v>
      </c>
      <c r="V13" s="5">
        <v>0</v>
      </c>
      <c r="W13" s="5">
        <v>48359</v>
      </c>
      <c r="X13" s="5">
        <v>13.4</v>
      </c>
      <c r="Y13" s="5">
        <v>36.299999999999997</v>
      </c>
      <c r="Z13" s="5">
        <v>3618</v>
      </c>
      <c r="AA13" s="5">
        <v>1333</v>
      </c>
      <c r="AB13" s="5">
        <v>0.4</v>
      </c>
      <c r="AC13" s="5">
        <v>50</v>
      </c>
      <c r="AD13" s="5">
        <v>0</v>
      </c>
      <c r="AE13" s="5">
        <v>9000</v>
      </c>
      <c r="AF13" s="5">
        <v>3000</v>
      </c>
      <c r="AG13" s="5">
        <v>0</v>
      </c>
      <c r="AH13">
        <v>9.0300000000000005E-2</v>
      </c>
      <c r="AI13">
        <v>1354.5</v>
      </c>
      <c r="AJ13">
        <v>3012.3177000000001</v>
      </c>
      <c r="AK13" s="5">
        <v>1567.5177000000001</v>
      </c>
      <c r="AL13" s="5">
        <v>4366.8177000000005</v>
      </c>
      <c r="AM13" s="5">
        <v>3000</v>
      </c>
      <c r="AN13" s="5">
        <v>3000</v>
      </c>
      <c r="AO13" s="5">
        <v>0</v>
      </c>
      <c r="AP13" s="5">
        <v>0</v>
      </c>
      <c r="AQ13" s="5">
        <v>0</v>
      </c>
      <c r="AR13" s="5">
        <v>0</v>
      </c>
      <c r="AS13" s="5">
        <v>3715</v>
      </c>
      <c r="AT13" s="5" t="s">
        <v>62</v>
      </c>
      <c r="AU13" s="5" t="s">
        <v>63</v>
      </c>
      <c r="AV13" s="5" t="s">
        <v>52</v>
      </c>
      <c r="AW13" s="5">
        <v>0</v>
      </c>
      <c r="AX13" s="5">
        <v>91</v>
      </c>
    </row>
    <row r="14" spans="1:50">
      <c r="A14" s="5" t="s">
        <v>477</v>
      </c>
      <c r="B14" s="5" t="s">
        <v>165</v>
      </c>
      <c r="C14" s="5" t="s">
        <v>163</v>
      </c>
      <c r="D14" s="5" t="s">
        <v>474</v>
      </c>
      <c r="E14" s="5" t="s">
        <v>475</v>
      </c>
      <c r="F14" s="5" t="s">
        <v>475</v>
      </c>
      <c r="G14" s="5" t="s">
        <v>475</v>
      </c>
      <c r="H14" s="5">
        <v>43000</v>
      </c>
      <c r="I14" s="5">
        <v>42797</v>
      </c>
      <c r="J14" s="5">
        <v>0</v>
      </c>
      <c r="K14" s="5">
        <v>0</v>
      </c>
      <c r="L14" s="5">
        <v>0</v>
      </c>
      <c r="M14" s="5" t="s">
        <v>61</v>
      </c>
      <c r="N14" s="5" t="s">
        <v>478</v>
      </c>
      <c r="O14" s="5" t="s">
        <v>459</v>
      </c>
      <c r="P14" s="5" t="s">
        <v>491</v>
      </c>
      <c r="Q14" s="5" t="s">
        <v>492</v>
      </c>
      <c r="R14" s="5" t="s">
        <v>492</v>
      </c>
      <c r="S14" s="5">
        <v>0</v>
      </c>
      <c r="T14" s="5">
        <v>0</v>
      </c>
      <c r="U14" s="5">
        <v>0</v>
      </c>
      <c r="V14" s="5">
        <v>0</v>
      </c>
      <c r="W14" s="5">
        <v>42797</v>
      </c>
      <c r="X14" s="5" t="s">
        <v>58</v>
      </c>
      <c r="Y14" s="5" t="s">
        <v>58</v>
      </c>
      <c r="Z14" s="5">
        <v>0</v>
      </c>
      <c r="AA14" s="5" t="s">
        <v>58</v>
      </c>
      <c r="AB14" s="5" t="s">
        <v>68</v>
      </c>
      <c r="AC14" s="5" t="s">
        <v>68</v>
      </c>
      <c r="AD14" s="5">
        <v>0</v>
      </c>
      <c r="AE14" s="5">
        <v>0</v>
      </c>
      <c r="AF14" s="5">
        <v>0</v>
      </c>
      <c r="AG14" s="5">
        <v>0</v>
      </c>
      <c r="AH14">
        <v>0.35</v>
      </c>
      <c r="AI14">
        <v>14978.949999999999</v>
      </c>
      <c r="AJ14">
        <v>0</v>
      </c>
      <c r="AK14" s="5">
        <v>0</v>
      </c>
      <c r="AL14" s="5">
        <v>14978.949999999999</v>
      </c>
      <c r="AM14" s="5" t="s">
        <v>58</v>
      </c>
      <c r="AN14" s="5" t="s">
        <v>58</v>
      </c>
      <c r="AO14" s="5" t="s">
        <v>58</v>
      </c>
      <c r="AP14" s="5" t="s">
        <v>58</v>
      </c>
      <c r="AQ14" s="5" t="s">
        <v>58</v>
      </c>
      <c r="AR14" s="5" t="s">
        <v>58</v>
      </c>
      <c r="AS14" s="5">
        <v>3715</v>
      </c>
      <c r="AT14" s="5" t="s">
        <v>62</v>
      </c>
      <c r="AU14" s="5" t="s">
        <v>63</v>
      </c>
      <c r="AV14" s="5" t="s">
        <v>440</v>
      </c>
      <c r="AW14" s="5">
        <v>0</v>
      </c>
      <c r="AX14" s="5">
        <v>91</v>
      </c>
    </row>
    <row r="15" spans="1:50">
      <c r="A15" s="5" t="s">
        <v>480</v>
      </c>
      <c r="B15" s="5" t="s">
        <v>166</v>
      </c>
      <c r="C15" s="5" t="s">
        <v>163</v>
      </c>
      <c r="D15" s="5">
        <v>0</v>
      </c>
      <c r="E15" s="5" t="s">
        <v>475</v>
      </c>
      <c r="F15" s="5">
        <v>64.7</v>
      </c>
      <c r="G15" s="5" t="s">
        <v>475</v>
      </c>
      <c r="H15" s="5">
        <v>145572</v>
      </c>
      <c r="I15" s="5">
        <v>145572</v>
      </c>
      <c r="J15" s="5">
        <v>145572</v>
      </c>
      <c r="K15" s="5">
        <v>0</v>
      </c>
      <c r="L15" s="5">
        <v>0</v>
      </c>
      <c r="M15" s="5" t="s">
        <v>61</v>
      </c>
      <c r="N15" s="5" t="s">
        <v>478</v>
      </c>
      <c r="O15" s="5" t="s">
        <v>459</v>
      </c>
      <c r="P15" s="5" t="s">
        <v>28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145572</v>
      </c>
      <c r="X15" s="5">
        <v>64.7</v>
      </c>
      <c r="Y15" s="5" t="s">
        <v>58</v>
      </c>
      <c r="Z15" s="5">
        <v>2250</v>
      </c>
      <c r="AA15" s="5" t="s">
        <v>58</v>
      </c>
      <c r="AB15" s="5" t="s">
        <v>68</v>
      </c>
      <c r="AC15" s="5" t="s">
        <v>68</v>
      </c>
      <c r="AD15" s="5">
        <v>0</v>
      </c>
      <c r="AE15" s="5">
        <v>0</v>
      </c>
      <c r="AF15" s="5">
        <v>0</v>
      </c>
      <c r="AG15" s="5">
        <v>0</v>
      </c>
      <c r="AH15">
        <v>0.35</v>
      </c>
      <c r="AI15">
        <v>50950.2</v>
      </c>
      <c r="AJ15">
        <v>0</v>
      </c>
      <c r="AK15" s="5">
        <v>0</v>
      </c>
      <c r="AL15" s="5">
        <v>50950.2</v>
      </c>
      <c r="AM15" s="5" t="s">
        <v>58</v>
      </c>
      <c r="AN15" s="5" t="s">
        <v>58</v>
      </c>
      <c r="AO15" s="5" t="s">
        <v>58</v>
      </c>
      <c r="AP15" s="5" t="s">
        <v>58</v>
      </c>
      <c r="AQ15" s="5" t="s">
        <v>58</v>
      </c>
      <c r="AR15" s="5" t="s">
        <v>58</v>
      </c>
      <c r="AS15" s="5">
        <v>3715</v>
      </c>
      <c r="AT15" s="5" t="s">
        <v>62</v>
      </c>
      <c r="AU15" s="5" t="s">
        <v>63</v>
      </c>
      <c r="AV15" s="5" t="s">
        <v>52</v>
      </c>
      <c r="AW15" s="5">
        <v>0</v>
      </c>
      <c r="AX15" s="5">
        <v>91</v>
      </c>
    </row>
    <row r="16" spans="1:50">
      <c r="A16" s="5" t="s">
        <v>490</v>
      </c>
      <c r="B16" s="5" t="s">
        <v>167</v>
      </c>
      <c r="C16" s="5" t="s">
        <v>163</v>
      </c>
      <c r="D16" s="5">
        <v>11.5</v>
      </c>
      <c r="E16" s="5">
        <v>35.299999999999997</v>
      </c>
      <c r="F16" s="5">
        <v>2.5</v>
      </c>
      <c r="G16" s="5">
        <v>7.8</v>
      </c>
      <c r="H16" s="5">
        <v>13000</v>
      </c>
      <c r="I16" s="5">
        <v>13000</v>
      </c>
      <c r="J16" s="5">
        <v>13000</v>
      </c>
      <c r="K16" s="5">
        <v>61776</v>
      </c>
      <c r="L16" s="5">
        <v>58846</v>
      </c>
      <c r="M16" s="5" t="s">
        <v>61</v>
      </c>
      <c r="N16" s="5" t="s">
        <v>478</v>
      </c>
      <c r="O16" s="5" t="s">
        <v>459</v>
      </c>
      <c r="P16" s="5" t="s">
        <v>28</v>
      </c>
      <c r="R16" s="5">
        <v>0</v>
      </c>
      <c r="S16" s="5">
        <v>42000</v>
      </c>
      <c r="T16" s="5">
        <v>0</v>
      </c>
      <c r="U16" s="5">
        <v>16846</v>
      </c>
      <c r="V16" s="5">
        <v>0</v>
      </c>
      <c r="W16" s="5">
        <v>71846</v>
      </c>
      <c r="X16" s="5">
        <v>14</v>
      </c>
      <c r="Y16" s="5">
        <v>43.1</v>
      </c>
      <c r="Z16" s="5">
        <v>5128</v>
      </c>
      <c r="AA16" s="5">
        <v>1667</v>
      </c>
      <c r="AB16" s="5">
        <v>0.3</v>
      </c>
      <c r="AC16" s="5">
        <v>50</v>
      </c>
      <c r="AD16" s="5">
        <v>0</v>
      </c>
      <c r="AE16" s="5">
        <v>4000</v>
      </c>
      <c r="AF16" s="5">
        <v>7000</v>
      </c>
      <c r="AG16" s="5">
        <v>13000</v>
      </c>
      <c r="AH16">
        <v>0.98280000000000001</v>
      </c>
      <c r="AI16">
        <v>12776.4</v>
      </c>
      <c r="AJ16">
        <v>57833.8488</v>
      </c>
      <c r="AK16" s="5">
        <v>16556.248800000001</v>
      </c>
      <c r="AL16" s="5">
        <v>70610.248800000001</v>
      </c>
      <c r="AM16" s="5">
        <v>10000</v>
      </c>
      <c r="AN16" s="5">
        <v>6000</v>
      </c>
      <c r="AO16" s="5">
        <v>5000</v>
      </c>
      <c r="AP16" s="5">
        <v>0</v>
      </c>
      <c r="AQ16" s="5">
        <v>0</v>
      </c>
      <c r="AR16" s="5">
        <v>0</v>
      </c>
      <c r="AS16" s="5">
        <v>3715</v>
      </c>
      <c r="AT16" s="5" t="s">
        <v>62</v>
      </c>
      <c r="AU16" s="5" t="s">
        <v>63</v>
      </c>
      <c r="AV16" s="5" t="s">
        <v>52</v>
      </c>
      <c r="AW16" s="5">
        <v>0</v>
      </c>
      <c r="AX16" s="5">
        <v>91</v>
      </c>
    </row>
    <row r="17" spans="1:50">
      <c r="A17" s="5" t="s">
        <v>490</v>
      </c>
      <c r="B17" s="5" t="s">
        <v>168</v>
      </c>
      <c r="C17" s="5" t="s">
        <v>163</v>
      </c>
      <c r="D17" s="5">
        <v>7.1</v>
      </c>
      <c r="E17" s="5">
        <v>14.1</v>
      </c>
      <c r="F17" s="5">
        <v>4.3</v>
      </c>
      <c r="G17" s="5">
        <v>8.5</v>
      </c>
      <c r="H17" s="5">
        <v>0</v>
      </c>
      <c r="I17" s="5">
        <v>6000</v>
      </c>
      <c r="J17" s="5">
        <v>0</v>
      </c>
      <c r="K17" s="5">
        <v>9873</v>
      </c>
      <c r="L17" s="5">
        <v>9873</v>
      </c>
      <c r="M17" s="5" t="s">
        <v>61</v>
      </c>
      <c r="N17" s="5" t="s">
        <v>478</v>
      </c>
      <c r="O17" s="5" t="s">
        <v>459</v>
      </c>
      <c r="P17" s="5" t="s">
        <v>28</v>
      </c>
      <c r="R17" s="5">
        <v>0</v>
      </c>
      <c r="S17" s="5">
        <v>0</v>
      </c>
      <c r="T17" s="5">
        <v>0</v>
      </c>
      <c r="U17" s="5">
        <v>6873</v>
      </c>
      <c r="V17" s="5">
        <v>3000</v>
      </c>
      <c r="W17" s="5">
        <v>15873</v>
      </c>
      <c r="X17" s="5">
        <v>11.5</v>
      </c>
      <c r="Y17" s="5">
        <v>22.6</v>
      </c>
      <c r="Z17" s="5">
        <v>1382</v>
      </c>
      <c r="AA17" s="5">
        <v>702</v>
      </c>
      <c r="AB17" s="5">
        <v>0.5</v>
      </c>
      <c r="AC17" s="5">
        <v>100</v>
      </c>
      <c r="AD17" s="5">
        <v>0</v>
      </c>
      <c r="AE17" s="5">
        <v>6317</v>
      </c>
      <c r="AF17" s="5">
        <v>2000</v>
      </c>
      <c r="AG17" s="5">
        <v>0</v>
      </c>
      <c r="AH17">
        <v>2.2599999999999998</v>
      </c>
      <c r="AI17">
        <v>13559.999999999998</v>
      </c>
      <c r="AJ17">
        <v>22312.98</v>
      </c>
      <c r="AK17" s="5">
        <v>15532.979999999998</v>
      </c>
      <c r="AL17" s="5">
        <v>35872.979999999996</v>
      </c>
      <c r="AM17" s="5">
        <v>3000</v>
      </c>
      <c r="AN17" s="5">
        <v>3000</v>
      </c>
      <c r="AO17" s="5">
        <v>0</v>
      </c>
      <c r="AP17" s="5">
        <v>0</v>
      </c>
      <c r="AQ17" s="5">
        <v>0</v>
      </c>
      <c r="AR17" s="5">
        <v>0</v>
      </c>
      <c r="AS17" s="5">
        <v>3715</v>
      </c>
      <c r="AT17" s="5" t="s">
        <v>62</v>
      </c>
      <c r="AU17" s="5" t="s">
        <v>63</v>
      </c>
      <c r="AV17" s="5" t="s">
        <v>52</v>
      </c>
      <c r="AW17" s="5">
        <v>0</v>
      </c>
      <c r="AX17" s="5">
        <v>91</v>
      </c>
    </row>
    <row r="18" spans="1:50">
      <c r="A18" s="5" t="s">
        <v>480</v>
      </c>
      <c r="B18" s="5" t="s">
        <v>169</v>
      </c>
      <c r="C18" s="5" t="s">
        <v>163</v>
      </c>
      <c r="D18" s="5">
        <v>18.3</v>
      </c>
      <c r="E18" s="5">
        <v>6.9</v>
      </c>
      <c r="F18" s="5">
        <v>100</v>
      </c>
      <c r="G18" s="5">
        <v>37.5</v>
      </c>
      <c r="H18" s="5">
        <v>0</v>
      </c>
      <c r="I18" s="5">
        <v>25000</v>
      </c>
      <c r="J18" s="5">
        <v>0</v>
      </c>
      <c r="K18" s="5">
        <v>5580</v>
      </c>
      <c r="L18" s="5">
        <v>4580</v>
      </c>
      <c r="M18" s="5" t="s">
        <v>61</v>
      </c>
      <c r="N18" s="5" t="s">
        <v>478</v>
      </c>
      <c r="O18" s="5" t="s">
        <v>493</v>
      </c>
      <c r="P18" s="5" t="s">
        <v>28</v>
      </c>
      <c r="Q18" s="5" t="s">
        <v>494</v>
      </c>
      <c r="R18" s="5" t="s">
        <v>494</v>
      </c>
      <c r="S18" s="5">
        <v>100</v>
      </c>
      <c r="T18" s="5">
        <v>0</v>
      </c>
      <c r="U18" s="5">
        <v>4480</v>
      </c>
      <c r="V18" s="5">
        <v>0</v>
      </c>
      <c r="W18" s="5">
        <v>29580</v>
      </c>
      <c r="X18" s="5">
        <v>118.3</v>
      </c>
      <c r="Y18" s="5">
        <v>44.3</v>
      </c>
      <c r="Z18" s="5">
        <v>250</v>
      </c>
      <c r="AA18" s="5">
        <v>667</v>
      </c>
      <c r="AB18" s="5">
        <v>2.7</v>
      </c>
      <c r="AC18" s="5">
        <v>150</v>
      </c>
      <c r="AD18" s="5">
        <v>0</v>
      </c>
      <c r="AE18" s="5">
        <v>4000</v>
      </c>
      <c r="AF18" s="5">
        <v>4000</v>
      </c>
      <c r="AG18" s="5">
        <v>4000</v>
      </c>
      <c r="AH18">
        <v>0.34920000000000001</v>
      </c>
      <c r="AI18">
        <v>8730</v>
      </c>
      <c r="AJ18">
        <v>1599.336</v>
      </c>
      <c r="AK18" s="5">
        <v>1564.4159999999999</v>
      </c>
      <c r="AL18" s="5">
        <v>10329.336000000001</v>
      </c>
      <c r="AM18" s="5">
        <v>3000</v>
      </c>
      <c r="AN18" s="5">
        <v>3000</v>
      </c>
      <c r="AO18" s="5">
        <v>2000</v>
      </c>
      <c r="AP18" s="5">
        <v>0</v>
      </c>
      <c r="AQ18" s="5">
        <v>0</v>
      </c>
      <c r="AR18" s="5">
        <v>0</v>
      </c>
      <c r="AS18" s="5">
        <v>3715</v>
      </c>
      <c r="AT18" s="5" t="s">
        <v>62</v>
      </c>
      <c r="AU18" s="5" t="s">
        <v>63</v>
      </c>
      <c r="AV18" s="5" t="s">
        <v>52</v>
      </c>
      <c r="AW18" s="5">
        <v>0</v>
      </c>
      <c r="AX18" s="5">
        <v>91</v>
      </c>
    </row>
    <row r="19" spans="1:50">
      <c r="A19" s="5" t="s">
        <v>477</v>
      </c>
      <c r="B19" s="5" t="s">
        <v>170</v>
      </c>
      <c r="C19" s="5" t="s">
        <v>163</v>
      </c>
      <c r="D19" s="5" t="s">
        <v>474</v>
      </c>
      <c r="E19" s="5" t="s">
        <v>475</v>
      </c>
      <c r="F19" s="5" t="s">
        <v>475</v>
      </c>
      <c r="G19" s="5" t="s">
        <v>475</v>
      </c>
      <c r="H19" s="5">
        <v>0</v>
      </c>
      <c r="I19" s="5">
        <v>0</v>
      </c>
      <c r="J19" s="5">
        <v>0</v>
      </c>
      <c r="K19" s="5">
        <v>1220</v>
      </c>
      <c r="L19" s="5">
        <v>1220</v>
      </c>
      <c r="M19" s="5" t="s">
        <v>61</v>
      </c>
      <c r="N19" s="5" t="s">
        <v>478</v>
      </c>
      <c r="O19" s="5" t="s">
        <v>459</v>
      </c>
      <c r="P19" s="5" t="s">
        <v>495</v>
      </c>
      <c r="Q19" s="5" t="s">
        <v>496</v>
      </c>
      <c r="R19" s="5" t="s">
        <v>496</v>
      </c>
      <c r="S19" s="5">
        <v>0</v>
      </c>
      <c r="T19" s="5">
        <v>0</v>
      </c>
      <c r="U19" s="5">
        <v>1220</v>
      </c>
      <c r="V19" s="5">
        <v>0</v>
      </c>
      <c r="W19" s="5">
        <v>1220</v>
      </c>
      <c r="X19" s="5" t="s">
        <v>58</v>
      </c>
      <c r="Y19" s="5" t="s">
        <v>58</v>
      </c>
      <c r="Z19" s="5">
        <v>0</v>
      </c>
      <c r="AA19" s="5" t="s">
        <v>58</v>
      </c>
      <c r="AB19" s="5" t="s">
        <v>68</v>
      </c>
      <c r="AC19" s="5" t="s">
        <v>68</v>
      </c>
      <c r="AD19" s="5">
        <v>0</v>
      </c>
      <c r="AE19" s="5">
        <v>0</v>
      </c>
      <c r="AF19" s="5">
        <v>0</v>
      </c>
      <c r="AG19" s="5">
        <v>0</v>
      </c>
      <c r="AH19">
        <v>4.4999999999999998E-2</v>
      </c>
      <c r="AI19">
        <v>0</v>
      </c>
      <c r="AJ19">
        <v>54.9</v>
      </c>
      <c r="AK19" s="5">
        <v>54.9</v>
      </c>
      <c r="AL19" s="5">
        <v>54.9</v>
      </c>
      <c r="AM19" s="5" t="s">
        <v>58</v>
      </c>
      <c r="AN19" s="5" t="s">
        <v>58</v>
      </c>
      <c r="AO19" s="5" t="s">
        <v>58</v>
      </c>
      <c r="AP19" s="5" t="s">
        <v>58</v>
      </c>
      <c r="AQ19" s="5" t="s">
        <v>58</v>
      </c>
      <c r="AR19" s="5" t="s">
        <v>58</v>
      </c>
      <c r="AS19" s="5">
        <v>3715</v>
      </c>
      <c r="AT19" s="5" t="s">
        <v>62</v>
      </c>
      <c r="AU19" s="5" t="s">
        <v>63</v>
      </c>
      <c r="AV19" s="5" t="s">
        <v>440</v>
      </c>
      <c r="AW19" s="5">
        <v>54.9</v>
      </c>
      <c r="AX19" s="5">
        <v>84</v>
      </c>
    </row>
    <row r="20" spans="1:50">
      <c r="A20" s="5" t="s">
        <v>490</v>
      </c>
      <c r="B20" s="5" t="s">
        <v>171</v>
      </c>
      <c r="C20" s="5" t="s">
        <v>163</v>
      </c>
      <c r="D20" s="5">
        <v>5.5</v>
      </c>
      <c r="E20" s="5">
        <v>12.2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21831</v>
      </c>
      <c r="L20" s="5">
        <v>29831</v>
      </c>
      <c r="M20" s="5" t="s">
        <v>61</v>
      </c>
      <c r="N20" s="5" t="s">
        <v>478</v>
      </c>
      <c r="O20" s="5" t="s">
        <v>459</v>
      </c>
      <c r="P20" s="5" t="s">
        <v>28</v>
      </c>
      <c r="R20" s="5">
        <v>0</v>
      </c>
      <c r="S20" s="5">
        <v>0</v>
      </c>
      <c r="T20" s="5">
        <v>0</v>
      </c>
      <c r="U20" s="5">
        <v>29831</v>
      </c>
      <c r="V20" s="5">
        <v>0</v>
      </c>
      <c r="W20" s="5">
        <v>29831</v>
      </c>
      <c r="X20" s="5">
        <v>5.5</v>
      </c>
      <c r="Y20" s="5">
        <v>12.2</v>
      </c>
      <c r="Z20" s="5">
        <v>5396</v>
      </c>
      <c r="AA20" s="5">
        <v>2444</v>
      </c>
      <c r="AB20" s="5">
        <v>0.5</v>
      </c>
      <c r="AC20" s="5">
        <v>100</v>
      </c>
      <c r="AD20" s="5">
        <v>0</v>
      </c>
      <c r="AE20" s="5">
        <v>0</v>
      </c>
      <c r="AF20" s="5">
        <v>6000</v>
      </c>
      <c r="AG20" s="5">
        <v>7000</v>
      </c>
      <c r="AH20">
        <v>5.5E-2</v>
      </c>
      <c r="AI20">
        <v>0</v>
      </c>
      <c r="AJ20">
        <v>1640.7049999999999</v>
      </c>
      <c r="AK20" s="5">
        <v>1640.7049999999999</v>
      </c>
      <c r="AL20" s="5">
        <v>1640.7049999999999</v>
      </c>
      <c r="AM20" s="5">
        <v>30000</v>
      </c>
      <c r="AN20" s="5">
        <v>30000</v>
      </c>
      <c r="AO20" s="5">
        <v>20000</v>
      </c>
      <c r="AP20" s="5">
        <v>20000</v>
      </c>
      <c r="AQ20" s="5">
        <v>20000</v>
      </c>
      <c r="AR20" s="5">
        <v>20000</v>
      </c>
      <c r="AS20" s="5">
        <v>3715</v>
      </c>
      <c r="AT20" s="5" t="s">
        <v>62</v>
      </c>
      <c r="AU20" s="5" t="s">
        <v>63</v>
      </c>
      <c r="AV20" s="5" t="s">
        <v>52</v>
      </c>
      <c r="AW20" s="5">
        <v>0</v>
      </c>
      <c r="AX20" s="5">
        <v>91</v>
      </c>
    </row>
    <row r="21" spans="1:50">
      <c r="A21" s="5" t="s">
        <v>490</v>
      </c>
      <c r="B21" s="5" t="s">
        <v>172</v>
      </c>
      <c r="C21" s="5" t="s">
        <v>163</v>
      </c>
      <c r="D21" s="5">
        <v>3.8</v>
      </c>
      <c r="E21" s="5">
        <v>3.1</v>
      </c>
      <c r="F21" s="5">
        <v>11.1</v>
      </c>
      <c r="G21" s="5">
        <v>9</v>
      </c>
      <c r="H21" s="5">
        <v>8000</v>
      </c>
      <c r="I21" s="5">
        <v>13000</v>
      </c>
      <c r="J21" s="5">
        <v>13000</v>
      </c>
      <c r="K21" s="5">
        <v>5444</v>
      </c>
      <c r="L21" s="5">
        <v>4425</v>
      </c>
      <c r="M21" s="5" t="s">
        <v>61</v>
      </c>
      <c r="N21" s="5" t="s">
        <v>478</v>
      </c>
      <c r="O21" s="5" t="s">
        <v>459</v>
      </c>
      <c r="P21" s="5" t="s">
        <v>28</v>
      </c>
      <c r="R21" s="5">
        <v>0</v>
      </c>
      <c r="S21" s="5">
        <v>0</v>
      </c>
      <c r="T21" s="5">
        <v>0</v>
      </c>
      <c r="U21" s="5">
        <v>4425</v>
      </c>
      <c r="V21" s="5">
        <v>0</v>
      </c>
      <c r="W21" s="5">
        <v>17425</v>
      </c>
      <c r="X21" s="5">
        <v>14.8</v>
      </c>
      <c r="Y21" s="5">
        <v>12.1</v>
      </c>
      <c r="Z21" s="5">
        <v>1175</v>
      </c>
      <c r="AA21" s="5">
        <v>1444</v>
      </c>
      <c r="AB21" s="5">
        <v>1.2</v>
      </c>
      <c r="AC21" s="5">
        <v>100</v>
      </c>
      <c r="AD21" s="5">
        <v>4000</v>
      </c>
      <c r="AE21" s="5">
        <v>8000</v>
      </c>
      <c r="AF21" s="5">
        <v>0</v>
      </c>
      <c r="AG21" s="5">
        <v>0</v>
      </c>
      <c r="AH21">
        <v>6.2E-2</v>
      </c>
      <c r="AI21">
        <v>806</v>
      </c>
      <c r="AJ21">
        <v>274.35000000000002</v>
      </c>
      <c r="AK21" s="5">
        <v>274.35000000000002</v>
      </c>
      <c r="AL21" s="5">
        <v>1080.3499999999999</v>
      </c>
      <c r="AM21" s="5">
        <v>2000</v>
      </c>
      <c r="AN21" s="5">
        <v>2000</v>
      </c>
      <c r="AO21" s="5">
        <v>0</v>
      </c>
      <c r="AP21" s="5">
        <v>0</v>
      </c>
      <c r="AQ21" s="5">
        <v>0</v>
      </c>
      <c r="AR21" s="5">
        <v>0</v>
      </c>
      <c r="AS21" s="5">
        <v>3715</v>
      </c>
      <c r="AT21" s="5" t="s">
        <v>62</v>
      </c>
      <c r="AU21" s="5" t="s">
        <v>63</v>
      </c>
      <c r="AV21" s="5" t="s">
        <v>52</v>
      </c>
      <c r="AW21" s="5">
        <v>0</v>
      </c>
      <c r="AX21" s="5">
        <v>91</v>
      </c>
    </row>
    <row r="22" spans="1:50">
      <c r="A22" s="5" t="s">
        <v>490</v>
      </c>
      <c r="B22" s="5" t="s">
        <v>173</v>
      </c>
      <c r="C22" s="5" t="s">
        <v>163</v>
      </c>
      <c r="D22" s="5">
        <v>7.1</v>
      </c>
      <c r="E22" s="5">
        <v>15.7</v>
      </c>
      <c r="F22" s="5">
        <v>4.5</v>
      </c>
      <c r="G22" s="5">
        <v>9.8000000000000007</v>
      </c>
      <c r="H22" s="5">
        <v>0</v>
      </c>
      <c r="I22" s="5">
        <v>35000</v>
      </c>
      <c r="J22" s="5">
        <v>0</v>
      </c>
      <c r="K22" s="5">
        <v>29462</v>
      </c>
      <c r="L22" s="5">
        <v>55792</v>
      </c>
      <c r="M22" s="5" t="s">
        <v>61</v>
      </c>
      <c r="N22" s="5" t="s">
        <v>478</v>
      </c>
      <c r="O22" s="5" t="s">
        <v>459</v>
      </c>
      <c r="P22" s="5" t="s">
        <v>28</v>
      </c>
      <c r="R22" s="5">
        <v>0</v>
      </c>
      <c r="S22" s="5">
        <v>28000</v>
      </c>
      <c r="T22" s="5">
        <v>0</v>
      </c>
      <c r="U22" s="5">
        <v>27792</v>
      </c>
      <c r="V22" s="5">
        <v>0</v>
      </c>
      <c r="W22" s="5">
        <v>90792</v>
      </c>
      <c r="X22" s="5">
        <v>11.6</v>
      </c>
      <c r="Y22" s="5">
        <v>25.5</v>
      </c>
      <c r="Z22" s="5">
        <v>7839</v>
      </c>
      <c r="AA22" s="5">
        <v>3556</v>
      </c>
      <c r="AB22" s="5">
        <v>0.5</v>
      </c>
      <c r="AC22" s="5">
        <v>100</v>
      </c>
      <c r="AD22" s="5">
        <v>0</v>
      </c>
      <c r="AE22" s="5">
        <v>17000</v>
      </c>
      <c r="AF22" s="5">
        <v>12000</v>
      </c>
      <c r="AG22" s="5">
        <v>0</v>
      </c>
      <c r="AH22">
        <v>0.15</v>
      </c>
      <c r="AI22">
        <v>5250</v>
      </c>
      <c r="AJ22">
        <v>8368.7999999999993</v>
      </c>
      <c r="AK22" s="5">
        <v>4168.8</v>
      </c>
      <c r="AL22" s="5">
        <v>13618.8</v>
      </c>
      <c r="AM22" s="5">
        <v>30000</v>
      </c>
      <c r="AN22" s="5">
        <v>30000</v>
      </c>
      <c r="AO22" s="5">
        <v>20000</v>
      </c>
      <c r="AP22" s="5">
        <v>20000</v>
      </c>
      <c r="AQ22" s="5">
        <v>20000</v>
      </c>
      <c r="AR22" s="5">
        <v>20000</v>
      </c>
      <c r="AS22" s="5">
        <v>3715</v>
      </c>
      <c r="AT22" s="5" t="s">
        <v>62</v>
      </c>
      <c r="AU22" s="5" t="s">
        <v>63</v>
      </c>
      <c r="AV22" s="5" t="s">
        <v>52</v>
      </c>
      <c r="AW22" s="5">
        <v>0</v>
      </c>
      <c r="AX22" s="5">
        <v>91</v>
      </c>
    </row>
    <row r="23" spans="1:50">
      <c r="A23" s="5" t="s">
        <v>490</v>
      </c>
      <c r="B23" s="5" t="s">
        <v>174</v>
      </c>
      <c r="C23" s="5" t="s">
        <v>163</v>
      </c>
      <c r="D23" s="5">
        <v>2.1</v>
      </c>
      <c r="E23" s="5">
        <v>2.5</v>
      </c>
      <c r="F23" s="5">
        <v>9.1</v>
      </c>
      <c r="G23" s="5">
        <v>10.8</v>
      </c>
      <c r="H23" s="5">
        <v>0</v>
      </c>
      <c r="I23" s="5">
        <v>90000</v>
      </c>
      <c r="J23" s="5">
        <v>0</v>
      </c>
      <c r="K23" s="5">
        <v>30865</v>
      </c>
      <c r="L23" s="5">
        <v>20885</v>
      </c>
      <c r="M23" s="5" t="s">
        <v>61</v>
      </c>
      <c r="N23" s="5" t="s">
        <v>478</v>
      </c>
      <c r="O23" s="5" t="s">
        <v>459</v>
      </c>
      <c r="P23" s="5" t="s">
        <v>28</v>
      </c>
      <c r="R23" s="5">
        <v>0</v>
      </c>
      <c r="S23" s="5">
        <v>0</v>
      </c>
      <c r="T23" s="5">
        <v>0</v>
      </c>
      <c r="U23" s="5">
        <v>20885</v>
      </c>
      <c r="V23" s="5">
        <v>0</v>
      </c>
      <c r="W23" s="5">
        <v>110885</v>
      </c>
      <c r="X23" s="5">
        <v>11.2</v>
      </c>
      <c r="Y23" s="5">
        <v>13.3</v>
      </c>
      <c r="Z23" s="5">
        <v>9889</v>
      </c>
      <c r="AA23" s="5">
        <v>8333</v>
      </c>
      <c r="AB23" s="5">
        <v>0.8</v>
      </c>
      <c r="AC23" s="5">
        <v>100</v>
      </c>
      <c r="AD23" s="5">
        <v>18000</v>
      </c>
      <c r="AE23" s="5">
        <v>57000</v>
      </c>
      <c r="AF23" s="5">
        <v>56000</v>
      </c>
      <c r="AG23" s="5">
        <v>8000</v>
      </c>
      <c r="AH23">
        <v>0.15</v>
      </c>
      <c r="AI23">
        <v>13500</v>
      </c>
      <c r="AJ23">
        <v>3132.75</v>
      </c>
      <c r="AK23" s="5">
        <v>3132.75</v>
      </c>
      <c r="AL23" s="5">
        <v>16632.75</v>
      </c>
      <c r="AM23" s="5">
        <v>20000</v>
      </c>
      <c r="AN23" s="5">
        <v>20000</v>
      </c>
      <c r="AO23" s="5">
        <v>20000</v>
      </c>
      <c r="AP23" s="5">
        <v>20000</v>
      </c>
      <c r="AQ23" s="5">
        <v>20000</v>
      </c>
      <c r="AR23" s="5">
        <v>20000</v>
      </c>
      <c r="AS23" s="5">
        <v>3715</v>
      </c>
      <c r="AT23" s="5" t="s">
        <v>62</v>
      </c>
      <c r="AU23" s="5" t="s">
        <v>63</v>
      </c>
      <c r="AV23" s="5" t="s">
        <v>52</v>
      </c>
      <c r="AW23" s="5">
        <v>0</v>
      </c>
      <c r="AX23" s="5">
        <v>91</v>
      </c>
    </row>
    <row r="24" spans="1:50">
      <c r="A24" s="5" t="s">
        <v>490</v>
      </c>
      <c r="B24" s="5" t="s">
        <v>175</v>
      </c>
      <c r="C24" s="5" t="s">
        <v>163</v>
      </c>
      <c r="D24" s="5">
        <v>6</v>
      </c>
      <c r="E24" s="5">
        <v>20.8</v>
      </c>
      <c r="F24" s="5">
        <v>4.2</v>
      </c>
      <c r="G24" s="5">
        <v>14.4</v>
      </c>
      <c r="H24" s="5">
        <v>32000</v>
      </c>
      <c r="I24" s="5">
        <v>32000</v>
      </c>
      <c r="J24" s="5">
        <v>32000</v>
      </c>
      <c r="K24" s="5">
        <v>52016</v>
      </c>
      <c r="L24" s="5">
        <v>46216</v>
      </c>
      <c r="M24" s="5" t="s">
        <v>61</v>
      </c>
      <c r="N24" s="5" t="s">
        <v>478</v>
      </c>
      <c r="O24" s="5" t="s">
        <v>459</v>
      </c>
      <c r="P24" s="5" t="s">
        <v>28</v>
      </c>
      <c r="R24" s="5">
        <v>0</v>
      </c>
      <c r="S24" s="5">
        <v>11250</v>
      </c>
      <c r="T24" s="5">
        <v>0</v>
      </c>
      <c r="U24" s="5">
        <v>34966</v>
      </c>
      <c r="V24" s="5">
        <v>0</v>
      </c>
      <c r="W24" s="5">
        <v>78216</v>
      </c>
      <c r="X24" s="5">
        <v>10.199999999999999</v>
      </c>
      <c r="Y24" s="5">
        <v>35.200000000000003</v>
      </c>
      <c r="Z24" s="5">
        <v>7644</v>
      </c>
      <c r="AA24" s="5">
        <v>2222</v>
      </c>
      <c r="AB24" s="5">
        <v>0.3</v>
      </c>
      <c r="AC24" s="5">
        <v>50</v>
      </c>
      <c r="AD24" s="5">
        <v>0</v>
      </c>
      <c r="AE24" s="5">
        <v>14000</v>
      </c>
      <c r="AF24" s="5">
        <v>12000</v>
      </c>
      <c r="AG24" s="5">
        <v>6250</v>
      </c>
      <c r="AH24">
        <v>1.0654999999999999</v>
      </c>
      <c r="AI24">
        <v>34096</v>
      </c>
      <c r="AJ24">
        <v>49243.147999999994</v>
      </c>
      <c r="AK24" s="5">
        <v>37256.272999999994</v>
      </c>
      <c r="AL24" s="5">
        <v>83339.147999999986</v>
      </c>
      <c r="AM24" s="5">
        <v>30000</v>
      </c>
      <c r="AN24" s="5">
        <v>30000</v>
      </c>
      <c r="AO24" s="5">
        <v>20000</v>
      </c>
      <c r="AP24" s="5">
        <v>20000</v>
      </c>
      <c r="AQ24" s="5">
        <v>20000</v>
      </c>
      <c r="AR24" s="5">
        <v>20000</v>
      </c>
      <c r="AS24" s="5">
        <v>3715</v>
      </c>
      <c r="AT24" s="5" t="s">
        <v>62</v>
      </c>
      <c r="AU24" s="5" t="s">
        <v>63</v>
      </c>
      <c r="AV24" s="5" t="s">
        <v>52</v>
      </c>
      <c r="AW24" s="5">
        <v>0</v>
      </c>
      <c r="AX24" s="5">
        <v>91</v>
      </c>
    </row>
    <row r="25" spans="1:50">
      <c r="A25" s="5" t="s">
        <v>480</v>
      </c>
      <c r="B25" s="5" t="s">
        <v>176</v>
      </c>
      <c r="C25" s="5" t="s">
        <v>163</v>
      </c>
      <c r="D25" s="5">
        <v>3.4</v>
      </c>
      <c r="E25" s="5">
        <v>4.4000000000000004</v>
      </c>
      <c r="F25" s="5">
        <v>18.5</v>
      </c>
      <c r="G25" s="5">
        <v>24.2</v>
      </c>
      <c r="H25" s="5">
        <v>33000</v>
      </c>
      <c r="I25" s="5">
        <v>183000</v>
      </c>
      <c r="J25" s="5">
        <v>33000</v>
      </c>
      <c r="K25" s="5">
        <v>36280</v>
      </c>
      <c r="L25" s="5">
        <v>33180</v>
      </c>
      <c r="M25" s="5" t="s">
        <v>61</v>
      </c>
      <c r="N25" s="5" t="s">
        <v>478</v>
      </c>
      <c r="O25" s="5" t="s">
        <v>459</v>
      </c>
      <c r="P25" s="5" t="s">
        <v>28</v>
      </c>
      <c r="R25" s="5">
        <v>0</v>
      </c>
      <c r="S25" s="5">
        <v>6000</v>
      </c>
      <c r="T25" s="5">
        <v>0</v>
      </c>
      <c r="U25" s="5">
        <v>27180</v>
      </c>
      <c r="V25" s="5">
        <v>0</v>
      </c>
      <c r="W25" s="5">
        <v>216180</v>
      </c>
      <c r="X25" s="5">
        <v>21.9</v>
      </c>
      <c r="Y25" s="5">
        <v>28.6</v>
      </c>
      <c r="Z25" s="5">
        <v>9890</v>
      </c>
      <c r="AA25" s="5">
        <v>7556</v>
      </c>
      <c r="AB25" s="5">
        <v>0.8</v>
      </c>
      <c r="AC25" s="5">
        <v>100</v>
      </c>
      <c r="AD25" s="5">
        <v>0</v>
      </c>
      <c r="AE25" s="5">
        <v>58000</v>
      </c>
      <c r="AF25" s="5">
        <v>54000</v>
      </c>
      <c r="AG25" s="5">
        <v>18000</v>
      </c>
      <c r="AH25">
        <v>1.0669999999999999</v>
      </c>
      <c r="AI25">
        <v>195261</v>
      </c>
      <c r="AJ25">
        <v>35403.06</v>
      </c>
      <c r="AK25" s="5">
        <v>29001.059999999998</v>
      </c>
      <c r="AL25" s="5">
        <v>230664.06</v>
      </c>
      <c r="AM25" s="5">
        <v>20000</v>
      </c>
      <c r="AN25" s="5">
        <v>20000</v>
      </c>
      <c r="AO25" s="5">
        <v>20000</v>
      </c>
      <c r="AP25" s="5">
        <v>20000</v>
      </c>
      <c r="AQ25" s="5">
        <v>20000</v>
      </c>
      <c r="AR25" s="5">
        <v>20000</v>
      </c>
      <c r="AS25" s="5">
        <v>3715</v>
      </c>
      <c r="AT25" s="5" t="s">
        <v>62</v>
      </c>
      <c r="AU25" s="5" t="s">
        <v>63</v>
      </c>
      <c r="AV25" s="5" t="s">
        <v>52</v>
      </c>
      <c r="AW25" s="5">
        <v>0</v>
      </c>
      <c r="AX25" s="5">
        <v>91</v>
      </c>
    </row>
    <row r="26" spans="1:50">
      <c r="A26" s="5" t="s">
        <v>490</v>
      </c>
      <c r="B26" s="5" t="s">
        <v>177</v>
      </c>
      <c r="C26" s="5" t="s">
        <v>163</v>
      </c>
      <c r="D26" s="5">
        <v>5.5</v>
      </c>
      <c r="E26" s="5">
        <v>7.1</v>
      </c>
      <c r="F26" s="5">
        <v>8</v>
      </c>
      <c r="G26" s="5">
        <v>10.4</v>
      </c>
      <c r="H26" s="5">
        <v>14000</v>
      </c>
      <c r="I26" s="5">
        <v>30000</v>
      </c>
      <c r="J26" s="5">
        <v>8000</v>
      </c>
      <c r="K26" s="5">
        <v>18425</v>
      </c>
      <c r="L26" s="5">
        <v>20561</v>
      </c>
      <c r="M26" s="5" t="s">
        <v>61</v>
      </c>
      <c r="N26" s="5" t="s">
        <v>478</v>
      </c>
      <c r="O26" s="5" t="s">
        <v>459</v>
      </c>
      <c r="P26" s="5" t="s">
        <v>28</v>
      </c>
      <c r="R26" s="5">
        <v>0</v>
      </c>
      <c r="S26" s="5">
        <v>11000</v>
      </c>
      <c r="T26" s="5">
        <v>0</v>
      </c>
      <c r="U26" s="5">
        <v>9561</v>
      </c>
      <c r="V26" s="5">
        <v>0</v>
      </c>
      <c r="W26" s="5">
        <v>50561</v>
      </c>
      <c r="X26" s="5">
        <v>13.4</v>
      </c>
      <c r="Y26" s="5">
        <v>17.5</v>
      </c>
      <c r="Z26" s="5">
        <v>3771</v>
      </c>
      <c r="AA26" s="5">
        <v>2889</v>
      </c>
      <c r="AB26" s="5">
        <v>0.8</v>
      </c>
      <c r="AC26" s="5">
        <v>100</v>
      </c>
      <c r="AD26" s="5">
        <v>0</v>
      </c>
      <c r="AE26" s="5">
        <v>18000</v>
      </c>
      <c r="AF26" s="5">
        <v>17000</v>
      </c>
      <c r="AG26" s="5">
        <v>1000</v>
      </c>
      <c r="AH26">
        <v>2.9134000000000002</v>
      </c>
      <c r="AI26">
        <v>87402</v>
      </c>
      <c r="AJ26">
        <v>59902.417400000006</v>
      </c>
      <c r="AK26" s="5">
        <v>27855.017400000001</v>
      </c>
      <c r="AL26" s="5">
        <v>147304.41740000001</v>
      </c>
      <c r="AM26" s="5">
        <v>20000</v>
      </c>
      <c r="AN26" s="5">
        <v>20000</v>
      </c>
      <c r="AO26" s="5">
        <v>20000</v>
      </c>
      <c r="AP26" s="5">
        <v>20000</v>
      </c>
      <c r="AQ26" s="5">
        <v>20000</v>
      </c>
      <c r="AR26" s="5">
        <v>20000</v>
      </c>
      <c r="AS26" s="5">
        <v>3715</v>
      </c>
      <c r="AT26" s="5" t="s">
        <v>62</v>
      </c>
      <c r="AU26" s="5" t="s">
        <v>63</v>
      </c>
      <c r="AV26" s="5" t="s">
        <v>52</v>
      </c>
      <c r="AW26" s="5">
        <v>0</v>
      </c>
      <c r="AX26" s="5">
        <v>91</v>
      </c>
    </row>
    <row r="27" spans="1:50">
      <c r="A27" s="5" t="s">
        <v>480</v>
      </c>
      <c r="B27" s="5" t="s">
        <v>178</v>
      </c>
      <c r="C27" s="5" t="s">
        <v>163</v>
      </c>
      <c r="D27" s="5">
        <v>5.4</v>
      </c>
      <c r="E27" s="5">
        <v>5.8</v>
      </c>
      <c r="F27" s="5">
        <v>11.9</v>
      </c>
      <c r="G27" s="5">
        <v>12.8</v>
      </c>
      <c r="H27" s="5">
        <v>12718</v>
      </c>
      <c r="I27" s="5">
        <v>42718</v>
      </c>
      <c r="J27" s="5">
        <v>27718</v>
      </c>
      <c r="K27" s="5">
        <v>21065</v>
      </c>
      <c r="L27" s="5">
        <v>19371</v>
      </c>
      <c r="M27" s="5" t="s">
        <v>61</v>
      </c>
      <c r="N27" s="5" t="s">
        <v>478</v>
      </c>
      <c r="O27" s="5" t="s">
        <v>459</v>
      </c>
      <c r="P27" s="5" t="s">
        <v>28</v>
      </c>
      <c r="R27" s="5">
        <v>0</v>
      </c>
      <c r="S27" s="5">
        <v>988</v>
      </c>
      <c r="T27" s="5">
        <v>0</v>
      </c>
      <c r="U27" s="5">
        <v>18383</v>
      </c>
      <c r="V27" s="5">
        <v>0</v>
      </c>
      <c r="W27" s="5">
        <v>62089</v>
      </c>
      <c r="X27" s="5">
        <v>17.399999999999999</v>
      </c>
      <c r="Y27" s="5">
        <v>18.600000000000001</v>
      </c>
      <c r="Z27" s="5">
        <v>3577</v>
      </c>
      <c r="AA27" s="5">
        <v>3333</v>
      </c>
      <c r="AB27" s="5">
        <v>0.9</v>
      </c>
      <c r="AC27" s="5">
        <v>100</v>
      </c>
      <c r="AD27" s="5">
        <v>0</v>
      </c>
      <c r="AE27" s="5">
        <v>10000</v>
      </c>
      <c r="AF27" s="5">
        <v>6000</v>
      </c>
      <c r="AG27" s="5">
        <v>0</v>
      </c>
      <c r="AH27">
        <v>0.19</v>
      </c>
      <c r="AI27">
        <v>8116.42</v>
      </c>
      <c r="AJ27">
        <v>3680.4900000000002</v>
      </c>
      <c r="AK27" s="5">
        <v>3492.77</v>
      </c>
      <c r="AL27" s="5">
        <v>11796.91</v>
      </c>
      <c r="AM27" s="5">
        <v>20000</v>
      </c>
      <c r="AN27" s="5">
        <v>20000</v>
      </c>
      <c r="AO27" s="5">
        <v>20000</v>
      </c>
      <c r="AP27" s="5">
        <v>20000</v>
      </c>
      <c r="AQ27" s="5">
        <v>20000</v>
      </c>
      <c r="AR27" s="5">
        <v>20000</v>
      </c>
      <c r="AS27" s="5">
        <v>3715</v>
      </c>
      <c r="AT27" s="5" t="s">
        <v>62</v>
      </c>
      <c r="AU27" s="5" t="s">
        <v>63</v>
      </c>
      <c r="AV27" s="5" t="s">
        <v>52</v>
      </c>
      <c r="AW27" s="5">
        <v>0</v>
      </c>
      <c r="AX27" s="5">
        <v>91</v>
      </c>
    </row>
    <row r="28" spans="1:50">
      <c r="A28" s="5" t="s">
        <v>497</v>
      </c>
      <c r="B28" s="5" t="s">
        <v>179</v>
      </c>
      <c r="C28" s="5" t="s">
        <v>60</v>
      </c>
      <c r="D28" s="5" t="s">
        <v>474</v>
      </c>
      <c r="E28" s="5">
        <v>0</v>
      </c>
      <c r="F28" s="5" t="s">
        <v>475</v>
      </c>
      <c r="G28" s="5">
        <v>12.4</v>
      </c>
      <c r="H28" s="5">
        <v>0</v>
      </c>
      <c r="I28" s="5">
        <v>10000</v>
      </c>
      <c r="J28" s="5">
        <v>0</v>
      </c>
      <c r="K28" s="5">
        <v>0</v>
      </c>
      <c r="L28" s="5">
        <v>0</v>
      </c>
      <c r="M28" s="5" t="s">
        <v>61</v>
      </c>
      <c r="N28" s="5" t="s">
        <v>478</v>
      </c>
      <c r="O28" s="5" t="s">
        <v>493</v>
      </c>
      <c r="P28" s="5" t="s">
        <v>495</v>
      </c>
      <c r="Q28" s="5" t="s">
        <v>498</v>
      </c>
      <c r="R28" s="5" t="s">
        <v>498</v>
      </c>
      <c r="S28" s="5">
        <v>0</v>
      </c>
      <c r="T28" s="5">
        <v>0</v>
      </c>
      <c r="U28" s="5">
        <v>0</v>
      </c>
      <c r="V28" s="5">
        <v>0</v>
      </c>
      <c r="W28" s="5">
        <v>10000</v>
      </c>
      <c r="X28" s="5" t="s">
        <v>58</v>
      </c>
      <c r="Y28" s="5">
        <v>12.4</v>
      </c>
      <c r="Z28" s="5">
        <v>0</v>
      </c>
      <c r="AA28" s="5">
        <v>804</v>
      </c>
      <c r="AB28" s="5" t="s">
        <v>65</v>
      </c>
      <c r="AC28" s="5" t="s">
        <v>65</v>
      </c>
      <c r="AD28" s="5">
        <v>0</v>
      </c>
      <c r="AE28" s="5">
        <v>883</v>
      </c>
      <c r="AF28" s="5">
        <v>8370</v>
      </c>
      <c r="AG28" s="5">
        <v>2000</v>
      </c>
      <c r="AH28">
        <v>0</v>
      </c>
      <c r="AI28">
        <v>0</v>
      </c>
      <c r="AJ28">
        <v>0</v>
      </c>
      <c r="AK28" s="5">
        <v>0</v>
      </c>
      <c r="AL28" s="5">
        <v>0</v>
      </c>
      <c r="AM28" s="5" t="s">
        <v>58</v>
      </c>
      <c r="AN28" s="5" t="s">
        <v>58</v>
      </c>
      <c r="AO28" s="5" t="s">
        <v>58</v>
      </c>
      <c r="AP28" s="5" t="s">
        <v>58</v>
      </c>
      <c r="AQ28" s="5" t="s">
        <v>58</v>
      </c>
      <c r="AR28" s="5" t="s">
        <v>58</v>
      </c>
      <c r="AS28" s="5">
        <v>3715</v>
      </c>
      <c r="AT28" s="5" t="s">
        <v>62</v>
      </c>
      <c r="AU28" s="5" t="s">
        <v>63</v>
      </c>
      <c r="AV28" s="5" t="s">
        <v>52</v>
      </c>
      <c r="AW28" s="5">
        <v>0</v>
      </c>
      <c r="AX28" s="5">
        <v>91</v>
      </c>
    </row>
    <row r="29" spans="1:50">
      <c r="A29" s="5" t="s">
        <v>480</v>
      </c>
      <c r="B29" s="5" t="s">
        <v>257</v>
      </c>
      <c r="C29" s="5" t="s">
        <v>181</v>
      </c>
      <c r="D29" s="5">
        <v>25.9</v>
      </c>
      <c r="E29" s="5">
        <v>13.4</v>
      </c>
      <c r="F29" s="5">
        <v>33.9</v>
      </c>
      <c r="G29" s="5">
        <v>17.5</v>
      </c>
      <c r="H29" s="5">
        <v>276000</v>
      </c>
      <c r="I29" s="5">
        <v>216000</v>
      </c>
      <c r="J29" s="5">
        <v>45000</v>
      </c>
      <c r="K29" s="5">
        <v>105000</v>
      </c>
      <c r="L29" s="5">
        <v>165000</v>
      </c>
      <c r="M29" s="5" t="s">
        <v>191</v>
      </c>
      <c r="N29" s="5" t="s">
        <v>478</v>
      </c>
      <c r="O29" s="5" t="s">
        <v>459</v>
      </c>
      <c r="P29" s="5" t="s">
        <v>28</v>
      </c>
      <c r="Q29" s="5" t="s">
        <v>499</v>
      </c>
      <c r="R29" s="5" t="s">
        <v>500</v>
      </c>
      <c r="S29" s="5">
        <v>165000</v>
      </c>
      <c r="T29" s="5">
        <v>0</v>
      </c>
      <c r="U29" s="5">
        <v>0</v>
      </c>
      <c r="V29" s="5">
        <v>0</v>
      </c>
      <c r="W29" s="5">
        <v>381000</v>
      </c>
      <c r="X29" s="5">
        <v>59.8</v>
      </c>
      <c r="Y29" s="5">
        <v>30.8</v>
      </c>
      <c r="Z29" s="5">
        <v>6375</v>
      </c>
      <c r="AA29" s="5">
        <v>12353</v>
      </c>
      <c r="AB29" s="5">
        <v>1.9</v>
      </c>
      <c r="AC29" s="5">
        <v>100</v>
      </c>
      <c r="AD29" s="5">
        <v>0</v>
      </c>
      <c r="AE29" s="5">
        <v>75181</v>
      </c>
      <c r="AF29" s="5">
        <v>36000</v>
      </c>
      <c r="AG29" s="5">
        <v>52000</v>
      </c>
      <c r="AH29">
        <v>3.9E-2</v>
      </c>
      <c r="AI29">
        <v>8424</v>
      </c>
      <c r="AJ29">
        <v>6435</v>
      </c>
      <c r="AK29" s="5">
        <v>0</v>
      </c>
      <c r="AL29" s="5">
        <v>14859</v>
      </c>
      <c r="AM29" s="5" t="s">
        <v>58</v>
      </c>
      <c r="AN29" s="5" t="s">
        <v>58</v>
      </c>
      <c r="AO29" s="5" t="s">
        <v>58</v>
      </c>
      <c r="AP29" s="5" t="s">
        <v>58</v>
      </c>
      <c r="AQ29" s="5" t="s">
        <v>58</v>
      </c>
      <c r="AR29" s="5" t="s">
        <v>58</v>
      </c>
      <c r="AS29" s="5">
        <v>3719</v>
      </c>
      <c r="AT29" s="5" t="s">
        <v>62</v>
      </c>
      <c r="AU29" s="5" t="s">
        <v>63</v>
      </c>
      <c r="AV29" s="5" t="s">
        <v>440</v>
      </c>
      <c r="AW29" s="5">
        <v>6435</v>
      </c>
      <c r="AX29" s="5">
        <v>37</v>
      </c>
    </row>
    <row r="30" spans="1:50">
      <c r="A30" s="5" t="s">
        <v>480</v>
      </c>
      <c r="B30" s="5" t="s">
        <v>258</v>
      </c>
      <c r="C30" s="5" t="s">
        <v>181</v>
      </c>
      <c r="D30" s="5">
        <v>15.1</v>
      </c>
      <c r="E30" s="5">
        <v>21.7</v>
      </c>
      <c r="F30" s="5">
        <v>33.799999999999997</v>
      </c>
      <c r="G30" s="5">
        <v>48.6</v>
      </c>
      <c r="H30" s="5">
        <v>129000</v>
      </c>
      <c r="I30" s="5">
        <v>114000</v>
      </c>
      <c r="J30" s="5">
        <v>0</v>
      </c>
      <c r="K30" s="5">
        <v>42000</v>
      </c>
      <c r="L30" s="5">
        <v>51000</v>
      </c>
      <c r="M30" s="5" t="s">
        <v>191</v>
      </c>
      <c r="N30" s="5" t="s">
        <v>478</v>
      </c>
      <c r="O30" s="5" t="s">
        <v>459</v>
      </c>
      <c r="P30" s="5" t="s">
        <v>28</v>
      </c>
      <c r="Q30" s="5" t="s">
        <v>501</v>
      </c>
      <c r="R30" s="5" t="s">
        <v>501</v>
      </c>
      <c r="S30" s="5">
        <v>39000</v>
      </c>
      <c r="T30" s="5">
        <v>0</v>
      </c>
      <c r="U30" s="5">
        <v>12000</v>
      </c>
      <c r="V30" s="5">
        <v>0</v>
      </c>
      <c r="W30" s="5">
        <v>165000</v>
      </c>
      <c r="X30" s="5">
        <v>48.9</v>
      </c>
      <c r="Y30" s="5">
        <v>70.3</v>
      </c>
      <c r="Z30" s="5">
        <v>3375</v>
      </c>
      <c r="AA30" s="5">
        <v>2346</v>
      </c>
      <c r="AB30" s="5">
        <v>0.7</v>
      </c>
      <c r="AC30" s="5">
        <v>100</v>
      </c>
      <c r="AD30" s="5">
        <v>0</v>
      </c>
      <c r="AE30" s="5">
        <v>1113</v>
      </c>
      <c r="AF30" s="5">
        <v>20000</v>
      </c>
      <c r="AG30" s="5">
        <v>0</v>
      </c>
      <c r="AH30">
        <v>3.1E-2</v>
      </c>
      <c r="AI30">
        <v>3534</v>
      </c>
      <c r="AJ30">
        <v>1581</v>
      </c>
      <c r="AK30" s="5">
        <v>372</v>
      </c>
      <c r="AL30" s="5">
        <v>5115</v>
      </c>
      <c r="AM30" s="5">
        <v>18000</v>
      </c>
      <c r="AN30" s="5">
        <v>18000</v>
      </c>
      <c r="AO30" s="5">
        <v>30000</v>
      </c>
      <c r="AP30" s="5">
        <v>30000</v>
      </c>
      <c r="AQ30" s="5">
        <v>30000</v>
      </c>
      <c r="AR30" s="5">
        <v>30000</v>
      </c>
      <c r="AS30" s="5">
        <v>3719</v>
      </c>
      <c r="AT30" s="5" t="s">
        <v>62</v>
      </c>
      <c r="AU30" s="5" t="s">
        <v>63</v>
      </c>
      <c r="AV30" s="5" t="s">
        <v>440</v>
      </c>
      <c r="AW30" s="5">
        <v>1581</v>
      </c>
      <c r="AX30" s="5">
        <v>59</v>
      </c>
    </row>
    <row r="31" spans="1:50">
      <c r="A31" s="5" t="s">
        <v>490</v>
      </c>
      <c r="B31" s="5" t="s">
        <v>259</v>
      </c>
      <c r="C31" s="5" t="s">
        <v>181</v>
      </c>
      <c r="D31" s="5">
        <v>8</v>
      </c>
      <c r="E31" s="5">
        <v>17.8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3000</v>
      </c>
      <c r="L31" s="5">
        <v>3000</v>
      </c>
      <c r="M31" s="5" t="s">
        <v>250</v>
      </c>
      <c r="N31" s="5" t="s">
        <v>478</v>
      </c>
      <c r="O31" s="5" t="s">
        <v>459</v>
      </c>
      <c r="P31" s="5" t="s">
        <v>28</v>
      </c>
      <c r="Q31" s="5" t="s">
        <v>502</v>
      </c>
      <c r="R31" s="5">
        <v>0</v>
      </c>
      <c r="S31" s="5">
        <v>3000</v>
      </c>
      <c r="T31" s="5">
        <v>0</v>
      </c>
      <c r="U31" s="5">
        <v>0</v>
      </c>
      <c r="V31" s="5">
        <v>0</v>
      </c>
      <c r="W31" s="5">
        <v>3000</v>
      </c>
      <c r="X31" s="5">
        <v>8</v>
      </c>
      <c r="Y31" s="5">
        <v>17.8</v>
      </c>
      <c r="Z31" s="5">
        <v>375</v>
      </c>
      <c r="AA31" s="5">
        <v>169</v>
      </c>
      <c r="AB31" s="5">
        <v>0.5</v>
      </c>
      <c r="AC31" s="5">
        <v>100</v>
      </c>
      <c r="AD31" s="5">
        <v>0</v>
      </c>
      <c r="AE31" s="5">
        <v>1517</v>
      </c>
      <c r="AF31" s="5">
        <v>3000</v>
      </c>
      <c r="AG31" s="5">
        <v>6800</v>
      </c>
      <c r="AH31">
        <v>2.76E-2</v>
      </c>
      <c r="AI31">
        <v>0</v>
      </c>
      <c r="AJ31">
        <v>82.8</v>
      </c>
      <c r="AK31" s="5">
        <v>0</v>
      </c>
      <c r="AL31" s="5">
        <v>82.8</v>
      </c>
      <c r="AM31" s="5" t="s">
        <v>58</v>
      </c>
      <c r="AN31" s="5" t="s">
        <v>58</v>
      </c>
      <c r="AO31" s="5" t="s">
        <v>58</v>
      </c>
      <c r="AP31" s="5" t="s">
        <v>58</v>
      </c>
      <c r="AQ31" s="5" t="s">
        <v>58</v>
      </c>
      <c r="AR31" s="5" t="s">
        <v>58</v>
      </c>
      <c r="AS31" s="5">
        <v>3719</v>
      </c>
      <c r="AT31" s="5" t="s">
        <v>62</v>
      </c>
      <c r="AU31" s="5" t="s">
        <v>63</v>
      </c>
      <c r="AV31" s="5" t="s">
        <v>52</v>
      </c>
      <c r="AW31" s="5">
        <v>0</v>
      </c>
      <c r="AX31" s="5">
        <v>91</v>
      </c>
    </row>
    <row r="32" spans="1:50">
      <c r="A32" s="5" t="s">
        <v>480</v>
      </c>
      <c r="B32" s="5" t="s">
        <v>260</v>
      </c>
      <c r="C32" s="5" t="s">
        <v>181</v>
      </c>
      <c r="D32" s="5">
        <v>5.6</v>
      </c>
      <c r="E32" s="5">
        <v>4.5999999999999996</v>
      </c>
      <c r="F32" s="5">
        <v>25.6</v>
      </c>
      <c r="G32" s="5">
        <v>20.9</v>
      </c>
      <c r="H32" s="5">
        <v>108000</v>
      </c>
      <c r="I32" s="5">
        <v>108000</v>
      </c>
      <c r="J32" s="5">
        <v>15000</v>
      </c>
      <c r="K32" s="5">
        <v>23645</v>
      </c>
      <c r="L32" s="5">
        <v>23645</v>
      </c>
      <c r="M32" s="5" t="s">
        <v>191</v>
      </c>
      <c r="N32" s="5" t="s">
        <v>478</v>
      </c>
      <c r="O32" s="5" t="s">
        <v>459</v>
      </c>
      <c r="P32" s="5" t="s">
        <v>28</v>
      </c>
      <c r="Q32" s="5" t="s">
        <v>503</v>
      </c>
      <c r="R32" s="5">
        <v>0</v>
      </c>
      <c r="S32" s="5">
        <v>18000</v>
      </c>
      <c r="T32" s="5">
        <v>3000</v>
      </c>
      <c r="U32" s="5">
        <v>2645</v>
      </c>
      <c r="V32" s="5">
        <v>0</v>
      </c>
      <c r="W32" s="5">
        <v>131645</v>
      </c>
      <c r="X32" s="5">
        <v>31.2</v>
      </c>
      <c r="Y32" s="5">
        <v>25.4</v>
      </c>
      <c r="Z32" s="5">
        <v>4218</v>
      </c>
      <c r="AA32" s="5">
        <v>5177</v>
      </c>
      <c r="AB32" s="5">
        <v>1.2</v>
      </c>
      <c r="AC32" s="5">
        <v>100</v>
      </c>
      <c r="AD32" s="5">
        <v>0</v>
      </c>
      <c r="AE32" s="5">
        <v>23097</v>
      </c>
      <c r="AF32" s="5">
        <v>26500</v>
      </c>
      <c r="AG32" s="5">
        <v>18000</v>
      </c>
      <c r="AH32">
        <v>3.9899999999999998E-2</v>
      </c>
      <c r="AI32">
        <v>4309.2</v>
      </c>
      <c r="AJ32">
        <v>943.43549999999993</v>
      </c>
      <c r="AK32" s="5">
        <v>225.2355</v>
      </c>
      <c r="AL32" s="5">
        <v>5252.6354999999994</v>
      </c>
      <c r="AM32" s="5">
        <v>18000</v>
      </c>
      <c r="AN32" s="5">
        <v>24000</v>
      </c>
      <c r="AO32" s="5">
        <v>27000</v>
      </c>
      <c r="AP32" s="5">
        <v>21000</v>
      </c>
      <c r="AQ32" s="5">
        <v>21000</v>
      </c>
      <c r="AR32" s="5">
        <v>21000</v>
      </c>
      <c r="AS32" s="5">
        <v>3719</v>
      </c>
      <c r="AT32" s="5" t="s">
        <v>62</v>
      </c>
      <c r="AU32" s="5" t="s">
        <v>63</v>
      </c>
      <c r="AV32" s="5" t="s">
        <v>52</v>
      </c>
      <c r="AW32" s="5">
        <v>0</v>
      </c>
      <c r="AX32" s="5">
        <v>91</v>
      </c>
    </row>
    <row r="33" spans="1:50">
      <c r="A33" s="5" t="s">
        <v>480</v>
      </c>
      <c r="B33" s="5" t="s">
        <v>262</v>
      </c>
      <c r="C33" s="5" t="s">
        <v>181</v>
      </c>
      <c r="D33" s="5">
        <v>13.1</v>
      </c>
      <c r="E33" s="5">
        <v>17.2</v>
      </c>
      <c r="F33" s="5">
        <v>52.6</v>
      </c>
      <c r="G33" s="5">
        <v>69</v>
      </c>
      <c r="H33" s="5">
        <v>138000</v>
      </c>
      <c r="I33" s="5">
        <v>138000</v>
      </c>
      <c r="J33" s="5">
        <v>96000</v>
      </c>
      <c r="K33" s="5">
        <v>34386</v>
      </c>
      <c r="L33" s="5">
        <v>34386</v>
      </c>
      <c r="M33" s="5" t="s">
        <v>191</v>
      </c>
      <c r="N33" s="5" t="s">
        <v>478</v>
      </c>
      <c r="O33" s="5" t="s">
        <v>459</v>
      </c>
      <c r="P33" s="5" t="s">
        <v>28</v>
      </c>
      <c r="Q33" s="5" t="s">
        <v>501</v>
      </c>
      <c r="R33" s="5" t="s">
        <v>501</v>
      </c>
      <c r="S33" s="5">
        <v>33000</v>
      </c>
      <c r="T33" s="5">
        <v>0</v>
      </c>
      <c r="U33" s="5">
        <v>1386</v>
      </c>
      <c r="V33" s="5">
        <v>0</v>
      </c>
      <c r="W33" s="5">
        <v>172386</v>
      </c>
      <c r="X33" s="5">
        <v>65.7</v>
      </c>
      <c r="Y33" s="5">
        <v>86.2</v>
      </c>
      <c r="Z33" s="5">
        <v>2625</v>
      </c>
      <c r="AA33" s="5">
        <v>2000</v>
      </c>
      <c r="AB33" s="5">
        <v>0.8</v>
      </c>
      <c r="AC33" s="5">
        <v>100</v>
      </c>
      <c r="AD33" s="5">
        <v>0</v>
      </c>
      <c r="AE33" s="5">
        <v>9000</v>
      </c>
      <c r="AF33" s="5">
        <v>9000</v>
      </c>
      <c r="AG33" s="5">
        <v>9000</v>
      </c>
      <c r="AH33">
        <v>2.58E-2</v>
      </c>
      <c r="AI33">
        <v>3560.4</v>
      </c>
      <c r="AJ33">
        <v>887.15880000000004</v>
      </c>
      <c r="AK33" s="5">
        <v>35.758800000000001</v>
      </c>
      <c r="AL33" s="5">
        <v>4447.5587999999998</v>
      </c>
      <c r="AM33" s="5" t="s">
        <v>58</v>
      </c>
      <c r="AN33" s="5" t="s">
        <v>58</v>
      </c>
      <c r="AO33" s="5" t="s">
        <v>58</v>
      </c>
      <c r="AP33" s="5" t="s">
        <v>58</v>
      </c>
      <c r="AQ33" s="5" t="s">
        <v>58</v>
      </c>
      <c r="AR33" s="5" t="s">
        <v>58</v>
      </c>
      <c r="AS33" s="5">
        <v>3719</v>
      </c>
      <c r="AT33" s="5" t="s">
        <v>62</v>
      </c>
      <c r="AU33" s="5" t="s">
        <v>63</v>
      </c>
      <c r="AV33" s="5" t="s">
        <v>440</v>
      </c>
      <c r="AW33" s="5">
        <v>887.15880000000004</v>
      </c>
      <c r="AX33" s="5">
        <v>65</v>
      </c>
    </row>
    <row r="34" spans="1:50">
      <c r="A34" s="5" t="s">
        <v>477</v>
      </c>
      <c r="B34" s="5" t="s">
        <v>263</v>
      </c>
      <c r="C34" s="5" t="s">
        <v>181</v>
      </c>
      <c r="D34" s="5" t="s">
        <v>474</v>
      </c>
      <c r="E34" s="5" t="s">
        <v>475</v>
      </c>
      <c r="F34" s="5" t="s">
        <v>475</v>
      </c>
      <c r="G34" s="5" t="s">
        <v>475</v>
      </c>
      <c r="H34" s="5">
        <v>0</v>
      </c>
      <c r="I34" s="5">
        <v>0</v>
      </c>
      <c r="J34" s="5">
        <v>0</v>
      </c>
      <c r="K34" s="5">
        <v>501000</v>
      </c>
      <c r="L34" s="5">
        <v>501000</v>
      </c>
      <c r="M34" s="5" t="s">
        <v>191</v>
      </c>
      <c r="N34" s="5" t="s">
        <v>476</v>
      </c>
      <c r="O34" s="5" t="s">
        <v>459</v>
      </c>
      <c r="P34" s="5" t="s">
        <v>28</v>
      </c>
      <c r="Q34" s="5" t="s">
        <v>504</v>
      </c>
      <c r="R34" s="5" t="s">
        <v>505</v>
      </c>
      <c r="S34" s="5">
        <v>501000</v>
      </c>
      <c r="T34" s="5">
        <v>0</v>
      </c>
      <c r="U34" s="5">
        <v>0</v>
      </c>
      <c r="V34" s="5">
        <v>0</v>
      </c>
      <c r="W34" s="5">
        <v>501000</v>
      </c>
      <c r="X34" s="5" t="s">
        <v>58</v>
      </c>
      <c r="Y34" s="5" t="s">
        <v>58</v>
      </c>
      <c r="Z34" s="5">
        <v>0</v>
      </c>
      <c r="AA34" s="5" t="s">
        <v>58</v>
      </c>
      <c r="AB34" s="5" t="s">
        <v>68</v>
      </c>
      <c r="AC34" s="5" t="s">
        <v>68</v>
      </c>
      <c r="AD34" s="5">
        <v>0</v>
      </c>
      <c r="AE34" s="5">
        <v>0</v>
      </c>
      <c r="AF34" s="5">
        <v>0</v>
      </c>
      <c r="AG34" s="5">
        <v>0</v>
      </c>
      <c r="AH34">
        <v>0.26</v>
      </c>
      <c r="AI34">
        <v>0</v>
      </c>
      <c r="AJ34">
        <v>130260</v>
      </c>
      <c r="AK34" s="5">
        <v>0</v>
      </c>
      <c r="AL34" s="5">
        <v>130260</v>
      </c>
      <c r="AM34" s="5" t="s">
        <v>58</v>
      </c>
      <c r="AN34" s="5" t="s">
        <v>58</v>
      </c>
      <c r="AO34" s="5" t="s">
        <v>58</v>
      </c>
      <c r="AP34" s="5" t="s">
        <v>58</v>
      </c>
      <c r="AQ34" s="5" t="s">
        <v>58</v>
      </c>
      <c r="AR34" s="5" t="s">
        <v>58</v>
      </c>
      <c r="AS34" s="5">
        <v>3719</v>
      </c>
      <c r="AT34" s="5" t="s">
        <v>62</v>
      </c>
      <c r="AU34" s="5" t="s">
        <v>63</v>
      </c>
      <c r="AV34" s="5" t="s">
        <v>440</v>
      </c>
      <c r="AW34" s="5">
        <v>130260</v>
      </c>
      <c r="AX34" s="5">
        <v>2</v>
      </c>
    </row>
    <row r="35" spans="1:50">
      <c r="A35" s="5" t="s">
        <v>490</v>
      </c>
      <c r="B35" s="5" t="s">
        <v>264</v>
      </c>
      <c r="C35" s="5" t="s">
        <v>181</v>
      </c>
      <c r="D35" s="5">
        <v>4.3</v>
      </c>
      <c r="E35" s="5">
        <v>0.8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117000</v>
      </c>
      <c r="L35" s="5">
        <v>42000</v>
      </c>
      <c r="M35" s="5" t="s">
        <v>191</v>
      </c>
      <c r="N35" s="5" t="s">
        <v>476</v>
      </c>
      <c r="O35" s="5" t="s">
        <v>459</v>
      </c>
      <c r="P35" s="5" t="s">
        <v>28</v>
      </c>
      <c r="R35" s="5" t="s">
        <v>506</v>
      </c>
      <c r="S35" s="5">
        <v>0</v>
      </c>
      <c r="T35" s="5">
        <v>0</v>
      </c>
      <c r="U35" s="5">
        <v>42000</v>
      </c>
      <c r="V35" s="5">
        <v>0</v>
      </c>
      <c r="W35" s="5">
        <v>42000</v>
      </c>
      <c r="X35" s="5">
        <v>4.3</v>
      </c>
      <c r="Y35" s="5">
        <v>0.8</v>
      </c>
      <c r="Z35" s="5">
        <v>9750</v>
      </c>
      <c r="AA35" s="5">
        <v>54484</v>
      </c>
      <c r="AB35" s="5">
        <v>5.6</v>
      </c>
      <c r="AC35" s="5">
        <v>150</v>
      </c>
      <c r="AD35" s="5">
        <v>243158</v>
      </c>
      <c r="AE35" s="5">
        <v>247200</v>
      </c>
      <c r="AF35" s="5">
        <v>0</v>
      </c>
      <c r="AG35" s="5">
        <v>0</v>
      </c>
      <c r="AH35">
        <v>7.7899999999999997E-2</v>
      </c>
      <c r="AI35">
        <v>0</v>
      </c>
      <c r="AJ35">
        <v>3271.7999999999997</v>
      </c>
      <c r="AK35" s="5">
        <v>3271.7999999999997</v>
      </c>
      <c r="AL35" s="5">
        <v>3271.7999999999997</v>
      </c>
      <c r="AM35" s="5" t="s">
        <v>58</v>
      </c>
      <c r="AN35" s="5" t="s">
        <v>58</v>
      </c>
      <c r="AO35" s="5" t="s">
        <v>58</v>
      </c>
      <c r="AP35" s="5" t="s">
        <v>58</v>
      </c>
      <c r="AQ35" s="5" t="s">
        <v>58</v>
      </c>
      <c r="AR35" s="5" t="s">
        <v>58</v>
      </c>
      <c r="AS35" s="5">
        <v>3719</v>
      </c>
      <c r="AT35" s="5" t="s">
        <v>62</v>
      </c>
      <c r="AU35" s="5" t="s">
        <v>63</v>
      </c>
      <c r="AV35" s="5" t="s">
        <v>52</v>
      </c>
      <c r="AW35" s="5">
        <v>0</v>
      </c>
      <c r="AX35" s="5">
        <v>91</v>
      </c>
    </row>
    <row r="36" spans="1:50">
      <c r="A36" s="5" t="s">
        <v>480</v>
      </c>
      <c r="B36" s="5" t="s">
        <v>265</v>
      </c>
      <c r="C36" s="5" t="s">
        <v>181</v>
      </c>
      <c r="D36" s="5">
        <v>34.4</v>
      </c>
      <c r="E36" s="5">
        <v>10.3</v>
      </c>
      <c r="F36" s="5">
        <v>327.7</v>
      </c>
      <c r="G36" s="5">
        <v>98</v>
      </c>
      <c r="H36" s="5">
        <v>3417000</v>
      </c>
      <c r="I36" s="5">
        <v>3318000</v>
      </c>
      <c r="J36" s="5">
        <v>3318000</v>
      </c>
      <c r="K36" s="5">
        <v>444000</v>
      </c>
      <c r="L36" s="5">
        <v>348000</v>
      </c>
      <c r="M36" s="5" t="s">
        <v>191</v>
      </c>
      <c r="N36" s="5" t="s">
        <v>476</v>
      </c>
      <c r="O36" s="5" t="s">
        <v>459</v>
      </c>
      <c r="P36" s="5" t="s">
        <v>28</v>
      </c>
      <c r="Q36" s="5" t="s">
        <v>507</v>
      </c>
      <c r="R36" s="5" t="s">
        <v>508</v>
      </c>
      <c r="S36" s="5">
        <v>243000</v>
      </c>
      <c r="T36" s="5">
        <v>0</v>
      </c>
      <c r="U36" s="5">
        <v>105000</v>
      </c>
      <c r="V36" s="5">
        <v>0</v>
      </c>
      <c r="W36" s="5">
        <v>3666000</v>
      </c>
      <c r="X36" s="5">
        <v>362.1</v>
      </c>
      <c r="Y36" s="5">
        <v>108.2</v>
      </c>
      <c r="Z36" s="5">
        <v>10125</v>
      </c>
      <c r="AA36" s="5">
        <v>33871</v>
      </c>
      <c r="AB36" s="5">
        <v>3.3</v>
      </c>
      <c r="AC36" s="5">
        <v>150</v>
      </c>
      <c r="AD36" s="5">
        <v>97640</v>
      </c>
      <c r="AE36" s="5">
        <v>207200</v>
      </c>
      <c r="AF36" s="5">
        <v>0</v>
      </c>
      <c r="AG36" s="5">
        <v>0</v>
      </c>
      <c r="AH36">
        <v>6.6500000000000004E-2</v>
      </c>
      <c r="AI36">
        <v>220647</v>
      </c>
      <c r="AJ36">
        <v>23142</v>
      </c>
      <c r="AK36" s="5">
        <v>6982.5</v>
      </c>
      <c r="AL36" s="5">
        <v>243789</v>
      </c>
      <c r="AM36" s="5">
        <v>300000</v>
      </c>
      <c r="AN36" s="5">
        <v>500000</v>
      </c>
      <c r="AO36" s="5">
        <v>500000</v>
      </c>
      <c r="AP36" s="5">
        <v>500000</v>
      </c>
      <c r="AQ36" s="5">
        <v>500000</v>
      </c>
      <c r="AR36" s="5">
        <v>500000</v>
      </c>
      <c r="AS36" s="5">
        <v>3719</v>
      </c>
      <c r="AT36" s="5" t="s">
        <v>62</v>
      </c>
      <c r="AU36" s="5" t="s">
        <v>63</v>
      </c>
      <c r="AV36" s="5" t="s">
        <v>440</v>
      </c>
      <c r="AW36" s="5">
        <v>23142</v>
      </c>
      <c r="AX36" s="5">
        <v>20</v>
      </c>
    </row>
    <row r="37" spans="1:50">
      <c r="A37" s="5" t="s">
        <v>480</v>
      </c>
      <c r="B37" s="5" t="s">
        <v>266</v>
      </c>
      <c r="C37" s="5" t="s">
        <v>181</v>
      </c>
      <c r="D37" s="5">
        <v>8.4</v>
      </c>
      <c r="E37" s="5">
        <v>17</v>
      </c>
      <c r="F37" s="5">
        <v>22.7</v>
      </c>
      <c r="G37" s="5">
        <v>45.8</v>
      </c>
      <c r="H37" s="5">
        <v>183000</v>
      </c>
      <c r="I37" s="5">
        <v>162000</v>
      </c>
      <c r="J37" s="5">
        <v>39000</v>
      </c>
      <c r="K37" s="5">
        <v>18000</v>
      </c>
      <c r="L37" s="5">
        <v>60000</v>
      </c>
      <c r="M37" s="5" t="s">
        <v>191</v>
      </c>
      <c r="N37" s="5" t="s">
        <v>478</v>
      </c>
      <c r="O37" s="5" t="s">
        <v>459</v>
      </c>
      <c r="P37" s="5" t="s">
        <v>28</v>
      </c>
      <c r="Q37" s="5" t="s">
        <v>509</v>
      </c>
      <c r="R37" s="5" t="s">
        <v>510</v>
      </c>
      <c r="S37" s="5">
        <v>0</v>
      </c>
      <c r="T37" s="5">
        <v>21000</v>
      </c>
      <c r="U37" s="5">
        <v>39000</v>
      </c>
      <c r="V37" s="5">
        <v>0</v>
      </c>
      <c r="W37" s="5">
        <v>222000</v>
      </c>
      <c r="X37" s="5">
        <v>31.2</v>
      </c>
      <c r="Y37" s="5">
        <v>62.8</v>
      </c>
      <c r="Z37" s="5">
        <v>7125</v>
      </c>
      <c r="AA37" s="5">
        <v>3535</v>
      </c>
      <c r="AB37" s="5">
        <v>0.5</v>
      </c>
      <c r="AC37" s="5">
        <v>100</v>
      </c>
      <c r="AD37" s="5">
        <v>0</v>
      </c>
      <c r="AE37" s="5">
        <v>10116</v>
      </c>
      <c r="AF37" s="5">
        <v>26700</v>
      </c>
      <c r="AG37" s="5">
        <v>0</v>
      </c>
      <c r="AH37">
        <v>0.1767</v>
      </c>
      <c r="AI37">
        <v>28625.399999999998</v>
      </c>
      <c r="AJ37">
        <v>10602</v>
      </c>
      <c r="AK37" s="5">
        <v>10602</v>
      </c>
      <c r="AL37" s="5">
        <v>39227.4</v>
      </c>
      <c r="AM37" s="5">
        <v>30000</v>
      </c>
      <c r="AN37" s="5">
        <v>18000</v>
      </c>
      <c r="AO37" s="5">
        <v>30000</v>
      </c>
      <c r="AP37" s="5">
        <v>30000</v>
      </c>
      <c r="AQ37" s="5">
        <v>30000</v>
      </c>
      <c r="AR37" s="5">
        <v>30000</v>
      </c>
      <c r="AS37" s="5">
        <v>3719</v>
      </c>
      <c r="AT37" s="5" t="s">
        <v>62</v>
      </c>
      <c r="AU37" s="5" t="s">
        <v>63</v>
      </c>
      <c r="AV37" s="5" t="s">
        <v>440</v>
      </c>
      <c r="AW37" s="5">
        <v>10602</v>
      </c>
      <c r="AX37" s="5">
        <v>31</v>
      </c>
    </row>
    <row r="38" spans="1:50">
      <c r="A38" s="5" t="s">
        <v>480</v>
      </c>
      <c r="B38" s="5" t="s">
        <v>261</v>
      </c>
      <c r="C38" s="5" t="s">
        <v>181</v>
      </c>
      <c r="D38" s="5">
        <v>151.5</v>
      </c>
      <c r="E38" s="5">
        <v>81.900000000000006</v>
      </c>
      <c r="F38" s="5">
        <v>41.6</v>
      </c>
      <c r="G38" s="5">
        <v>22.5</v>
      </c>
      <c r="H38" s="5">
        <v>468000</v>
      </c>
      <c r="I38" s="5">
        <v>468000</v>
      </c>
      <c r="J38" s="5">
        <v>468000</v>
      </c>
      <c r="K38" s="5">
        <v>1704000</v>
      </c>
      <c r="L38" s="5">
        <v>1704000</v>
      </c>
      <c r="M38" s="5" t="s">
        <v>250</v>
      </c>
      <c r="N38" s="5" t="s">
        <v>478</v>
      </c>
      <c r="O38" s="5" t="s">
        <v>486</v>
      </c>
      <c r="P38" s="5" t="s">
        <v>495</v>
      </c>
      <c r="Q38" s="5" t="s">
        <v>511</v>
      </c>
      <c r="R38" s="5" t="s">
        <v>511</v>
      </c>
      <c r="S38" s="5">
        <v>1704000</v>
      </c>
      <c r="T38" s="5">
        <v>0</v>
      </c>
      <c r="U38" s="5">
        <v>0</v>
      </c>
      <c r="V38" s="5">
        <v>0</v>
      </c>
      <c r="W38" s="5">
        <v>2172000</v>
      </c>
      <c r="X38" s="5">
        <v>193.1</v>
      </c>
      <c r="Y38" s="5">
        <v>104.4</v>
      </c>
      <c r="Z38" s="5">
        <v>11250</v>
      </c>
      <c r="AA38" s="5">
        <v>20801</v>
      </c>
      <c r="AB38" s="5">
        <v>1.8</v>
      </c>
      <c r="AC38" s="5">
        <v>100</v>
      </c>
      <c r="AD38" s="5">
        <v>0</v>
      </c>
      <c r="AE38" s="5">
        <v>46464</v>
      </c>
      <c r="AF38" s="5">
        <v>174308</v>
      </c>
      <c r="AG38" s="5">
        <v>106700</v>
      </c>
      <c r="AH38">
        <v>3.3700000000000001E-2</v>
      </c>
      <c r="AI38">
        <v>15771.6</v>
      </c>
      <c r="AJ38">
        <v>57424.800000000003</v>
      </c>
      <c r="AK38" s="5">
        <v>0</v>
      </c>
      <c r="AL38" s="5">
        <v>73196.400000000009</v>
      </c>
      <c r="AM38" s="5" t="s">
        <v>58</v>
      </c>
      <c r="AN38" s="5" t="s">
        <v>58</v>
      </c>
      <c r="AO38" s="5" t="s">
        <v>58</v>
      </c>
      <c r="AP38" s="5" t="s">
        <v>58</v>
      </c>
      <c r="AQ38" s="5" t="s">
        <v>58</v>
      </c>
      <c r="AR38" s="5" t="s">
        <v>58</v>
      </c>
      <c r="AS38" s="5">
        <v>3719</v>
      </c>
      <c r="AT38" s="5" t="s">
        <v>62</v>
      </c>
      <c r="AU38" s="5" t="s">
        <v>63</v>
      </c>
      <c r="AV38" s="5" t="s">
        <v>440</v>
      </c>
      <c r="AW38" s="5">
        <v>57424.800000000003</v>
      </c>
      <c r="AX38" s="5">
        <v>8</v>
      </c>
    </row>
    <row r="39" spans="1:50">
      <c r="A39" s="5" t="s">
        <v>473</v>
      </c>
      <c r="B39" s="5" t="s">
        <v>268</v>
      </c>
      <c r="C39" s="5" t="s">
        <v>181</v>
      </c>
      <c r="D39" s="5" t="s">
        <v>474</v>
      </c>
      <c r="E39" s="5" t="s">
        <v>475</v>
      </c>
      <c r="F39" s="5" t="s">
        <v>475</v>
      </c>
      <c r="G39" s="5" t="s">
        <v>475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 t="s">
        <v>191</v>
      </c>
      <c r="N39" s="5" t="s">
        <v>478</v>
      </c>
      <c r="O39" s="5" t="s">
        <v>459</v>
      </c>
      <c r="P39" s="5" t="s">
        <v>28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 t="s">
        <v>58</v>
      </c>
      <c r="Y39" s="5" t="s">
        <v>58</v>
      </c>
      <c r="Z39" s="5">
        <v>0</v>
      </c>
      <c r="AA39" s="5" t="s">
        <v>58</v>
      </c>
      <c r="AB39" s="5" t="s">
        <v>68</v>
      </c>
      <c r="AC39" s="5" t="s">
        <v>68</v>
      </c>
      <c r="AD39" s="5">
        <v>0</v>
      </c>
      <c r="AE39" s="5">
        <v>0</v>
      </c>
      <c r="AF39" s="5">
        <v>0</v>
      </c>
      <c r="AG39" s="5">
        <v>0</v>
      </c>
      <c r="AH39">
        <v>0.15579999999999999</v>
      </c>
      <c r="AI39">
        <v>0</v>
      </c>
      <c r="AJ39">
        <v>0</v>
      </c>
      <c r="AK39" s="5">
        <v>0</v>
      </c>
      <c r="AL39" s="5">
        <v>0</v>
      </c>
      <c r="AM39" s="5" t="s">
        <v>58</v>
      </c>
      <c r="AN39" s="5" t="s">
        <v>58</v>
      </c>
      <c r="AO39" s="5" t="s">
        <v>58</v>
      </c>
      <c r="AP39" s="5" t="s">
        <v>58</v>
      </c>
      <c r="AQ39" s="5" t="s">
        <v>58</v>
      </c>
      <c r="AR39" s="5" t="s">
        <v>58</v>
      </c>
      <c r="AS39" s="5">
        <v>3719</v>
      </c>
      <c r="AT39" s="5" t="s">
        <v>62</v>
      </c>
      <c r="AU39" s="5" t="s">
        <v>63</v>
      </c>
      <c r="AV39" s="5" t="s">
        <v>52</v>
      </c>
      <c r="AW39" s="5">
        <v>0</v>
      </c>
      <c r="AX39" s="5">
        <v>91</v>
      </c>
    </row>
    <row r="40" spans="1:50">
      <c r="A40" s="5" t="s">
        <v>480</v>
      </c>
      <c r="B40" s="5" t="s">
        <v>269</v>
      </c>
      <c r="C40" s="5" t="s">
        <v>181</v>
      </c>
      <c r="D40" s="5">
        <v>8.8000000000000007</v>
      </c>
      <c r="E40" s="5">
        <v>16.100000000000001</v>
      </c>
      <c r="F40" s="5">
        <v>33.4</v>
      </c>
      <c r="G40" s="5">
        <v>61.2</v>
      </c>
      <c r="H40" s="5">
        <v>513000</v>
      </c>
      <c r="I40" s="5">
        <v>513000</v>
      </c>
      <c r="J40" s="5">
        <v>90000</v>
      </c>
      <c r="K40" s="5">
        <v>153000</v>
      </c>
      <c r="L40" s="5">
        <v>135000</v>
      </c>
      <c r="M40" s="5" t="s">
        <v>191</v>
      </c>
      <c r="N40" s="5" t="s">
        <v>478</v>
      </c>
      <c r="O40" s="5" t="s">
        <v>459</v>
      </c>
      <c r="P40" s="5" t="s">
        <v>28</v>
      </c>
      <c r="Q40" s="5" t="s">
        <v>512</v>
      </c>
      <c r="R40" s="5" t="s">
        <v>513</v>
      </c>
      <c r="S40" s="5">
        <v>42000</v>
      </c>
      <c r="T40" s="5">
        <v>0</v>
      </c>
      <c r="U40" s="5">
        <v>93000</v>
      </c>
      <c r="V40" s="5">
        <v>0</v>
      </c>
      <c r="W40" s="5">
        <v>648000</v>
      </c>
      <c r="X40" s="5">
        <v>42.1</v>
      </c>
      <c r="Y40" s="5">
        <v>77.400000000000006</v>
      </c>
      <c r="Z40" s="5">
        <v>15375</v>
      </c>
      <c r="AA40" s="5">
        <v>8376</v>
      </c>
      <c r="AB40" s="5">
        <v>0.5</v>
      </c>
      <c r="AC40" s="5">
        <v>100</v>
      </c>
      <c r="AD40" s="5">
        <v>0</v>
      </c>
      <c r="AE40" s="5">
        <v>36360</v>
      </c>
      <c r="AF40" s="5">
        <v>43020</v>
      </c>
      <c r="AG40" s="5">
        <v>0</v>
      </c>
      <c r="AH40">
        <v>3.61E-2</v>
      </c>
      <c r="AI40">
        <v>18519.3</v>
      </c>
      <c r="AJ40">
        <v>4873.5</v>
      </c>
      <c r="AK40" s="5">
        <v>3357.3</v>
      </c>
      <c r="AL40" s="5">
        <v>23392.799999999999</v>
      </c>
      <c r="AM40" s="5">
        <v>90000</v>
      </c>
      <c r="AN40" s="5">
        <v>60000</v>
      </c>
      <c r="AO40" s="5">
        <v>95000</v>
      </c>
      <c r="AP40" s="5">
        <v>95000</v>
      </c>
      <c r="AQ40" s="5">
        <v>95000</v>
      </c>
      <c r="AR40" s="5">
        <v>95000</v>
      </c>
      <c r="AS40" s="5">
        <v>3719</v>
      </c>
      <c r="AT40" s="5" t="s">
        <v>62</v>
      </c>
      <c r="AU40" s="5" t="s">
        <v>63</v>
      </c>
      <c r="AV40" s="5" t="s">
        <v>440</v>
      </c>
      <c r="AW40" s="5">
        <v>4873.5</v>
      </c>
      <c r="AX40" s="5">
        <v>42</v>
      </c>
    </row>
    <row r="41" spans="1:50">
      <c r="A41" s="5" t="s">
        <v>480</v>
      </c>
      <c r="B41" s="5" t="s">
        <v>270</v>
      </c>
      <c r="C41" s="5" t="s">
        <v>181</v>
      </c>
      <c r="D41" s="5">
        <v>34.200000000000003</v>
      </c>
      <c r="E41" s="5">
        <v>35.5</v>
      </c>
      <c r="F41" s="5">
        <v>44.9</v>
      </c>
      <c r="G41" s="5">
        <v>46.5</v>
      </c>
      <c r="H41" s="5">
        <v>333000</v>
      </c>
      <c r="I41" s="5">
        <v>303000</v>
      </c>
      <c r="J41" s="5">
        <v>39000</v>
      </c>
      <c r="K41" s="5">
        <v>204000</v>
      </c>
      <c r="L41" s="5">
        <v>231000</v>
      </c>
      <c r="M41" s="5" t="s">
        <v>191</v>
      </c>
      <c r="N41" s="5" t="s">
        <v>478</v>
      </c>
      <c r="O41" s="5" t="s">
        <v>459</v>
      </c>
      <c r="P41" s="5" t="s">
        <v>28</v>
      </c>
      <c r="Q41" s="5" t="s">
        <v>514</v>
      </c>
      <c r="R41" s="5" t="s">
        <v>500</v>
      </c>
      <c r="S41" s="5">
        <v>207000</v>
      </c>
      <c r="T41" s="5">
        <v>0</v>
      </c>
      <c r="U41" s="5">
        <v>24000</v>
      </c>
      <c r="V41" s="5">
        <v>0</v>
      </c>
      <c r="W41" s="5">
        <v>534000</v>
      </c>
      <c r="X41" s="5">
        <v>79.099999999999994</v>
      </c>
      <c r="Y41" s="5">
        <v>82</v>
      </c>
      <c r="Z41" s="5">
        <v>6750</v>
      </c>
      <c r="AA41" s="5">
        <v>6511</v>
      </c>
      <c r="AB41" s="5">
        <v>1</v>
      </c>
      <c r="AC41" s="5">
        <v>100</v>
      </c>
      <c r="AD41" s="5">
        <v>0</v>
      </c>
      <c r="AE41" s="5">
        <v>27598</v>
      </c>
      <c r="AF41" s="5">
        <v>40000</v>
      </c>
      <c r="AG41" s="5">
        <v>31408</v>
      </c>
      <c r="AH41">
        <v>4.3700000000000003E-2</v>
      </c>
      <c r="AI41">
        <v>13241.1</v>
      </c>
      <c r="AJ41">
        <v>10094.700000000001</v>
      </c>
      <c r="AK41" s="5">
        <v>1048.8</v>
      </c>
      <c r="AL41" s="5">
        <v>23335.800000000003</v>
      </c>
      <c r="AM41" s="5">
        <v>27000</v>
      </c>
      <c r="AN41" s="5">
        <v>54000</v>
      </c>
      <c r="AO41" s="5">
        <v>54000</v>
      </c>
      <c r="AP41" s="5">
        <v>75000</v>
      </c>
      <c r="AQ41" s="5">
        <v>75000</v>
      </c>
      <c r="AR41" s="5">
        <v>75000</v>
      </c>
      <c r="AS41" s="5">
        <v>3719</v>
      </c>
      <c r="AT41" s="5" t="s">
        <v>62</v>
      </c>
      <c r="AU41" s="5" t="s">
        <v>63</v>
      </c>
      <c r="AV41" s="5" t="s">
        <v>440</v>
      </c>
      <c r="AW41" s="5">
        <v>10094.700000000001</v>
      </c>
      <c r="AX41" s="5">
        <v>32</v>
      </c>
    </row>
    <row r="42" spans="1:50">
      <c r="A42" s="5" t="s">
        <v>473</v>
      </c>
      <c r="B42" s="5" t="s">
        <v>273</v>
      </c>
      <c r="C42" s="5" t="s">
        <v>181</v>
      </c>
      <c r="D42" s="5" t="s">
        <v>474</v>
      </c>
      <c r="E42" s="5" t="s">
        <v>475</v>
      </c>
      <c r="F42" s="5" t="s">
        <v>475</v>
      </c>
      <c r="G42" s="5" t="s">
        <v>475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 t="s">
        <v>191</v>
      </c>
      <c r="N42" s="5" t="s">
        <v>478</v>
      </c>
      <c r="O42" s="5" t="s">
        <v>493</v>
      </c>
      <c r="P42" s="5" t="s">
        <v>28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 t="s">
        <v>58</v>
      </c>
      <c r="Y42" s="5" t="s">
        <v>58</v>
      </c>
      <c r="Z42" s="5">
        <v>0</v>
      </c>
      <c r="AA42" s="5" t="s">
        <v>58</v>
      </c>
      <c r="AB42" s="5" t="s">
        <v>68</v>
      </c>
      <c r="AC42" s="5" t="s">
        <v>68</v>
      </c>
      <c r="AD42" s="5">
        <v>0</v>
      </c>
      <c r="AE42" s="5">
        <v>0</v>
      </c>
      <c r="AF42" s="5">
        <v>0</v>
      </c>
      <c r="AG42" s="5">
        <v>0</v>
      </c>
      <c r="AH42">
        <v>4.4999999999999998E-2</v>
      </c>
      <c r="AI42">
        <v>0</v>
      </c>
      <c r="AJ42">
        <v>0</v>
      </c>
      <c r="AK42" s="5">
        <v>0</v>
      </c>
      <c r="AL42" s="5">
        <v>0</v>
      </c>
      <c r="AM42" s="5" t="s">
        <v>58</v>
      </c>
      <c r="AN42" s="5" t="s">
        <v>58</v>
      </c>
      <c r="AO42" s="5" t="s">
        <v>58</v>
      </c>
      <c r="AP42" s="5" t="s">
        <v>58</v>
      </c>
      <c r="AQ42" s="5" t="s">
        <v>58</v>
      </c>
      <c r="AR42" s="5" t="s">
        <v>58</v>
      </c>
      <c r="AS42" s="5">
        <v>3719</v>
      </c>
      <c r="AT42" s="5" t="s">
        <v>62</v>
      </c>
      <c r="AU42" s="5" t="s">
        <v>63</v>
      </c>
      <c r="AV42" s="5" t="s">
        <v>52</v>
      </c>
      <c r="AW42" s="5">
        <v>0</v>
      </c>
      <c r="AX42" s="5">
        <v>91</v>
      </c>
    </row>
    <row r="43" spans="1:50">
      <c r="A43" s="5" t="s">
        <v>480</v>
      </c>
      <c r="B43" s="5" t="s">
        <v>276</v>
      </c>
      <c r="C43" s="5" t="s">
        <v>181</v>
      </c>
      <c r="D43" s="5">
        <v>31.1</v>
      </c>
      <c r="E43" s="5" t="s">
        <v>475</v>
      </c>
      <c r="F43" s="5">
        <v>0</v>
      </c>
      <c r="G43" s="5" t="s">
        <v>475</v>
      </c>
      <c r="H43" s="5">
        <v>0</v>
      </c>
      <c r="I43" s="5">
        <v>0</v>
      </c>
      <c r="J43" s="5">
        <v>0</v>
      </c>
      <c r="K43" s="5">
        <v>2147</v>
      </c>
      <c r="L43" s="5">
        <v>2147</v>
      </c>
      <c r="M43" s="5" t="s">
        <v>191</v>
      </c>
      <c r="N43" s="5" t="s">
        <v>476</v>
      </c>
      <c r="O43" s="5" t="s">
        <v>459</v>
      </c>
      <c r="P43" s="5" t="s">
        <v>28</v>
      </c>
      <c r="Q43" s="5" t="s">
        <v>515</v>
      </c>
      <c r="R43" s="5">
        <v>0</v>
      </c>
      <c r="S43" s="5">
        <v>2147</v>
      </c>
      <c r="T43" s="5">
        <v>0</v>
      </c>
      <c r="U43" s="5">
        <v>0</v>
      </c>
      <c r="V43" s="5">
        <v>0</v>
      </c>
      <c r="W43" s="5">
        <v>2147</v>
      </c>
      <c r="X43" s="5">
        <v>31.1</v>
      </c>
      <c r="Y43" s="5" t="s">
        <v>58</v>
      </c>
      <c r="Z43" s="5">
        <v>69</v>
      </c>
      <c r="AA43" s="5" t="s">
        <v>58</v>
      </c>
      <c r="AB43" s="5" t="s">
        <v>68</v>
      </c>
      <c r="AC43" s="5" t="s">
        <v>68</v>
      </c>
      <c r="AD43" s="5">
        <v>0</v>
      </c>
      <c r="AE43" s="5">
        <v>0</v>
      </c>
      <c r="AF43" s="5">
        <v>0</v>
      </c>
      <c r="AG43" s="5">
        <v>0</v>
      </c>
      <c r="AH43">
        <v>0</v>
      </c>
      <c r="AI43">
        <v>0</v>
      </c>
      <c r="AJ43">
        <v>0</v>
      </c>
      <c r="AK43" s="5">
        <v>0</v>
      </c>
      <c r="AL43" s="5">
        <v>0</v>
      </c>
      <c r="AM43" s="5" t="s">
        <v>58</v>
      </c>
      <c r="AN43" s="5" t="s">
        <v>58</v>
      </c>
      <c r="AO43" s="5" t="s">
        <v>58</v>
      </c>
      <c r="AP43" s="5" t="s">
        <v>58</v>
      </c>
      <c r="AQ43" s="5" t="s">
        <v>58</v>
      </c>
      <c r="AR43" s="5" t="s">
        <v>58</v>
      </c>
      <c r="AS43" s="5">
        <v>3719</v>
      </c>
      <c r="AT43" s="5" t="s">
        <v>62</v>
      </c>
      <c r="AU43" s="5" t="s">
        <v>63</v>
      </c>
      <c r="AV43" s="5" t="s">
        <v>52</v>
      </c>
      <c r="AW43" s="5">
        <v>0</v>
      </c>
      <c r="AX43" s="5">
        <v>91</v>
      </c>
    </row>
    <row r="44" spans="1:50">
      <c r="A44" s="5" t="s">
        <v>477</v>
      </c>
      <c r="B44" s="5" t="s">
        <v>267</v>
      </c>
      <c r="C44" s="5" t="s">
        <v>181</v>
      </c>
      <c r="D44" s="5" t="s">
        <v>474</v>
      </c>
      <c r="E44" s="5" t="s">
        <v>475</v>
      </c>
      <c r="F44" s="5" t="s">
        <v>475</v>
      </c>
      <c r="G44" s="5" t="s">
        <v>475</v>
      </c>
      <c r="H44" s="5">
        <v>348000</v>
      </c>
      <c r="I44" s="5">
        <v>348000</v>
      </c>
      <c r="J44" s="5">
        <v>159000</v>
      </c>
      <c r="K44" s="5">
        <v>0</v>
      </c>
      <c r="L44" s="5">
        <v>0</v>
      </c>
      <c r="M44" s="5" t="s">
        <v>250</v>
      </c>
      <c r="N44" s="5" t="s">
        <v>478</v>
      </c>
      <c r="O44" s="5" t="s">
        <v>459</v>
      </c>
      <c r="P44" s="5" t="s">
        <v>28</v>
      </c>
      <c r="Q44" s="5" t="s">
        <v>516</v>
      </c>
      <c r="R44" s="5" t="s">
        <v>517</v>
      </c>
      <c r="S44" s="5">
        <v>0</v>
      </c>
      <c r="T44" s="5">
        <v>0</v>
      </c>
      <c r="U44" s="5">
        <v>0</v>
      </c>
      <c r="V44" s="5">
        <v>0</v>
      </c>
      <c r="W44" s="5">
        <v>348000</v>
      </c>
      <c r="X44" s="5" t="s">
        <v>58</v>
      </c>
      <c r="Y44" s="5" t="s">
        <v>58</v>
      </c>
      <c r="Z44" s="5">
        <v>0</v>
      </c>
      <c r="AA44" s="5" t="s">
        <v>58</v>
      </c>
      <c r="AB44" s="5" t="s">
        <v>68</v>
      </c>
      <c r="AC44" s="5" t="s">
        <v>68</v>
      </c>
      <c r="AD44" s="5">
        <v>0</v>
      </c>
      <c r="AE44" s="5">
        <v>0</v>
      </c>
      <c r="AF44" s="5">
        <v>0</v>
      </c>
      <c r="AG44" s="5">
        <v>0</v>
      </c>
      <c r="AH44">
        <v>0.15709999999999999</v>
      </c>
      <c r="AI44">
        <v>54670.799999999996</v>
      </c>
      <c r="AJ44">
        <v>0</v>
      </c>
      <c r="AK44" s="5">
        <v>0</v>
      </c>
      <c r="AL44" s="5">
        <v>54670.799999999996</v>
      </c>
      <c r="AM44" s="5">
        <v>90000</v>
      </c>
      <c r="AN44" s="5">
        <v>90000</v>
      </c>
      <c r="AO44" s="5">
        <v>90000</v>
      </c>
      <c r="AP44" s="5">
        <v>90000</v>
      </c>
      <c r="AQ44" s="5">
        <v>90000</v>
      </c>
      <c r="AR44" s="5">
        <v>90000</v>
      </c>
      <c r="AS44" s="5">
        <v>3719</v>
      </c>
      <c r="AT44" s="5" t="s">
        <v>62</v>
      </c>
      <c r="AU44" s="5" t="s">
        <v>63</v>
      </c>
      <c r="AV44" s="5" t="s">
        <v>440</v>
      </c>
      <c r="AW44" s="5">
        <v>0</v>
      </c>
      <c r="AX44" s="5">
        <v>91</v>
      </c>
    </row>
    <row r="45" spans="1:50">
      <c r="A45" s="5" t="s">
        <v>480</v>
      </c>
      <c r="B45" s="5" t="s">
        <v>277</v>
      </c>
      <c r="C45" s="5" t="s">
        <v>181</v>
      </c>
      <c r="D45" s="5">
        <v>0.6</v>
      </c>
      <c r="E45" s="5">
        <v>1.3</v>
      </c>
      <c r="F45" s="5">
        <v>21.5</v>
      </c>
      <c r="G45" s="5">
        <v>48.7</v>
      </c>
      <c r="H45" s="5">
        <v>1314000</v>
      </c>
      <c r="I45" s="5">
        <v>1314000</v>
      </c>
      <c r="J45" s="5">
        <v>129000</v>
      </c>
      <c r="K45" s="5">
        <v>53900</v>
      </c>
      <c r="L45" s="5">
        <v>35900</v>
      </c>
      <c r="M45" s="5" t="s">
        <v>191</v>
      </c>
      <c r="N45" s="5" t="s">
        <v>478</v>
      </c>
      <c r="O45" s="5" t="s">
        <v>459</v>
      </c>
      <c r="P45" s="5" t="s">
        <v>28</v>
      </c>
      <c r="Q45" s="5" t="s">
        <v>518</v>
      </c>
      <c r="R45" s="5" t="s">
        <v>519</v>
      </c>
      <c r="S45" s="5">
        <v>35900</v>
      </c>
      <c r="T45" s="5">
        <v>0</v>
      </c>
      <c r="U45" s="5">
        <v>0</v>
      </c>
      <c r="V45" s="5">
        <v>0</v>
      </c>
      <c r="W45" s="5">
        <v>1349900</v>
      </c>
      <c r="X45" s="5">
        <v>22.1</v>
      </c>
      <c r="Y45" s="5">
        <v>50</v>
      </c>
      <c r="Z45" s="5">
        <v>61125</v>
      </c>
      <c r="AA45" s="5">
        <v>27000</v>
      </c>
      <c r="AB45" s="5">
        <v>0.4</v>
      </c>
      <c r="AC45" s="5">
        <v>50</v>
      </c>
      <c r="AD45" s="5">
        <v>0</v>
      </c>
      <c r="AE45" s="5">
        <v>114000</v>
      </c>
      <c r="AF45" s="5">
        <v>180000</v>
      </c>
      <c r="AG45" s="5">
        <v>174000</v>
      </c>
      <c r="AH45">
        <v>5.7000000000000002E-2</v>
      </c>
      <c r="AI45">
        <v>74898</v>
      </c>
      <c r="AJ45">
        <v>2046.3000000000002</v>
      </c>
      <c r="AK45" s="5">
        <v>0</v>
      </c>
      <c r="AL45" s="5">
        <v>76944.3</v>
      </c>
      <c r="AM45" s="5">
        <v>130000</v>
      </c>
      <c r="AN45" s="5">
        <v>120000</v>
      </c>
      <c r="AO45" s="5">
        <v>150000</v>
      </c>
      <c r="AP45" s="5">
        <v>150000</v>
      </c>
      <c r="AQ45" s="5">
        <v>150000</v>
      </c>
      <c r="AR45" s="5">
        <v>150000</v>
      </c>
      <c r="AS45" s="5">
        <v>3719</v>
      </c>
      <c r="AT45" s="5" t="s">
        <v>62</v>
      </c>
      <c r="AU45" s="5" t="s">
        <v>63</v>
      </c>
      <c r="AV45" s="5" t="s">
        <v>52</v>
      </c>
      <c r="AW45" s="5">
        <v>0</v>
      </c>
      <c r="AX45" s="5">
        <v>91</v>
      </c>
    </row>
    <row r="46" spans="1:50">
      <c r="A46" s="5" t="s">
        <v>480</v>
      </c>
      <c r="B46" s="5" t="s">
        <v>279</v>
      </c>
      <c r="C46" s="5" t="s">
        <v>181</v>
      </c>
      <c r="D46" s="5">
        <v>5.3</v>
      </c>
      <c r="E46" s="5">
        <v>2.4</v>
      </c>
      <c r="F46" s="5">
        <v>53.3</v>
      </c>
      <c r="G46" s="5">
        <v>24</v>
      </c>
      <c r="H46" s="5">
        <v>16000</v>
      </c>
      <c r="I46" s="5">
        <v>16000</v>
      </c>
      <c r="J46" s="5">
        <v>16000</v>
      </c>
      <c r="K46" s="5">
        <v>1600</v>
      </c>
      <c r="L46" s="5">
        <v>1600</v>
      </c>
      <c r="M46" s="5" t="s">
        <v>191</v>
      </c>
      <c r="N46" s="5" t="s">
        <v>476</v>
      </c>
      <c r="O46" s="5" t="s">
        <v>459</v>
      </c>
      <c r="P46" s="5" t="s">
        <v>28</v>
      </c>
      <c r="Q46" s="5" t="s">
        <v>520</v>
      </c>
      <c r="R46" s="5" t="s">
        <v>521</v>
      </c>
      <c r="S46" s="5">
        <v>0</v>
      </c>
      <c r="T46" s="5">
        <v>0</v>
      </c>
      <c r="U46" s="5">
        <v>1600</v>
      </c>
      <c r="V46" s="5">
        <v>0</v>
      </c>
      <c r="W46" s="5">
        <v>17600</v>
      </c>
      <c r="X46" s="5">
        <v>58.7</v>
      </c>
      <c r="Y46" s="5">
        <v>26.4</v>
      </c>
      <c r="Z46" s="5">
        <v>300</v>
      </c>
      <c r="AA46" s="5">
        <v>667</v>
      </c>
      <c r="AB46" s="5">
        <v>2.2000000000000002</v>
      </c>
      <c r="AC46" s="5">
        <v>150</v>
      </c>
      <c r="AD46" s="5">
        <v>6000</v>
      </c>
      <c r="AE46" s="5">
        <v>0</v>
      </c>
      <c r="AF46" s="5">
        <v>0</v>
      </c>
      <c r="AG46" s="5">
        <v>0</v>
      </c>
      <c r="AH46">
        <v>0.25180000000000002</v>
      </c>
      <c r="AI46">
        <v>4028.8</v>
      </c>
      <c r="AJ46">
        <v>402.88000000000005</v>
      </c>
      <c r="AK46" s="5">
        <v>402.88000000000005</v>
      </c>
      <c r="AL46" s="5">
        <v>4431.68</v>
      </c>
      <c r="AM46" s="5">
        <v>1600</v>
      </c>
      <c r="AN46" s="5">
        <v>1600</v>
      </c>
      <c r="AO46" s="5">
        <v>1600</v>
      </c>
      <c r="AP46" s="5">
        <v>1600</v>
      </c>
      <c r="AQ46" s="5">
        <v>1600</v>
      </c>
      <c r="AR46" s="5">
        <v>1600</v>
      </c>
      <c r="AS46" s="5">
        <v>3719</v>
      </c>
      <c r="AT46" s="5" t="s">
        <v>62</v>
      </c>
      <c r="AU46" s="5" t="s">
        <v>63</v>
      </c>
      <c r="AV46" s="5" t="s">
        <v>52</v>
      </c>
      <c r="AW46" s="5">
        <v>0</v>
      </c>
      <c r="AX46" s="5">
        <v>91</v>
      </c>
    </row>
    <row r="47" spans="1:50">
      <c r="A47" s="5" t="s">
        <v>477</v>
      </c>
      <c r="B47" s="5" t="s">
        <v>281</v>
      </c>
      <c r="C47" s="5" t="s">
        <v>181</v>
      </c>
      <c r="D47" s="5" t="s">
        <v>474</v>
      </c>
      <c r="E47" s="5" t="s">
        <v>475</v>
      </c>
      <c r="F47" s="5" t="s">
        <v>475</v>
      </c>
      <c r="G47" s="5" t="s">
        <v>475</v>
      </c>
      <c r="H47" s="5">
        <v>25000</v>
      </c>
      <c r="I47" s="5">
        <v>20000</v>
      </c>
      <c r="J47" s="5">
        <v>10000</v>
      </c>
      <c r="K47" s="5">
        <v>12500</v>
      </c>
      <c r="L47" s="5">
        <v>17500</v>
      </c>
      <c r="M47" s="5" t="s">
        <v>191</v>
      </c>
      <c r="N47" s="5" t="s">
        <v>478</v>
      </c>
      <c r="O47" s="5" t="s">
        <v>459</v>
      </c>
      <c r="P47" s="5" t="s">
        <v>28</v>
      </c>
      <c r="Q47" s="5" t="s">
        <v>522</v>
      </c>
      <c r="R47" s="5" t="s">
        <v>523</v>
      </c>
      <c r="S47" s="5">
        <v>17500</v>
      </c>
      <c r="T47" s="5">
        <v>0</v>
      </c>
      <c r="U47" s="5">
        <v>0</v>
      </c>
      <c r="V47" s="5">
        <v>0</v>
      </c>
      <c r="W47" s="5">
        <v>37500</v>
      </c>
      <c r="X47" s="5" t="s">
        <v>58</v>
      </c>
      <c r="Y47" s="5" t="s">
        <v>58</v>
      </c>
      <c r="Z47" s="5">
        <v>0</v>
      </c>
      <c r="AA47" s="5" t="s">
        <v>58</v>
      </c>
      <c r="AB47" s="5" t="s">
        <v>68</v>
      </c>
      <c r="AC47" s="5" t="s">
        <v>68</v>
      </c>
      <c r="AD47" s="5">
        <v>0</v>
      </c>
      <c r="AE47" s="5">
        <v>0</v>
      </c>
      <c r="AF47" s="5">
        <v>0</v>
      </c>
      <c r="AG47" s="5">
        <v>0</v>
      </c>
      <c r="AH47">
        <v>0.12920000000000001</v>
      </c>
      <c r="AI47">
        <v>2584</v>
      </c>
      <c r="AJ47">
        <v>2261</v>
      </c>
      <c r="AK47" s="5">
        <v>0</v>
      </c>
      <c r="AL47" s="5">
        <v>4845</v>
      </c>
      <c r="AM47" s="5">
        <v>0</v>
      </c>
      <c r="AN47" s="5">
        <v>5000</v>
      </c>
      <c r="AO47" s="5">
        <v>5000</v>
      </c>
      <c r="AP47" s="5">
        <v>10000</v>
      </c>
      <c r="AQ47" s="5">
        <v>10000</v>
      </c>
      <c r="AR47" s="5">
        <v>10000</v>
      </c>
      <c r="AS47" s="5">
        <v>3719</v>
      </c>
      <c r="AT47" s="5" t="s">
        <v>62</v>
      </c>
      <c r="AU47" s="5" t="s">
        <v>63</v>
      </c>
      <c r="AV47" s="5" t="s">
        <v>440</v>
      </c>
      <c r="AW47" s="5">
        <v>2261</v>
      </c>
      <c r="AX47" s="5">
        <v>53</v>
      </c>
    </row>
    <row r="48" spans="1:50">
      <c r="A48" s="5" t="s">
        <v>480</v>
      </c>
      <c r="B48" s="5" t="s">
        <v>271</v>
      </c>
      <c r="C48" s="5" t="s">
        <v>181</v>
      </c>
      <c r="D48" s="5">
        <v>13.7</v>
      </c>
      <c r="E48" s="5">
        <v>6.9</v>
      </c>
      <c r="F48" s="5">
        <v>39.200000000000003</v>
      </c>
      <c r="G48" s="5">
        <v>19.8</v>
      </c>
      <c r="H48" s="5">
        <v>24000</v>
      </c>
      <c r="I48" s="5">
        <v>33000</v>
      </c>
      <c r="J48" s="5">
        <v>0</v>
      </c>
      <c r="K48" s="5">
        <v>11497</v>
      </c>
      <c r="L48" s="5">
        <v>11497</v>
      </c>
      <c r="M48" s="5" t="s">
        <v>250</v>
      </c>
      <c r="N48" s="5" t="s">
        <v>478</v>
      </c>
      <c r="O48" s="5" t="s">
        <v>459</v>
      </c>
      <c r="P48" s="5" t="s">
        <v>28</v>
      </c>
      <c r="Q48" s="5" t="s">
        <v>524</v>
      </c>
      <c r="R48" s="5" t="s">
        <v>524</v>
      </c>
      <c r="S48" s="5">
        <v>9000</v>
      </c>
      <c r="T48" s="5">
        <v>0</v>
      </c>
      <c r="U48" s="5">
        <v>2497</v>
      </c>
      <c r="V48" s="5">
        <v>0</v>
      </c>
      <c r="W48" s="5">
        <v>44497</v>
      </c>
      <c r="X48" s="5">
        <v>52.8</v>
      </c>
      <c r="Y48" s="5">
        <v>26.7</v>
      </c>
      <c r="Z48" s="5">
        <v>842</v>
      </c>
      <c r="AA48" s="5">
        <v>1667</v>
      </c>
      <c r="AB48" s="5">
        <v>2</v>
      </c>
      <c r="AC48" s="5">
        <v>150</v>
      </c>
      <c r="AD48" s="5">
        <v>3000</v>
      </c>
      <c r="AE48" s="5">
        <v>9000</v>
      </c>
      <c r="AF48" s="5">
        <v>6000</v>
      </c>
      <c r="AG48" s="5">
        <v>3000</v>
      </c>
      <c r="AH48">
        <v>7.5999999999999998E-2</v>
      </c>
      <c r="AI48">
        <v>2508</v>
      </c>
      <c r="AJ48">
        <v>873.77199999999993</v>
      </c>
      <c r="AK48" s="5">
        <v>189.77199999999999</v>
      </c>
      <c r="AL48" s="5">
        <v>3381.7719999999999</v>
      </c>
      <c r="AM48" s="5">
        <v>6000</v>
      </c>
      <c r="AN48" s="5">
        <v>6000</v>
      </c>
      <c r="AO48" s="5">
        <v>6000</v>
      </c>
      <c r="AP48" s="5">
        <v>6000</v>
      </c>
      <c r="AQ48" s="5">
        <v>6000</v>
      </c>
      <c r="AR48" s="5">
        <v>6000</v>
      </c>
      <c r="AS48" s="5">
        <v>3719</v>
      </c>
      <c r="AT48" s="5" t="s">
        <v>62</v>
      </c>
      <c r="AU48" s="5" t="s">
        <v>63</v>
      </c>
      <c r="AV48" s="5" t="s">
        <v>52</v>
      </c>
      <c r="AW48" s="5">
        <v>0</v>
      </c>
      <c r="AX48" s="5">
        <v>91</v>
      </c>
    </row>
    <row r="49" spans="1:50">
      <c r="A49" s="5" t="s">
        <v>480</v>
      </c>
      <c r="B49" s="5" t="s">
        <v>272</v>
      </c>
      <c r="C49" s="5" t="s">
        <v>181</v>
      </c>
      <c r="D49" s="5">
        <v>20.8</v>
      </c>
      <c r="E49" s="5">
        <v>609.4</v>
      </c>
      <c r="F49" s="5">
        <v>33.6</v>
      </c>
      <c r="G49" s="5">
        <v>984.4</v>
      </c>
      <c r="H49" s="5">
        <v>63000</v>
      </c>
      <c r="I49" s="5">
        <v>63000</v>
      </c>
      <c r="J49" s="5">
        <v>48000</v>
      </c>
      <c r="K49" s="5">
        <v>39000</v>
      </c>
      <c r="L49" s="5">
        <v>39000</v>
      </c>
      <c r="M49" s="5" t="s">
        <v>250</v>
      </c>
      <c r="N49" s="5" t="s">
        <v>478</v>
      </c>
      <c r="O49" s="5" t="s">
        <v>486</v>
      </c>
      <c r="P49" s="5" t="s">
        <v>28</v>
      </c>
      <c r="Q49" s="5" t="s">
        <v>525</v>
      </c>
      <c r="R49" s="5" t="s">
        <v>526</v>
      </c>
      <c r="S49" s="5">
        <v>39000</v>
      </c>
      <c r="T49" s="5">
        <v>0</v>
      </c>
      <c r="U49" s="5">
        <v>0</v>
      </c>
      <c r="V49" s="5">
        <v>0</v>
      </c>
      <c r="W49" s="5">
        <v>102000</v>
      </c>
      <c r="X49" s="5">
        <v>54.4</v>
      </c>
      <c r="Y49" s="5">
        <v>1593.8</v>
      </c>
      <c r="Z49" s="5">
        <v>1875</v>
      </c>
      <c r="AA49" s="5">
        <v>64</v>
      </c>
      <c r="AB49" s="5">
        <v>0</v>
      </c>
      <c r="AC49" s="5">
        <v>50</v>
      </c>
      <c r="AD49" s="5">
        <v>0</v>
      </c>
      <c r="AE49" s="5">
        <v>0</v>
      </c>
      <c r="AF49" s="5">
        <v>572</v>
      </c>
      <c r="AG49" s="5">
        <v>2000</v>
      </c>
      <c r="AH49">
        <v>4.1399999999999999E-2</v>
      </c>
      <c r="AI49">
        <v>2608.1999999999998</v>
      </c>
      <c r="AJ49">
        <v>1614.6</v>
      </c>
      <c r="AK49" s="5">
        <v>0</v>
      </c>
      <c r="AL49" s="5">
        <v>4222.8</v>
      </c>
      <c r="AM49" s="5">
        <v>3000</v>
      </c>
      <c r="AN49" s="5">
        <v>3000</v>
      </c>
      <c r="AO49" s="5">
        <v>15000</v>
      </c>
      <c r="AP49" s="5">
        <v>15000</v>
      </c>
      <c r="AQ49" s="5">
        <v>15000</v>
      </c>
      <c r="AR49" s="5">
        <v>15000</v>
      </c>
      <c r="AS49" s="5">
        <v>3719</v>
      </c>
      <c r="AT49" s="5" t="s">
        <v>62</v>
      </c>
      <c r="AU49" s="5" t="s">
        <v>63</v>
      </c>
      <c r="AV49" s="5" t="s">
        <v>440</v>
      </c>
      <c r="AW49" s="5">
        <v>1614.6</v>
      </c>
      <c r="AX49" s="5">
        <v>58</v>
      </c>
    </row>
    <row r="50" spans="1:50">
      <c r="A50" s="5" t="s">
        <v>477</v>
      </c>
      <c r="B50" s="5" t="s">
        <v>282</v>
      </c>
      <c r="C50" s="5" t="s">
        <v>181</v>
      </c>
      <c r="D50" s="5" t="s">
        <v>474</v>
      </c>
      <c r="E50" s="5" t="s">
        <v>475</v>
      </c>
      <c r="F50" s="5" t="s">
        <v>475</v>
      </c>
      <c r="G50" s="5" t="s">
        <v>475</v>
      </c>
      <c r="H50" s="5">
        <v>5000</v>
      </c>
      <c r="I50" s="5">
        <v>5000</v>
      </c>
      <c r="J50" s="5">
        <v>5000</v>
      </c>
      <c r="K50" s="5">
        <v>5000</v>
      </c>
      <c r="L50" s="5">
        <v>5000</v>
      </c>
      <c r="M50" s="5" t="s">
        <v>191</v>
      </c>
      <c r="N50" s="5" t="s">
        <v>478</v>
      </c>
      <c r="O50" s="5" t="s">
        <v>459</v>
      </c>
      <c r="P50" s="5" t="s">
        <v>28</v>
      </c>
      <c r="Q50" s="5" t="s">
        <v>522</v>
      </c>
      <c r="R50" s="5" t="s">
        <v>527</v>
      </c>
      <c r="S50" s="5">
        <v>5000</v>
      </c>
      <c r="T50" s="5">
        <v>0</v>
      </c>
      <c r="U50" s="5">
        <v>0</v>
      </c>
      <c r="V50" s="5">
        <v>0</v>
      </c>
      <c r="W50" s="5">
        <v>10000</v>
      </c>
      <c r="X50" s="5" t="s">
        <v>58</v>
      </c>
      <c r="Y50" s="5" t="s">
        <v>58</v>
      </c>
      <c r="Z50" s="5">
        <v>0</v>
      </c>
      <c r="AA50" s="5" t="s">
        <v>58</v>
      </c>
      <c r="AB50" s="5" t="s">
        <v>68</v>
      </c>
      <c r="AC50" s="5" t="s">
        <v>68</v>
      </c>
      <c r="AD50" s="5">
        <v>0</v>
      </c>
      <c r="AE50" s="5">
        <v>0</v>
      </c>
      <c r="AF50" s="5">
        <v>0</v>
      </c>
      <c r="AG50" s="5">
        <v>0</v>
      </c>
      <c r="AH50">
        <v>0.33910000000000001</v>
      </c>
      <c r="AI50">
        <v>1695.5</v>
      </c>
      <c r="AJ50">
        <v>1695.5</v>
      </c>
      <c r="AK50" s="5">
        <v>0</v>
      </c>
      <c r="AL50" s="5">
        <v>3391</v>
      </c>
      <c r="AM50" s="5">
        <v>0</v>
      </c>
      <c r="AN50" s="5">
        <v>0</v>
      </c>
      <c r="AO50" s="5">
        <v>2500</v>
      </c>
      <c r="AP50" s="5">
        <v>2500</v>
      </c>
      <c r="AQ50" s="5">
        <v>2500</v>
      </c>
      <c r="AR50" s="5">
        <v>2500</v>
      </c>
      <c r="AS50" s="5">
        <v>3719</v>
      </c>
      <c r="AT50" s="5" t="s">
        <v>62</v>
      </c>
      <c r="AU50" s="5" t="s">
        <v>63</v>
      </c>
      <c r="AV50" s="5" t="s">
        <v>440</v>
      </c>
      <c r="AW50" s="5">
        <v>1695.5</v>
      </c>
      <c r="AX50" s="5">
        <v>56</v>
      </c>
    </row>
    <row r="51" spans="1:50">
      <c r="A51" s="5" t="s">
        <v>480</v>
      </c>
      <c r="B51" s="5" t="s">
        <v>274</v>
      </c>
      <c r="C51" s="5" t="s">
        <v>181</v>
      </c>
      <c r="D51" s="5">
        <v>28</v>
      </c>
      <c r="E51" s="5">
        <v>20.3</v>
      </c>
      <c r="F51" s="5">
        <v>240</v>
      </c>
      <c r="G51" s="5">
        <v>173.9</v>
      </c>
      <c r="H51" s="5">
        <v>180000</v>
      </c>
      <c r="I51" s="5">
        <v>180000</v>
      </c>
      <c r="J51" s="5">
        <v>60000</v>
      </c>
      <c r="K51" s="5">
        <v>21000</v>
      </c>
      <c r="L51" s="5">
        <v>21000</v>
      </c>
      <c r="M51" s="5" t="s">
        <v>250</v>
      </c>
      <c r="N51" s="5" t="s">
        <v>478</v>
      </c>
      <c r="O51" s="5" t="s">
        <v>459</v>
      </c>
      <c r="P51" s="5" t="s">
        <v>28</v>
      </c>
      <c r="Q51" s="5" t="s">
        <v>528</v>
      </c>
      <c r="R51" s="5" t="s">
        <v>528</v>
      </c>
      <c r="S51" s="5">
        <v>21000</v>
      </c>
      <c r="T51" s="5">
        <v>0</v>
      </c>
      <c r="U51" s="5">
        <v>0</v>
      </c>
      <c r="V51" s="5">
        <v>0</v>
      </c>
      <c r="W51" s="5">
        <v>201000</v>
      </c>
      <c r="X51" s="5">
        <v>268</v>
      </c>
      <c r="Y51" s="5">
        <v>194.2</v>
      </c>
      <c r="Z51" s="5">
        <v>750</v>
      </c>
      <c r="AA51" s="5">
        <v>1035</v>
      </c>
      <c r="AB51" s="5">
        <v>1.4</v>
      </c>
      <c r="AC51" s="5">
        <v>100</v>
      </c>
      <c r="AD51" s="5">
        <v>0</v>
      </c>
      <c r="AE51" s="5">
        <v>9314</v>
      </c>
      <c r="AF51" s="5">
        <v>0</v>
      </c>
      <c r="AG51" s="5">
        <v>0</v>
      </c>
      <c r="AH51">
        <v>6.4399999999999999E-2</v>
      </c>
      <c r="AI51">
        <v>11592</v>
      </c>
      <c r="AJ51">
        <v>1352.3999999999999</v>
      </c>
      <c r="AK51" s="5">
        <v>0</v>
      </c>
      <c r="AL51" s="5">
        <v>12944.4</v>
      </c>
      <c r="AM51" s="5">
        <v>30000</v>
      </c>
      <c r="AN51" s="5">
        <v>9000</v>
      </c>
      <c r="AO51" s="5">
        <v>30000</v>
      </c>
      <c r="AP51" s="5">
        <v>30000</v>
      </c>
      <c r="AQ51" s="5">
        <v>30000</v>
      </c>
      <c r="AR51" s="5">
        <v>30000</v>
      </c>
      <c r="AS51" s="5">
        <v>3719</v>
      </c>
      <c r="AT51" s="5" t="s">
        <v>62</v>
      </c>
      <c r="AU51" s="5" t="s">
        <v>63</v>
      </c>
      <c r="AV51" s="5" t="s">
        <v>440</v>
      </c>
      <c r="AW51" s="5">
        <v>1352.3999999999999</v>
      </c>
      <c r="AX51" s="5">
        <v>60</v>
      </c>
    </row>
    <row r="52" spans="1:50">
      <c r="A52" s="5" t="s">
        <v>480</v>
      </c>
      <c r="B52" s="5" t="s">
        <v>275</v>
      </c>
      <c r="C52" s="5" t="s">
        <v>181</v>
      </c>
      <c r="D52" s="5">
        <v>34.700000000000003</v>
      </c>
      <c r="E52" s="5">
        <v>15.7</v>
      </c>
      <c r="F52" s="5">
        <v>31.1</v>
      </c>
      <c r="G52" s="5">
        <v>14.1</v>
      </c>
      <c r="H52" s="5">
        <v>105000</v>
      </c>
      <c r="I52" s="5">
        <v>105000</v>
      </c>
      <c r="J52" s="5">
        <v>36000</v>
      </c>
      <c r="K52" s="5">
        <v>135000</v>
      </c>
      <c r="L52" s="5">
        <v>117000</v>
      </c>
      <c r="M52" s="5" t="s">
        <v>250</v>
      </c>
      <c r="N52" s="5" t="s">
        <v>478</v>
      </c>
      <c r="O52" s="5" t="s">
        <v>459</v>
      </c>
      <c r="P52" s="5" t="s">
        <v>28</v>
      </c>
      <c r="Q52" s="5" t="s">
        <v>503</v>
      </c>
      <c r="R52" s="5" t="s">
        <v>503</v>
      </c>
      <c r="S52" s="5">
        <v>117000</v>
      </c>
      <c r="T52" s="5">
        <v>0</v>
      </c>
      <c r="U52" s="5">
        <v>0</v>
      </c>
      <c r="V52" s="5">
        <v>0</v>
      </c>
      <c r="W52" s="5">
        <v>222000</v>
      </c>
      <c r="X52" s="5">
        <v>65.8</v>
      </c>
      <c r="Y52" s="5">
        <v>29.7</v>
      </c>
      <c r="Z52" s="5">
        <v>3375</v>
      </c>
      <c r="AA52" s="5">
        <v>7469</v>
      </c>
      <c r="AB52" s="5">
        <v>2.2000000000000002</v>
      </c>
      <c r="AC52" s="5">
        <v>150</v>
      </c>
      <c r="AD52" s="5">
        <v>12013</v>
      </c>
      <c r="AE52" s="5">
        <v>37712</v>
      </c>
      <c r="AF52" s="5">
        <v>25500</v>
      </c>
      <c r="AG52" s="5">
        <v>30600</v>
      </c>
      <c r="AH52">
        <v>4.19E-2</v>
      </c>
      <c r="AI52">
        <v>4399.5</v>
      </c>
      <c r="AJ52">
        <v>4902.3</v>
      </c>
      <c r="AK52" s="5">
        <v>0</v>
      </c>
      <c r="AL52" s="5">
        <v>9301.7999999999993</v>
      </c>
      <c r="AM52" s="5">
        <v>20000</v>
      </c>
      <c r="AN52" s="5">
        <v>45000</v>
      </c>
      <c r="AO52" s="5">
        <v>30000</v>
      </c>
      <c r="AP52" s="5">
        <v>36000</v>
      </c>
      <c r="AQ52" s="5">
        <v>36000</v>
      </c>
      <c r="AR52" s="5">
        <v>36000</v>
      </c>
      <c r="AS52" s="5">
        <v>3719</v>
      </c>
      <c r="AT52" s="5" t="s">
        <v>62</v>
      </c>
      <c r="AU52" s="5" t="s">
        <v>63</v>
      </c>
      <c r="AV52" s="5" t="s">
        <v>440</v>
      </c>
      <c r="AW52" s="5">
        <v>4902.3</v>
      </c>
      <c r="AX52" s="5">
        <v>41</v>
      </c>
    </row>
    <row r="53" spans="1:50">
      <c r="A53" s="5" t="s">
        <v>480</v>
      </c>
      <c r="B53" s="5" t="s">
        <v>283</v>
      </c>
      <c r="C53" s="5" t="s">
        <v>181</v>
      </c>
      <c r="D53" s="5">
        <v>15.4</v>
      </c>
      <c r="E53" s="5" t="s">
        <v>475</v>
      </c>
      <c r="F53" s="5">
        <v>33.6</v>
      </c>
      <c r="G53" s="5" t="s">
        <v>475</v>
      </c>
      <c r="H53" s="5">
        <v>77000</v>
      </c>
      <c r="I53" s="5">
        <v>70000</v>
      </c>
      <c r="J53" s="5">
        <v>28000</v>
      </c>
      <c r="K53" s="5">
        <v>24986</v>
      </c>
      <c r="L53" s="5">
        <v>31986</v>
      </c>
      <c r="M53" s="5" t="s">
        <v>191</v>
      </c>
      <c r="N53" s="5" t="s">
        <v>478</v>
      </c>
      <c r="O53" s="5" t="s">
        <v>459</v>
      </c>
      <c r="P53" s="5" t="s">
        <v>28</v>
      </c>
      <c r="Q53" s="5" t="s">
        <v>529</v>
      </c>
      <c r="R53" s="5" t="s">
        <v>530</v>
      </c>
      <c r="S53" s="5">
        <v>10500</v>
      </c>
      <c r="T53" s="5">
        <v>0</v>
      </c>
      <c r="U53" s="5">
        <v>21486</v>
      </c>
      <c r="V53" s="5">
        <v>0</v>
      </c>
      <c r="W53" s="5">
        <v>101986</v>
      </c>
      <c r="X53" s="5">
        <v>49</v>
      </c>
      <c r="Y53" s="5" t="s">
        <v>58</v>
      </c>
      <c r="Z53" s="5">
        <v>2082</v>
      </c>
      <c r="AA53" s="5">
        <v>0</v>
      </c>
      <c r="AB53" s="5" t="s">
        <v>68</v>
      </c>
      <c r="AC53" s="5" t="s">
        <v>68</v>
      </c>
      <c r="AD53" s="5">
        <v>0</v>
      </c>
      <c r="AE53" s="5">
        <v>0</v>
      </c>
      <c r="AF53" s="5">
        <v>0</v>
      </c>
      <c r="AG53" s="5">
        <v>0</v>
      </c>
      <c r="AH53">
        <v>7.22E-2</v>
      </c>
      <c r="AI53">
        <v>5054</v>
      </c>
      <c r="AJ53">
        <v>2309.3892000000001</v>
      </c>
      <c r="AK53" s="5">
        <v>1551.2891999999999</v>
      </c>
      <c r="AL53" s="5">
        <v>7363.3891999999996</v>
      </c>
      <c r="AM53" s="5">
        <v>3000</v>
      </c>
      <c r="AN53" s="5">
        <v>7000</v>
      </c>
      <c r="AO53" s="5">
        <v>7000</v>
      </c>
      <c r="AP53" s="5">
        <v>15000</v>
      </c>
      <c r="AQ53" s="5">
        <v>21000</v>
      </c>
      <c r="AR53" s="5">
        <v>21000</v>
      </c>
      <c r="AS53" s="5">
        <v>3719</v>
      </c>
      <c r="AT53" s="5" t="s">
        <v>62</v>
      </c>
      <c r="AU53" s="5" t="s">
        <v>63</v>
      </c>
      <c r="AV53" s="5" t="s">
        <v>440</v>
      </c>
      <c r="AW53" s="5">
        <v>2309.3892000000001</v>
      </c>
      <c r="AX53" s="5">
        <v>52</v>
      </c>
    </row>
    <row r="54" spans="1:50">
      <c r="A54" s="5" t="s">
        <v>477</v>
      </c>
      <c r="B54" s="5" t="s">
        <v>284</v>
      </c>
      <c r="C54" s="5" t="s">
        <v>181</v>
      </c>
      <c r="D54" s="5" t="s">
        <v>474</v>
      </c>
      <c r="E54" s="5" t="s">
        <v>475</v>
      </c>
      <c r="F54" s="5" t="s">
        <v>475</v>
      </c>
      <c r="G54" s="5" t="s">
        <v>475</v>
      </c>
      <c r="H54" s="5">
        <v>77000</v>
      </c>
      <c r="I54" s="5">
        <v>7000</v>
      </c>
      <c r="J54" s="5">
        <v>7000</v>
      </c>
      <c r="K54" s="5">
        <v>210000</v>
      </c>
      <c r="L54" s="5">
        <v>210000</v>
      </c>
      <c r="M54" s="5" t="s">
        <v>191</v>
      </c>
      <c r="N54" s="5" t="s">
        <v>478</v>
      </c>
      <c r="O54" s="5" t="s">
        <v>459</v>
      </c>
      <c r="P54" s="5" t="s">
        <v>28</v>
      </c>
      <c r="Q54" s="5" t="s">
        <v>531</v>
      </c>
      <c r="R54" s="5" t="s">
        <v>532</v>
      </c>
      <c r="S54" s="5">
        <v>196000</v>
      </c>
      <c r="T54" s="5">
        <v>0</v>
      </c>
      <c r="U54" s="5">
        <v>14000</v>
      </c>
      <c r="V54" s="5">
        <v>0</v>
      </c>
      <c r="W54" s="5">
        <v>217000</v>
      </c>
      <c r="X54" s="5" t="s">
        <v>58</v>
      </c>
      <c r="Y54" s="5" t="s">
        <v>58</v>
      </c>
      <c r="Z54" s="5">
        <v>0</v>
      </c>
      <c r="AA54" s="5" t="s">
        <v>58</v>
      </c>
      <c r="AB54" s="5" t="s">
        <v>68</v>
      </c>
      <c r="AC54" s="5" t="s">
        <v>68</v>
      </c>
      <c r="AD54" s="5">
        <v>0</v>
      </c>
      <c r="AE54" s="5">
        <v>0</v>
      </c>
      <c r="AF54" s="5">
        <v>0</v>
      </c>
      <c r="AG54" s="5">
        <v>0</v>
      </c>
      <c r="AH54">
        <v>9.8900000000000002E-2</v>
      </c>
      <c r="AI54">
        <v>692.30000000000007</v>
      </c>
      <c r="AJ54">
        <v>20769</v>
      </c>
      <c r="AK54" s="5">
        <v>1384.6000000000001</v>
      </c>
      <c r="AL54" s="5">
        <v>21461.3</v>
      </c>
      <c r="AM54" s="5">
        <v>21000</v>
      </c>
      <c r="AN54" s="5">
        <v>30000</v>
      </c>
      <c r="AO54" s="5">
        <v>30000</v>
      </c>
      <c r="AP54" s="5">
        <v>30000</v>
      </c>
      <c r="AQ54" s="5">
        <v>30000</v>
      </c>
      <c r="AR54" s="5">
        <v>30000</v>
      </c>
      <c r="AS54" s="5">
        <v>3719</v>
      </c>
      <c r="AT54" s="5" t="s">
        <v>62</v>
      </c>
      <c r="AU54" s="5" t="s">
        <v>63</v>
      </c>
      <c r="AV54" s="5" t="s">
        <v>440</v>
      </c>
      <c r="AW54" s="5">
        <v>20769</v>
      </c>
      <c r="AX54" s="5">
        <v>21</v>
      </c>
    </row>
    <row r="55" spans="1:50">
      <c r="A55" s="5" t="s">
        <v>480</v>
      </c>
      <c r="B55" s="5" t="s">
        <v>278</v>
      </c>
      <c r="C55" s="5" t="s">
        <v>181</v>
      </c>
      <c r="D55" s="5">
        <v>0</v>
      </c>
      <c r="E55" s="5" t="s">
        <v>475</v>
      </c>
      <c r="F55" s="5">
        <v>72.7</v>
      </c>
      <c r="G55" s="5" t="s">
        <v>475</v>
      </c>
      <c r="H55" s="5">
        <v>6400</v>
      </c>
      <c r="I55" s="5">
        <v>6400</v>
      </c>
      <c r="J55" s="5">
        <v>6400</v>
      </c>
      <c r="K55" s="5">
        <v>0</v>
      </c>
      <c r="L55" s="5">
        <v>0</v>
      </c>
      <c r="M55" s="5" t="s">
        <v>250</v>
      </c>
      <c r="N55" s="5" t="s">
        <v>476</v>
      </c>
      <c r="O55" s="5" t="s">
        <v>459</v>
      </c>
      <c r="P55" s="5" t="s">
        <v>28</v>
      </c>
      <c r="Q55" s="5" t="s">
        <v>533</v>
      </c>
      <c r="R55" s="5" t="s">
        <v>534</v>
      </c>
      <c r="S55" s="5">
        <v>0</v>
      </c>
      <c r="T55" s="5">
        <v>0</v>
      </c>
      <c r="U55" s="5">
        <v>0</v>
      </c>
      <c r="V55" s="5">
        <v>0</v>
      </c>
      <c r="W55" s="5">
        <v>6400</v>
      </c>
      <c r="X55" s="5">
        <v>72.7</v>
      </c>
      <c r="Y55" s="5" t="s">
        <v>58</v>
      </c>
      <c r="Z55" s="5">
        <v>88</v>
      </c>
      <c r="AA55" s="5" t="s">
        <v>58</v>
      </c>
      <c r="AB55" s="5" t="s">
        <v>68</v>
      </c>
      <c r="AC55" s="5" t="s">
        <v>68</v>
      </c>
      <c r="AD55" s="5">
        <v>0</v>
      </c>
      <c r="AE55" s="5">
        <v>0</v>
      </c>
      <c r="AF55" s="5">
        <v>0</v>
      </c>
      <c r="AG55" s="5">
        <v>0</v>
      </c>
      <c r="AH55">
        <v>1.1101000000000001</v>
      </c>
      <c r="AI55">
        <v>7104.64</v>
      </c>
      <c r="AJ55">
        <v>0</v>
      </c>
      <c r="AK55" s="5">
        <v>0</v>
      </c>
      <c r="AL55" s="5">
        <v>7104.64</v>
      </c>
      <c r="AM55" s="5" t="s">
        <v>58</v>
      </c>
      <c r="AN55" s="5" t="s">
        <v>58</v>
      </c>
      <c r="AO55" s="5" t="s">
        <v>58</v>
      </c>
      <c r="AP55" s="5" t="s">
        <v>58</v>
      </c>
      <c r="AQ55" s="5" t="s">
        <v>58</v>
      </c>
      <c r="AR55" s="5" t="s">
        <v>58</v>
      </c>
      <c r="AS55" s="5">
        <v>3719</v>
      </c>
      <c r="AT55" s="5" t="s">
        <v>62</v>
      </c>
      <c r="AU55" s="5" t="s">
        <v>63</v>
      </c>
      <c r="AV55" s="5" t="s">
        <v>52</v>
      </c>
      <c r="AW55" s="5">
        <v>0</v>
      </c>
      <c r="AX55" s="5">
        <v>91</v>
      </c>
    </row>
    <row r="56" spans="1:50">
      <c r="A56" s="5" t="s">
        <v>480</v>
      </c>
      <c r="B56" s="5" t="s">
        <v>285</v>
      </c>
      <c r="C56" s="5" t="s">
        <v>181</v>
      </c>
      <c r="D56" s="5">
        <v>29.2</v>
      </c>
      <c r="E56" s="5">
        <v>1.6</v>
      </c>
      <c r="F56" s="5">
        <v>1837.5</v>
      </c>
      <c r="G56" s="5">
        <v>100.6</v>
      </c>
      <c r="H56" s="5">
        <v>931000</v>
      </c>
      <c r="I56" s="5">
        <v>2131500</v>
      </c>
      <c r="J56" s="5">
        <v>406000</v>
      </c>
      <c r="K56" s="5">
        <v>93393</v>
      </c>
      <c r="L56" s="5">
        <v>33893</v>
      </c>
      <c r="M56" s="5" t="s">
        <v>191</v>
      </c>
      <c r="N56" s="5" t="s">
        <v>478</v>
      </c>
      <c r="O56" s="5" t="s">
        <v>459</v>
      </c>
      <c r="P56" s="5" t="s">
        <v>28</v>
      </c>
      <c r="Q56" s="5" t="s">
        <v>535</v>
      </c>
      <c r="R56" s="5" t="s">
        <v>536</v>
      </c>
      <c r="S56" s="5">
        <v>0</v>
      </c>
      <c r="T56" s="5">
        <v>0</v>
      </c>
      <c r="U56" s="5">
        <v>33893</v>
      </c>
      <c r="V56" s="5">
        <v>0</v>
      </c>
      <c r="W56" s="5">
        <v>2165393</v>
      </c>
      <c r="X56" s="5">
        <v>1866.7</v>
      </c>
      <c r="Y56" s="5">
        <v>102.2</v>
      </c>
      <c r="Z56" s="5">
        <v>1160</v>
      </c>
      <c r="AA56" s="5">
        <v>21179</v>
      </c>
      <c r="AB56" s="5">
        <v>18.3</v>
      </c>
      <c r="AC56" s="5">
        <v>150</v>
      </c>
      <c r="AD56" s="5">
        <v>0</v>
      </c>
      <c r="AE56" s="5">
        <v>143607</v>
      </c>
      <c r="AF56" s="5">
        <v>47000</v>
      </c>
      <c r="AG56" s="5">
        <v>0</v>
      </c>
      <c r="AH56">
        <v>0.12540000000000001</v>
      </c>
      <c r="AI56">
        <v>267290.10000000003</v>
      </c>
      <c r="AJ56">
        <v>4250.1822000000002</v>
      </c>
      <c r="AK56" s="5">
        <v>4250.1822000000002</v>
      </c>
      <c r="AL56" s="5">
        <v>271540.28220000002</v>
      </c>
      <c r="AM56" s="5">
        <v>0</v>
      </c>
      <c r="AN56" s="5">
        <v>200000</v>
      </c>
      <c r="AO56" s="5">
        <v>200000</v>
      </c>
      <c r="AP56" s="5">
        <v>200000</v>
      </c>
      <c r="AQ56" s="5">
        <v>200000</v>
      </c>
      <c r="AR56" s="5">
        <v>200000</v>
      </c>
      <c r="AS56" s="5">
        <v>3719</v>
      </c>
      <c r="AT56" s="5" t="s">
        <v>62</v>
      </c>
      <c r="AU56" s="5" t="s">
        <v>63</v>
      </c>
      <c r="AV56" s="5" t="s">
        <v>52</v>
      </c>
      <c r="AW56" s="5">
        <v>0</v>
      </c>
      <c r="AX56" s="5">
        <v>91</v>
      </c>
    </row>
    <row r="57" spans="1:50">
      <c r="A57" s="5" t="s">
        <v>480</v>
      </c>
      <c r="B57" s="5" t="s">
        <v>280</v>
      </c>
      <c r="C57" s="5" t="s">
        <v>181</v>
      </c>
      <c r="D57" s="5">
        <v>0</v>
      </c>
      <c r="E57" s="5" t="s">
        <v>475</v>
      </c>
      <c r="F57" s="5">
        <v>111.8</v>
      </c>
      <c r="G57" s="5" t="s">
        <v>475</v>
      </c>
      <c r="H57" s="5">
        <v>35000</v>
      </c>
      <c r="I57" s="5">
        <v>35000</v>
      </c>
      <c r="J57" s="5">
        <v>20000</v>
      </c>
      <c r="K57" s="5">
        <v>2500</v>
      </c>
      <c r="L57" s="5">
        <v>0</v>
      </c>
      <c r="M57" s="5" t="s">
        <v>250</v>
      </c>
      <c r="N57" s="5" t="s">
        <v>478</v>
      </c>
      <c r="O57" s="5" t="s">
        <v>459</v>
      </c>
      <c r="P57" s="5" t="s">
        <v>28</v>
      </c>
      <c r="Q57" s="5" t="s">
        <v>537</v>
      </c>
      <c r="R57" s="5" t="s">
        <v>538</v>
      </c>
      <c r="S57" s="5">
        <v>0</v>
      </c>
      <c r="T57" s="5">
        <v>0</v>
      </c>
      <c r="U57" s="5">
        <v>0</v>
      </c>
      <c r="V57" s="5">
        <v>0</v>
      </c>
      <c r="W57" s="5">
        <v>35000</v>
      </c>
      <c r="X57" s="5">
        <v>111.8</v>
      </c>
      <c r="Y57" s="5" t="s">
        <v>58</v>
      </c>
      <c r="Z57" s="5">
        <v>313</v>
      </c>
      <c r="AA57" s="5">
        <v>0</v>
      </c>
      <c r="AB57" s="5" t="s">
        <v>68</v>
      </c>
      <c r="AC57" s="5" t="s">
        <v>68</v>
      </c>
      <c r="AD57" s="5">
        <v>0</v>
      </c>
      <c r="AE57" s="5">
        <v>0</v>
      </c>
      <c r="AF57" s="5">
        <v>0</v>
      </c>
      <c r="AG57" s="5">
        <v>0</v>
      </c>
      <c r="AH57">
        <v>0.17100000000000001</v>
      </c>
      <c r="AI57">
        <v>5985.0000000000009</v>
      </c>
      <c r="AJ57">
        <v>0</v>
      </c>
      <c r="AK57" s="5">
        <v>0</v>
      </c>
      <c r="AL57" s="5">
        <v>5985.0000000000009</v>
      </c>
      <c r="AM57" s="5">
        <v>2500</v>
      </c>
      <c r="AN57" s="5">
        <v>2500</v>
      </c>
      <c r="AO57" s="5">
        <v>2500</v>
      </c>
      <c r="AP57" s="5">
        <v>2500</v>
      </c>
      <c r="AQ57" s="5">
        <v>5000</v>
      </c>
      <c r="AR57" s="5">
        <v>5000</v>
      </c>
      <c r="AS57" s="5">
        <v>3719</v>
      </c>
      <c r="AT57" s="5" t="s">
        <v>62</v>
      </c>
      <c r="AU57" s="5" t="s">
        <v>63</v>
      </c>
      <c r="AV57" s="5" t="s">
        <v>52</v>
      </c>
      <c r="AW57" s="5">
        <v>0</v>
      </c>
      <c r="AX57" s="5">
        <v>91</v>
      </c>
    </row>
    <row r="58" spans="1:50">
      <c r="A58" s="5" t="s">
        <v>477</v>
      </c>
      <c r="B58" s="5" t="s">
        <v>290</v>
      </c>
      <c r="C58" s="5" t="s">
        <v>181</v>
      </c>
      <c r="D58" s="5" t="s">
        <v>474</v>
      </c>
      <c r="E58" s="5" t="s">
        <v>475</v>
      </c>
      <c r="F58" s="5" t="s">
        <v>475</v>
      </c>
      <c r="G58" s="5" t="s">
        <v>475</v>
      </c>
      <c r="H58" s="5">
        <v>30000</v>
      </c>
      <c r="I58" s="5">
        <v>30000</v>
      </c>
      <c r="J58" s="5">
        <v>0</v>
      </c>
      <c r="K58" s="5">
        <v>3000</v>
      </c>
      <c r="L58" s="5">
        <v>3000</v>
      </c>
      <c r="M58" s="5" t="s">
        <v>191</v>
      </c>
      <c r="N58" s="5" t="s">
        <v>478</v>
      </c>
      <c r="O58" s="5" t="s">
        <v>459</v>
      </c>
      <c r="P58" s="5" t="s">
        <v>28</v>
      </c>
      <c r="Q58" s="5" t="s">
        <v>504</v>
      </c>
      <c r="R58" s="5" t="s">
        <v>539</v>
      </c>
      <c r="S58" s="5">
        <v>3000</v>
      </c>
      <c r="T58" s="5">
        <v>0</v>
      </c>
      <c r="U58" s="5">
        <v>0</v>
      </c>
      <c r="V58" s="5">
        <v>0</v>
      </c>
      <c r="W58" s="5">
        <v>33000</v>
      </c>
      <c r="X58" s="5" t="s">
        <v>58</v>
      </c>
      <c r="Y58" s="5" t="s">
        <v>58</v>
      </c>
      <c r="Z58" s="5">
        <v>0</v>
      </c>
      <c r="AA58" s="5" t="s">
        <v>58</v>
      </c>
      <c r="AB58" s="5" t="s">
        <v>68</v>
      </c>
      <c r="AC58" s="5" t="s">
        <v>68</v>
      </c>
      <c r="AD58" s="5">
        <v>0</v>
      </c>
      <c r="AE58" s="5">
        <v>0</v>
      </c>
      <c r="AF58" s="5">
        <v>0</v>
      </c>
      <c r="AG58" s="5">
        <v>0</v>
      </c>
      <c r="AH58">
        <v>0.26600000000000001</v>
      </c>
      <c r="AI58">
        <v>7980</v>
      </c>
      <c r="AJ58">
        <v>798</v>
      </c>
      <c r="AK58" s="5">
        <v>0</v>
      </c>
      <c r="AL58" s="5">
        <v>8778</v>
      </c>
      <c r="AM58" s="5">
        <v>0</v>
      </c>
      <c r="AN58" s="5">
        <v>0</v>
      </c>
      <c r="AO58" s="5">
        <v>15000</v>
      </c>
      <c r="AP58" s="5">
        <v>15000</v>
      </c>
      <c r="AQ58" s="5">
        <v>15000</v>
      </c>
      <c r="AR58" s="5">
        <v>15000</v>
      </c>
      <c r="AS58" s="5">
        <v>3719</v>
      </c>
      <c r="AT58" s="5" t="s">
        <v>62</v>
      </c>
      <c r="AU58" s="5" t="s">
        <v>63</v>
      </c>
      <c r="AV58" s="5" t="s">
        <v>440</v>
      </c>
      <c r="AW58" s="5">
        <v>798</v>
      </c>
      <c r="AX58" s="5">
        <v>67</v>
      </c>
    </row>
    <row r="59" spans="1:50">
      <c r="A59" s="5" t="s">
        <v>477</v>
      </c>
      <c r="B59" s="5" t="s">
        <v>180</v>
      </c>
      <c r="C59" s="5" t="s">
        <v>181</v>
      </c>
      <c r="D59" s="5" t="s">
        <v>474</v>
      </c>
      <c r="E59" s="5" t="s">
        <v>475</v>
      </c>
      <c r="F59" s="5" t="s">
        <v>475</v>
      </c>
      <c r="G59" s="5" t="s">
        <v>475</v>
      </c>
      <c r="H59" s="5" t="s">
        <v>58</v>
      </c>
      <c r="I59" s="5">
        <v>0</v>
      </c>
      <c r="J59" s="5">
        <v>0</v>
      </c>
      <c r="K59" s="5" t="s">
        <v>58</v>
      </c>
      <c r="L59" s="5">
        <v>102000</v>
      </c>
      <c r="M59" s="5" t="s">
        <v>191</v>
      </c>
      <c r="N59" s="5" t="s">
        <v>476</v>
      </c>
      <c r="O59" s="5" t="s">
        <v>459</v>
      </c>
      <c r="P59" s="5" t="s">
        <v>491</v>
      </c>
      <c r="Q59" s="5" t="s">
        <v>540</v>
      </c>
      <c r="R59" s="5" t="s">
        <v>58</v>
      </c>
      <c r="S59" s="5">
        <v>102000</v>
      </c>
      <c r="T59" s="5">
        <v>0</v>
      </c>
      <c r="U59" s="5">
        <v>0</v>
      </c>
      <c r="V59" s="5">
        <v>0</v>
      </c>
      <c r="W59" s="5">
        <v>102000</v>
      </c>
      <c r="X59" s="5" t="s">
        <v>58</v>
      </c>
      <c r="Y59" s="5" t="s">
        <v>58</v>
      </c>
      <c r="Z59" s="5">
        <v>0</v>
      </c>
      <c r="AA59" s="5" t="s">
        <v>58</v>
      </c>
      <c r="AB59" s="5" t="s">
        <v>68</v>
      </c>
      <c r="AC59" s="5" t="s">
        <v>68</v>
      </c>
      <c r="AD59" s="5">
        <v>0</v>
      </c>
      <c r="AE59" s="5">
        <v>0</v>
      </c>
      <c r="AF59" s="5">
        <v>0</v>
      </c>
      <c r="AG59" s="5">
        <v>0</v>
      </c>
      <c r="AH59">
        <v>0</v>
      </c>
      <c r="AI59">
        <v>0</v>
      </c>
      <c r="AJ59">
        <v>0</v>
      </c>
      <c r="AK59" s="5">
        <v>0</v>
      </c>
      <c r="AL59" s="5">
        <v>0</v>
      </c>
      <c r="AM59" s="5" t="s">
        <v>58</v>
      </c>
      <c r="AN59" s="5" t="s">
        <v>58</v>
      </c>
      <c r="AO59" s="5" t="s">
        <v>58</v>
      </c>
      <c r="AP59" s="5" t="s">
        <v>58</v>
      </c>
      <c r="AQ59" s="5" t="s">
        <v>58</v>
      </c>
      <c r="AR59" s="5" t="s">
        <v>58</v>
      </c>
      <c r="AS59" s="5">
        <v>3715</v>
      </c>
      <c r="AT59" s="5" t="s">
        <v>62</v>
      </c>
      <c r="AU59" s="5" t="s">
        <v>63</v>
      </c>
      <c r="AV59" s="5" t="s">
        <v>440</v>
      </c>
      <c r="AW59" s="5">
        <v>0</v>
      </c>
      <c r="AX59" s="5">
        <v>91</v>
      </c>
    </row>
    <row r="60" spans="1:50">
      <c r="A60" s="5" t="s">
        <v>473</v>
      </c>
      <c r="B60" s="5" t="s">
        <v>291</v>
      </c>
      <c r="C60" s="5" t="s">
        <v>181</v>
      </c>
      <c r="D60" s="5" t="s">
        <v>474</v>
      </c>
      <c r="E60" s="5" t="s">
        <v>475</v>
      </c>
      <c r="F60" s="5" t="s">
        <v>475</v>
      </c>
      <c r="G60" s="5" t="s">
        <v>475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 t="s">
        <v>191</v>
      </c>
      <c r="N60" s="5" t="s">
        <v>478</v>
      </c>
      <c r="O60" s="5" t="s">
        <v>541</v>
      </c>
      <c r="P60" s="5" t="s">
        <v>495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 t="s">
        <v>58</v>
      </c>
      <c r="Y60" s="5" t="s">
        <v>58</v>
      </c>
      <c r="Z60" s="5">
        <v>0</v>
      </c>
      <c r="AA60" s="5" t="s">
        <v>58</v>
      </c>
      <c r="AB60" s="5" t="s">
        <v>68</v>
      </c>
      <c r="AC60" s="5" t="s">
        <v>68</v>
      </c>
      <c r="AD60" s="5">
        <v>0</v>
      </c>
      <c r="AE60" s="5">
        <v>0</v>
      </c>
      <c r="AF60" s="5">
        <v>0</v>
      </c>
      <c r="AG60" s="5">
        <v>0</v>
      </c>
      <c r="AH60">
        <v>0.114</v>
      </c>
      <c r="AI60">
        <v>0</v>
      </c>
      <c r="AJ60">
        <v>0</v>
      </c>
      <c r="AK60" s="5">
        <v>0</v>
      </c>
      <c r="AL60" s="5">
        <v>0</v>
      </c>
      <c r="AM60" s="5" t="s">
        <v>58</v>
      </c>
      <c r="AN60" s="5" t="s">
        <v>58</v>
      </c>
      <c r="AO60" s="5" t="s">
        <v>58</v>
      </c>
      <c r="AP60" s="5" t="s">
        <v>58</v>
      </c>
      <c r="AQ60" s="5" t="s">
        <v>58</v>
      </c>
      <c r="AR60" s="5" t="s">
        <v>58</v>
      </c>
      <c r="AS60" s="5">
        <v>3719</v>
      </c>
      <c r="AT60" s="5" t="s">
        <v>62</v>
      </c>
      <c r="AU60" s="5" t="s">
        <v>63</v>
      </c>
      <c r="AV60" s="5" t="s">
        <v>52</v>
      </c>
      <c r="AW60" s="5">
        <v>0</v>
      </c>
      <c r="AX60" s="5">
        <v>91</v>
      </c>
    </row>
    <row r="61" spans="1:50">
      <c r="A61" s="5" t="s">
        <v>480</v>
      </c>
      <c r="B61" s="5" t="s">
        <v>294</v>
      </c>
      <c r="C61" s="5" t="s">
        <v>181</v>
      </c>
      <c r="D61" s="5">
        <v>23.7</v>
      </c>
      <c r="E61" s="5">
        <v>13.4</v>
      </c>
      <c r="F61" s="5">
        <v>34.299999999999997</v>
      </c>
      <c r="G61" s="5">
        <v>19.5</v>
      </c>
      <c r="H61" s="5">
        <v>13000</v>
      </c>
      <c r="I61" s="5">
        <v>13000</v>
      </c>
      <c r="J61" s="5">
        <v>3000</v>
      </c>
      <c r="K61" s="5">
        <v>8970</v>
      </c>
      <c r="L61" s="5">
        <v>8970</v>
      </c>
      <c r="M61" s="5" t="s">
        <v>191</v>
      </c>
      <c r="N61" s="5" t="s">
        <v>478</v>
      </c>
      <c r="O61" s="5" t="s">
        <v>459</v>
      </c>
      <c r="P61" s="5" t="s">
        <v>28</v>
      </c>
      <c r="Q61" s="5" t="s">
        <v>523</v>
      </c>
      <c r="R61" s="5" t="s">
        <v>523</v>
      </c>
      <c r="S61" s="5">
        <v>0</v>
      </c>
      <c r="T61" s="5">
        <v>0</v>
      </c>
      <c r="U61" s="5">
        <v>8970</v>
      </c>
      <c r="V61" s="5">
        <v>0</v>
      </c>
      <c r="W61" s="5">
        <v>21970</v>
      </c>
      <c r="X61" s="5">
        <v>58</v>
      </c>
      <c r="Y61" s="5">
        <v>32.9</v>
      </c>
      <c r="Z61" s="5">
        <v>379</v>
      </c>
      <c r="AA61" s="5">
        <v>667</v>
      </c>
      <c r="AB61" s="5">
        <v>1.8</v>
      </c>
      <c r="AC61" s="5">
        <v>100</v>
      </c>
      <c r="AD61" s="5">
        <v>6000</v>
      </c>
      <c r="AE61" s="5">
        <v>0</v>
      </c>
      <c r="AF61" s="5">
        <v>0</v>
      </c>
      <c r="AG61" s="5">
        <v>0</v>
      </c>
      <c r="AH61">
        <v>1.026</v>
      </c>
      <c r="AI61">
        <v>13338</v>
      </c>
      <c r="AJ61">
        <v>9203.2199999999993</v>
      </c>
      <c r="AK61" s="5">
        <v>9203.2199999999993</v>
      </c>
      <c r="AL61" s="5">
        <v>22541.22</v>
      </c>
      <c r="AM61" s="5">
        <v>5000</v>
      </c>
      <c r="AN61" s="5">
        <v>5000</v>
      </c>
      <c r="AO61" s="5">
        <v>2000</v>
      </c>
      <c r="AP61" s="5">
        <v>2000</v>
      </c>
      <c r="AQ61" s="5">
        <v>2000</v>
      </c>
      <c r="AR61" s="5">
        <v>2000</v>
      </c>
      <c r="AS61" s="5">
        <v>3719</v>
      </c>
      <c r="AT61" s="5" t="s">
        <v>62</v>
      </c>
      <c r="AU61" s="5" t="s">
        <v>63</v>
      </c>
      <c r="AV61" s="5" t="s">
        <v>440</v>
      </c>
      <c r="AW61" s="5">
        <v>9203.2199999999993</v>
      </c>
      <c r="AX61" s="5">
        <v>33</v>
      </c>
    </row>
    <row r="62" spans="1:50">
      <c r="A62" s="5" t="s">
        <v>480</v>
      </c>
      <c r="B62" s="5" t="s">
        <v>295</v>
      </c>
      <c r="C62" s="5" t="s">
        <v>181</v>
      </c>
      <c r="D62" s="5">
        <v>2.7</v>
      </c>
      <c r="E62" s="5">
        <v>2</v>
      </c>
      <c r="F62" s="5">
        <v>28.2</v>
      </c>
      <c r="G62" s="5">
        <v>20.8</v>
      </c>
      <c r="H62" s="5">
        <v>185000</v>
      </c>
      <c r="I62" s="5">
        <v>200000</v>
      </c>
      <c r="J62" s="5">
        <v>30000</v>
      </c>
      <c r="K62" s="5">
        <v>41289</v>
      </c>
      <c r="L62" s="5">
        <v>18939</v>
      </c>
      <c r="M62" s="5" t="s">
        <v>191</v>
      </c>
      <c r="N62" s="5" t="s">
        <v>478</v>
      </c>
      <c r="O62" s="5" t="s">
        <v>459</v>
      </c>
      <c r="P62" s="5" t="s">
        <v>28</v>
      </c>
      <c r="Q62" s="5" t="s">
        <v>542</v>
      </c>
      <c r="R62" s="5" t="s">
        <v>543</v>
      </c>
      <c r="S62" s="5">
        <v>1800</v>
      </c>
      <c r="T62" s="5">
        <v>13000</v>
      </c>
      <c r="U62" s="5">
        <v>4139</v>
      </c>
      <c r="V62" s="5">
        <v>0</v>
      </c>
      <c r="W62" s="5">
        <v>218939</v>
      </c>
      <c r="X62" s="5">
        <v>30.9</v>
      </c>
      <c r="Y62" s="5">
        <v>22.7</v>
      </c>
      <c r="Z62" s="5">
        <v>7091</v>
      </c>
      <c r="AA62" s="5">
        <v>9631</v>
      </c>
      <c r="AB62" s="5">
        <v>1.4</v>
      </c>
      <c r="AC62" s="5">
        <v>100</v>
      </c>
      <c r="AD62" s="5">
        <v>21861</v>
      </c>
      <c r="AE62" s="5">
        <v>38660</v>
      </c>
      <c r="AF62" s="5">
        <v>26160</v>
      </c>
      <c r="AG62" s="5">
        <v>0</v>
      </c>
      <c r="AH62">
        <v>0.2898</v>
      </c>
      <c r="AI62">
        <v>57960</v>
      </c>
      <c r="AJ62">
        <v>5488.5222000000003</v>
      </c>
      <c r="AK62" s="5">
        <v>4966.8822</v>
      </c>
      <c r="AL62" s="5">
        <v>63448.522199999999</v>
      </c>
      <c r="AM62" s="5">
        <v>15000</v>
      </c>
      <c r="AN62" s="5">
        <v>15000</v>
      </c>
      <c r="AO62" s="5">
        <v>30000</v>
      </c>
      <c r="AP62" s="5">
        <v>30000</v>
      </c>
      <c r="AQ62" s="5">
        <v>30000</v>
      </c>
      <c r="AR62" s="5">
        <v>30000</v>
      </c>
      <c r="AS62" s="5">
        <v>3719</v>
      </c>
      <c r="AT62" s="5" t="s">
        <v>62</v>
      </c>
      <c r="AU62" s="5" t="s">
        <v>63</v>
      </c>
      <c r="AV62" s="5" t="s">
        <v>52</v>
      </c>
      <c r="AW62" s="5">
        <v>0</v>
      </c>
      <c r="AX62" s="5">
        <v>91</v>
      </c>
    </row>
    <row r="63" spans="1:50">
      <c r="A63" s="5" t="s">
        <v>497</v>
      </c>
      <c r="B63" s="5" t="s">
        <v>286</v>
      </c>
      <c r="C63" s="5" t="s">
        <v>181</v>
      </c>
      <c r="D63" s="5" t="s">
        <v>474</v>
      </c>
      <c r="E63" s="5">
        <v>0</v>
      </c>
      <c r="F63" s="5" t="s">
        <v>475</v>
      </c>
      <c r="G63" s="5">
        <v>58.3</v>
      </c>
      <c r="H63" s="5">
        <v>180000</v>
      </c>
      <c r="I63" s="5">
        <v>180000</v>
      </c>
      <c r="J63" s="5">
        <v>33000</v>
      </c>
      <c r="K63" s="5">
        <v>0</v>
      </c>
      <c r="L63" s="5">
        <v>0</v>
      </c>
      <c r="M63" s="5" t="s">
        <v>250</v>
      </c>
      <c r="N63" s="5" t="s">
        <v>476</v>
      </c>
      <c r="O63" s="5" t="s">
        <v>459</v>
      </c>
      <c r="P63" s="5" t="s">
        <v>28</v>
      </c>
      <c r="Q63" s="5" t="s">
        <v>544</v>
      </c>
      <c r="R63" s="5" t="s">
        <v>544</v>
      </c>
      <c r="S63" s="5">
        <v>0</v>
      </c>
      <c r="T63" s="5">
        <v>0</v>
      </c>
      <c r="U63" s="5">
        <v>0</v>
      </c>
      <c r="V63" s="5">
        <v>0</v>
      </c>
      <c r="W63" s="5">
        <v>180000</v>
      </c>
      <c r="X63" s="5" t="s">
        <v>58</v>
      </c>
      <c r="Y63" s="5">
        <v>58.3</v>
      </c>
      <c r="Z63" s="5">
        <v>0</v>
      </c>
      <c r="AA63" s="5">
        <v>3089</v>
      </c>
      <c r="AB63" s="5" t="s">
        <v>65</v>
      </c>
      <c r="AC63" s="5" t="s">
        <v>65</v>
      </c>
      <c r="AD63" s="5">
        <v>0</v>
      </c>
      <c r="AE63" s="5">
        <v>0</v>
      </c>
      <c r="AF63" s="5">
        <v>27800</v>
      </c>
      <c r="AG63" s="5">
        <v>0</v>
      </c>
      <c r="AH63">
        <v>0</v>
      </c>
      <c r="AI63">
        <v>0</v>
      </c>
      <c r="AJ63">
        <v>0</v>
      </c>
      <c r="AK63" s="5">
        <v>0</v>
      </c>
      <c r="AL63" s="5">
        <v>0</v>
      </c>
      <c r="AM63" s="5">
        <v>0</v>
      </c>
      <c r="AN63" s="5">
        <v>30000</v>
      </c>
      <c r="AO63" s="5">
        <v>30000</v>
      </c>
      <c r="AP63" s="5">
        <v>30000</v>
      </c>
      <c r="AQ63" s="5">
        <v>30000</v>
      </c>
      <c r="AR63" s="5">
        <v>30000</v>
      </c>
      <c r="AS63" s="5">
        <v>3719</v>
      </c>
      <c r="AT63" s="5" t="s">
        <v>62</v>
      </c>
      <c r="AU63" s="5" t="s">
        <v>63</v>
      </c>
      <c r="AV63" s="5" t="s">
        <v>52</v>
      </c>
      <c r="AW63" s="5">
        <v>0</v>
      </c>
      <c r="AX63" s="5">
        <v>91</v>
      </c>
    </row>
    <row r="64" spans="1:50">
      <c r="A64" s="5" t="s">
        <v>497</v>
      </c>
      <c r="B64" s="5" t="s">
        <v>287</v>
      </c>
      <c r="C64" s="5" t="s">
        <v>181</v>
      </c>
      <c r="D64" s="5" t="s">
        <v>474</v>
      </c>
      <c r="E64" s="5">
        <v>179.1</v>
      </c>
      <c r="F64" s="5" t="s">
        <v>475</v>
      </c>
      <c r="G64" s="5">
        <v>750</v>
      </c>
      <c r="H64" s="5">
        <v>201000</v>
      </c>
      <c r="I64" s="5">
        <v>201000</v>
      </c>
      <c r="J64" s="5">
        <v>9000</v>
      </c>
      <c r="K64" s="5">
        <v>48000</v>
      </c>
      <c r="L64" s="5">
        <v>48000</v>
      </c>
      <c r="M64" s="5" t="s">
        <v>250</v>
      </c>
      <c r="N64" s="5" t="s">
        <v>478</v>
      </c>
      <c r="O64" s="5" t="s">
        <v>486</v>
      </c>
      <c r="P64" s="5" t="s">
        <v>28</v>
      </c>
      <c r="Q64" s="5" t="s">
        <v>545</v>
      </c>
      <c r="R64" s="5" t="s">
        <v>546</v>
      </c>
      <c r="S64" s="5">
        <v>48000</v>
      </c>
      <c r="T64" s="5">
        <v>0</v>
      </c>
      <c r="U64" s="5">
        <v>0</v>
      </c>
      <c r="V64" s="5">
        <v>0</v>
      </c>
      <c r="W64" s="5">
        <v>249000</v>
      </c>
      <c r="X64" s="5" t="s">
        <v>58</v>
      </c>
      <c r="Y64" s="5">
        <v>929.1</v>
      </c>
      <c r="Z64" s="5">
        <v>0</v>
      </c>
      <c r="AA64" s="5">
        <v>268</v>
      </c>
      <c r="AB64" s="5" t="s">
        <v>65</v>
      </c>
      <c r="AC64" s="5" t="s">
        <v>65</v>
      </c>
      <c r="AD64" s="5">
        <v>0</v>
      </c>
      <c r="AE64" s="5">
        <v>2412</v>
      </c>
      <c r="AF64" s="5">
        <v>0</v>
      </c>
      <c r="AG64" s="5">
        <v>4800</v>
      </c>
      <c r="AH64">
        <v>0.3135</v>
      </c>
      <c r="AI64">
        <v>63013.5</v>
      </c>
      <c r="AJ64">
        <v>15048</v>
      </c>
      <c r="AK64" s="5">
        <v>0</v>
      </c>
      <c r="AL64" s="5">
        <v>78061.5</v>
      </c>
      <c r="AM64" s="5">
        <v>3000</v>
      </c>
      <c r="AN64" s="5">
        <v>6000</v>
      </c>
      <c r="AO64" s="5">
        <v>30000</v>
      </c>
      <c r="AP64" s="5">
        <v>30000</v>
      </c>
      <c r="AQ64" s="5">
        <v>30000</v>
      </c>
      <c r="AR64" s="5">
        <v>30000</v>
      </c>
      <c r="AS64" s="5">
        <v>3719</v>
      </c>
      <c r="AT64" s="5" t="s">
        <v>62</v>
      </c>
      <c r="AU64" s="5" t="s">
        <v>63</v>
      </c>
      <c r="AV64" s="5" t="s">
        <v>440</v>
      </c>
      <c r="AW64" s="5">
        <v>15048</v>
      </c>
      <c r="AX64" s="5">
        <v>26</v>
      </c>
    </row>
    <row r="65" spans="1:50">
      <c r="A65" s="5" t="s">
        <v>497</v>
      </c>
      <c r="B65" s="5" t="s">
        <v>288</v>
      </c>
      <c r="C65" s="5" t="s">
        <v>181</v>
      </c>
      <c r="D65" s="5" t="s">
        <v>474</v>
      </c>
      <c r="E65" s="5">
        <v>0</v>
      </c>
      <c r="F65" s="5" t="s">
        <v>475</v>
      </c>
      <c r="G65" s="5">
        <v>40.1</v>
      </c>
      <c r="H65" s="5">
        <v>186000</v>
      </c>
      <c r="I65" s="5">
        <v>186000</v>
      </c>
      <c r="J65" s="5">
        <v>0</v>
      </c>
      <c r="K65" s="5">
        <v>0</v>
      </c>
      <c r="L65" s="5">
        <v>0</v>
      </c>
      <c r="M65" s="5" t="s">
        <v>250</v>
      </c>
      <c r="N65" s="5" t="s">
        <v>478</v>
      </c>
      <c r="O65" s="5" t="s">
        <v>459</v>
      </c>
      <c r="P65" s="5" t="s">
        <v>28</v>
      </c>
      <c r="Q65" s="5" t="s">
        <v>544</v>
      </c>
      <c r="R65" s="5" t="s">
        <v>544</v>
      </c>
      <c r="S65" s="5">
        <v>0</v>
      </c>
      <c r="T65" s="5">
        <v>0</v>
      </c>
      <c r="U65" s="5">
        <v>0</v>
      </c>
      <c r="V65" s="5">
        <v>0</v>
      </c>
      <c r="W65" s="5">
        <v>186000</v>
      </c>
      <c r="X65" s="5" t="s">
        <v>58</v>
      </c>
      <c r="Y65" s="5">
        <v>40.1</v>
      </c>
      <c r="Z65" s="5">
        <v>0</v>
      </c>
      <c r="AA65" s="5">
        <v>4633</v>
      </c>
      <c r="AB65" s="5" t="s">
        <v>65</v>
      </c>
      <c r="AC65" s="5" t="s">
        <v>65</v>
      </c>
      <c r="AD65" s="5">
        <v>0</v>
      </c>
      <c r="AE65" s="5">
        <v>0</v>
      </c>
      <c r="AF65" s="5">
        <v>41700</v>
      </c>
      <c r="AG65" s="5">
        <v>0</v>
      </c>
      <c r="AH65">
        <v>0.19</v>
      </c>
      <c r="AI65">
        <v>35340</v>
      </c>
      <c r="AJ65">
        <v>0</v>
      </c>
      <c r="AK65" s="5">
        <v>0</v>
      </c>
      <c r="AL65" s="5">
        <v>35340</v>
      </c>
      <c r="AM65" s="5">
        <v>0</v>
      </c>
      <c r="AN65" s="5">
        <v>0</v>
      </c>
      <c r="AO65" s="5">
        <v>30000</v>
      </c>
      <c r="AP65" s="5">
        <v>30000</v>
      </c>
      <c r="AQ65" s="5">
        <v>30000</v>
      </c>
      <c r="AR65" s="5">
        <v>30000</v>
      </c>
      <c r="AS65" s="5">
        <v>3719</v>
      </c>
      <c r="AT65" s="5" t="s">
        <v>62</v>
      </c>
      <c r="AU65" s="5" t="s">
        <v>63</v>
      </c>
      <c r="AV65" s="5" t="s">
        <v>52</v>
      </c>
      <c r="AW65" s="5">
        <v>0</v>
      </c>
      <c r="AX65" s="5">
        <v>91</v>
      </c>
    </row>
    <row r="66" spans="1:50">
      <c r="A66" s="5" t="s">
        <v>480</v>
      </c>
      <c r="B66" s="5" t="s">
        <v>289</v>
      </c>
      <c r="C66" s="5" t="s">
        <v>181</v>
      </c>
      <c r="D66" s="5">
        <v>8</v>
      </c>
      <c r="E66" s="5">
        <v>0.2</v>
      </c>
      <c r="F66" s="5">
        <v>984</v>
      </c>
      <c r="G66" s="5">
        <v>19.5</v>
      </c>
      <c r="H66" s="5">
        <v>369000</v>
      </c>
      <c r="I66" s="5">
        <v>369000</v>
      </c>
      <c r="J66" s="5">
        <v>261000</v>
      </c>
      <c r="K66" s="5">
        <v>3000</v>
      </c>
      <c r="L66" s="5">
        <v>3000</v>
      </c>
      <c r="M66" s="5" t="s">
        <v>250</v>
      </c>
      <c r="N66" s="5" t="s">
        <v>478</v>
      </c>
      <c r="O66" s="5" t="s">
        <v>459</v>
      </c>
      <c r="P66" s="5" t="s">
        <v>28</v>
      </c>
      <c r="Q66" s="5" t="s">
        <v>547</v>
      </c>
      <c r="R66" s="5" t="s">
        <v>500</v>
      </c>
      <c r="S66" s="5">
        <v>0</v>
      </c>
      <c r="T66" s="5">
        <v>0</v>
      </c>
      <c r="U66" s="5">
        <v>3000</v>
      </c>
      <c r="V66" s="5">
        <v>0</v>
      </c>
      <c r="W66" s="5">
        <v>372000</v>
      </c>
      <c r="X66" s="5">
        <v>992</v>
      </c>
      <c r="Y66" s="5">
        <v>19.7</v>
      </c>
      <c r="Z66" s="5">
        <v>375</v>
      </c>
      <c r="AA66" s="5">
        <v>18879</v>
      </c>
      <c r="AB66" s="5">
        <v>50.3</v>
      </c>
      <c r="AC66" s="5">
        <v>150</v>
      </c>
      <c r="AD66" s="5">
        <v>35178</v>
      </c>
      <c r="AE66" s="5">
        <v>82479</v>
      </c>
      <c r="AF66" s="5">
        <v>63743</v>
      </c>
      <c r="AG66" s="5">
        <v>1200</v>
      </c>
      <c r="AH66">
        <v>0.44650000000000001</v>
      </c>
      <c r="AI66">
        <v>164758.5</v>
      </c>
      <c r="AJ66">
        <v>1339.5</v>
      </c>
      <c r="AK66" s="5">
        <v>1339.5</v>
      </c>
      <c r="AL66" s="5">
        <v>166098</v>
      </c>
      <c r="AM66" s="5">
        <v>27000</v>
      </c>
      <c r="AN66" s="5">
        <v>78000</v>
      </c>
      <c r="AO66" s="5">
        <v>60000</v>
      </c>
      <c r="AP66" s="5">
        <v>60000</v>
      </c>
      <c r="AQ66" s="5">
        <v>60000</v>
      </c>
      <c r="AR66" s="5">
        <v>60000</v>
      </c>
      <c r="AS66" s="5">
        <v>3719</v>
      </c>
      <c r="AT66" s="5" t="s">
        <v>62</v>
      </c>
      <c r="AU66" s="5" t="s">
        <v>63</v>
      </c>
      <c r="AV66" s="5" t="s">
        <v>52</v>
      </c>
      <c r="AW66" s="5">
        <v>0</v>
      </c>
      <c r="AX66" s="5">
        <v>91</v>
      </c>
    </row>
    <row r="67" spans="1:50">
      <c r="A67" s="5" t="s">
        <v>490</v>
      </c>
      <c r="B67" s="5" t="s">
        <v>296</v>
      </c>
      <c r="C67" s="5" t="s">
        <v>181</v>
      </c>
      <c r="D67" s="5">
        <v>8</v>
      </c>
      <c r="E67" s="5">
        <v>45.5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1000</v>
      </c>
      <c r="M67" s="5" t="s">
        <v>191</v>
      </c>
      <c r="N67" s="5" t="s">
        <v>478</v>
      </c>
      <c r="O67" s="5" t="s">
        <v>459</v>
      </c>
      <c r="P67" s="5" t="s">
        <v>28</v>
      </c>
      <c r="R67" s="5">
        <v>0</v>
      </c>
      <c r="S67" s="5">
        <v>0</v>
      </c>
      <c r="T67" s="5">
        <v>0</v>
      </c>
      <c r="U67" s="5">
        <v>1000</v>
      </c>
      <c r="V67" s="5">
        <v>0</v>
      </c>
      <c r="W67" s="5">
        <v>1000</v>
      </c>
      <c r="X67" s="5">
        <v>8</v>
      </c>
      <c r="Y67" s="5">
        <v>45.5</v>
      </c>
      <c r="Z67" s="5">
        <v>125</v>
      </c>
      <c r="AA67" s="5">
        <v>22</v>
      </c>
      <c r="AB67" s="5">
        <v>0.2</v>
      </c>
      <c r="AC67" s="5">
        <v>50</v>
      </c>
      <c r="AD67" s="5">
        <v>200</v>
      </c>
      <c r="AE67" s="5">
        <v>0</v>
      </c>
      <c r="AF67" s="5">
        <v>0</v>
      </c>
      <c r="AG67" s="5">
        <v>0</v>
      </c>
      <c r="AH67">
        <v>0.38</v>
      </c>
      <c r="AI67">
        <v>0</v>
      </c>
      <c r="AJ67">
        <v>380</v>
      </c>
      <c r="AK67" s="5">
        <v>380</v>
      </c>
      <c r="AL67" s="5">
        <v>380</v>
      </c>
      <c r="AM67" s="5" t="s">
        <v>58</v>
      </c>
      <c r="AN67" s="5" t="s">
        <v>58</v>
      </c>
      <c r="AO67" s="5" t="s">
        <v>58</v>
      </c>
      <c r="AP67" s="5" t="s">
        <v>58</v>
      </c>
      <c r="AQ67" s="5" t="s">
        <v>58</v>
      </c>
      <c r="AR67" s="5" t="s">
        <v>58</v>
      </c>
      <c r="AS67" s="5">
        <v>3719</v>
      </c>
      <c r="AT67" s="5" t="s">
        <v>62</v>
      </c>
      <c r="AU67" s="5" t="s">
        <v>63</v>
      </c>
      <c r="AV67" s="5" t="s">
        <v>52</v>
      </c>
      <c r="AW67" s="5">
        <v>0</v>
      </c>
      <c r="AX67" s="5">
        <v>91</v>
      </c>
    </row>
    <row r="68" spans="1:50">
      <c r="A68" s="5" t="s">
        <v>477</v>
      </c>
      <c r="B68" s="5" t="s">
        <v>297</v>
      </c>
      <c r="C68" s="5" t="s">
        <v>181</v>
      </c>
      <c r="D68" s="5" t="s">
        <v>474</v>
      </c>
      <c r="E68" s="5" t="s">
        <v>475</v>
      </c>
      <c r="F68" s="5" t="s">
        <v>475</v>
      </c>
      <c r="G68" s="5" t="s">
        <v>475</v>
      </c>
      <c r="H68" s="5">
        <v>4000</v>
      </c>
      <c r="I68" s="5">
        <v>4000</v>
      </c>
      <c r="J68" s="5">
        <v>4000</v>
      </c>
      <c r="K68" s="5">
        <v>4771</v>
      </c>
      <c r="L68" s="5">
        <v>4771</v>
      </c>
      <c r="M68" s="5" t="s">
        <v>191</v>
      </c>
      <c r="N68" s="5" t="s">
        <v>478</v>
      </c>
      <c r="O68" s="5" t="s">
        <v>459</v>
      </c>
      <c r="P68" s="5" t="s">
        <v>28</v>
      </c>
      <c r="Q68" s="5" t="s">
        <v>506</v>
      </c>
      <c r="R68" s="5" t="s">
        <v>506</v>
      </c>
      <c r="S68" s="5">
        <v>0</v>
      </c>
      <c r="T68" s="5">
        <v>0</v>
      </c>
      <c r="U68" s="5">
        <v>4771</v>
      </c>
      <c r="V68" s="5">
        <v>0</v>
      </c>
      <c r="W68" s="5">
        <v>8771</v>
      </c>
      <c r="X68" s="5" t="s">
        <v>58</v>
      </c>
      <c r="Y68" s="5" t="s">
        <v>58</v>
      </c>
      <c r="Z68" s="5">
        <v>0</v>
      </c>
      <c r="AA68" s="5">
        <v>0</v>
      </c>
      <c r="AB68" s="5" t="s">
        <v>68</v>
      </c>
      <c r="AC68" s="5" t="s">
        <v>68</v>
      </c>
      <c r="AD68" s="5">
        <v>0</v>
      </c>
      <c r="AE68" s="5">
        <v>0</v>
      </c>
      <c r="AF68" s="5">
        <v>0</v>
      </c>
      <c r="AG68" s="5">
        <v>0</v>
      </c>
      <c r="AH68">
        <v>0.2366</v>
      </c>
      <c r="AI68">
        <v>946.4</v>
      </c>
      <c r="AJ68">
        <v>1128.8186000000001</v>
      </c>
      <c r="AK68" s="5">
        <v>1128.8186000000001</v>
      </c>
      <c r="AL68" s="5">
        <v>2075.2186000000002</v>
      </c>
      <c r="AM68" s="5">
        <v>4000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3719</v>
      </c>
      <c r="AT68" s="5" t="s">
        <v>62</v>
      </c>
      <c r="AU68" s="5" t="s">
        <v>63</v>
      </c>
      <c r="AV68" s="5" t="s">
        <v>440</v>
      </c>
      <c r="AW68" s="5">
        <v>1128.8186000000001</v>
      </c>
      <c r="AX68" s="5">
        <v>61</v>
      </c>
    </row>
    <row r="69" spans="1:50">
      <c r="A69" s="5" t="s">
        <v>480</v>
      </c>
      <c r="B69" s="5" t="s">
        <v>298</v>
      </c>
      <c r="C69" s="5" t="s">
        <v>181</v>
      </c>
      <c r="D69" s="5">
        <v>15.6</v>
      </c>
      <c r="E69" s="5">
        <v>857.3</v>
      </c>
      <c r="F69" s="5">
        <v>40.1</v>
      </c>
      <c r="G69" s="5">
        <v>2199.3000000000002</v>
      </c>
      <c r="H69" s="5">
        <v>1832000</v>
      </c>
      <c r="I69" s="5">
        <v>1832000</v>
      </c>
      <c r="J69" s="5">
        <v>494000</v>
      </c>
      <c r="K69" s="5">
        <v>881141</v>
      </c>
      <c r="L69" s="5">
        <v>714141</v>
      </c>
      <c r="M69" s="5" t="s">
        <v>191</v>
      </c>
      <c r="N69" s="5" t="s">
        <v>478</v>
      </c>
      <c r="O69" s="5" t="s">
        <v>459</v>
      </c>
      <c r="P69" s="5" t="s">
        <v>28</v>
      </c>
      <c r="Q69" s="5" t="s">
        <v>548</v>
      </c>
      <c r="R69" s="5" t="s">
        <v>549</v>
      </c>
      <c r="S69" s="5">
        <v>698000</v>
      </c>
      <c r="T69" s="5">
        <v>0</v>
      </c>
      <c r="U69" s="5">
        <v>16141</v>
      </c>
      <c r="V69" s="5">
        <v>0</v>
      </c>
      <c r="W69" s="5">
        <v>2546141</v>
      </c>
      <c r="X69" s="5">
        <v>55.8</v>
      </c>
      <c r="Y69" s="5">
        <v>3056.6</v>
      </c>
      <c r="Z69" s="5">
        <v>45659</v>
      </c>
      <c r="AA69" s="5">
        <v>833</v>
      </c>
      <c r="AB69" s="5">
        <v>0</v>
      </c>
      <c r="AC69" s="5">
        <v>50</v>
      </c>
      <c r="AD69" s="5">
        <v>7500</v>
      </c>
      <c r="AE69" s="5">
        <v>0</v>
      </c>
      <c r="AF69" s="5">
        <v>0</v>
      </c>
      <c r="AG69" s="5">
        <v>0</v>
      </c>
      <c r="AH69">
        <v>0.17369999999999999</v>
      </c>
      <c r="AI69">
        <v>318218.39999999997</v>
      </c>
      <c r="AJ69">
        <v>124046.2917</v>
      </c>
      <c r="AK69" s="5">
        <v>2803.6916999999999</v>
      </c>
      <c r="AL69" s="5">
        <v>442264.69169999997</v>
      </c>
      <c r="AM69" s="5">
        <v>60000</v>
      </c>
      <c r="AN69" s="5">
        <v>60000</v>
      </c>
      <c r="AO69" s="5">
        <v>80000</v>
      </c>
      <c r="AP69" s="5">
        <v>100000</v>
      </c>
      <c r="AQ69" s="5">
        <v>100000</v>
      </c>
      <c r="AR69" s="5">
        <v>100000</v>
      </c>
      <c r="AS69" s="5">
        <v>3719</v>
      </c>
      <c r="AT69" s="5" t="s">
        <v>62</v>
      </c>
      <c r="AU69" s="5" t="s">
        <v>63</v>
      </c>
      <c r="AV69" s="5" t="s">
        <v>440</v>
      </c>
      <c r="AW69" s="5">
        <v>124046.2917</v>
      </c>
      <c r="AX69" s="5">
        <v>3</v>
      </c>
    </row>
    <row r="70" spans="1:50">
      <c r="A70" s="5" t="s">
        <v>473</v>
      </c>
      <c r="B70" s="5" t="s">
        <v>292</v>
      </c>
      <c r="C70" s="5" t="s">
        <v>181</v>
      </c>
      <c r="D70" s="5" t="s">
        <v>474</v>
      </c>
      <c r="E70" s="5" t="s">
        <v>475</v>
      </c>
      <c r="F70" s="5" t="s">
        <v>475</v>
      </c>
      <c r="G70" s="5" t="s">
        <v>475</v>
      </c>
      <c r="H70" s="5">
        <v>0</v>
      </c>
      <c r="I70" s="5">
        <v>0</v>
      </c>
      <c r="J70" s="5">
        <v>0</v>
      </c>
      <c r="K70" s="5">
        <v>9000</v>
      </c>
      <c r="L70" s="5">
        <v>0</v>
      </c>
      <c r="M70" s="5" t="s">
        <v>250</v>
      </c>
      <c r="N70" s="5" t="s">
        <v>478</v>
      </c>
      <c r="O70" s="5" t="s">
        <v>459</v>
      </c>
      <c r="P70" s="5" t="s">
        <v>495</v>
      </c>
      <c r="Q70" s="5" t="s">
        <v>550</v>
      </c>
      <c r="R70" s="5" t="s">
        <v>551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 t="s">
        <v>58</v>
      </c>
      <c r="Y70" s="5" t="s">
        <v>58</v>
      </c>
      <c r="Z70" s="5">
        <v>0</v>
      </c>
      <c r="AA70" s="5" t="s">
        <v>58</v>
      </c>
      <c r="AB70" s="5" t="s">
        <v>68</v>
      </c>
      <c r="AC70" s="5" t="s">
        <v>68</v>
      </c>
      <c r="AD70" s="5">
        <v>0</v>
      </c>
      <c r="AE70" s="5">
        <v>0</v>
      </c>
      <c r="AF70" s="5">
        <v>0</v>
      </c>
      <c r="AG70" s="5">
        <v>0</v>
      </c>
      <c r="AH70">
        <v>3.8399999999999997E-2</v>
      </c>
      <c r="AI70">
        <v>0</v>
      </c>
      <c r="AJ70">
        <v>0</v>
      </c>
      <c r="AK70" s="5">
        <v>0</v>
      </c>
      <c r="AL70" s="5">
        <v>0</v>
      </c>
      <c r="AM70" s="5" t="s">
        <v>58</v>
      </c>
      <c r="AN70" s="5" t="s">
        <v>58</v>
      </c>
      <c r="AO70" s="5" t="s">
        <v>58</v>
      </c>
      <c r="AP70" s="5" t="s">
        <v>58</v>
      </c>
      <c r="AQ70" s="5" t="s">
        <v>58</v>
      </c>
      <c r="AR70" s="5" t="s">
        <v>58</v>
      </c>
      <c r="AS70" s="5">
        <v>3719</v>
      </c>
      <c r="AT70" s="5" t="s">
        <v>62</v>
      </c>
      <c r="AU70" s="5" t="s">
        <v>63</v>
      </c>
      <c r="AV70" s="5" t="s">
        <v>52</v>
      </c>
      <c r="AW70" s="5">
        <v>0</v>
      </c>
      <c r="AX70" s="5">
        <v>91</v>
      </c>
    </row>
    <row r="71" spans="1:50">
      <c r="A71" s="5" t="s">
        <v>480</v>
      </c>
      <c r="B71" s="5" t="s">
        <v>293</v>
      </c>
      <c r="C71" s="5" t="s">
        <v>181</v>
      </c>
      <c r="D71" s="5">
        <v>31.1</v>
      </c>
      <c r="E71" s="5">
        <v>44.2</v>
      </c>
      <c r="F71" s="5">
        <v>21.6</v>
      </c>
      <c r="G71" s="5">
        <v>30.8</v>
      </c>
      <c r="H71" s="5">
        <v>290000</v>
      </c>
      <c r="I71" s="5">
        <v>230000</v>
      </c>
      <c r="J71" s="5">
        <v>185000</v>
      </c>
      <c r="K71" s="5">
        <v>275000</v>
      </c>
      <c r="L71" s="5">
        <v>330000</v>
      </c>
      <c r="M71" s="5" t="s">
        <v>250</v>
      </c>
      <c r="N71" s="5" t="s">
        <v>478</v>
      </c>
      <c r="O71" s="5" t="s">
        <v>459</v>
      </c>
      <c r="P71" s="5" t="s">
        <v>28</v>
      </c>
      <c r="Q71" s="5" t="s">
        <v>552</v>
      </c>
      <c r="R71" s="5" t="s">
        <v>553</v>
      </c>
      <c r="S71" s="5">
        <v>330000</v>
      </c>
      <c r="T71" s="5">
        <v>0</v>
      </c>
      <c r="U71" s="5">
        <v>0</v>
      </c>
      <c r="V71" s="5">
        <v>0</v>
      </c>
      <c r="W71" s="5">
        <v>560000</v>
      </c>
      <c r="X71" s="5">
        <v>52.7</v>
      </c>
      <c r="Y71" s="5">
        <v>75</v>
      </c>
      <c r="Z71" s="5">
        <v>10625</v>
      </c>
      <c r="AA71" s="5">
        <v>7466</v>
      </c>
      <c r="AB71" s="5">
        <v>0.7</v>
      </c>
      <c r="AC71" s="5">
        <v>100</v>
      </c>
      <c r="AD71" s="5">
        <v>0</v>
      </c>
      <c r="AE71" s="5">
        <v>62193</v>
      </c>
      <c r="AF71" s="5">
        <v>22500</v>
      </c>
      <c r="AG71" s="5">
        <v>66650</v>
      </c>
      <c r="AH71">
        <v>0.1169</v>
      </c>
      <c r="AI71">
        <v>26887</v>
      </c>
      <c r="AJ71">
        <v>38577</v>
      </c>
      <c r="AK71" s="5">
        <v>0</v>
      </c>
      <c r="AL71" s="5">
        <v>65464</v>
      </c>
      <c r="AM71" s="5">
        <v>24000</v>
      </c>
      <c r="AN71" s="5">
        <v>87000</v>
      </c>
      <c r="AO71" s="5">
        <v>90000</v>
      </c>
      <c r="AP71" s="5">
        <v>90000</v>
      </c>
      <c r="AQ71" s="5">
        <v>90000</v>
      </c>
      <c r="AR71" s="5">
        <v>90000</v>
      </c>
      <c r="AS71" s="5">
        <v>3719</v>
      </c>
      <c r="AT71" s="5" t="s">
        <v>62</v>
      </c>
      <c r="AU71" s="5" t="s">
        <v>63</v>
      </c>
      <c r="AV71" s="5" t="s">
        <v>440</v>
      </c>
      <c r="AW71" s="5">
        <v>38577</v>
      </c>
      <c r="AX71" s="5">
        <v>11</v>
      </c>
    </row>
    <row r="72" spans="1:50">
      <c r="A72" s="5" t="s">
        <v>480</v>
      </c>
      <c r="B72" s="5" t="s">
        <v>299</v>
      </c>
      <c r="C72" s="5" t="s">
        <v>181</v>
      </c>
      <c r="D72" s="5">
        <v>645.6</v>
      </c>
      <c r="E72" s="5" t="s">
        <v>475</v>
      </c>
      <c r="F72" s="5">
        <v>439.6</v>
      </c>
      <c r="G72" s="5" t="s">
        <v>475</v>
      </c>
      <c r="H72" s="5">
        <v>40000</v>
      </c>
      <c r="I72" s="5">
        <v>40000</v>
      </c>
      <c r="J72" s="5">
        <v>40000</v>
      </c>
      <c r="K72" s="5">
        <v>58750</v>
      </c>
      <c r="L72" s="5">
        <v>58750</v>
      </c>
      <c r="M72" s="5" t="s">
        <v>191</v>
      </c>
      <c r="N72" s="5" t="s">
        <v>478</v>
      </c>
      <c r="O72" s="5" t="s">
        <v>459</v>
      </c>
      <c r="P72" s="5" t="s">
        <v>28</v>
      </c>
      <c r="Q72" s="5" t="s">
        <v>554</v>
      </c>
      <c r="R72" s="5" t="s">
        <v>555</v>
      </c>
      <c r="S72" s="5">
        <v>8750</v>
      </c>
      <c r="T72" s="5">
        <v>0</v>
      </c>
      <c r="U72" s="5">
        <v>50000</v>
      </c>
      <c r="V72" s="5">
        <v>0</v>
      </c>
      <c r="W72" s="5">
        <v>98750</v>
      </c>
      <c r="X72" s="5">
        <v>1085.2</v>
      </c>
      <c r="Y72" s="5" t="s">
        <v>58</v>
      </c>
      <c r="Z72" s="5">
        <v>91</v>
      </c>
      <c r="AA72" s="5" t="s">
        <v>58</v>
      </c>
      <c r="AB72" s="5" t="s">
        <v>68</v>
      </c>
      <c r="AC72" s="5" t="s">
        <v>68</v>
      </c>
      <c r="AD72" s="5">
        <v>0</v>
      </c>
      <c r="AE72" s="5">
        <v>0</v>
      </c>
      <c r="AF72" s="5">
        <v>0</v>
      </c>
      <c r="AG72" s="5">
        <v>0</v>
      </c>
      <c r="AH72">
        <v>0.2394</v>
      </c>
      <c r="AI72">
        <v>9576</v>
      </c>
      <c r="AJ72">
        <v>14064.75</v>
      </c>
      <c r="AK72" s="5">
        <v>11970</v>
      </c>
      <c r="AL72" s="5">
        <v>23640.75</v>
      </c>
      <c r="AM72" s="5">
        <v>0</v>
      </c>
      <c r="AN72" s="5">
        <v>30000</v>
      </c>
      <c r="AO72" s="5">
        <v>30000</v>
      </c>
      <c r="AP72" s="5">
        <v>30000</v>
      </c>
      <c r="AQ72" s="5">
        <v>30000</v>
      </c>
      <c r="AR72" s="5">
        <v>30000</v>
      </c>
      <c r="AS72" s="5">
        <v>3719</v>
      </c>
      <c r="AT72" s="5" t="s">
        <v>62</v>
      </c>
      <c r="AU72" s="5" t="s">
        <v>63</v>
      </c>
      <c r="AV72" s="5" t="s">
        <v>440</v>
      </c>
      <c r="AW72" s="5">
        <v>14064.75</v>
      </c>
      <c r="AX72" s="5">
        <v>27</v>
      </c>
    </row>
    <row r="73" spans="1:50">
      <c r="A73" s="5" t="s">
        <v>480</v>
      </c>
      <c r="B73" s="5" t="s">
        <v>300</v>
      </c>
      <c r="C73" s="5" t="s">
        <v>181</v>
      </c>
      <c r="D73" s="5">
        <v>19.5</v>
      </c>
      <c r="E73" s="5" t="s">
        <v>475</v>
      </c>
      <c r="F73" s="5">
        <v>19.8</v>
      </c>
      <c r="G73" s="5" t="s">
        <v>475</v>
      </c>
      <c r="H73" s="5">
        <v>354000</v>
      </c>
      <c r="I73" s="5">
        <v>354000</v>
      </c>
      <c r="J73" s="5">
        <v>0</v>
      </c>
      <c r="K73" s="5">
        <v>318600</v>
      </c>
      <c r="L73" s="5">
        <v>348600</v>
      </c>
      <c r="M73" s="5" t="s">
        <v>191</v>
      </c>
      <c r="N73" s="5" t="s">
        <v>478</v>
      </c>
      <c r="O73" s="5" t="s">
        <v>459</v>
      </c>
      <c r="P73" s="5" t="s">
        <v>28</v>
      </c>
      <c r="Q73" s="5" t="s">
        <v>556</v>
      </c>
      <c r="R73" s="5" t="s">
        <v>557</v>
      </c>
      <c r="S73" s="5">
        <v>299600</v>
      </c>
      <c r="T73" s="5">
        <v>0</v>
      </c>
      <c r="U73" s="5">
        <v>49000</v>
      </c>
      <c r="V73" s="5">
        <v>0</v>
      </c>
      <c r="W73" s="5">
        <v>702600</v>
      </c>
      <c r="X73" s="5">
        <v>39.299999999999997</v>
      </c>
      <c r="Y73" s="5" t="s">
        <v>58</v>
      </c>
      <c r="Z73" s="5">
        <v>17876</v>
      </c>
      <c r="AA73" s="5" t="s">
        <v>58</v>
      </c>
      <c r="AB73" s="5" t="s">
        <v>68</v>
      </c>
      <c r="AC73" s="5" t="s">
        <v>68</v>
      </c>
      <c r="AD73" s="5">
        <v>0</v>
      </c>
      <c r="AE73" s="5">
        <v>0</v>
      </c>
      <c r="AF73" s="5">
        <v>0</v>
      </c>
      <c r="AG73" s="5">
        <v>0</v>
      </c>
      <c r="AH73">
        <v>0.19400000000000001</v>
      </c>
      <c r="AI73">
        <v>68676</v>
      </c>
      <c r="AJ73">
        <v>67628.400000000009</v>
      </c>
      <c r="AK73" s="5">
        <v>9506</v>
      </c>
      <c r="AL73" s="5">
        <v>136304.4</v>
      </c>
      <c r="AM73" s="5">
        <v>150000</v>
      </c>
      <c r="AN73" s="5">
        <v>150000</v>
      </c>
      <c r="AO73" s="5">
        <v>150000</v>
      </c>
      <c r="AP73" s="5">
        <v>150000</v>
      </c>
      <c r="AQ73" s="5">
        <v>150000</v>
      </c>
      <c r="AR73" s="5">
        <v>150000</v>
      </c>
      <c r="AS73" s="5">
        <v>3719</v>
      </c>
      <c r="AT73" s="5" t="s">
        <v>62</v>
      </c>
      <c r="AU73" s="5" t="s">
        <v>63</v>
      </c>
      <c r="AV73" s="5" t="s">
        <v>440</v>
      </c>
      <c r="AW73" s="5">
        <v>67628.400000000009</v>
      </c>
      <c r="AX73" s="5">
        <v>7</v>
      </c>
    </row>
    <row r="74" spans="1:50">
      <c r="A74" s="5" t="s">
        <v>480</v>
      </c>
      <c r="B74" s="5" t="s">
        <v>301</v>
      </c>
      <c r="C74" s="5" t="s">
        <v>181</v>
      </c>
      <c r="D74" s="5">
        <v>17.5</v>
      </c>
      <c r="E74" s="5">
        <v>6.3</v>
      </c>
      <c r="F74" s="5">
        <v>34.700000000000003</v>
      </c>
      <c r="G74" s="5">
        <v>12.5</v>
      </c>
      <c r="H74" s="5">
        <v>55000</v>
      </c>
      <c r="I74" s="5">
        <v>186000</v>
      </c>
      <c r="J74" s="5">
        <v>0</v>
      </c>
      <c r="K74" s="5">
        <v>114075</v>
      </c>
      <c r="L74" s="5">
        <v>94075</v>
      </c>
      <c r="M74" s="5" t="s">
        <v>191</v>
      </c>
      <c r="N74" s="5" t="s">
        <v>478</v>
      </c>
      <c r="O74" s="5" t="s">
        <v>459</v>
      </c>
      <c r="P74" s="5" t="s">
        <v>28</v>
      </c>
      <c r="Q74" s="5" t="s">
        <v>543</v>
      </c>
      <c r="R74" s="5" t="s">
        <v>543</v>
      </c>
      <c r="S74" s="5">
        <v>84000</v>
      </c>
      <c r="T74" s="5">
        <v>0</v>
      </c>
      <c r="U74" s="5">
        <v>10075</v>
      </c>
      <c r="V74" s="5">
        <v>0</v>
      </c>
      <c r="W74" s="5">
        <v>280075</v>
      </c>
      <c r="X74" s="5">
        <v>52.2</v>
      </c>
      <c r="Y74" s="5">
        <v>18.899999999999999</v>
      </c>
      <c r="Z74" s="5">
        <v>5363</v>
      </c>
      <c r="AA74" s="5">
        <v>14823</v>
      </c>
      <c r="AB74" s="5">
        <v>2.8</v>
      </c>
      <c r="AC74" s="5">
        <v>150</v>
      </c>
      <c r="AD74" s="5">
        <v>0</v>
      </c>
      <c r="AE74" s="5">
        <v>61411</v>
      </c>
      <c r="AF74" s="5">
        <v>97000</v>
      </c>
      <c r="AG74" s="5">
        <v>0</v>
      </c>
      <c r="AH74">
        <v>0.22370000000000001</v>
      </c>
      <c r="AI74">
        <v>41608.200000000004</v>
      </c>
      <c r="AJ74">
        <v>21044.577499999999</v>
      </c>
      <c r="AK74" s="5">
        <v>2253.7775000000001</v>
      </c>
      <c r="AL74" s="5">
        <v>62652.777500000004</v>
      </c>
      <c r="AM74" s="5">
        <v>15000</v>
      </c>
      <c r="AN74" s="5">
        <v>40000</v>
      </c>
      <c r="AO74" s="5">
        <v>40000</v>
      </c>
      <c r="AP74" s="5">
        <v>40000</v>
      </c>
      <c r="AQ74" s="5">
        <v>40000</v>
      </c>
      <c r="AR74" s="5">
        <v>40000</v>
      </c>
      <c r="AS74" s="5">
        <v>3719</v>
      </c>
      <c r="AT74" s="5" t="s">
        <v>62</v>
      </c>
      <c r="AU74" s="5" t="s">
        <v>63</v>
      </c>
      <c r="AV74" s="5" t="s">
        <v>52</v>
      </c>
      <c r="AW74" s="5">
        <v>0</v>
      </c>
      <c r="AX74" s="5">
        <v>91</v>
      </c>
    </row>
    <row r="75" spans="1:50">
      <c r="A75" s="5" t="s">
        <v>480</v>
      </c>
      <c r="B75" s="5" t="s">
        <v>302</v>
      </c>
      <c r="C75" s="5" t="s">
        <v>181</v>
      </c>
      <c r="D75" s="5">
        <v>6.1</v>
      </c>
      <c r="E75" s="5">
        <v>5.7</v>
      </c>
      <c r="F75" s="5">
        <v>20.5</v>
      </c>
      <c r="G75" s="5">
        <v>19.2</v>
      </c>
      <c r="H75" s="5">
        <v>72000</v>
      </c>
      <c r="I75" s="5">
        <v>72000</v>
      </c>
      <c r="J75" s="5">
        <v>62000</v>
      </c>
      <c r="K75" s="5">
        <v>29523</v>
      </c>
      <c r="L75" s="5">
        <v>21367</v>
      </c>
      <c r="M75" s="5" t="s">
        <v>191</v>
      </c>
      <c r="N75" s="5" t="s">
        <v>478</v>
      </c>
      <c r="O75" s="5" t="s">
        <v>459</v>
      </c>
      <c r="P75" s="5" t="s">
        <v>28</v>
      </c>
      <c r="Q75" s="5" t="s">
        <v>528</v>
      </c>
      <c r="R75" s="5" t="s">
        <v>528</v>
      </c>
      <c r="S75" s="5">
        <v>9000</v>
      </c>
      <c r="T75" s="5">
        <v>0</v>
      </c>
      <c r="U75" s="5">
        <v>12367</v>
      </c>
      <c r="V75" s="5">
        <v>0</v>
      </c>
      <c r="W75" s="5">
        <v>93367</v>
      </c>
      <c r="X75" s="5">
        <v>26.6</v>
      </c>
      <c r="Y75" s="5">
        <v>24.9</v>
      </c>
      <c r="Z75" s="5">
        <v>3515</v>
      </c>
      <c r="AA75" s="5">
        <v>3751</v>
      </c>
      <c r="AB75" s="5">
        <v>1.1000000000000001</v>
      </c>
      <c r="AC75" s="5">
        <v>100</v>
      </c>
      <c r="AD75" s="5">
        <v>597</v>
      </c>
      <c r="AE75" s="5">
        <v>29000</v>
      </c>
      <c r="AF75" s="5">
        <v>6160</v>
      </c>
      <c r="AG75" s="5">
        <v>0</v>
      </c>
      <c r="AH75">
        <v>0.3135</v>
      </c>
      <c r="AI75">
        <v>22572</v>
      </c>
      <c r="AJ75">
        <v>6698.5545000000002</v>
      </c>
      <c r="AK75" s="5">
        <v>3877.0545000000002</v>
      </c>
      <c r="AL75" s="5">
        <v>29270.554499999998</v>
      </c>
      <c r="AM75" s="5">
        <v>10000</v>
      </c>
      <c r="AN75" s="5">
        <v>15000</v>
      </c>
      <c r="AO75" s="5">
        <v>15000</v>
      </c>
      <c r="AP75" s="5">
        <v>15000</v>
      </c>
      <c r="AQ75" s="5">
        <v>15000</v>
      </c>
      <c r="AR75" s="5">
        <v>15000</v>
      </c>
      <c r="AS75" s="5">
        <v>3719</v>
      </c>
      <c r="AT75" s="5" t="s">
        <v>62</v>
      </c>
      <c r="AU75" s="5" t="s">
        <v>63</v>
      </c>
      <c r="AV75" s="5" t="s">
        <v>52</v>
      </c>
      <c r="AW75" s="5">
        <v>0</v>
      </c>
      <c r="AX75" s="5">
        <v>91</v>
      </c>
    </row>
    <row r="76" spans="1:50">
      <c r="A76" s="5" t="s">
        <v>480</v>
      </c>
      <c r="B76" s="5" t="s">
        <v>303</v>
      </c>
      <c r="C76" s="5" t="s">
        <v>181</v>
      </c>
      <c r="D76" s="5">
        <v>19.2</v>
      </c>
      <c r="E76" s="5" t="s">
        <v>475</v>
      </c>
      <c r="F76" s="5">
        <v>22.2</v>
      </c>
      <c r="G76" s="5" t="s">
        <v>475</v>
      </c>
      <c r="H76" s="5">
        <v>100000</v>
      </c>
      <c r="I76" s="5">
        <v>100000</v>
      </c>
      <c r="J76" s="5">
        <v>50000</v>
      </c>
      <c r="K76" s="5">
        <v>65195</v>
      </c>
      <c r="L76" s="5">
        <v>86195</v>
      </c>
      <c r="M76" s="5" t="s">
        <v>191</v>
      </c>
      <c r="N76" s="5" t="s">
        <v>478</v>
      </c>
      <c r="O76" s="5" t="s">
        <v>459</v>
      </c>
      <c r="P76" s="5" t="s">
        <v>28</v>
      </c>
      <c r="Q76" s="5" t="s">
        <v>558</v>
      </c>
      <c r="R76" s="5" t="s">
        <v>528</v>
      </c>
      <c r="S76" s="5">
        <v>58715</v>
      </c>
      <c r="T76" s="5">
        <v>0</v>
      </c>
      <c r="U76" s="5">
        <v>27480</v>
      </c>
      <c r="V76" s="5">
        <v>0</v>
      </c>
      <c r="W76" s="5">
        <v>186195</v>
      </c>
      <c r="X76" s="5">
        <v>41.4</v>
      </c>
      <c r="Y76" s="5" t="s">
        <v>58</v>
      </c>
      <c r="Z76" s="5">
        <v>4500</v>
      </c>
      <c r="AA76" s="5">
        <v>0</v>
      </c>
      <c r="AB76" s="5" t="s">
        <v>68</v>
      </c>
      <c r="AC76" s="5" t="s">
        <v>68</v>
      </c>
      <c r="AD76" s="5">
        <v>0</v>
      </c>
      <c r="AE76" s="5">
        <v>0</v>
      </c>
      <c r="AF76" s="5">
        <v>0</v>
      </c>
      <c r="AG76" s="5">
        <v>0</v>
      </c>
      <c r="AH76">
        <v>0.18240000000000001</v>
      </c>
      <c r="AI76">
        <v>18240</v>
      </c>
      <c r="AJ76">
        <v>15721.968000000001</v>
      </c>
      <c r="AK76" s="5">
        <v>5012.3519999999999</v>
      </c>
      <c r="AL76" s="5">
        <v>33961.968000000001</v>
      </c>
      <c r="AM76" s="5">
        <v>20000</v>
      </c>
      <c r="AN76" s="5">
        <v>30000</v>
      </c>
      <c r="AO76" s="5">
        <v>30000</v>
      </c>
      <c r="AP76" s="5">
        <v>30000</v>
      </c>
      <c r="AQ76" s="5">
        <v>30000</v>
      </c>
      <c r="AR76" s="5">
        <v>30000</v>
      </c>
      <c r="AS76" s="5">
        <v>3719</v>
      </c>
      <c r="AT76" s="5" t="s">
        <v>62</v>
      </c>
      <c r="AU76" s="5" t="s">
        <v>63</v>
      </c>
      <c r="AV76" s="5" t="s">
        <v>440</v>
      </c>
      <c r="AW76" s="5">
        <v>15721.968000000001</v>
      </c>
      <c r="AX76" s="5">
        <v>25</v>
      </c>
    </row>
    <row r="77" spans="1:50">
      <c r="A77" s="5" t="s">
        <v>480</v>
      </c>
      <c r="B77" s="5" t="s">
        <v>304</v>
      </c>
      <c r="C77" s="5" t="s">
        <v>181</v>
      </c>
      <c r="D77" s="5">
        <v>5722.5</v>
      </c>
      <c r="E77" s="5">
        <v>15.9</v>
      </c>
      <c r="F77" s="5">
        <v>37500</v>
      </c>
      <c r="G77" s="5">
        <v>103.9</v>
      </c>
      <c r="H77" s="5">
        <v>40000</v>
      </c>
      <c r="I77" s="5">
        <v>150000</v>
      </c>
      <c r="J77" s="5">
        <v>0</v>
      </c>
      <c r="K77" s="5">
        <v>26900</v>
      </c>
      <c r="L77" s="5">
        <v>22890</v>
      </c>
      <c r="M77" s="5" t="s">
        <v>191</v>
      </c>
      <c r="N77" s="5" t="s">
        <v>478</v>
      </c>
      <c r="O77" s="5" t="s">
        <v>459</v>
      </c>
      <c r="P77" s="5" t="s">
        <v>28</v>
      </c>
      <c r="Q77" s="5" t="s">
        <v>559</v>
      </c>
      <c r="R77" s="5" t="s">
        <v>528</v>
      </c>
      <c r="S77" s="5">
        <v>9000</v>
      </c>
      <c r="T77" s="5">
        <v>0</v>
      </c>
      <c r="U77" s="5">
        <v>13890</v>
      </c>
      <c r="V77" s="5">
        <v>0</v>
      </c>
      <c r="W77" s="5">
        <v>172890</v>
      </c>
      <c r="X77" s="5">
        <v>43222.5</v>
      </c>
      <c r="Y77" s="5">
        <v>119.7</v>
      </c>
      <c r="Z77" s="5">
        <v>4</v>
      </c>
      <c r="AA77" s="5">
        <v>1444</v>
      </c>
      <c r="AB77" s="5">
        <v>361</v>
      </c>
      <c r="AC77" s="5">
        <v>150</v>
      </c>
      <c r="AD77" s="5">
        <v>8008</v>
      </c>
      <c r="AE77" s="5">
        <v>11000</v>
      </c>
      <c r="AF77" s="5">
        <v>4008</v>
      </c>
      <c r="AG77" s="5">
        <v>0</v>
      </c>
      <c r="AH77">
        <v>0.247</v>
      </c>
      <c r="AI77">
        <v>37050</v>
      </c>
      <c r="AJ77">
        <v>5653.83</v>
      </c>
      <c r="AK77" s="5">
        <v>3430.83</v>
      </c>
      <c r="AL77" s="5">
        <v>42703.83</v>
      </c>
      <c r="AM77" s="5">
        <v>20000</v>
      </c>
      <c r="AN77" s="5">
        <v>20000</v>
      </c>
      <c r="AO77" s="5">
        <v>20000</v>
      </c>
      <c r="AP77" s="5">
        <v>20000</v>
      </c>
      <c r="AQ77" s="5">
        <v>20000</v>
      </c>
      <c r="AR77" s="5">
        <v>20000</v>
      </c>
      <c r="AS77" s="5">
        <v>3719</v>
      </c>
      <c r="AT77" s="5" t="s">
        <v>62</v>
      </c>
      <c r="AU77" s="5" t="s">
        <v>63</v>
      </c>
      <c r="AV77" s="5" t="s">
        <v>440</v>
      </c>
      <c r="AW77" s="5">
        <v>5653.83</v>
      </c>
      <c r="AX77" s="5">
        <v>38</v>
      </c>
    </row>
    <row r="78" spans="1:50">
      <c r="A78" s="5" t="s">
        <v>473</v>
      </c>
      <c r="B78" s="5" t="s">
        <v>305</v>
      </c>
      <c r="C78" s="5" t="s">
        <v>181</v>
      </c>
      <c r="D78" s="5" t="s">
        <v>474</v>
      </c>
      <c r="E78" s="5" t="s">
        <v>475</v>
      </c>
      <c r="F78" s="5" t="s">
        <v>475</v>
      </c>
      <c r="G78" s="5" t="s">
        <v>475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 t="s">
        <v>191</v>
      </c>
      <c r="N78" s="5" t="s">
        <v>476</v>
      </c>
      <c r="O78" s="5" t="s">
        <v>459</v>
      </c>
      <c r="P78" s="5" t="s">
        <v>28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 t="s">
        <v>58</v>
      </c>
      <c r="Y78" s="5" t="s">
        <v>58</v>
      </c>
      <c r="Z78" s="5">
        <v>0</v>
      </c>
      <c r="AA78" s="5" t="s">
        <v>58</v>
      </c>
      <c r="AB78" s="5" t="s">
        <v>68</v>
      </c>
      <c r="AC78" s="5" t="s">
        <v>68</v>
      </c>
      <c r="AD78" s="5">
        <v>0</v>
      </c>
      <c r="AE78" s="5">
        <v>0</v>
      </c>
      <c r="AF78" s="5">
        <v>0</v>
      </c>
      <c r="AG78" s="5">
        <v>0</v>
      </c>
      <c r="AH78">
        <v>0.26</v>
      </c>
      <c r="AI78">
        <v>0</v>
      </c>
      <c r="AJ78">
        <v>0</v>
      </c>
      <c r="AK78" s="5">
        <v>0</v>
      </c>
      <c r="AL78" s="5">
        <v>0</v>
      </c>
      <c r="AM78" s="5" t="s">
        <v>58</v>
      </c>
      <c r="AN78" s="5" t="s">
        <v>58</v>
      </c>
      <c r="AO78" s="5" t="s">
        <v>58</v>
      </c>
      <c r="AP78" s="5" t="s">
        <v>58</v>
      </c>
      <c r="AQ78" s="5" t="s">
        <v>58</v>
      </c>
      <c r="AR78" s="5" t="s">
        <v>58</v>
      </c>
      <c r="AS78" s="5">
        <v>3719</v>
      </c>
      <c r="AT78" s="5" t="s">
        <v>62</v>
      </c>
      <c r="AU78" s="5" t="s">
        <v>63</v>
      </c>
      <c r="AV78" s="5" t="s">
        <v>52</v>
      </c>
      <c r="AW78" s="5">
        <v>0</v>
      </c>
      <c r="AX78" s="5">
        <v>91</v>
      </c>
    </row>
    <row r="79" spans="1:50">
      <c r="A79" s="5" t="s">
        <v>477</v>
      </c>
      <c r="B79" s="5" t="s">
        <v>306</v>
      </c>
      <c r="C79" s="5" t="s">
        <v>181</v>
      </c>
      <c r="D79" s="5" t="s">
        <v>474</v>
      </c>
      <c r="E79" s="5" t="s">
        <v>475</v>
      </c>
      <c r="F79" s="5" t="s">
        <v>475</v>
      </c>
      <c r="G79" s="5" t="s">
        <v>475</v>
      </c>
      <c r="H79" s="5">
        <v>0</v>
      </c>
      <c r="I79" s="5">
        <v>0</v>
      </c>
      <c r="J79" s="5">
        <v>0</v>
      </c>
      <c r="K79" s="5">
        <v>3000</v>
      </c>
      <c r="L79" s="5">
        <v>3000</v>
      </c>
      <c r="M79" s="5" t="s">
        <v>191</v>
      </c>
      <c r="N79" s="5" t="s">
        <v>478</v>
      </c>
      <c r="O79" s="5" t="s">
        <v>459</v>
      </c>
      <c r="P79" s="5" t="s">
        <v>28</v>
      </c>
      <c r="Q79" s="5" t="s">
        <v>560</v>
      </c>
      <c r="R79" s="5" t="s">
        <v>561</v>
      </c>
      <c r="S79" s="5">
        <v>3000</v>
      </c>
      <c r="T79" s="5">
        <v>0</v>
      </c>
      <c r="U79" s="5">
        <v>0</v>
      </c>
      <c r="V79" s="5">
        <v>0</v>
      </c>
      <c r="W79" s="5">
        <v>3000</v>
      </c>
      <c r="X79" s="5" t="s">
        <v>58</v>
      </c>
      <c r="Y79" s="5" t="s">
        <v>58</v>
      </c>
      <c r="Z79" s="5">
        <v>0</v>
      </c>
      <c r="AA79" s="5" t="s">
        <v>58</v>
      </c>
      <c r="AB79" s="5" t="s">
        <v>68</v>
      </c>
      <c r="AC79" s="5" t="s">
        <v>68</v>
      </c>
      <c r="AD79" s="5">
        <v>0</v>
      </c>
      <c r="AE79" s="5">
        <v>0</v>
      </c>
      <c r="AF79" s="5">
        <v>0</v>
      </c>
      <c r="AG79" s="5">
        <v>0</v>
      </c>
      <c r="AH79">
        <v>0.30399999999999999</v>
      </c>
      <c r="AI79">
        <v>0</v>
      </c>
      <c r="AJ79">
        <v>912</v>
      </c>
      <c r="AK79" s="5">
        <v>0</v>
      </c>
      <c r="AL79" s="5">
        <v>912</v>
      </c>
      <c r="AM79" s="5" t="s">
        <v>58</v>
      </c>
      <c r="AN79" s="5" t="s">
        <v>58</v>
      </c>
      <c r="AO79" s="5" t="s">
        <v>58</v>
      </c>
      <c r="AP79" s="5" t="s">
        <v>58</v>
      </c>
      <c r="AQ79" s="5" t="s">
        <v>58</v>
      </c>
      <c r="AR79" s="5" t="s">
        <v>58</v>
      </c>
      <c r="AS79" s="5">
        <v>3719</v>
      </c>
      <c r="AT79" s="5" t="s">
        <v>62</v>
      </c>
      <c r="AU79" s="5" t="s">
        <v>63</v>
      </c>
      <c r="AV79" s="5" t="s">
        <v>440</v>
      </c>
      <c r="AW79" s="5">
        <v>912</v>
      </c>
      <c r="AX79" s="5">
        <v>64</v>
      </c>
    </row>
    <row r="80" spans="1:50">
      <c r="A80" s="5" t="s">
        <v>480</v>
      </c>
      <c r="B80" s="5" t="s">
        <v>307</v>
      </c>
      <c r="C80" s="5" t="s">
        <v>181</v>
      </c>
      <c r="D80" s="5">
        <v>1.4</v>
      </c>
      <c r="E80" s="5">
        <v>0.6</v>
      </c>
      <c r="F80" s="5">
        <v>65.400000000000006</v>
      </c>
      <c r="G80" s="5">
        <v>26.4</v>
      </c>
      <c r="H80" s="5">
        <v>154000</v>
      </c>
      <c r="I80" s="5">
        <v>458000</v>
      </c>
      <c r="J80" s="5">
        <v>88000</v>
      </c>
      <c r="K80" s="5">
        <v>10000</v>
      </c>
      <c r="L80" s="5">
        <v>10000</v>
      </c>
      <c r="M80" s="5" t="s">
        <v>191</v>
      </c>
      <c r="N80" s="5" t="s">
        <v>478</v>
      </c>
      <c r="O80" s="5" t="s">
        <v>459</v>
      </c>
      <c r="P80" s="5" t="s">
        <v>28</v>
      </c>
      <c r="Q80" s="5" t="s">
        <v>543</v>
      </c>
      <c r="R80" s="5" t="s">
        <v>503</v>
      </c>
      <c r="S80" s="5">
        <v>0</v>
      </c>
      <c r="T80" s="5">
        <v>0</v>
      </c>
      <c r="U80" s="5">
        <v>10000</v>
      </c>
      <c r="V80" s="5">
        <v>0</v>
      </c>
      <c r="W80" s="5">
        <v>468000</v>
      </c>
      <c r="X80" s="5">
        <v>66.900000000000006</v>
      </c>
      <c r="Y80" s="5">
        <v>27</v>
      </c>
      <c r="Z80" s="5">
        <v>7000</v>
      </c>
      <c r="AA80" s="5">
        <v>17353</v>
      </c>
      <c r="AB80" s="5">
        <v>2.5</v>
      </c>
      <c r="AC80" s="5">
        <v>150</v>
      </c>
      <c r="AD80" s="5">
        <v>12500</v>
      </c>
      <c r="AE80" s="5">
        <v>17328</v>
      </c>
      <c r="AF80" s="5">
        <v>288853</v>
      </c>
      <c r="AG80" s="5">
        <v>0</v>
      </c>
      <c r="AH80">
        <v>0.3523</v>
      </c>
      <c r="AI80">
        <v>161353.4</v>
      </c>
      <c r="AJ80">
        <v>3523</v>
      </c>
      <c r="AK80" s="5">
        <v>3523</v>
      </c>
      <c r="AL80" s="5">
        <v>164876.4</v>
      </c>
      <c r="AM80" s="5">
        <v>25000</v>
      </c>
      <c r="AN80" s="5">
        <v>25000</v>
      </c>
      <c r="AO80" s="5">
        <v>25000</v>
      </c>
      <c r="AP80" s="5">
        <v>30000</v>
      </c>
      <c r="AQ80" s="5">
        <v>30000</v>
      </c>
      <c r="AR80" s="5">
        <v>30000</v>
      </c>
      <c r="AS80" s="5">
        <v>3719</v>
      </c>
      <c r="AT80" s="5" t="s">
        <v>62</v>
      </c>
      <c r="AU80" s="5" t="s">
        <v>63</v>
      </c>
      <c r="AV80" s="5" t="s">
        <v>52</v>
      </c>
      <c r="AW80" s="5">
        <v>0</v>
      </c>
      <c r="AX80" s="5">
        <v>91</v>
      </c>
    </row>
    <row r="81" spans="1:50">
      <c r="A81" s="5" t="s">
        <v>480</v>
      </c>
      <c r="B81" s="5" t="s">
        <v>308</v>
      </c>
      <c r="C81" s="5" t="s">
        <v>181</v>
      </c>
      <c r="D81" s="5">
        <v>3.8</v>
      </c>
      <c r="E81" s="5">
        <v>4.5999999999999996</v>
      </c>
      <c r="F81" s="5">
        <v>19</v>
      </c>
      <c r="G81" s="5">
        <v>22.7</v>
      </c>
      <c r="H81" s="5">
        <v>351000</v>
      </c>
      <c r="I81" s="5">
        <v>365000</v>
      </c>
      <c r="J81" s="5">
        <v>45000</v>
      </c>
      <c r="K81" s="5">
        <v>87669</v>
      </c>
      <c r="L81" s="5">
        <v>73609</v>
      </c>
      <c r="M81" s="5" t="s">
        <v>191</v>
      </c>
      <c r="N81" s="5" t="s">
        <v>478</v>
      </c>
      <c r="O81" s="5" t="s">
        <v>459</v>
      </c>
      <c r="P81" s="5" t="s">
        <v>28</v>
      </c>
      <c r="Q81" s="5" t="s">
        <v>552</v>
      </c>
      <c r="R81" s="5" t="s">
        <v>552</v>
      </c>
      <c r="S81" s="5">
        <v>7000</v>
      </c>
      <c r="T81" s="5">
        <v>0</v>
      </c>
      <c r="U81" s="5">
        <v>66609</v>
      </c>
      <c r="V81" s="5">
        <v>0</v>
      </c>
      <c r="W81" s="5">
        <v>438609</v>
      </c>
      <c r="X81" s="5">
        <v>22.8</v>
      </c>
      <c r="Y81" s="5">
        <v>27.2</v>
      </c>
      <c r="Z81" s="5">
        <v>19258</v>
      </c>
      <c r="AA81" s="5">
        <v>16110</v>
      </c>
      <c r="AB81" s="5">
        <v>0.8</v>
      </c>
      <c r="AC81" s="5">
        <v>100</v>
      </c>
      <c r="AD81" s="5">
        <v>0</v>
      </c>
      <c r="AE81" s="5">
        <v>104391</v>
      </c>
      <c r="AF81" s="5">
        <v>40600</v>
      </c>
      <c r="AG81" s="5">
        <v>0</v>
      </c>
      <c r="AH81">
        <v>0.31830000000000003</v>
      </c>
      <c r="AI81">
        <v>116179.50000000001</v>
      </c>
      <c r="AJ81">
        <v>23429.744700000003</v>
      </c>
      <c r="AK81" s="5">
        <v>21201.644700000001</v>
      </c>
      <c r="AL81" s="5">
        <v>139609.24470000001</v>
      </c>
      <c r="AM81" s="5">
        <v>70000</v>
      </c>
      <c r="AN81" s="5">
        <v>60000</v>
      </c>
      <c r="AO81" s="5">
        <v>70000</v>
      </c>
      <c r="AP81" s="5">
        <v>80000</v>
      </c>
      <c r="AQ81" s="5">
        <v>60000</v>
      </c>
      <c r="AR81" s="5">
        <v>60000</v>
      </c>
      <c r="AS81" s="5">
        <v>3719</v>
      </c>
      <c r="AT81" s="5" t="s">
        <v>62</v>
      </c>
      <c r="AU81" s="5" t="s">
        <v>63</v>
      </c>
      <c r="AV81" s="5" t="s">
        <v>52</v>
      </c>
      <c r="AW81" s="5">
        <v>0</v>
      </c>
      <c r="AX81" s="5">
        <v>91</v>
      </c>
    </row>
    <row r="82" spans="1:50">
      <c r="A82" s="5" t="s">
        <v>477</v>
      </c>
      <c r="B82" s="5" t="s">
        <v>309</v>
      </c>
      <c r="C82" s="5" t="s">
        <v>181</v>
      </c>
      <c r="D82" s="5" t="s">
        <v>474</v>
      </c>
      <c r="E82" s="5" t="s">
        <v>475</v>
      </c>
      <c r="F82" s="5" t="s">
        <v>475</v>
      </c>
      <c r="G82" s="5" t="s">
        <v>475</v>
      </c>
      <c r="H82" s="5">
        <v>30000</v>
      </c>
      <c r="I82" s="5">
        <v>30000</v>
      </c>
      <c r="J82" s="5">
        <v>0</v>
      </c>
      <c r="K82" s="5">
        <v>3000</v>
      </c>
      <c r="L82" s="5">
        <v>3000</v>
      </c>
      <c r="M82" s="5" t="s">
        <v>191</v>
      </c>
      <c r="N82" s="5" t="s">
        <v>476</v>
      </c>
      <c r="O82" s="5" t="s">
        <v>459</v>
      </c>
      <c r="P82" s="5" t="s">
        <v>28</v>
      </c>
      <c r="Q82" s="5" t="s">
        <v>562</v>
      </c>
      <c r="R82" s="5" t="s">
        <v>563</v>
      </c>
      <c r="S82" s="5">
        <v>3000</v>
      </c>
      <c r="T82" s="5">
        <v>0</v>
      </c>
      <c r="U82" s="5">
        <v>0</v>
      </c>
      <c r="V82" s="5">
        <v>0</v>
      </c>
      <c r="W82" s="5">
        <v>33000</v>
      </c>
      <c r="X82" s="5" t="s">
        <v>58</v>
      </c>
      <c r="Y82" s="5" t="s">
        <v>58</v>
      </c>
      <c r="Z82" s="5">
        <v>0</v>
      </c>
      <c r="AA82" s="5" t="s">
        <v>58</v>
      </c>
      <c r="AB82" s="5" t="s">
        <v>68</v>
      </c>
      <c r="AC82" s="5" t="s">
        <v>68</v>
      </c>
      <c r="AD82" s="5">
        <v>0</v>
      </c>
      <c r="AE82" s="5">
        <v>0</v>
      </c>
      <c r="AF82" s="5">
        <v>0</v>
      </c>
      <c r="AG82" s="5">
        <v>0</v>
      </c>
      <c r="AH82">
        <v>1.7323999999999999</v>
      </c>
      <c r="AI82">
        <v>51972</v>
      </c>
      <c r="AJ82">
        <v>5197.2</v>
      </c>
      <c r="AK82" s="5">
        <v>0</v>
      </c>
      <c r="AL82" s="5">
        <v>57169.2</v>
      </c>
      <c r="AM82" s="5">
        <v>0</v>
      </c>
      <c r="AN82" s="5">
        <v>1000</v>
      </c>
      <c r="AO82" s="5">
        <v>3000</v>
      </c>
      <c r="AP82" s="5">
        <v>6000</v>
      </c>
      <c r="AQ82" s="5">
        <v>6000</v>
      </c>
      <c r="AR82" s="5">
        <v>6000</v>
      </c>
      <c r="AS82" s="5">
        <v>3719</v>
      </c>
      <c r="AT82" s="5" t="s">
        <v>62</v>
      </c>
      <c r="AU82" s="5" t="s">
        <v>63</v>
      </c>
      <c r="AV82" s="5" t="s">
        <v>440</v>
      </c>
      <c r="AW82" s="5">
        <v>5197.2</v>
      </c>
      <c r="AX82" s="5">
        <v>39</v>
      </c>
    </row>
    <row r="83" spans="1:50">
      <c r="A83" s="5" t="s">
        <v>480</v>
      </c>
      <c r="B83" s="5" t="s">
        <v>310</v>
      </c>
      <c r="C83" s="5" t="s">
        <v>181</v>
      </c>
      <c r="D83" s="5">
        <v>3.1</v>
      </c>
      <c r="E83" s="5">
        <v>2.7</v>
      </c>
      <c r="F83" s="5">
        <v>30</v>
      </c>
      <c r="G83" s="5">
        <v>26</v>
      </c>
      <c r="H83" s="5">
        <v>2201000</v>
      </c>
      <c r="I83" s="5">
        <v>2226000</v>
      </c>
      <c r="J83" s="5">
        <v>213000</v>
      </c>
      <c r="K83" s="5">
        <v>414377</v>
      </c>
      <c r="L83" s="5">
        <v>228377</v>
      </c>
      <c r="M83" s="5" t="s">
        <v>191</v>
      </c>
      <c r="N83" s="5" t="s">
        <v>478</v>
      </c>
      <c r="O83" s="5" t="s">
        <v>459</v>
      </c>
      <c r="P83" s="5" t="s">
        <v>28</v>
      </c>
      <c r="Q83" s="5" t="s">
        <v>508</v>
      </c>
      <c r="R83" s="5" t="s">
        <v>508</v>
      </c>
      <c r="S83" s="5">
        <v>3900</v>
      </c>
      <c r="T83" s="5">
        <v>119000</v>
      </c>
      <c r="U83" s="5">
        <v>105477</v>
      </c>
      <c r="V83" s="5">
        <v>0</v>
      </c>
      <c r="W83" s="5">
        <v>2454377</v>
      </c>
      <c r="X83" s="5">
        <v>33.1</v>
      </c>
      <c r="Y83" s="5">
        <v>28.7</v>
      </c>
      <c r="Z83" s="5">
        <v>74115</v>
      </c>
      <c r="AA83" s="5">
        <v>85519</v>
      </c>
      <c r="AB83" s="5">
        <v>1.2</v>
      </c>
      <c r="AC83" s="5">
        <v>100</v>
      </c>
      <c r="AD83" s="5">
        <v>68590</v>
      </c>
      <c r="AE83" s="5">
        <v>471089</v>
      </c>
      <c r="AF83" s="5">
        <v>230000</v>
      </c>
      <c r="AG83" s="5">
        <v>0</v>
      </c>
      <c r="AH83">
        <v>0.1158</v>
      </c>
      <c r="AI83">
        <v>257770.8</v>
      </c>
      <c r="AJ83">
        <v>26446.0566</v>
      </c>
      <c r="AK83" s="5">
        <v>25994.436600000001</v>
      </c>
      <c r="AL83" s="5">
        <v>284216.8566</v>
      </c>
      <c r="AM83" s="5">
        <v>300000</v>
      </c>
      <c r="AN83" s="5">
        <v>450000</v>
      </c>
      <c r="AO83" s="5">
        <v>400000</v>
      </c>
      <c r="AP83" s="5">
        <v>400000</v>
      </c>
      <c r="AQ83" s="5">
        <v>450000</v>
      </c>
      <c r="AR83" s="5">
        <v>450000</v>
      </c>
      <c r="AS83" s="5">
        <v>3719</v>
      </c>
      <c r="AT83" s="5" t="s">
        <v>62</v>
      </c>
      <c r="AU83" s="5" t="s">
        <v>63</v>
      </c>
      <c r="AV83" s="5" t="s">
        <v>52</v>
      </c>
      <c r="AW83" s="5">
        <v>0</v>
      </c>
      <c r="AX83" s="5">
        <v>91</v>
      </c>
    </row>
    <row r="84" spans="1:50">
      <c r="A84" s="5" t="s">
        <v>490</v>
      </c>
      <c r="B84" s="5" t="s">
        <v>311</v>
      </c>
      <c r="C84" s="5" t="s">
        <v>181</v>
      </c>
      <c r="D84" s="5">
        <v>2.2999999999999998</v>
      </c>
      <c r="E84" s="5">
        <v>12.5</v>
      </c>
      <c r="F84" s="5">
        <v>10.9</v>
      </c>
      <c r="G84" s="5">
        <v>60.1</v>
      </c>
      <c r="H84" s="5">
        <v>233000</v>
      </c>
      <c r="I84" s="5">
        <v>227000</v>
      </c>
      <c r="J84" s="5">
        <v>227000</v>
      </c>
      <c r="K84" s="5">
        <v>80235</v>
      </c>
      <c r="L84" s="5">
        <v>47085</v>
      </c>
      <c r="M84" s="5" t="s">
        <v>191</v>
      </c>
      <c r="N84" s="5" t="s">
        <v>478</v>
      </c>
      <c r="O84" s="5" t="s">
        <v>459</v>
      </c>
      <c r="P84" s="5" t="s">
        <v>28</v>
      </c>
      <c r="R84" s="5" t="s">
        <v>506</v>
      </c>
      <c r="S84" s="5">
        <v>6000</v>
      </c>
      <c r="T84" s="5">
        <v>0</v>
      </c>
      <c r="U84" s="5">
        <v>41085</v>
      </c>
      <c r="V84" s="5">
        <v>0</v>
      </c>
      <c r="W84" s="5">
        <v>274085</v>
      </c>
      <c r="X84" s="5">
        <v>13.2</v>
      </c>
      <c r="Y84" s="5">
        <v>72.5</v>
      </c>
      <c r="Z84" s="5">
        <v>20772</v>
      </c>
      <c r="AA84" s="5">
        <v>3778</v>
      </c>
      <c r="AB84" s="5">
        <v>0.2</v>
      </c>
      <c r="AC84" s="5">
        <v>50</v>
      </c>
      <c r="AD84" s="5">
        <v>0</v>
      </c>
      <c r="AE84" s="5">
        <v>14000</v>
      </c>
      <c r="AF84" s="5">
        <v>20000</v>
      </c>
      <c r="AG84" s="5">
        <v>0</v>
      </c>
      <c r="AH84">
        <v>0.16320000000000001</v>
      </c>
      <c r="AI84">
        <v>37046.400000000001</v>
      </c>
      <c r="AJ84">
        <v>7684.2720000000008</v>
      </c>
      <c r="AK84" s="5">
        <v>6705.0720000000001</v>
      </c>
      <c r="AL84" s="5">
        <v>44730.672000000006</v>
      </c>
      <c r="AM84" s="5" t="s">
        <v>58</v>
      </c>
      <c r="AN84" s="5" t="s">
        <v>58</v>
      </c>
      <c r="AO84" s="5" t="s">
        <v>58</v>
      </c>
      <c r="AP84" s="5" t="s">
        <v>58</v>
      </c>
      <c r="AQ84" s="5" t="s">
        <v>58</v>
      </c>
      <c r="AR84" s="5" t="s">
        <v>58</v>
      </c>
      <c r="AS84" s="5">
        <v>3719</v>
      </c>
      <c r="AT84" s="5" t="s">
        <v>62</v>
      </c>
      <c r="AU84" s="5" t="s">
        <v>63</v>
      </c>
      <c r="AV84" s="5" t="s">
        <v>52</v>
      </c>
      <c r="AW84" s="5">
        <v>0</v>
      </c>
      <c r="AX84" s="5">
        <v>91</v>
      </c>
    </row>
    <row r="85" spans="1:50">
      <c r="A85" s="5" t="s">
        <v>477</v>
      </c>
      <c r="B85" s="5" t="s">
        <v>312</v>
      </c>
      <c r="C85" s="5" t="s">
        <v>181</v>
      </c>
      <c r="D85" s="5" t="s">
        <v>474</v>
      </c>
      <c r="E85" s="5" t="s">
        <v>475</v>
      </c>
      <c r="F85" s="5" t="s">
        <v>475</v>
      </c>
      <c r="G85" s="5" t="s">
        <v>475</v>
      </c>
      <c r="H85" s="5">
        <v>0</v>
      </c>
      <c r="I85" s="5">
        <v>0</v>
      </c>
      <c r="J85" s="5">
        <v>0</v>
      </c>
      <c r="K85" s="5">
        <v>500</v>
      </c>
      <c r="L85" s="5">
        <v>500</v>
      </c>
      <c r="M85" s="5" t="s">
        <v>191</v>
      </c>
      <c r="N85" s="5" t="s">
        <v>478</v>
      </c>
      <c r="O85" s="5" t="s">
        <v>459</v>
      </c>
      <c r="P85" s="5" t="s">
        <v>28</v>
      </c>
      <c r="Q85" s="5" t="s">
        <v>564</v>
      </c>
      <c r="R85" s="5" t="s">
        <v>565</v>
      </c>
      <c r="S85" s="5">
        <v>500</v>
      </c>
      <c r="T85" s="5">
        <v>0</v>
      </c>
      <c r="U85" s="5">
        <v>0</v>
      </c>
      <c r="V85" s="5">
        <v>0</v>
      </c>
      <c r="W85" s="5">
        <v>500</v>
      </c>
      <c r="X85" s="5" t="s">
        <v>58</v>
      </c>
      <c r="Y85" s="5" t="s">
        <v>58</v>
      </c>
      <c r="Z85" s="5">
        <v>0</v>
      </c>
      <c r="AA85" s="5" t="s">
        <v>58</v>
      </c>
      <c r="AB85" s="5" t="s">
        <v>68</v>
      </c>
      <c r="AC85" s="5" t="s">
        <v>68</v>
      </c>
      <c r="AD85" s="5">
        <v>0</v>
      </c>
      <c r="AE85" s="5">
        <v>0</v>
      </c>
      <c r="AF85" s="5">
        <v>0</v>
      </c>
      <c r="AG85" s="5">
        <v>0</v>
      </c>
      <c r="AH85">
        <v>0.16800000000000001</v>
      </c>
      <c r="AI85">
        <v>0</v>
      </c>
      <c r="AJ85">
        <v>84</v>
      </c>
      <c r="AK85" s="5">
        <v>0</v>
      </c>
      <c r="AL85" s="5">
        <v>84</v>
      </c>
      <c r="AM85" s="5" t="s">
        <v>58</v>
      </c>
      <c r="AN85" s="5" t="s">
        <v>58</v>
      </c>
      <c r="AO85" s="5" t="s">
        <v>58</v>
      </c>
      <c r="AP85" s="5" t="s">
        <v>58</v>
      </c>
      <c r="AQ85" s="5" t="s">
        <v>58</v>
      </c>
      <c r="AR85" s="5" t="s">
        <v>58</v>
      </c>
      <c r="AS85" s="5">
        <v>3719</v>
      </c>
      <c r="AT85" s="5" t="s">
        <v>62</v>
      </c>
      <c r="AU85" s="5" t="s">
        <v>63</v>
      </c>
      <c r="AV85" s="5" t="s">
        <v>440</v>
      </c>
      <c r="AW85" s="5">
        <v>84</v>
      </c>
      <c r="AX85" s="5">
        <v>82</v>
      </c>
    </row>
    <row r="86" spans="1:50">
      <c r="A86" s="5" t="s">
        <v>480</v>
      </c>
      <c r="B86" s="5" t="s">
        <v>313</v>
      </c>
      <c r="C86" s="5" t="s">
        <v>181</v>
      </c>
      <c r="D86" s="5">
        <v>55.9</v>
      </c>
      <c r="E86" s="5">
        <v>829.9</v>
      </c>
      <c r="F86" s="5">
        <v>72.5</v>
      </c>
      <c r="G86" s="5">
        <v>1076.2</v>
      </c>
      <c r="H86" s="5">
        <v>116000</v>
      </c>
      <c r="I86" s="5">
        <v>113000</v>
      </c>
      <c r="J86" s="5">
        <v>110000</v>
      </c>
      <c r="K86" s="5">
        <v>84138</v>
      </c>
      <c r="L86" s="5">
        <v>87138</v>
      </c>
      <c r="M86" s="5" t="s">
        <v>191</v>
      </c>
      <c r="N86" s="5" t="s">
        <v>478</v>
      </c>
      <c r="O86" s="5" t="s">
        <v>459</v>
      </c>
      <c r="P86" s="5" t="s">
        <v>28</v>
      </c>
      <c r="Q86" s="5" t="s">
        <v>566</v>
      </c>
      <c r="R86" s="5" t="s">
        <v>559</v>
      </c>
      <c r="S86" s="5">
        <v>82000</v>
      </c>
      <c r="T86" s="5">
        <v>0</v>
      </c>
      <c r="U86" s="5">
        <v>5138</v>
      </c>
      <c r="V86" s="5">
        <v>0</v>
      </c>
      <c r="W86" s="5">
        <v>200138</v>
      </c>
      <c r="X86" s="5">
        <v>128.4</v>
      </c>
      <c r="Y86" s="5">
        <v>1906.1</v>
      </c>
      <c r="Z86" s="5">
        <v>1559</v>
      </c>
      <c r="AA86" s="5">
        <v>105</v>
      </c>
      <c r="AB86" s="5">
        <v>0.1</v>
      </c>
      <c r="AC86" s="5">
        <v>50</v>
      </c>
      <c r="AD86" s="5">
        <v>0</v>
      </c>
      <c r="AE86" s="5">
        <v>0</v>
      </c>
      <c r="AF86" s="5">
        <v>942</v>
      </c>
      <c r="AG86" s="5">
        <v>0</v>
      </c>
      <c r="AH86">
        <v>0.15840000000000001</v>
      </c>
      <c r="AI86">
        <v>17899.2</v>
      </c>
      <c r="AJ86">
        <v>13802.659200000002</v>
      </c>
      <c r="AK86" s="5">
        <v>813.8592000000001</v>
      </c>
      <c r="AL86" s="5">
        <v>31701.859200000003</v>
      </c>
      <c r="AM86" s="5">
        <v>15000</v>
      </c>
      <c r="AN86" s="5">
        <v>15000</v>
      </c>
      <c r="AO86" s="5">
        <v>15000</v>
      </c>
      <c r="AP86" s="5">
        <v>15000</v>
      </c>
      <c r="AQ86" s="5">
        <v>15000</v>
      </c>
      <c r="AR86" s="5">
        <v>15000</v>
      </c>
      <c r="AS86" s="5">
        <v>3719</v>
      </c>
      <c r="AT86" s="5" t="s">
        <v>62</v>
      </c>
      <c r="AU86" s="5" t="s">
        <v>63</v>
      </c>
      <c r="AV86" s="5" t="s">
        <v>440</v>
      </c>
      <c r="AW86" s="5">
        <v>13802.659200000002</v>
      </c>
      <c r="AX86" s="5">
        <v>28</v>
      </c>
    </row>
    <row r="87" spans="1:50">
      <c r="A87" s="5" t="s">
        <v>480</v>
      </c>
      <c r="B87" s="5" t="s">
        <v>314</v>
      </c>
      <c r="C87" s="5" t="s">
        <v>181</v>
      </c>
      <c r="D87" s="5">
        <v>5</v>
      </c>
      <c r="E87" s="5">
        <v>3.3</v>
      </c>
      <c r="F87" s="5">
        <v>23.5</v>
      </c>
      <c r="G87" s="5">
        <v>15.5</v>
      </c>
      <c r="H87" s="5">
        <v>719000</v>
      </c>
      <c r="I87" s="5">
        <v>663000</v>
      </c>
      <c r="J87" s="5">
        <v>258000</v>
      </c>
      <c r="K87" s="5">
        <v>77674</v>
      </c>
      <c r="L87" s="5">
        <v>141194</v>
      </c>
      <c r="M87" s="5" t="s">
        <v>191</v>
      </c>
      <c r="N87" s="5" t="s">
        <v>478</v>
      </c>
      <c r="O87" s="5" t="s">
        <v>459</v>
      </c>
      <c r="P87" s="5" t="s">
        <v>28</v>
      </c>
      <c r="Q87" s="5" t="s">
        <v>567</v>
      </c>
      <c r="R87" s="5" t="s">
        <v>567</v>
      </c>
      <c r="S87" s="5">
        <v>71520</v>
      </c>
      <c r="T87" s="5">
        <v>30000</v>
      </c>
      <c r="U87" s="5">
        <v>39674</v>
      </c>
      <c r="V87" s="5">
        <v>0</v>
      </c>
      <c r="W87" s="5">
        <v>804194</v>
      </c>
      <c r="X87" s="5">
        <v>28.5</v>
      </c>
      <c r="Y87" s="5">
        <v>18.8</v>
      </c>
      <c r="Z87" s="5">
        <v>28168</v>
      </c>
      <c r="AA87" s="5">
        <v>42701</v>
      </c>
      <c r="AB87" s="5">
        <v>1.5</v>
      </c>
      <c r="AC87" s="5">
        <v>100</v>
      </c>
      <c r="AD87" s="5">
        <v>84110</v>
      </c>
      <c r="AE87" s="5">
        <v>300203</v>
      </c>
      <c r="AF87" s="5">
        <v>0</v>
      </c>
      <c r="AG87" s="5">
        <v>0</v>
      </c>
      <c r="AH87">
        <v>0.28820000000000001</v>
      </c>
      <c r="AI87">
        <v>191076.6</v>
      </c>
      <c r="AJ87">
        <v>40692.110800000002</v>
      </c>
      <c r="AK87" s="5">
        <v>20080.0468</v>
      </c>
      <c r="AL87" s="5">
        <v>231768.7108</v>
      </c>
      <c r="AM87" s="5">
        <v>200000</v>
      </c>
      <c r="AN87" s="5">
        <v>200000</v>
      </c>
      <c r="AO87" s="5">
        <v>200000</v>
      </c>
      <c r="AP87" s="5">
        <v>80000</v>
      </c>
      <c r="AQ87" s="5">
        <v>80000</v>
      </c>
      <c r="AR87" s="5">
        <v>80000</v>
      </c>
      <c r="AS87" s="5">
        <v>3719</v>
      </c>
      <c r="AT87" s="5" t="s">
        <v>62</v>
      </c>
      <c r="AU87" s="5" t="s">
        <v>63</v>
      </c>
      <c r="AV87" s="5" t="s">
        <v>52</v>
      </c>
      <c r="AW87" s="5">
        <v>0</v>
      </c>
      <c r="AX87" s="5">
        <v>91</v>
      </c>
    </row>
    <row r="88" spans="1:50">
      <c r="A88" s="5" t="s">
        <v>480</v>
      </c>
      <c r="B88" s="5" t="s">
        <v>315</v>
      </c>
      <c r="C88" s="5" t="s">
        <v>181</v>
      </c>
      <c r="D88" s="5">
        <v>111.8</v>
      </c>
      <c r="E88" s="5" t="s">
        <v>475</v>
      </c>
      <c r="F88" s="5">
        <v>6923.1</v>
      </c>
      <c r="G88" s="5" t="s">
        <v>475</v>
      </c>
      <c r="H88" s="5">
        <v>90000</v>
      </c>
      <c r="I88" s="5">
        <v>90000</v>
      </c>
      <c r="J88" s="5">
        <v>60000</v>
      </c>
      <c r="K88" s="5">
        <v>1454</v>
      </c>
      <c r="L88" s="5">
        <v>1454</v>
      </c>
      <c r="M88" s="5" t="s">
        <v>191</v>
      </c>
      <c r="N88" s="5" t="s">
        <v>476</v>
      </c>
      <c r="O88" s="5" t="s">
        <v>459</v>
      </c>
      <c r="P88" s="5" t="s">
        <v>28</v>
      </c>
      <c r="Q88" s="5" t="s">
        <v>568</v>
      </c>
      <c r="R88" s="5" t="s">
        <v>568</v>
      </c>
      <c r="S88" s="5">
        <v>1436</v>
      </c>
      <c r="T88" s="5">
        <v>0</v>
      </c>
      <c r="U88" s="5">
        <v>18</v>
      </c>
      <c r="V88" s="5">
        <v>0</v>
      </c>
      <c r="W88" s="5">
        <v>91454</v>
      </c>
      <c r="X88" s="5">
        <v>7034.9</v>
      </c>
      <c r="Y88" s="5" t="s">
        <v>58</v>
      </c>
      <c r="Z88" s="5">
        <v>13</v>
      </c>
      <c r="AA88" s="5" t="s">
        <v>58</v>
      </c>
      <c r="AB88" s="5" t="s">
        <v>68</v>
      </c>
      <c r="AC88" s="5" t="s">
        <v>68</v>
      </c>
      <c r="AD88" s="5">
        <v>0</v>
      </c>
      <c r="AE88" s="5">
        <v>0</v>
      </c>
      <c r="AF88" s="5">
        <v>0</v>
      </c>
      <c r="AG88" s="5">
        <v>0</v>
      </c>
      <c r="AH88">
        <v>0.14399999999999999</v>
      </c>
      <c r="AI88">
        <v>12959.999999999998</v>
      </c>
      <c r="AJ88">
        <v>209.37599999999998</v>
      </c>
      <c r="AK88" s="5">
        <v>2.5919999999999996</v>
      </c>
      <c r="AL88" s="5">
        <v>13169.375999999998</v>
      </c>
      <c r="AM88" s="5">
        <v>0</v>
      </c>
      <c r="AN88" s="5">
        <v>0</v>
      </c>
      <c r="AO88" s="5">
        <v>30000</v>
      </c>
      <c r="AP88" s="5">
        <v>30000</v>
      </c>
      <c r="AQ88" s="5">
        <v>30000</v>
      </c>
      <c r="AR88" s="5">
        <v>30000</v>
      </c>
      <c r="AS88" s="5">
        <v>3719</v>
      </c>
      <c r="AT88" s="5" t="s">
        <v>62</v>
      </c>
      <c r="AU88" s="5" t="s">
        <v>63</v>
      </c>
      <c r="AV88" s="5" t="s">
        <v>440</v>
      </c>
      <c r="AW88" s="5">
        <v>209.37599999999998</v>
      </c>
      <c r="AX88" s="5">
        <v>72</v>
      </c>
    </row>
    <row r="89" spans="1:50">
      <c r="A89" s="5" t="s">
        <v>480</v>
      </c>
      <c r="B89" s="5" t="s">
        <v>316</v>
      </c>
      <c r="C89" s="5" t="s">
        <v>181</v>
      </c>
      <c r="D89" s="5">
        <v>26.3</v>
      </c>
      <c r="E89" s="5" t="s">
        <v>475</v>
      </c>
      <c r="F89" s="5">
        <v>11.6</v>
      </c>
      <c r="G89" s="5" t="s">
        <v>475</v>
      </c>
      <c r="H89" s="5">
        <v>85000</v>
      </c>
      <c r="I89" s="5">
        <v>60000</v>
      </c>
      <c r="J89" s="5">
        <v>60000</v>
      </c>
      <c r="K89" s="5">
        <v>110453</v>
      </c>
      <c r="L89" s="5">
        <v>135453</v>
      </c>
      <c r="M89" s="5" t="s">
        <v>191</v>
      </c>
      <c r="N89" s="5" t="s">
        <v>478</v>
      </c>
      <c r="O89" s="5" t="s">
        <v>459</v>
      </c>
      <c r="P89" s="5" t="s">
        <v>28</v>
      </c>
      <c r="Q89" s="5" t="s">
        <v>569</v>
      </c>
      <c r="R89" s="5" t="s">
        <v>559</v>
      </c>
      <c r="S89" s="5">
        <v>130000</v>
      </c>
      <c r="T89" s="5">
        <v>0</v>
      </c>
      <c r="U89" s="5">
        <v>5453</v>
      </c>
      <c r="V89" s="5">
        <v>0</v>
      </c>
      <c r="W89" s="5">
        <v>195453</v>
      </c>
      <c r="X89" s="5">
        <v>37.9</v>
      </c>
      <c r="Y89" s="5" t="s">
        <v>58</v>
      </c>
      <c r="Z89" s="5">
        <v>5158</v>
      </c>
      <c r="AA89" s="5">
        <v>0</v>
      </c>
      <c r="AB89" s="5" t="s">
        <v>68</v>
      </c>
      <c r="AC89" s="5" t="s">
        <v>68</v>
      </c>
      <c r="AD89" s="5">
        <v>0</v>
      </c>
      <c r="AE89" s="5">
        <v>0</v>
      </c>
      <c r="AF89" s="5">
        <v>4021</v>
      </c>
      <c r="AG89" s="5">
        <v>0</v>
      </c>
      <c r="AH89">
        <v>0.18240000000000001</v>
      </c>
      <c r="AI89">
        <v>10944</v>
      </c>
      <c r="AJ89">
        <v>24706.627200000003</v>
      </c>
      <c r="AK89" s="5">
        <v>994.62720000000002</v>
      </c>
      <c r="AL89" s="5">
        <v>35650.627200000003</v>
      </c>
      <c r="AM89" s="5">
        <v>20000</v>
      </c>
      <c r="AN89" s="5">
        <v>20000</v>
      </c>
      <c r="AO89" s="5">
        <v>20000</v>
      </c>
      <c r="AP89" s="5">
        <v>20000</v>
      </c>
      <c r="AQ89" s="5">
        <v>20000</v>
      </c>
      <c r="AR89" s="5">
        <v>20000</v>
      </c>
      <c r="AS89" s="5">
        <v>3719</v>
      </c>
      <c r="AT89" s="5" t="s">
        <v>62</v>
      </c>
      <c r="AU89" s="5" t="s">
        <v>63</v>
      </c>
      <c r="AV89" s="5" t="s">
        <v>440</v>
      </c>
      <c r="AW89" s="5">
        <v>24706.627200000003</v>
      </c>
      <c r="AX89" s="5">
        <v>18</v>
      </c>
    </row>
    <row r="90" spans="1:50">
      <c r="A90" s="5" t="s">
        <v>480</v>
      </c>
      <c r="B90" s="5" t="s">
        <v>317</v>
      </c>
      <c r="C90" s="5" t="s">
        <v>181</v>
      </c>
      <c r="D90" s="5">
        <v>13.7</v>
      </c>
      <c r="E90" s="5">
        <v>22.9</v>
      </c>
      <c r="F90" s="5">
        <v>18.3</v>
      </c>
      <c r="G90" s="5">
        <v>30.6</v>
      </c>
      <c r="H90" s="5">
        <v>130000</v>
      </c>
      <c r="I90" s="5">
        <v>130000</v>
      </c>
      <c r="J90" s="5">
        <v>70000</v>
      </c>
      <c r="K90" s="5">
        <v>97267</v>
      </c>
      <c r="L90" s="5">
        <v>97249</v>
      </c>
      <c r="M90" s="5" t="s">
        <v>191</v>
      </c>
      <c r="N90" s="5" t="s">
        <v>478</v>
      </c>
      <c r="O90" s="5" t="s">
        <v>459</v>
      </c>
      <c r="P90" s="5" t="s">
        <v>28</v>
      </c>
      <c r="Q90" s="5" t="s">
        <v>506</v>
      </c>
      <c r="R90" s="5" t="s">
        <v>506</v>
      </c>
      <c r="S90" s="5">
        <v>35000</v>
      </c>
      <c r="T90" s="5">
        <v>0</v>
      </c>
      <c r="U90" s="5">
        <v>62249</v>
      </c>
      <c r="V90" s="5">
        <v>0</v>
      </c>
      <c r="W90" s="5">
        <v>227249</v>
      </c>
      <c r="X90" s="5">
        <v>32</v>
      </c>
      <c r="Y90" s="5">
        <v>53.5</v>
      </c>
      <c r="Z90" s="5">
        <v>7096</v>
      </c>
      <c r="AA90" s="5">
        <v>4250</v>
      </c>
      <c r="AB90" s="5">
        <v>0.6</v>
      </c>
      <c r="AC90" s="5">
        <v>100</v>
      </c>
      <c r="AD90" s="5">
        <v>0</v>
      </c>
      <c r="AE90" s="5">
        <v>38250</v>
      </c>
      <c r="AF90" s="5">
        <v>0</v>
      </c>
      <c r="AG90" s="5">
        <v>0</v>
      </c>
      <c r="AH90">
        <v>0.247</v>
      </c>
      <c r="AI90">
        <v>32110</v>
      </c>
      <c r="AJ90">
        <v>24020.503000000001</v>
      </c>
      <c r="AK90" s="5">
        <v>15375.503000000001</v>
      </c>
      <c r="AL90" s="5">
        <v>56130.502999999997</v>
      </c>
      <c r="AM90" s="5" t="s">
        <v>58</v>
      </c>
      <c r="AN90" s="5" t="s">
        <v>58</v>
      </c>
      <c r="AO90" s="5" t="s">
        <v>58</v>
      </c>
      <c r="AP90" s="5" t="s">
        <v>58</v>
      </c>
      <c r="AQ90" s="5" t="s">
        <v>58</v>
      </c>
      <c r="AR90" s="5" t="s">
        <v>58</v>
      </c>
      <c r="AS90" s="5">
        <v>3719</v>
      </c>
      <c r="AT90" s="5" t="s">
        <v>62</v>
      </c>
      <c r="AU90" s="5" t="s">
        <v>63</v>
      </c>
      <c r="AV90" s="5" t="s">
        <v>440</v>
      </c>
      <c r="AW90" s="5">
        <v>24020.503000000001</v>
      </c>
      <c r="AX90" s="5">
        <v>19</v>
      </c>
    </row>
    <row r="91" spans="1:50">
      <c r="A91" s="5" t="s">
        <v>480</v>
      </c>
      <c r="B91" s="5" t="s">
        <v>318</v>
      </c>
      <c r="C91" s="5" t="s">
        <v>181</v>
      </c>
      <c r="D91" s="5">
        <v>1.1000000000000001</v>
      </c>
      <c r="E91" s="5">
        <v>0.8</v>
      </c>
      <c r="F91" s="5">
        <v>25.3</v>
      </c>
      <c r="G91" s="5">
        <v>18.3</v>
      </c>
      <c r="H91" s="5">
        <v>738000</v>
      </c>
      <c r="I91" s="5">
        <v>896000</v>
      </c>
      <c r="J91" s="5">
        <v>291000</v>
      </c>
      <c r="K91" s="5">
        <v>63398</v>
      </c>
      <c r="L91" s="5">
        <v>37398</v>
      </c>
      <c r="M91" s="5" t="s">
        <v>191</v>
      </c>
      <c r="N91" s="5" t="s">
        <v>478</v>
      </c>
      <c r="O91" s="5" t="s">
        <v>459</v>
      </c>
      <c r="P91" s="5" t="s">
        <v>28</v>
      </c>
      <c r="Q91" s="5" t="s">
        <v>570</v>
      </c>
      <c r="R91" s="5" t="s">
        <v>570</v>
      </c>
      <c r="S91" s="5">
        <v>21000</v>
      </c>
      <c r="T91" s="5">
        <v>0</v>
      </c>
      <c r="U91" s="5">
        <v>16398</v>
      </c>
      <c r="V91" s="5">
        <v>0</v>
      </c>
      <c r="W91" s="5">
        <v>933398</v>
      </c>
      <c r="X91" s="5">
        <v>26.3</v>
      </c>
      <c r="Y91" s="5">
        <v>19.100000000000001</v>
      </c>
      <c r="Z91" s="5">
        <v>35465</v>
      </c>
      <c r="AA91" s="5">
        <v>48956</v>
      </c>
      <c r="AB91" s="5">
        <v>1.4</v>
      </c>
      <c r="AC91" s="5">
        <v>100</v>
      </c>
      <c r="AD91" s="5">
        <v>37602</v>
      </c>
      <c r="AE91" s="5">
        <v>309000</v>
      </c>
      <c r="AF91" s="5">
        <v>94000</v>
      </c>
      <c r="AG91" s="5">
        <v>0</v>
      </c>
      <c r="AH91">
        <v>0.21379999999999999</v>
      </c>
      <c r="AI91">
        <v>191564.79999999999</v>
      </c>
      <c r="AJ91">
        <v>7995.6923999999999</v>
      </c>
      <c r="AK91" s="5">
        <v>3505.8923999999997</v>
      </c>
      <c r="AL91" s="5">
        <v>199560.49239999999</v>
      </c>
      <c r="AM91" s="5">
        <v>150000</v>
      </c>
      <c r="AN91" s="5">
        <v>150000</v>
      </c>
      <c r="AO91" s="5">
        <v>150000</v>
      </c>
      <c r="AP91" s="5">
        <v>150000</v>
      </c>
      <c r="AQ91" s="5">
        <v>150000</v>
      </c>
      <c r="AR91" s="5">
        <v>150000</v>
      </c>
      <c r="AS91" s="5">
        <v>3719</v>
      </c>
      <c r="AT91" s="5" t="s">
        <v>62</v>
      </c>
      <c r="AU91" s="5" t="s">
        <v>63</v>
      </c>
      <c r="AV91" s="5" t="s">
        <v>52</v>
      </c>
      <c r="AW91" s="5">
        <v>0</v>
      </c>
      <c r="AX91" s="5">
        <v>91</v>
      </c>
    </row>
    <row r="92" spans="1:50">
      <c r="A92" s="5" t="s">
        <v>480</v>
      </c>
      <c r="B92" s="5" t="s">
        <v>319</v>
      </c>
      <c r="C92" s="5" t="s">
        <v>181</v>
      </c>
      <c r="D92" s="5">
        <v>830</v>
      </c>
      <c r="E92" s="5" t="s">
        <v>475</v>
      </c>
      <c r="F92" s="5">
        <v>1393.8</v>
      </c>
      <c r="G92" s="5" t="s">
        <v>475</v>
      </c>
      <c r="H92" s="5">
        <v>461000</v>
      </c>
      <c r="I92" s="5">
        <v>361000</v>
      </c>
      <c r="J92" s="5">
        <v>120000</v>
      </c>
      <c r="K92" s="5">
        <v>114962</v>
      </c>
      <c r="L92" s="5">
        <v>214962</v>
      </c>
      <c r="M92" s="5" t="s">
        <v>191</v>
      </c>
      <c r="N92" s="5" t="s">
        <v>476</v>
      </c>
      <c r="O92" s="5" t="s">
        <v>459</v>
      </c>
      <c r="P92" s="5" t="s">
        <v>495</v>
      </c>
      <c r="Q92" s="5" t="s">
        <v>571</v>
      </c>
      <c r="R92" s="5" t="s">
        <v>572</v>
      </c>
      <c r="S92" s="5">
        <v>194000</v>
      </c>
      <c r="T92" s="5">
        <v>0</v>
      </c>
      <c r="U92" s="5">
        <v>20962</v>
      </c>
      <c r="V92" s="5">
        <v>0</v>
      </c>
      <c r="W92" s="5">
        <v>575962</v>
      </c>
      <c r="X92" s="5">
        <v>2223.8000000000002</v>
      </c>
      <c r="Y92" s="5" t="s">
        <v>58</v>
      </c>
      <c r="Z92" s="5">
        <v>259</v>
      </c>
      <c r="AA92" s="5">
        <v>0</v>
      </c>
      <c r="AB92" s="5" t="s">
        <v>68</v>
      </c>
      <c r="AC92" s="5" t="s">
        <v>68</v>
      </c>
      <c r="AD92" s="5">
        <v>0</v>
      </c>
      <c r="AE92" s="5">
        <v>0</v>
      </c>
      <c r="AF92" s="5">
        <v>0</v>
      </c>
      <c r="AG92" s="5">
        <v>0</v>
      </c>
      <c r="AH92">
        <v>0.55100000000000005</v>
      </c>
      <c r="AI92">
        <v>198911.00000000003</v>
      </c>
      <c r="AJ92">
        <v>118444.06200000001</v>
      </c>
      <c r="AK92" s="5">
        <v>11550.062000000002</v>
      </c>
      <c r="AL92" s="5">
        <v>317355.06200000003</v>
      </c>
      <c r="AM92" s="5">
        <v>0</v>
      </c>
      <c r="AN92" s="5">
        <v>80000</v>
      </c>
      <c r="AO92" s="5">
        <v>80000</v>
      </c>
      <c r="AP92" s="5">
        <v>180000</v>
      </c>
      <c r="AQ92" s="5">
        <v>180000</v>
      </c>
      <c r="AR92" s="5">
        <v>180000</v>
      </c>
      <c r="AS92" s="5">
        <v>3719</v>
      </c>
      <c r="AT92" s="5" t="s">
        <v>62</v>
      </c>
      <c r="AU92" s="5" t="s">
        <v>63</v>
      </c>
      <c r="AV92" s="5" t="s">
        <v>440</v>
      </c>
      <c r="AW92" s="5">
        <v>118444.06200000001</v>
      </c>
      <c r="AX92" s="5">
        <v>5</v>
      </c>
    </row>
    <row r="93" spans="1:50">
      <c r="A93" s="5" t="s">
        <v>473</v>
      </c>
      <c r="B93" s="5" t="s">
        <v>321</v>
      </c>
      <c r="C93" s="5" t="s">
        <v>181</v>
      </c>
      <c r="D93" s="5" t="s">
        <v>474</v>
      </c>
      <c r="E93" s="5" t="s">
        <v>475</v>
      </c>
      <c r="F93" s="5" t="s">
        <v>475</v>
      </c>
      <c r="G93" s="5" t="s">
        <v>475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 t="s">
        <v>191</v>
      </c>
      <c r="N93" s="5" t="s">
        <v>478</v>
      </c>
      <c r="O93" s="5" t="s">
        <v>459</v>
      </c>
      <c r="P93" s="5" t="s">
        <v>28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 t="s">
        <v>58</v>
      </c>
      <c r="Y93" s="5" t="s">
        <v>58</v>
      </c>
      <c r="Z93" s="5">
        <v>0</v>
      </c>
      <c r="AA93" s="5" t="s">
        <v>58</v>
      </c>
      <c r="AB93" s="5" t="s">
        <v>68</v>
      </c>
      <c r="AC93" s="5" t="s">
        <v>68</v>
      </c>
      <c r="AD93" s="5">
        <v>0</v>
      </c>
      <c r="AE93" s="5">
        <v>0</v>
      </c>
      <c r="AF93" s="5">
        <v>0</v>
      </c>
      <c r="AG93" s="5">
        <v>0</v>
      </c>
      <c r="AH93">
        <v>0.2185</v>
      </c>
      <c r="AI93">
        <v>0</v>
      </c>
      <c r="AJ93">
        <v>0</v>
      </c>
      <c r="AK93" s="5">
        <v>0</v>
      </c>
      <c r="AL93" s="5">
        <v>0</v>
      </c>
      <c r="AM93" s="5" t="s">
        <v>58</v>
      </c>
      <c r="AN93" s="5" t="s">
        <v>58</v>
      </c>
      <c r="AO93" s="5" t="s">
        <v>58</v>
      </c>
      <c r="AP93" s="5" t="s">
        <v>58</v>
      </c>
      <c r="AQ93" s="5" t="s">
        <v>58</v>
      </c>
      <c r="AR93" s="5" t="s">
        <v>58</v>
      </c>
      <c r="AS93" s="5">
        <v>3719</v>
      </c>
      <c r="AT93" s="5" t="s">
        <v>62</v>
      </c>
      <c r="AU93" s="5" t="s">
        <v>63</v>
      </c>
      <c r="AV93" s="5" t="s">
        <v>52</v>
      </c>
      <c r="AW93" s="5">
        <v>0</v>
      </c>
      <c r="AX93" s="5">
        <v>91</v>
      </c>
    </row>
    <row r="94" spans="1:50">
      <c r="A94" s="5" t="s">
        <v>480</v>
      </c>
      <c r="B94" s="5" t="s">
        <v>322</v>
      </c>
      <c r="C94" s="5" t="s">
        <v>181</v>
      </c>
      <c r="D94" s="5">
        <v>7.1</v>
      </c>
      <c r="E94" s="5">
        <v>72.099999999999994</v>
      </c>
      <c r="F94" s="5">
        <v>22.2</v>
      </c>
      <c r="G94" s="5">
        <v>225.2</v>
      </c>
      <c r="H94" s="5">
        <v>75000</v>
      </c>
      <c r="I94" s="5">
        <v>75000</v>
      </c>
      <c r="J94" s="5">
        <v>33000</v>
      </c>
      <c r="K94" s="5">
        <v>24000</v>
      </c>
      <c r="L94" s="5">
        <v>24000</v>
      </c>
      <c r="M94" s="5" t="s">
        <v>191</v>
      </c>
      <c r="N94" s="5" t="s">
        <v>478</v>
      </c>
      <c r="O94" s="5" t="s">
        <v>459</v>
      </c>
      <c r="P94" s="5" t="s">
        <v>28</v>
      </c>
      <c r="Q94" s="5" t="s">
        <v>573</v>
      </c>
      <c r="R94" s="5" t="s">
        <v>501</v>
      </c>
      <c r="S94" s="5">
        <v>24000</v>
      </c>
      <c r="T94" s="5">
        <v>0</v>
      </c>
      <c r="U94" s="5">
        <v>0</v>
      </c>
      <c r="V94" s="5">
        <v>0</v>
      </c>
      <c r="W94" s="5">
        <v>99000</v>
      </c>
      <c r="X94" s="5">
        <v>29.3</v>
      </c>
      <c r="Y94" s="5">
        <v>297.3</v>
      </c>
      <c r="Z94" s="5">
        <v>3375</v>
      </c>
      <c r="AA94" s="5">
        <v>333</v>
      </c>
      <c r="AB94" s="5">
        <v>0.1</v>
      </c>
      <c r="AC94" s="5">
        <v>50</v>
      </c>
      <c r="AD94" s="5">
        <v>0</v>
      </c>
      <c r="AE94" s="5">
        <v>0</v>
      </c>
      <c r="AF94" s="5">
        <v>6000</v>
      </c>
      <c r="AG94" s="5">
        <v>9000</v>
      </c>
      <c r="AH94">
        <v>0.28499999999999998</v>
      </c>
      <c r="AI94">
        <v>21374.999999999996</v>
      </c>
      <c r="AJ94">
        <v>6839.9999999999991</v>
      </c>
      <c r="AK94" s="5">
        <v>0</v>
      </c>
      <c r="AL94" s="5">
        <v>28214.999999999996</v>
      </c>
      <c r="AM94" s="5">
        <v>9000</v>
      </c>
      <c r="AN94" s="5">
        <v>9000</v>
      </c>
      <c r="AO94" s="5">
        <v>15000</v>
      </c>
      <c r="AP94" s="5">
        <v>15000</v>
      </c>
      <c r="AQ94" s="5">
        <v>15000</v>
      </c>
      <c r="AR94" s="5">
        <v>15000</v>
      </c>
      <c r="AS94" s="5">
        <v>3719</v>
      </c>
      <c r="AT94" s="5" t="s">
        <v>62</v>
      </c>
      <c r="AU94" s="5" t="s">
        <v>63</v>
      </c>
      <c r="AV94" s="5" t="s">
        <v>52</v>
      </c>
      <c r="AW94" s="5">
        <v>0</v>
      </c>
      <c r="AX94" s="5">
        <v>91</v>
      </c>
    </row>
    <row r="95" spans="1:50">
      <c r="A95" s="5" t="s">
        <v>473</v>
      </c>
      <c r="B95" s="5" t="s">
        <v>330</v>
      </c>
      <c r="C95" s="5" t="s">
        <v>181</v>
      </c>
      <c r="D95" s="5" t="s">
        <v>474</v>
      </c>
      <c r="E95" s="5" t="s">
        <v>475</v>
      </c>
      <c r="F95" s="5" t="s">
        <v>475</v>
      </c>
      <c r="G95" s="5" t="s">
        <v>475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 t="s">
        <v>191</v>
      </c>
      <c r="N95" s="5" t="s">
        <v>478</v>
      </c>
      <c r="O95" s="5" t="s">
        <v>459</v>
      </c>
      <c r="P95" s="5" t="s">
        <v>28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 t="s">
        <v>58</v>
      </c>
      <c r="Y95" s="5" t="s">
        <v>58</v>
      </c>
      <c r="Z95" s="5">
        <v>0</v>
      </c>
      <c r="AA95" s="5" t="s">
        <v>58</v>
      </c>
      <c r="AB95" s="5" t="s">
        <v>68</v>
      </c>
      <c r="AC95" s="5" t="s">
        <v>68</v>
      </c>
      <c r="AD95" s="5">
        <v>0</v>
      </c>
      <c r="AE95" s="5">
        <v>0</v>
      </c>
      <c r="AF95" s="5">
        <v>0</v>
      </c>
      <c r="AG95" s="5">
        <v>0</v>
      </c>
      <c r="AH95">
        <v>1.4200000000000001E-2</v>
      </c>
      <c r="AI95">
        <v>0</v>
      </c>
      <c r="AJ95">
        <v>0</v>
      </c>
      <c r="AK95" s="5">
        <v>0</v>
      </c>
      <c r="AL95" s="5">
        <v>0</v>
      </c>
      <c r="AM95" s="5" t="s">
        <v>58</v>
      </c>
      <c r="AN95" s="5" t="s">
        <v>58</v>
      </c>
      <c r="AO95" s="5" t="s">
        <v>58</v>
      </c>
      <c r="AP95" s="5" t="s">
        <v>58</v>
      </c>
      <c r="AQ95" s="5" t="s">
        <v>58</v>
      </c>
      <c r="AR95" s="5" t="s">
        <v>58</v>
      </c>
      <c r="AS95" s="5">
        <v>3719</v>
      </c>
      <c r="AT95" s="5" t="s">
        <v>62</v>
      </c>
      <c r="AU95" s="5" t="s">
        <v>63</v>
      </c>
      <c r="AV95" s="5" t="s">
        <v>52</v>
      </c>
      <c r="AW95" s="5">
        <v>0</v>
      </c>
      <c r="AX95" s="5">
        <v>91</v>
      </c>
    </row>
    <row r="96" spans="1:50">
      <c r="A96" s="5" t="s">
        <v>477</v>
      </c>
      <c r="B96" s="5" t="s">
        <v>244</v>
      </c>
      <c r="C96" s="5" t="s">
        <v>243</v>
      </c>
      <c r="D96" s="5" t="s">
        <v>474</v>
      </c>
      <c r="E96" s="5" t="s">
        <v>475</v>
      </c>
      <c r="F96" s="5" t="s">
        <v>475</v>
      </c>
      <c r="G96" s="5" t="s">
        <v>475</v>
      </c>
      <c r="H96" s="5">
        <v>0</v>
      </c>
      <c r="I96" s="5">
        <v>0</v>
      </c>
      <c r="J96" s="5">
        <v>0</v>
      </c>
      <c r="K96" s="5">
        <v>9072</v>
      </c>
      <c r="L96" s="5">
        <v>9072</v>
      </c>
      <c r="M96" s="5" t="s">
        <v>191</v>
      </c>
      <c r="N96" s="5" t="s">
        <v>478</v>
      </c>
      <c r="O96" s="5" t="s">
        <v>459</v>
      </c>
      <c r="P96" s="5" t="s">
        <v>28</v>
      </c>
      <c r="Q96" s="5" t="s">
        <v>574</v>
      </c>
      <c r="R96" s="5" t="s">
        <v>575</v>
      </c>
      <c r="S96" s="5">
        <v>8000</v>
      </c>
      <c r="T96" s="5">
        <v>0</v>
      </c>
      <c r="U96" s="5">
        <v>1072</v>
      </c>
      <c r="V96" s="5">
        <v>0</v>
      </c>
      <c r="W96" s="5">
        <v>9072</v>
      </c>
      <c r="X96" s="5" t="s">
        <v>58</v>
      </c>
      <c r="Y96" s="5" t="s">
        <v>58</v>
      </c>
      <c r="Z96" s="5">
        <v>0</v>
      </c>
      <c r="AA96" s="5" t="s">
        <v>58</v>
      </c>
      <c r="AB96" s="5" t="s">
        <v>68</v>
      </c>
      <c r="AC96" s="5" t="s">
        <v>68</v>
      </c>
      <c r="AD96" s="5">
        <v>0</v>
      </c>
      <c r="AE96" s="5">
        <v>0</v>
      </c>
      <c r="AF96" s="5">
        <v>0</v>
      </c>
      <c r="AG96" s="5">
        <v>0</v>
      </c>
      <c r="AH96">
        <v>1.5100000000000001E-2</v>
      </c>
      <c r="AI96">
        <v>0</v>
      </c>
      <c r="AJ96">
        <v>136.9872</v>
      </c>
      <c r="AK96" s="5">
        <v>16.187200000000001</v>
      </c>
      <c r="AL96" s="5">
        <v>136.9872</v>
      </c>
      <c r="AM96" s="5" t="s">
        <v>58</v>
      </c>
      <c r="AN96" s="5" t="s">
        <v>58</v>
      </c>
      <c r="AO96" s="5" t="s">
        <v>58</v>
      </c>
      <c r="AP96" s="5" t="s">
        <v>58</v>
      </c>
      <c r="AQ96" s="5" t="s">
        <v>58</v>
      </c>
      <c r="AR96" s="5" t="s">
        <v>58</v>
      </c>
      <c r="AS96" s="5">
        <v>3719</v>
      </c>
      <c r="AT96" s="5" t="s">
        <v>62</v>
      </c>
      <c r="AU96" s="5" t="s">
        <v>63</v>
      </c>
      <c r="AV96" s="5" t="s">
        <v>440</v>
      </c>
      <c r="AW96" s="5">
        <v>136.9872</v>
      </c>
      <c r="AX96" s="5">
        <v>75</v>
      </c>
    </row>
    <row r="97" spans="1:50">
      <c r="A97" s="5" t="s">
        <v>477</v>
      </c>
      <c r="B97" s="5" t="s">
        <v>245</v>
      </c>
      <c r="C97" s="5" t="s">
        <v>243</v>
      </c>
      <c r="D97" s="5" t="s">
        <v>474</v>
      </c>
      <c r="E97" s="5" t="s">
        <v>475</v>
      </c>
      <c r="F97" s="5" t="s">
        <v>475</v>
      </c>
      <c r="G97" s="5" t="s">
        <v>475</v>
      </c>
      <c r="H97" s="5">
        <v>0</v>
      </c>
      <c r="I97" s="5">
        <v>0</v>
      </c>
      <c r="J97" s="5">
        <v>0</v>
      </c>
      <c r="K97" s="5">
        <v>220</v>
      </c>
      <c r="L97" s="5">
        <v>220</v>
      </c>
      <c r="M97" s="5" t="s">
        <v>191</v>
      </c>
      <c r="N97" s="5" t="s">
        <v>478</v>
      </c>
      <c r="O97" s="5" t="s">
        <v>576</v>
      </c>
      <c r="P97" s="5" t="s">
        <v>495</v>
      </c>
      <c r="Q97" s="5" t="s">
        <v>577</v>
      </c>
      <c r="R97" s="5" t="s">
        <v>578</v>
      </c>
      <c r="S97" s="5">
        <v>0</v>
      </c>
      <c r="T97" s="5">
        <v>0</v>
      </c>
      <c r="U97" s="5">
        <v>220</v>
      </c>
      <c r="V97" s="5">
        <v>0</v>
      </c>
      <c r="W97" s="5">
        <v>220</v>
      </c>
      <c r="X97" s="5" t="s">
        <v>58</v>
      </c>
      <c r="Y97" s="5" t="s">
        <v>58</v>
      </c>
      <c r="Z97" s="5">
        <v>0</v>
      </c>
      <c r="AA97" s="5" t="s">
        <v>58</v>
      </c>
      <c r="AB97" s="5" t="s">
        <v>68</v>
      </c>
      <c r="AC97" s="5" t="s">
        <v>68</v>
      </c>
      <c r="AD97" s="5">
        <v>0</v>
      </c>
      <c r="AE97" s="5">
        <v>0</v>
      </c>
      <c r="AF97" s="5">
        <v>0</v>
      </c>
      <c r="AG97" s="5">
        <v>0</v>
      </c>
      <c r="AH97">
        <v>1.9E-2</v>
      </c>
      <c r="AI97">
        <v>0</v>
      </c>
      <c r="AJ97">
        <v>4.18</v>
      </c>
      <c r="AK97" s="5">
        <v>4.18</v>
      </c>
      <c r="AL97" s="5">
        <v>4.18</v>
      </c>
      <c r="AM97" s="5" t="s">
        <v>58</v>
      </c>
      <c r="AN97" s="5" t="s">
        <v>58</v>
      </c>
      <c r="AO97" s="5" t="s">
        <v>58</v>
      </c>
      <c r="AP97" s="5" t="s">
        <v>58</v>
      </c>
      <c r="AQ97" s="5" t="s">
        <v>58</v>
      </c>
      <c r="AR97" s="5" t="s">
        <v>58</v>
      </c>
      <c r="AS97" s="5">
        <v>3719</v>
      </c>
      <c r="AT97" s="5" t="s">
        <v>62</v>
      </c>
      <c r="AU97" s="5" t="s">
        <v>63</v>
      </c>
      <c r="AV97" s="5" t="s">
        <v>440</v>
      </c>
      <c r="AW97" s="5">
        <v>4.18</v>
      </c>
      <c r="AX97" s="5">
        <v>90</v>
      </c>
    </row>
    <row r="98" spans="1:50">
      <c r="A98" s="5" t="s">
        <v>480</v>
      </c>
      <c r="B98" s="5" t="s">
        <v>320</v>
      </c>
      <c r="C98" s="5" t="s">
        <v>181</v>
      </c>
      <c r="D98" s="5">
        <v>2.7</v>
      </c>
      <c r="E98" s="5">
        <v>4</v>
      </c>
      <c r="F98" s="5">
        <v>32</v>
      </c>
      <c r="G98" s="5">
        <v>47.5</v>
      </c>
      <c r="H98" s="5">
        <v>36000</v>
      </c>
      <c r="I98" s="5">
        <v>36000</v>
      </c>
      <c r="J98" s="5">
        <v>24000</v>
      </c>
      <c r="K98" s="5">
        <v>3000</v>
      </c>
      <c r="L98" s="5">
        <v>3000</v>
      </c>
      <c r="M98" s="5" t="s">
        <v>250</v>
      </c>
      <c r="N98" s="5" t="s">
        <v>478</v>
      </c>
      <c r="O98" s="5" t="s">
        <v>459</v>
      </c>
      <c r="P98" s="5" t="s">
        <v>28</v>
      </c>
      <c r="Q98" s="5" t="s">
        <v>579</v>
      </c>
      <c r="R98" s="5">
        <v>0</v>
      </c>
      <c r="S98" s="5">
        <v>3000</v>
      </c>
      <c r="T98" s="5">
        <v>0</v>
      </c>
      <c r="U98" s="5">
        <v>0</v>
      </c>
      <c r="V98" s="5">
        <v>0</v>
      </c>
      <c r="W98" s="5">
        <v>39000</v>
      </c>
      <c r="X98" s="5">
        <v>34.700000000000003</v>
      </c>
      <c r="Y98" s="5">
        <v>51.5</v>
      </c>
      <c r="Z98" s="5">
        <v>1125</v>
      </c>
      <c r="AA98" s="5">
        <v>758</v>
      </c>
      <c r="AB98" s="5">
        <v>0.7</v>
      </c>
      <c r="AC98" s="5">
        <v>100</v>
      </c>
      <c r="AD98" s="5">
        <v>0</v>
      </c>
      <c r="AE98" s="5">
        <v>3222</v>
      </c>
      <c r="AF98" s="5">
        <v>3780</v>
      </c>
      <c r="AG98" s="5">
        <v>4560</v>
      </c>
      <c r="AH98">
        <v>0.247</v>
      </c>
      <c r="AI98">
        <v>8892</v>
      </c>
      <c r="AJ98">
        <v>741</v>
      </c>
      <c r="AK98" s="5">
        <v>0</v>
      </c>
      <c r="AL98" s="5">
        <v>9633</v>
      </c>
      <c r="AM98" s="5">
        <v>6000</v>
      </c>
      <c r="AN98" s="5">
        <v>3000</v>
      </c>
      <c r="AO98" s="5">
        <v>3000</v>
      </c>
      <c r="AP98" s="5">
        <v>3000</v>
      </c>
      <c r="AQ98" s="5">
        <v>3000</v>
      </c>
      <c r="AR98" s="5">
        <v>3000</v>
      </c>
      <c r="AS98" s="5">
        <v>3719</v>
      </c>
      <c r="AT98" s="5" t="s">
        <v>62</v>
      </c>
      <c r="AU98" s="5" t="s">
        <v>63</v>
      </c>
      <c r="AV98" s="5" t="s">
        <v>52</v>
      </c>
      <c r="AW98" s="5">
        <v>0</v>
      </c>
      <c r="AX98" s="5">
        <v>91</v>
      </c>
    </row>
    <row r="99" spans="1:50">
      <c r="A99" s="5" t="s">
        <v>490</v>
      </c>
      <c r="B99" s="5" t="s">
        <v>246</v>
      </c>
      <c r="C99" s="5" t="s">
        <v>243</v>
      </c>
      <c r="D99" s="5">
        <v>8</v>
      </c>
      <c r="E99" s="5" t="s">
        <v>475</v>
      </c>
      <c r="F99" s="5">
        <v>0</v>
      </c>
      <c r="G99" s="5" t="s">
        <v>475</v>
      </c>
      <c r="H99" s="5">
        <v>0</v>
      </c>
      <c r="I99" s="5">
        <v>0</v>
      </c>
      <c r="J99" s="5">
        <v>0</v>
      </c>
      <c r="K99" s="5">
        <v>800</v>
      </c>
      <c r="L99" s="5">
        <v>800</v>
      </c>
      <c r="M99" s="5" t="s">
        <v>191</v>
      </c>
      <c r="N99" s="5" t="s">
        <v>478</v>
      </c>
      <c r="O99" s="5" t="s">
        <v>459</v>
      </c>
      <c r="P99" s="5" t="s">
        <v>495</v>
      </c>
      <c r="R99" s="5" t="s">
        <v>580</v>
      </c>
      <c r="S99" s="5">
        <v>800</v>
      </c>
      <c r="T99" s="5">
        <v>0</v>
      </c>
      <c r="U99" s="5">
        <v>0</v>
      </c>
      <c r="V99" s="5">
        <v>0</v>
      </c>
      <c r="W99" s="5">
        <v>800</v>
      </c>
      <c r="X99" s="5">
        <v>8</v>
      </c>
      <c r="Y99" s="5" t="s">
        <v>58</v>
      </c>
      <c r="Z99" s="5">
        <v>100</v>
      </c>
      <c r="AA99" s="5" t="s">
        <v>58</v>
      </c>
      <c r="AB99" s="5" t="s">
        <v>68</v>
      </c>
      <c r="AC99" s="5" t="s">
        <v>68</v>
      </c>
      <c r="AD99" s="5">
        <v>0</v>
      </c>
      <c r="AE99" s="5">
        <v>0</v>
      </c>
      <c r="AF99" s="5">
        <v>0</v>
      </c>
      <c r="AG99" s="5">
        <v>0</v>
      </c>
      <c r="AH99">
        <v>9.4200000000000006E-2</v>
      </c>
      <c r="AI99">
        <v>0</v>
      </c>
      <c r="AJ99">
        <v>75.36</v>
      </c>
      <c r="AK99" s="5">
        <v>0</v>
      </c>
      <c r="AL99" s="5">
        <v>75.36</v>
      </c>
      <c r="AM99" s="5">
        <v>800</v>
      </c>
      <c r="AN99" s="5">
        <v>800</v>
      </c>
      <c r="AO99" s="5">
        <v>800</v>
      </c>
      <c r="AP99" s="5">
        <v>800</v>
      </c>
      <c r="AQ99" s="5">
        <v>800</v>
      </c>
      <c r="AR99" s="5">
        <v>800</v>
      </c>
      <c r="AS99" s="5">
        <v>3719</v>
      </c>
      <c r="AT99" s="5" t="s">
        <v>62</v>
      </c>
      <c r="AU99" s="5" t="s">
        <v>63</v>
      </c>
      <c r="AV99" s="5" t="s">
        <v>52</v>
      </c>
      <c r="AW99" s="5">
        <v>0</v>
      </c>
      <c r="AX99" s="5">
        <v>91</v>
      </c>
    </row>
    <row r="100" spans="1:50">
      <c r="A100" s="5" t="s">
        <v>480</v>
      </c>
      <c r="B100" s="5" t="s">
        <v>247</v>
      </c>
      <c r="C100" s="5" t="s">
        <v>243</v>
      </c>
      <c r="D100" s="5">
        <v>32</v>
      </c>
      <c r="E100" s="5">
        <v>12</v>
      </c>
      <c r="F100" s="5">
        <v>0</v>
      </c>
      <c r="G100" s="5">
        <v>0</v>
      </c>
      <c r="H100" s="5">
        <v>4000</v>
      </c>
      <c r="I100" s="5">
        <v>0</v>
      </c>
      <c r="J100" s="5">
        <v>0</v>
      </c>
      <c r="K100" s="5">
        <v>6000</v>
      </c>
      <c r="L100" s="5">
        <v>8000</v>
      </c>
      <c r="M100" s="5" t="s">
        <v>191</v>
      </c>
      <c r="N100" s="5" t="s">
        <v>478</v>
      </c>
      <c r="O100" s="5" t="s">
        <v>459</v>
      </c>
      <c r="P100" s="5" t="s">
        <v>28</v>
      </c>
      <c r="Q100" s="5" t="s">
        <v>581</v>
      </c>
      <c r="R100" s="5" t="s">
        <v>581</v>
      </c>
      <c r="S100" s="5">
        <v>8000</v>
      </c>
      <c r="T100" s="5">
        <v>0</v>
      </c>
      <c r="U100" s="5">
        <v>0</v>
      </c>
      <c r="V100" s="5">
        <v>0</v>
      </c>
      <c r="W100" s="5">
        <v>8000</v>
      </c>
      <c r="X100" s="5">
        <v>32</v>
      </c>
      <c r="Y100" s="5">
        <v>12</v>
      </c>
      <c r="Z100" s="5">
        <v>250</v>
      </c>
      <c r="AA100" s="5">
        <v>666</v>
      </c>
      <c r="AB100" s="5">
        <v>2.7</v>
      </c>
      <c r="AC100" s="5">
        <v>150</v>
      </c>
      <c r="AD100" s="5">
        <v>0</v>
      </c>
      <c r="AE100" s="5">
        <v>5099</v>
      </c>
      <c r="AF100" s="5">
        <v>4096</v>
      </c>
      <c r="AG100" s="5">
        <v>892</v>
      </c>
      <c r="AH100">
        <v>2.01E-2</v>
      </c>
      <c r="AI100">
        <v>0</v>
      </c>
      <c r="AJ100">
        <v>160.80000000000001</v>
      </c>
      <c r="AK100" s="5">
        <v>0</v>
      </c>
      <c r="AL100" s="5">
        <v>160.80000000000001</v>
      </c>
      <c r="AM100" s="5">
        <v>3000</v>
      </c>
      <c r="AN100" s="5">
        <v>6000</v>
      </c>
      <c r="AO100" s="5">
        <v>6000</v>
      </c>
      <c r="AP100" s="5">
        <v>3000</v>
      </c>
      <c r="AQ100" s="5">
        <v>3000</v>
      </c>
      <c r="AR100" s="5">
        <v>3000</v>
      </c>
      <c r="AS100" s="5">
        <v>3719</v>
      </c>
      <c r="AT100" s="5" t="s">
        <v>62</v>
      </c>
      <c r="AU100" s="5" t="s">
        <v>63</v>
      </c>
      <c r="AV100" s="5" t="s">
        <v>52</v>
      </c>
      <c r="AW100" s="5">
        <v>0</v>
      </c>
      <c r="AX100" s="5">
        <v>91</v>
      </c>
    </row>
    <row r="101" spans="1:50">
      <c r="A101" s="5" t="s">
        <v>497</v>
      </c>
      <c r="B101" s="5" t="s">
        <v>323</v>
      </c>
      <c r="C101" s="5" t="s">
        <v>181</v>
      </c>
      <c r="D101" s="5" t="s">
        <v>474</v>
      </c>
      <c r="E101" s="5">
        <v>11.1</v>
      </c>
      <c r="F101" s="5" t="s">
        <v>475</v>
      </c>
      <c r="G101" s="5">
        <v>113.7</v>
      </c>
      <c r="H101" s="5">
        <v>153000</v>
      </c>
      <c r="I101" s="5">
        <v>153000</v>
      </c>
      <c r="J101" s="5">
        <v>9000</v>
      </c>
      <c r="K101" s="5">
        <v>15000</v>
      </c>
      <c r="L101" s="5">
        <v>15000</v>
      </c>
      <c r="M101" s="5" t="s">
        <v>250</v>
      </c>
      <c r="N101" s="5" t="s">
        <v>478</v>
      </c>
      <c r="O101" s="5" t="s">
        <v>459</v>
      </c>
      <c r="P101" s="5" t="s">
        <v>28</v>
      </c>
      <c r="Q101" s="5" t="s">
        <v>528</v>
      </c>
      <c r="R101" s="5" t="s">
        <v>528</v>
      </c>
      <c r="S101" s="5">
        <v>15000</v>
      </c>
      <c r="T101" s="5">
        <v>0</v>
      </c>
      <c r="U101" s="5">
        <v>0</v>
      </c>
      <c r="V101" s="5">
        <v>0</v>
      </c>
      <c r="W101" s="5">
        <v>168000</v>
      </c>
      <c r="X101" s="5" t="s">
        <v>58</v>
      </c>
      <c r="Y101" s="5">
        <v>124.8</v>
      </c>
      <c r="Z101" s="5">
        <v>0</v>
      </c>
      <c r="AA101" s="5">
        <v>1346</v>
      </c>
      <c r="AB101" s="5" t="s">
        <v>65</v>
      </c>
      <c r="AC101" s="5" t="s">
        <v>65</v>
      </c>
      <c r="AD101" s="5">
        <v>0</v>
      </c>
      <c r="AE101" s="5">
        <v>12114</v>
      </c>
      <c r="AF101" s="5">
        <v>0</v>
      </c>
      <c r="AG101" s="5">
        <v>9500</v>
      </c>
      <c r="AH101">
        <v>0.26600000000000001</v>
      </c>
      <c r="AI101">
        <v>40698</v>
      </c>
      <c r="AJ101">
        <v>3990</v>
      </c>
      <c r="AK101" s="5">
        <v>0</v>
      </c>
      <c r="AL101" s="5">
        <v>44688</v>
      </c>
      <c r="AM101" s="5">
        <v>12000</v>
      </c>
      <c r="AN101" s="5">
        <v>18000</v>
      </c>
      <c r="AO101" s="5">
        <v>18000</v>
      </c>
      <c r="AP101" s="5">
        <v>18000</v>
      </c>
      <c r="AQ101" s="5">
        <v>45000</v>
      </c>
      <c r="AR101" s="5">
        <v>45000</v>
      </c>
      <c r="AS101" s="5">
        <v>3719</v>
      </c>
      <c r="AT101" s="5" t="s">
        <v>62</v>
      </c>
      <c r="AU101" s="5" t="s">
        <v>63</v>
      </c>
      <c r="AV101" s="5" t="s">
        <v>440</v>
      </c>
      <c r="AW101" s="5">
        <v>3990</v>
      </c>
      <c r="AX101" s="5">
        <v>44</v>
      </c>
    </row>
    <row r="102" spans="1:50">
      <c r="A102" s="5" t="s">
        <v>477</v>
      </c>
      <c r="B102" s="5" t="s">
        <v>324</v>
      </c>
      <c r="C102" s="5" t="s">
        <v>181</v>
      </c>
      <c r="D102" s="5" t="s">
        <v>474</v>
      </c>
      <c r="E102" s="5" t="s">
        <v>475</v>
      </c>
      <c r="F102" s="5" t="s">
        <v>475</v>
      </c>
      <c r="G102" s="5" t="s">
        <v>475</v>
      </c>
      <c r="H102" s="5">
        <v>36000</v>
      </c>
      <c r="I102" s="5">
        <v>36000</v>
      </c>
      <c r="J102" s="5">
        <v>18000</v>
      </c>
      <c r="K102" s="5">
        <v>0</v>
      </c>
      <c r="L102" s="5">
        <v>0</v>
      </c>
      <c r="M102" s="5" t="s">
        <v>250</v>
      </c>
      <c r="N102" s="5" t="s">
        <v>476</v>
      </c>
      <c r="O102" s="5" t="s">
        <v>459</v>
      </c>
      <c r="P102" s="5" t="s">
        <v>28</v>
      </c>
      <c r="Q102" s="5" t="s">
        <v>582</v>
      </c>
      <c r="R102" s="5" t="s">
        <v>582</v>
      </c>
      <c r="S102" s="5">
        <v>0</v>
      </c>
      <c r="T102" s="5">
        <v>0</v>
      </c>
      <c r="U102" s="5">
        <v>0</v>
      </c>
      <c r="V102" s="5">
        <v>0</v>
      </c>
      <c r="W102" s="5">
        <v>36000</v>
      </c>
      <c r="X102" s="5" t="s">
        <v>58</v>
      </c>
      <c r="Y102" s="5" t="s">
        <v>58</v>
      </c>
      <c r="Z102" s="5">
        <v>0</v>
      </c>
      <c r="AA102" s="5" t="s">
        <v>58</v>
      </c>
      <c r="AB102" s="5" t="s">
        <v>68</v>
      </c>
      <c r="AC102" s="5" t="s">
        <v>68</v>
      </c>
      <c r="AD102" s="5">
        <v>0</v>
      </c>
      <c r="AE102" s="5">
        <v>0</v>
      </c>
      <c r="AF102" s="5">
        <v>0</v>
      </c>
      <c r="AG102" s="5">
        <v>0</v>
      </c>
      <c r="AH102">
        <v>0</v>
      </c>
      <c r="AI102">
        <v>0</v>
      </c>
      <c r="AJ102">
        <v>0</v>
      </c>
      <c r="AK102" s="5">
        <v>0</v>
      </c>
      <c r="AL102" s="5">
        <v>0</v>
      </c>
      <c r="AM102" s="5">
        <v>0</v>
      </c>
      <c r="AN102" s="5">
        <v>6000</v>
      </c>
      <c r="AO102" s="5">
        <v>6000</v>
      </c>
      <c r="AP102" s="5">
        <v>6000</v>
      </c>
      <c r="AQ102" s="5">
        <v>6000</v>
      </c>
      <c r="AR102" s="5">
        <v>6000</v>
      </c>
      <c r="AS102" s="5">
        <v>3719</v>
      </c>
      <c r="AT102" s="5" t="s">
        <v>62</v>
      </c>
      <c r="AU102" s="5" t="s">
        <v>63</v>
      </c>
      <c r="AV102" s="5" t="s">
        <v>440</v>
      </c>
      <c r="AW102" s="5">
        <v>0</v>
      </c>
      <c r="AX102" s="5">
        <v>91</v>
      </c>
    </row>
    <row r="103" spans="1:50">
      <c r="A103" s="5" t="s">
        <v>477</v>
      </c>
      <c r="B103" s="5" t="s">
        <v>325</v>
      </c>
      <c r="C103" s="5" t="s">
        <v>181</v>
      </c>
      <c r="D103" s="5" t="s">
        <v>474</v>
      </c>
      <c r="E103" s="5" t="s">
        <v>475</v>
      </c>
      <c r="F103" s="5" t="s">
        <v>475</v>
      </c>
      <c r="G103" s="5" t="s">
        <v>475</v>
      </c>
      <c r="H103" s="5">
        <v>0</v>
      </c>
      <c r="I103" s="5">
        <v>0</v>
      </c>
      <c r="J103" s="5">
        <v>0</v>
      </c>
      <c r="K103" s="5">
        <v>12000</v>
      </c>
      <c r="L103" s="5">
        <v>12000</v>
      </c>
      <c r="M103" s="5" t="s">
        <v>250</v>
      </c>
      <c r="N103" s="5" t="s">
        <v>478</v>
      </c>
      <c r="O103" s="5" t="s">
        <v>486</v>
      </c>
      <c r="P103" s="5" t="s">
        <v>28</v>
      </c>
      <c r="Q103" s="5" t="s">
        <v>583</v>
      </c>
      <c r="R103" s="5" t="s">
        <v>489</v>
      </c>
      <c r="S103" s="5">
        <v>12000</v>
      </c>
      <c r="T103" s="5">
        <v>0</v>
      </c>
      <c r="U103" s="5">
        <v>0</v>
      </c>
      <c r="V103" s="5">
        <v>0</v>
      </c>
      <c r="W103" s="5">
        <v>12000</v>
      </c>
      <c r="X103" s="5" t="s">
        <v>58</v>
      </c>
      <c r="Y103" s="5" t="s">
        <v>58</v>
      </c>
      <c r="Z103" s="5">
        <v>0</v>
      </c>
      <c r="AA103" s="5" t="s">
        <v>58</v>
      </c>
      <c r="AB103" s="5" t="s">
        <v>68</v>
      </c>
      <c r="AC103" s="5" t="s">
        <v>68</v>
      </c>
      <c r="AD103" s="5">
        <v>0</v>
      </c>
      <c r="AE103" s="5">
        <v>0</v>
      </c>
      <c r="AF103" s="5">
        <v>0</v>
      </c>
      <c r="AG103" s="5">
        <v>0</v>
      </c>
      <c r="AH103">
        <v>0.36099999999999999</v>
      </c>
      <c r="AI103">
        <v>0</v>
      </c>
      <c r="AJ103">
        <v>4332</v>
      </c>
      <c r="AK103" s="5">
        <v>0</v>
      </c>
      <c r="AL103" s="5">
        <v>4332</v>
      </c>
      <c r="AM103" s="5" t="s">
        <v>58</v>
      </c>
      <c r="AN103" s="5" t="s">
        <v>58</v>
      </c>
      <c r="AO103" s="5" t="s">
        <v>58</v>
      </c>
      <c r="AP103" s="5" t="s">
        <v>58</v>
      </c>
      <c r="AQ103" s="5" t="s">
        <v>58</v>
      </c>
      <c r="AR103" s="5" t="s">
        <v>58</v>
      </c>
      <c r="AS103" s="5">
        <v>3719</v>
      </c>
      <c r="AT103" s="5" t="s">
        <v>62</v>
      </c>
      <c r="AU103" s="5" t="s">
        <v>63</v>
      </c>
      <c r="AV103" s="5" t="s">
        <v>440</v>
      </c>
      <c r="AW103" s="5">
        <v>4332</v>
      </c>
      <c r="AX103" s="5">
        <v>43</v>
      </c>
    </row>
    <row r="104" spans="1:50">
      <c r="A104" s="5" t="s">
        <v>480</v>
      </c>
      <c r="B104" s="5" t="s">
        <v>326</v>
      </c>
      <c r="C104" s="5" t="s">
        <v>181</v>
      </c>
      <c r="D104" s="5">
        <v>37.299999999999997</v>
      </c>
      <c r="E104" s="5">
        <v>36.9</v>
      </c>
      <c r="F104" s="5">
        <v>0</v>
      </c>
      <c r="G104" s="5">
        <v>0</v>
      </c>
      <c r="H104" s="5">
        <v>81000</v>
      </c>
      <c r="I104" s="5">
        <v>0</v>
      </c>
      <c r="J104" s="5">
        <v>0</v>
      </c>
      <c r="K104" s="5">
        <v>495000</v>
      </c>
      <c r="L104" s="5">
        <v>531000</v>
      </c>
      <c r="M104" s="5" t="s">
        <v>250</v>
      </c>
      <c r="N104" s="5" t="s">
        <v>478</v>
      </c>
      <c r="O104" s="5" t="s">
        <v>459</v>
      </c>
      <c r="P104" s="5" t="s">
        <v>28</v>
      </c>
      <c r="Q104" s="5" t="s">
        <v>584</v>
      </c>
      <c r="R104" s="5" t="s">
        <v>584</v>
      </c>
      <c r="S104" s="5">
        <v>531000</v>
      </c>
      <c r="T104" s="5">
        <v>0</v>
      </c>
      <c r="U104" s="5">
        <v>0</v>
      </c>
      <c r="V104" s="5">
        <v>0</v>
      </c>
      <c r="W104" s="5">
        <v>531000</v>
      </c>
      <c r="X104" s="5">
        <v>37.299999999999997</v>
      </c>
      <c r="Y104" s="5">
        <v>36.9</v>
      </c>
      <c r="Z104" s="5">
        <v>14250</v>
      </c>
      <c r="AA104" s="5">
        <v>14393</v>
      </c>
      <c r="AB104" s="5">
        <v>1</v>
      </c>
      <c r="AC104" s="5">
        <v>100</v>
      </c>
      <c r="AD104" s="5">
        <v>0</v>
      </c>
      <c r="AE104" s="5">
        <v>80539</v>
      </c>
      <c r="AF104" s="5">
        <v>72300</v>
      </c>
      <c r="AG104" s="5">
        <v>92350</v>
      </c>
      <c r="AH104">
        <v>6.08E-2</v>
      </c>
      <c r="AI104">
        <v>0</v>
      </c>
      <c r="AJ104">
        <v>32284.799999999999</v>
      </c>
      <c r="AK104" s="5">
        <v>0</v>
      </c>
      <c r="AL104" s="5">
        <v>32284.799999999999</v>
      </c>
      <c r="AM104" s="5">
        <v>60000</v>
      </c>
      <c r="AN104" s="5">
        <v>81000</v>
      </c>
      <c r="AO104" s="5">
        <v>81000</v>
      </c>
      <c r="AP104" s="5">
        <v>87000</v>
      </c>
      <c r="AQ104" s="5">
        <v>75000</v>
      </c>
      <c r="AR104" s="5">
        <v>75000</v>
      </c>
      <c r="AS104" s="5">
        <v>3719</v>
      </c>
      <c r="AT104" s="5" t="s">
        <v>62</v>
      </c>
      <c r="AU104" s="5" t="s">
        <v>63</v>
      </c>
      <c r="AV104" s="5" t="s">
        <v>52</v>
      </c>
      <c r="AW104" s="5">
        <v>0</v>
      </c>
      <c r="AX104" s="5">
        <v>91</v>
      </c>
    </row>
    <row r="105" spans="1:50">
      <c r="A105" s="5" t="s">
        <v>480</v>
      </c>
      <c r="B105" s="5" t="s">
        <v>327</v>
      </c>
      <c r="C105" s="5" t="s">
        <v>181</v>
      </c>
      <c r="D105" s="5">
        <v>89.9</v>
      </c>
      <c r="E105" s="5" t="s">
        <v>475</v>
      </c>
      <c r="F105" s="5">
        <v>84.5</v>
      </c>
      <c r="G105" s="5" t="s">
        <v>475</v>
      </c>
      <c r="H105" s="5">
        <v>6000</v>
      </c>
      <c r="I105" s="5">
        <v>6000</v>
      </c>
      <c r="J105" s="5">
        <v>6000</v>
      </c>
      <c r="K105" s="5">
        <v>6381</v>
      </c>
      <c r="L105" s="5">
        <v>6381</v>
      </c>
      <c r="M105" s="5" t="s">
        <v>250</v>
      </c>
      <c r="N105" s="5" t="s">
        <v>478</v>
      </c>
      <c r="O105" s="5" t="s">
        <v>459</v>
      </c>
      <c r="P105" s="5" t="s">
        <v>28</v>
      </c>
      <c r="Q105" s="5" t="s">
        <v>585</v>
      </c>
      <c r="R105" s="5" t="s">
        <v>586</v>
      </c>
      <c r="S105" s="5">
        <v>3000</v>
      </c>
      <c r="T105" s="5">
        <v>0</v>
      </c>
      <c r="U105" s="5">
        <v>3381</v>
      </c>
      <c r="V105" s="5">
        <v>0</v>
      </c>
      <c r="W105" s="5">
        <v>12381</v>
      </c>
      <c r="X105" s="5">
        <v>174.4</v>
      </c>
      <c r="Y105" s="5" t="s">
        <v>58</v>
      </c>
      <c r="Z105" s="5">
        <v>71</v>
      </c>
      <c r="AA105" s="5" t="s">
        <v>58</v>
      </c>
      <c r="AB105" s="5" t="s">
        <v>68</v>
      </c>
      <c r="AC105" s="5" t="s">
        <v>68</v>
      </c>
      <c r="AD105" s="5">
        <v>0</v>
      </c>
      <c r="AE105" s="5">
        <v>0</v>
      </c>
      <c r="AF105" s="5">
        <v>0</v>
      </c>
      <c r="AG105" s="5">
        <v>0</v>
      </c>
      <c r="AH105">
        <v>1.7100000000000001E-2</v>
      </c>
      <c r="AI105">
        <v>102.60000000000001</v>
      </c>
      <c r="AJ105">
        <v>109.1151</v>
      </c>
      <c r="AK105" s="5">
        <v>57.815100000000001</v>
      </c>
      <c r="AL105" s="5">
        <v>211.71510000000001</v>
      </c>
      <c r="AM105" s="5" t="s">
        <v>58</v>
      </c>
      <c r="AN105" s="5" t="s">
        <v>58</v>
      </c>
      <c r="AO105" s="5" t="s">
        <v>58</v>
      </c>
      <c r="AP105" s="5" t="s">
        <v>58</v>
      </c>
      <c r="AQ105" s="5" t="s">
        <v>58</v>
      </c>
      <c r="AR105" s="5" t="s">
        <v>58</v>
      </c>
      <c r="AS105" s="5">
        <v>3719</v>
      </c>
      <c r="AT105" s="5" t="s">
        <v>62</v>
      </c>
      <c r="AU105" s="5" t="s">
        <v>63</v>
      </c>
      <c r="AV105" s="5" t="s">
        <v>440</v>
      </c>
      <c r="AW105" s="5">
        <v>109.1151</v>
      </c>
      <c r="AX105" s="5">
        <v>78</v>
      </c>
    </row>
    <row r="106" spans="1:50">
      <c r="A106" s="5" t="s">
        <v>480</v>
      </c>
      <c r="B106" s="5" t="s">
        <v>328</v>
      </c>
      <c r="C106" s="5" t="s">
        <v>181</v>
      </c>
      <c r="D106" s="5">
        <v>22.7</v>
      </c>
      <c r="E106" s="5">
        <v>19.8</v>
      </c>
      <c r="F106" s="5">
        <v>28.5</v>
      </c>
      <c r="G106" s="5">
        <v>24.8</v>
      </c>
      <c r="H106" s="5">
        <v>6870000</v>
      </c>
      <c r="I106" s="5">
        <v>6219000</v>
      </c>
      <c r="J106" s="5">
        <v>3690000</v>
      </c>
      <c r="K106" s="5">
        <v>4961000</v>
      </c>
      <c r="L106" s="5">
        <v>4964000</v>
      </c>
      <c r="M106" s="5" t="s">
        <v>250</v>
      </c>
      <c r="N106" s="5" t="s">
        <v>478</v>
      </c>
      <c r="O106" s="5" t="s">
        <v>459</v>
      </c>
      <c r="P106" s="5" t="s">
        <v>28</v>
      </c>
      <c r="Q106" s="5" t="s">
        <v>587</v>
      </c>
      <c r="R106" s="5" t="s">
        <v>587</v>
      </c>
      <c r="S106" s="5">
        <v>4844000</v>
      </c>
      <c r="T106" s="5">
        <v>0</v>
      </c>
      <c r="U106" s="5">
        <v>120000</v>
      </c>
      <c r="V106" s="5">
        <v>0</v>
      </c>
      <c r="W106" s="5">
        <v>11183000</v>
      </c>
      <c r="X106" s="5">
        <v>51.2</v>
      </c>
      <c r="Y106" s="5">
        <v>44.6</v>
      </c>
      <c r="Z106" s="5">
        <v>218212</v>
      </c>
      <c r="AA106" s="5">
        <v>250541</v>
      </c>
      <c r="AB106" s="5">
        <v>1.1000000000000001</v>
      </c>
      <c r="AC106" s="5">
        <v>100</v>
      </c>
      <c r="AD106" s="5">
        <v>0</v>
      </c>
      <c r="AE106" s="5">
        <v>1552807</v>
      </c>
      <c r="AF106" s="5">
        <v>1089538</v>
      </c>
      <c r="AG106" s="5">
        <v>1770960</v>
      </c>
      <c r="AH106">
        <v>2.8500000000000001E-2</v>
      </c>
      <c r="AI106">
        <v>177241.5</v>
      </c>
      <c r="AJ106">
        <v>141474</v>
      </c>
      <c r="AK106" s="5">
        <v>3420</v>
      </c>
      <c r="AL106" s="5">
        <v>318715.5</v>
      </c>
      <c r="AM106" s="5">
        <v>1150000</v>
      </c>
      <c r="AN106" s="5">
        <v>1800000</v>
      </c>
      <c r="AO106" s="5">
        <v>2500000</v>
      </c>
      <c r="AP106" s="5">
        <v>2500000</v>
      </c>
      <c r="AQ106" s="5">
        <v>2500000</v>
      </c>
      <c r="AR106" s="5">
        <v>2500000</v>
      </c>
      <c r="AS106" s="5">
        <v>3719</v>
      </c>
      <c r="AT106" s="5" t="s">
        <v>62</v>
      </c>
      <c r="AU106" s="5" t="s">
        <v>63</v>
      </c>
      <c r="AV106" s="5" t="s">
        <v>440</v>
      </c>
      <c r="AW106" s="5">
        <v>141474</v>
      </c>
      <c r="AX106" s="5">
        <v>1</v>
      </c>
    </row>
    <row r="107" spans="1:50">
      <c r="A107" s="5" t="s">
        <v>480</v>
      </c>
      <c r="B107" s="5" t="s">
        <v>329</v>
      </c>
      <c r="C107" s="5" t="s">
        <v>181</v>
      </c>
      <c r="D107" s="5">
        <v>32</v>
      </c>
      <c r="E107" s="5" t="s">
        <v>475</v>
      </c>
      <c r="F107" s="5">
        <v>24</v>
      </c>
      <c r="G107" s="5" t="s">
        <v>475</v>
      </c>
      <c r="H107" s="5">
        <v>30000</v>
      </c>
      <c r="I107" s="5">
        <v>30000</v>
      </c>
      <c r="J107" s="5">
        <v>20000</v>
      </c>
      <c r="K107" s="5">
        <v>40000</v>
      </c>
      <c r="L107" s="5">
        <v>40000</v>
      </c>
      <c r="M107" s="5" t="s">
        <v>250</v>
      </c>
      <c r="N107" s="5" t="s">
        <v>478</v>
      </c>
      <c r="O107" s="5" t="s">
        <v>459</v>
      </c>
      <c r="P107" s="5" t="s">
        <v>28</v>
      </c>
      <c r="Q107" s="5" t="s">
        <v>588</v>
      </c>
      <c r="R107" s="5" t="s">
        <v>589</v>
      </c>
      <c r="S107" s="5">
        <v>0</v>
      </c>
      <c r="T107" s="5">
        <v>0</v>
      </c>
      <c r="U107" s="5">
        <v>40000</v>
      </c>
      <c r="V107" s="5">
        <v>0</v>
      </c>
      <c r="W107" s="5">
        <v>70000</v>
      </c>
      <c r="X107" s="5">
        <v>56</v>
      </c>
      <c r="Y107" s="5" t="s">
        <v>58</v>
      </c>
      <c r="Z107" s="5">
        <v>1250</v>
      </c>
      <c r="AA107" s="5">
        <v>0</v>
      </c>
      <c r="AB107" s="5" t="s">
        <v>68</v>
      </c>
      <c r="AC107" s="5" t="s">
        <v>68</v>
      </c>
      <c r="AD107" s="5">
        <v>0</v>
      </c>
      <c r="AE107" s="5">
        <v>0</v>
      </c>
      <c r="AF107" s="5">
        <v>0</v>
      </c>
      <c r="AG107" s="5">
        <v>0</v>
      </c>
      <c r="AH107">
        <v>1.52E-2</v>
      </c>
      <c r="AI107">
        <v>456</v>
      </c>
      <c r="AJ107">
        <v>608</v>
      </c>
      <c r="AK107" s="5">
        <v>608</v>
      </c>
      <c r="AL107" s="5">
        <v>1064</v>
      </c>
      <c r="AM107" s="5">
        <v>0</v>
      </c>
      <c r="AN107" s="5">
        <v>0</v>
      </c>
      <c r="AO107" s="5">
        <v>0</v>
      </c>
      <c r="AP107" s="5">
        <v>0</v>
      </c>
      <c r="AQ107" s="5">
        <v>10000</v>
      </c>
      <c r="AR107" s="5">
        <v>10000</v>
      </c>
      <c r="AS107" s="5">
        <v>3719</v>
      </c>
      <c r="AT107" s="5" t="s">
        <v>62</v>
      </c>
      <c r="AU107" s="5" t="s">
        <v>63</v>
      </c>
      <c r="AV107" s="5" t="s">
        <v>440</v>
      </c>
      <c r="AW107" s="5">
        <v>608</v>
      </c>
      <c r="AX107" s="5">
        <v>69</v>
      </c>
    </row>
    <row r="108" spans="1:50">
      <c r="A108" s="5" t="s">
        <v>497</v>
      </c>
      <c r="B108" s="5" t="s">
        <v>251</v>
      </c>
      <c r="C108" s="5" t="s">
        <v>243</v>
      </c>
      <c r="D108" s="5" t="s">
        <v>474</v>
      </c>
      <c r="E108" s="5">
        <v>42.9</v>
      </c>
      <c r="F108" s="5" t="s">
        <v>475</v>
      </c>
      <c r="G108" s="5">
        <v>0</v>
      </c>
      <c r="H108" s="5">
        <v>0</v>
      </c>
      <c r="I108" s="5">
        <v>0</v>
      </c>
      <c r="J108" s="5">
        <v>0</v>
      </c>
      <c r="K108" s="5">
        <v>730</v>
      </c>
      <c r="L108" s="5">
        <v>730</v>
      </c>
      <c r="M108" s="5" t="s">
        <v>191</v>
      </c>
      <c r="N108" s="5" t="s">
        <v>478</v>
      </c>
      <c r="O108" s="5" t="s">
        <v>459</v>
      </c>
      <c r="P108" s="5" t="s">
        <v>28</v>
      </c>
      <c r="Q108" s="5" t="s">
        <v>590</v>
      </c>
      <c r="R108" s="5" t="s">
        <v>591</v>
      </c>
      <c r="S108" s="5">
        <v>730</v>
      </c>
      <c r="T108" s="5">
        <v>0</v>
      </c>
      <c r="U108" s="5">
        <v>0</v>
      </c>
      <c r="V108" s="5">
        <v>0</v>
      </c>
      <c r="W108" s="5">
        <v>730</v>
      </c>
      <c r="X108" s="5" t="s">
        <v>58</v>
      </c>
      <c r="Y108" s="5">
        <v>42.9</v>
      </c>
      <c r="Z108" s="5">
        <v>0</v>
      </c>
      <c r="AA108" s="5">
        <v>17</v>
      </c>
      <c r="AB108" s="5" t="s">
        <v>65</v>
      </c>
      <c r="AC108" s="5" t="s">
        <v>65</v>
      </c>
      <c r="AD108" s="5">
        <v>0</v>
      </c>
      <c r="AE108" s="5">
        <v>153</v>
      </c>
      <c r="AF108" s="5">
        <v>0</v>
      </c>
      <c r="AG108" s="5">
        <v>200</v>
      </c>
      <c r="AH108">
        <v>7.85E-2</v>
      </c>
      <c r="AI108">
        <v>0</v>
      </c>
      <c r="AJ108">
        <v>57.305</v>
      </c>
      <c r="AK108" s="5">
        <v>0</v>
      </c>
      <c r="AL108" s="5">
        <v>57.305</v>
      </c>
      <c r="AM108" s="5">
        <v>0</v>
      </c>
      <c r="AN108" s="5">
        <v>270</v>
      </c>
      <c r="AO108" s="5">
        <v>270</v>
      </c>
      <c r="AP108" s="5">
        <v>0</v>
      </c>
      <c r="AQ108" s="5">
        <v>0</v>
      </c>
      <c r="AR108" s="5">
        <v>0</v>
      </c>
      <c r="AS108" s="5">
        <v>3719</v>
      </c>
      <c r="AT108" s="5" t="s">
        <v>62</v>
      </c>
      <c r="AU108" s="5" t="s">
        <v>63</v>
      </c>
      <c r="AV108" s="5" t="s">
        <v>52</v>
      </c>
      <c r="AW108" s="5">
        <v>0</v>
      </c>
      <c r="AX108" s="5">
        <v>91</v>
      </c>
    </row>
    <row r="109" spans="1:50">
      <c r="A109" s="5" t="s">
        <v>480</v>
      </c>
      <c r="B109" s="5" t="s">
        <v>331</v>
      </c>
      <c r="C109" s="5" t="s">
        <v>181</v>
      </c>
      <c r="D109" s="5">
        <v>0</v>
      </c>
      <c r="E109" s="5">
        <v>0</v>
      </c>
      <c r="F109" s="5">
        <v>122.7</v>
      </c>
      <c r="G109" s="5">
        <v>130.6</v>
      </c>
      <c r="H109" s="5">
        <v>138000</v>
      </c>
      <c r="I109" s="5">
        <v>138000</v>
      </c>
      <c r="J109" s="5">
        <v>3000</v>
      </c>
      <c r="K109" s="5">
        <v>0</v>
      </c>
      <c r="L109" s="5">
        <v>0</v>
      </c>
      <c r="M109" s="5" t="s">
        <v>250</v>
      </c>
      <c r="N109" s="5" t="s">
        <v>476</v>
      </c>
      <c r="O109" s="5" t="s">
        <v>459</v>
      </c>
      <c r="P109" s="5" t="s">
        <v>28</v>
      </c>
      <c r="Q109" s="5" t="s">
        <v>592</v>
      </c>
      <c r="R109" s="5" t="s">
        <v>501</v>
      </c>
      <c r="S109" s="5">
        <v>0</v>
      </c>
      <c r="T109" s="5">
        <v>0</v>
      </c>
      <c r="U109" s="5">
        <v>0</v>
      </c>
      <c r="V109" s="5">
        <v>0</v>
      </c>
      <c r="W109" s="5">
        <v>138000</v>
      </c>
      <c r="X109" s="5">
        <v>122.7</v>
      </c>
      <c r="Y109" s="5">
        <v>130.6</v>
      </c>
      <c r="Z109" s="5">
        <v>1125</v>
      </c>
      <c r="AA109" s="5">
        <v>1057</v>
      </c>
      <c r="AB109" s="5">
        <v>0.9</v>
      </c>
      <c r="AC109" s="5">
        <v>100</v>
      </c>
      <c r="AD109" s="5">
        <v>0</v>
      </c>
      <c r="AE109" s="5">
        <v>9512</v>
      </c>
      <c r="AF109" s="5">
        <v>0</v>
      </c>
      <c r="AG109" s="5">
        <v>0</v>
      </c>
      <c r="AH109">
        <v>0.1045</v>
      </c>
      <c r="AI109">
        <v>14421</v>
      </c>
      <c r="AJ109">
        <v>0</v>
      </c>
      <c r="AK109" s="5">
        <v>0</v>
      </c>
      <c r="AL109" s="5">
        <v>14421</v>
      </c>
      <c r="AM109" s="5">
        <v>3000</v>
      </c>
      <c r="AN109" s="5">
        <v>12000</v>
      </c>
      <c r="AO109" s="5">
        <v>21000</v>
      </c>
      <c r="AP109" s="5">
        <v>21000</v>
      </c>
      <c r="AQ109" s="5">
        <v>21000</v>
      </c>
      <c r="AR109" s="5">
        <v>21000</v>
      </c>
      <c r="AS109" s="5">
        <v>3719</v>
      </c>
      <c r="AT109" s="5" t="s">
        <v>62</v>
      </c>
      <c r="AU109" s="5" t="s">
        <v>63</v>
      </c>
      <c r="AV109" s="5" t="s">
        <v>52</v>
      </c>
      <c r="AW109" s="5">
        <v>0</v>
      </c>
      <c r="AX109" s="5">
        <v>91</v>
      </c>
    </row>
    <row r="110" spans="1:50">
      <c r="A110" s="5" t="s">
        <v>480</v>
      </c>
      <c r="B110" s="5" t="s">
        <v>332</v>
      </c>
      <c r="C110" s="5" t="s">
        <v>181</v>
      </c>
      <c r="D110" s="5">
        <v>2</v>
      </c>
      <c r="E110" s="5">
        <v>1</v>
      </c>
      <c r="F110" s="5">
        <v>35.700000000000003</v>
      </c>
      <c r="G110" s="5">
        <v>17.600000000000001</v>
      </c>
      <c r="H110" s="5">
        <v>2289000</v>
      </c>
      <c r="I110" s="5">
        <v>2289000</v>
      </c>
      <c r="J110" s="5">
        <v>687000</v>
      </c>
      <c r="K110" s="5">
        <v>396000</v>
      </c>
      <c r="L110" s="5">
        <v>126000</v>
      </c>
      <c r="M110" s="5" t="s">
        <v>250</v>
      </c>
      <c r="N110" s="5" t="s">
        <v>478</v>
      </c>
      <c r="O110" s="5" t="s">
        <v>459</v>
      </c>
      <c r="P110" s="5" t="s">
        <v>28</v>
      </c>
      <c r="Q110" s="5" t="s">
        <v>593</v>
      </c>
      <c r="R110" s="5" t="s">
        <v>593</v>
      </c>
      <c r="S110" s="5">
        <v>126000</v>
      </c>
      <c r="T110" s="5">
        <v>0</v>
      </c>
      <c r="U110" s="5">
        <v>0</v>
      </c>
      <c r="V110" s="5">
        <v>0</v>
      </c>
      <c r="W110" s="5">
        <v>2415000</v>
      </c>
      <c r="X110" s="5">
        <v>37.700000000000003</v>
      </c>
      <c r="Y110" s="5">
        <v>18.600000000000001</v>
      </c>
      <c r="Z110" s="5">
        <v>64125</v>
      </c>
      <c r="AA110" s="5">
        <v>129831</v>
      </c>
      <c r="AB110" s="5">
        <v>2</v>
      </c>
      <c r="AC110" s="5">
        <v>150</v>
      </c>
      <c r="AD110" s="5">
        <v>10311</v>
      </c>
      <c r="AE110" s="5">
        <v>614115</v>
      </c>
      <c r="AF110" s="5">
        <v>643600</v>
      </c>
      <c r="AG110" s="5">
        <v>431600</v>
      </c>
      <c r="AH110">
        <v>0.19950000000000001</v>
      </c>
      <c r="AI110">
        <v>456655.5</v>
      </c>
      <c r="AJ110">
        <v>25137</v>
      </c>
      <c r="AK110" s="5">
        <v>0</v>
      </c>
      <c r="AL110" s="5">
        <v>481792.5</v>
      </c>
      <c r="AM110" s="5">
        <v>270000</v>
      </c>
      <c r="AN110" s="5">
        <v>450000</v>
      </c>
      <c r="AO110" s="5">
        <v>540000</v>
      </c>
      <c r="AP110" s="5">
        <v>420000</v>
      </c>
      <c r="AQ110" s="5">
        <v>420000</v>
      </c>
      <c r="AR110" s="5">
        <v>420000</v>
      </c>
      <c r="AS110" s="5">
        <v>3719</v>
      </c>
      <c r="AT110" s="5" t="s">
        <v>62</v>
      </c>
      <c r="AU110" s="5" t="s">
        <v>63</v>
      </c>
      <c r="AV110" s="5" t="s">
        <v>52</v>
      </c>
      <c r="AW110" s="5">
        <v>0</v>
      </c>
      <c r="AX110" s="5">
        <v>91</v>
      </c>
    </row>
    <row r="111" spans="1:50">
      <c r="A111" s="5" t="s">
        <v>480</v>
      </c>
      <c r="B111" s="5" t="s">
        <v>333</v>
      </c>
      <c r="C111" s="5" t="s">
        <v>181</v>
      </c>
      <c r="D111" s="5">
        <v>49</v>
      </c>
      <c r="E111" s="5" t="s">
        <v>475</v>
      </c>
      <c r="F111" s="5">
        <v>0</v>
      </c>
      <c r="G111" s="5" t="s">
        <v>475</v>
      </c>
      <c r="H111" s="5">
        <v>0</v>
      </c>
      <c r="I111" s="5">
        <v>0</v>
      </c>
      <c r="J111" s="5">
        <v>0</v>
      </c>
      <c r="K111" s="5">
        <v>24000</v>
      </c>
      <c r="L111" s="5">
        <v>24000</v>
      </c>
      <c r="M111" s="5" t="s">
        <v>250</v>
      </c>
      <c r="N111" s="5" t="s">
        <v>478</v>
      </c>
      <c r="O111" s="5" t="s">
        <v>486</v>
      </c>
      <c r="P111" s="5" t="s">
        <v>28</v>
      </c>
      <c r="Q111" s="5" t="s">
        <v>594</v>
      </c>
      <c r="R111" s="5" t="s">
        <v>489</v>
      </c>
      <c r="S111" s="5">
        <v>24000</v>
      </c>
      <c r="T111" s="5">
        <v>0</v>
      </c>
      <c r="U111" s="5">
        <v>0</v>
      </c>
      <c r="V111" s="5">
        <v>0</v>
      </c>
      <c r="W111" s="5">
        <v>24000</v>
      </c>
      <c r="X111" s="5">
        <v>49</v>
      </c>
      <c r="Y111" s="5" t="s">
        <v>58</v>
      </c>
      <c r="Z111" s="5">
        <v>490</v>
      </c>
      <c r="AA111" s="5" t="s">
        <v>58</v>
      </c>
      <c r="AB111" s="5" t="s">
        <v>68</v>
      </c>
      <c r="AC111" s="5" t="s">
        <v>68</v>
      </c>
      <c r="AD111" s="5">
        <v>0</v>
      </c>
      <c r="AE111" s="5">
        <v>0</v>
      </c>
      <c r="AF111" s="5">
        <v>0</v>
      </c>
      <c r="AG111" s="5">
        <v>0</v>
      </c>
      <c r="AH111">
        <v>3.5700000000000003E-2</v>
      </c>
      <c r="AI111">
        <v>0</v>
      </c>
      <c r="AJ111">
        <v>856.80000000000007</v>
      </c>
      <c r="AK111" s="5">
        <v>0</v>
      </c>
      <c r="AL111" s="5">
        <v>856.80000000000007</v>
      </c>
      <c r="AM111" s="5" t="s">
        <v>58</v>
      </c>
      <c r="AN111" s="5" t="s">
        <v>58</v>
      </c>
      <c r="AO111" s="5" t="s">
        <v>58</v>
      </c>
      <c r="AP111" s="5" t="s">
        <v>58</v>
      </c>
      <c r="AQ111" s="5" t="s">
        <v>58</v>
      </c>
      <c r="AR111" s="5" t="s">
        <v>58</v>
      </c>
      <c r="AS111" s="5">
        <v>3719</v>
      </c>
      <c r="AT111" s="5" t="s">
        <v>62</v>
      </c>
      <c r="AU111" s="5" t="s">
        <v>63</v>
      </c>
      <c r="AV111" s="5" t="s">
        <v>52</v>
      </c>
      <c r="AW111" s="5">
        <v>0</v>
      </c>
      <c r="AX111" s="5">
        <v>91</v>
      </c>
    </row>
    <row r="112" spans="1:50">
      <c r="A112" s="5" t="s">
        <v>477</v>
      </c>
      <c r="B112" s="5" t="s">
        <v>334</v>
      </c>
      <c r="C112" s="5" t="s">
        <v>181</v>
      </c>
      <c r="D112" s="5" t="s">
        <v>474</v>
      </c>
      <c r="E112" s="5" t="s">
        <v>475</v>
      </c>
      <c r="F112" s="5" t="s">
        <v>475</v>
      </c>
      <c r="G112" s="5" t="s">
        <v>475</v>
      </c>
      <c r="H112" s="5">
        <v>0</v>
      </c>
      <c r="I112" s="5">
        <v>0</v>
      </c>
      <c r="J112" s="5">
        <v>0</v>
      </c>
      <c r="K112" s="5">
        <v>120000</v>
      </c>
      <c r="L112" s="5">
        <v>120000</v>
      </c>
      <c r="M112" s="5" t="s">
        <v>250</v>
      </c>
      <c r="N112" s="5" t="s">
        <v>478</v>
      </c>
      <c r="O112" s="5" t="s">
        <v>486</v>
      </c>
      <c r="P112" s="5" t="s">
        <v>28</v>
      </c>
      <c r="Q112" s="5" t="s">
        <v>594</v>
      </c>
      <c r="R112" s="5" t="s">
        <v>595</v>
      </c>
      <c r="S112" s="5">
        <v>120000</v>
      </c>
      <c r="T112" s="5">
        <v>0</v>
      </c>
      <c r="U112" s="5">
        <v>0</v>
      </c>
      <c r="V112" s="5">
        <v>0</v>
      </c>
      <c r="W112" s="5">
        <v>120000</v>
      </c>
      <c r="X112" s="5" t="s">
        <v>58</v>
      </c>
      <c r="Y112" s="5" t="s">
        <v>58</v>
      </c>
      <c r="Z112" s="5">
        <v>0</v>
      </c>
      <c r="AA112" s="5" t="s">
        <v>58</v>
      </c>
      <c r="AB112" s="5" t="s">
        <v>68</v>
      </c>
      <c r="AC112" s="5" t="s">
        <v>68</v>
      </c>
      <c r="AD112" s="5">
        <v>0</v>
      </c>
      <c r="AE112" s="5">
        <v>0</v>
      </c>
      <c r="AF112" s="5">
        <v>0</v>
      </c>
      <c r="AG112" s="5">
        <v>0</v>
      </c>
      <c r="AH112">
        <v>3.2199999999999999E-2</v>
      </c>
      <c r="AI112">
        <v>0</v>
      </c>
      <c r="AJ112">
        <v>3864</v>
      </c>
      <c r="AK112" s="5">
        <v>0</v>
      </c>
      <c r="AL112" s="5">
        <v>3864</v>
      </c>
      <c r="AM112" s="5" t="s">
        <v>58</v>
      </c>
      <c r="AN112" s="5" t="s">
        <v>58</v>
      </c>
      <c r="AO112" s="5" t="s">
        <v>58</v>
      </c>
      <c r="AP112" s="5" t="s">
        <v>58</v>
      </c>
      <c r="AQ112" s="5" t="s">
        <v>58</v>
      </c>
      <c r="AR112" s="5" t="s">
        <v>58</v>
      </c>
      <c r="AS112" s="5">
        <v>3719</v>
      </c>
      <c r="AT112" s="5" t="s">
        <v>62</v>
      </c>
      <c r="AU112" s="5" t="s">
        <v>63</v>
      </c>
      <c r="AV112" s="5" t="s">
        <v>440</v>
      </c>
      <c r="AW112" s="5">
        <v>3864</v>
      </c>
      <c r="AX112" s="5">
        <v>45</v>
      </c>
    </row>
    <row r="113" spans="1:50">
      <c r="A113" s="5" t="s">
        <v>497</v>
      </c>
      <c r="B113" s="5" t="s">
        <v>335</v>
      </c>
      <c r="C113" s="5" t="s">
        <v>181</v>
      </c>
      <c r="D113" s="5" t="s">
        <v>474</v>
      </c>
      <c r="E113" s="5">
        <v>12.4</v>
      </c>
      <c r="F113" s="5" t="s">
        <v>475</v>
      </c>
      <c r="G113" s="5">
        <v>28.9</v>
      </c>
      <c r="H113" s="5">
        <v>42000</v>
      </c>
      <c r="I113" s="5">
        <v>42000</v>
      </c>
      <c r="J113" s="5">
        <v>27000</v>
      </c>
      <c r="K113" s="5">
        <v>18000</v>
      </c>
      <c r="L113" s="5">
        <v>18000</v>
      </c>
      <c r="M113" s="5" t="s">
        <v>250</v>
      </c>
      <c r="N113" s="5" t="s">
        <v>476</v>
      </c>
      <c r="O113" s="5" t="s">
        <v>459</v>
      </c>
      <c r="P113" s="5" t="s">
        <v>28</v>
      </c>
      <c r="Q113" s="5" t="s">
        <v>596</v>
      </c>
      <c r="R113" s="5" t="s">
        <v>596</v>
      </c>
      <c r="S113" s="5">
        <v>18000</v>
      </c>
      <c r="T113" s="5">
        <v>0</v>
      </c>
      <c r="U113" s="5">
        <v>0</v>
      </c>
      <c r="V113" s="5">
        <v>0</v>
      </c>
      <c r="W113" s="5">
        <v>60000</v>
      </c>
      <c r="X113" s="5" t="s">
        <v>58</v>
      </c>
      <c r="Y113" s="5">
        <v>41.3</v>
      </c>
      <c r="Z113" s="5">
        <v>0</v>
      </c>
      <c r="AA113" s="5">
        <v>1452</v>
      </c>
      <c r="AB113" s="5" t="s">
        <v>65</v>
      </c>
      <c r="AC113" s="5" t="s">
        <v>65</v>
      </c>
      <c r="AD113" s="5">
        <v>0</v>
      </c>
      <c r="AE113" s="5">
        <v>13064</v>
      </c>
      <c r="AF113" s="5">
        <v>0</v>
      </c>
      <c r="AG113" s="5">
        <v>0</v>
      </c>
      <c r="AH113">
        <v>4.4699999999999997E-2</v>
      </c>
      <c r="AI113">
        <v>1877.3999999999999</v>
      </c>
      <c r="AJ113">
        <v>804.59999999999991</v>
      </c>
      <c r="AK113" s="5">
        <v>0</v>
      </c>
      <c r="AL113" s="5">
        <v>2682</v>
      </c>
      <c r="AM113" s="5">
        <v>21000</v>
      </c>
      <c r="AN113" s="5">
        <v>6000</v>
      </c>
      <c r="AO113" s="5">
        <v>15000</v>
      </c>
      <c r="AP113" s="5">
        <v>6000</v>
      </c>
      <c r="AQ113" s="5">
        <v>6000</v>
      </c>
      <c r="AR113" s="5">
        <v>6000</v>
      </c>
      <c r="AS113" s="5">
        <v>3719</v>
      </c>
      <c r="AT113" s="5" t="s">
        <v>62</v>
      </c>
      <c r="AU113" s="5" t="s">
        <v>63</v>
      </c>
      <c r="AV113" s="5" t="s">
        <v>440</v>
      </c>
      <c r="AW113" s="5">
        <v>804.59999999999991</v>
      </c>
      <c r="AX113" s="5">
        <v>66</v>
      </c>
    </row>
    <row r="114" spans="1:50">
      <c r="A114" s="5" t="s">
        <v>480</v>
      </c>
      <c r="B114" s="5" t="s">
        <v>336</v>
      </c>
      <c r="C114" s="5" t="s">
        <v>181</v>
      </c>
      <c r="D114" s="5">
        <v>20</v>
      </c>
      <c r="E114" s="5">
        <v>22.1</v>
      </c>
      <c r="F114" s="5">
        <v>10.3</v>
      </c>
      <c r="G114" s="5">
        <v>11.3</v>
      </c>
      <c r="H114" s="5">
        <v>2241000</v>
      </c>
      <c r="I114" s="5">
        <v>1350000</v>
      </c>
      <c r="J114" s="5">
        <v>0</v>
      </c>
      <c r="K114" s="5">
        <v>1708517</v>
      </c>
      <c r="L114" s="5">
        <v>2635217</v>
      </c>
      <c r="M114" s="5" t="s">
        <v>250</v>
      </c>
      <c r="N114" s="5" t="s">
        <v>478</v>
      </c>
      <c r="O114" s="5" t="s">
        <v>459</v>
      </c>
      <c r="P114" s="5" t="s">
        <v>28</v>
      </c>
      <c r="Q114" s="5" t="s">
        <v>597</v>
      </c>
      <c r="R114" s="5" t="s">
        <v>598</v>
      </c>
      <c r="S114" s="5">
        <v>1917000</v>
      </c>
      <c r="T114" s="5">
        <v>369000</v>
      </c>
      <c r="U114" s="5">
        <v>349217</v>
      </c>
      <c r="V114" s="5">
        <v>0</v>
      </c>
      <c r="W114" s="5">
        <v>3985217</v>
      </c>
      <c r="X114" s="5">
        <v>30.3</v>
      </c>
      <c r="Y114" s="5">
        <v>33.4</v>
      </c>
      <c r="Z114" s="5">
        <v>131453</v>
      </c>
      <c r="AA114" s="5">
        <v>119333</v>
      </c>
      <c r="AB114" s="5">
        <v>0.9</v>
      </c>
      <c r="AC114" s="5">
        <v>100</v>
      </c>
      <c r="AD114" s="5">
        <v>0</v>
      </c>
      <c r="AE114" s="5">
        <v>594000</v>
      </c>
      <c r="AF114" s="5">
        <v>552000</v>
      </c>
      <c r="AG114" s="5">
        <v>270000</v>
      </c>
      <c r="AH114">
        <v>1.55E-2</v>
      </c>
      <c r="AI114">
        <v>20925</v>
      </c>
      <c r="AJ114">
        <v>40845.863499999999</v>
      </c>
      <c r="AK114" s="5">
        <v>11132.363499999999</v>
      </c>
      <c r="AL114" s="5">
        <v>61770.863499999999</v>
      </c>
      <c r="AM114" s="5" t="s">
        <v>58</v>
      </c>
      <c r="AN114" s="5" t="s">
        <v>58</v>
      </c>
      <c r="AO114" s="5" t="s">
        <v>58</v>
      </c>
      <c r="AP114" s="5" t="s">
        <v>58</v>
      </c>
      <c r="AQ114" s="5" t="s">
        <v>58</v>
      </c>
      <c r="AR114" s="5" t="s">
        <v>58</v>
      </c>
      <c r="AS114" s="5">
        <v>3719</v>
      </c>
      <c r="AT114" s="5" t="s">
        <v>62</v>
      </c>
      <c r="AU114" s="5" t="s">
        <v>63</v>
      </c>
      <c r="AV114" s="5" t="s">
        <v>440</v>
      </c>
      <c r="AW114" s="5">
        <v>40845.863499999999</v>
      </c>
      <c r="AX114" s="5">
        <v>9</v>
      </c>
    </row>
    <row r="115" spans="1:50">
      <c r="A115" s="5" t="s">
        <v>480</v>
      </c>
      <c r="B115" s="5" t="s">
        <v>337</v>
      </c>
      <c r="C115" s="5" t="s">
        <v>181</v>
      </c>
      <c r="D115" s="5">
        <v>0</v>
      </c>
      <c r="E115" s="5" t="s">
        <v>475</v>
      </c>
      <c r="F115" s="5">
        <v>31.5</v>
      </c>
      <c r="G115" s="5" t="s">
        <v>475</v>
      </c>
      <c r="H115" s="5">
        <v>1170000</v>
      </c>
      <c r="I115" s="5">
        <v>822000</v>
      </c>
      <c r="J115" s="5">
        <v>822000</v>
      </c>
      <c r="K115" s="5">
        <v>0</v>
      </c>
      <c r="L115" s="5">
        <v>0</v>
      </c>
      <c r="M115" s="5" t="s">
        <v>250</v>
      </c>
      <c r="N115" s="5" t="s">
        <v>478</v>
      </c>
      <c r="O115" s="5" t="s">
        <v>459</v>
      </c>
      <c r="P115" s="5" t="s">
        <v>28</v>
      </c>
      <c r="Q115" s="5" t="s">
        <v>599</v>
      </c>
      <c r="R115" s="5" t="s">
        <v>599</v>
      </c>
      <c r="S115" s="5">
        <v>0</v>
      </c>
      <c r="T115" s="5">
        <v>0</v>
      </c>
      <c r="U115" s="5">
        <v>0</v>
      </c>
      <c r="V115" s="5">
        <v>0</v>
      </c>
      <c r="W115" s="5">
        <v>822000</v>
      </c>
      <c r="X115" s="5">
        <v>31.5</v>
      </c>
      <c r="Y115" s="5" t="s">
        <v>58</v>
      </c>
      <c r="Z115" s="5">
        <v>26103</v>
      </c>
      <c r="AA115" s="5" t="s">
        <v>58</v>
      </c>
      <c r="AB115" s="5" t="s">
        <v>68</v>
      </c>
      <c r="AC115" s="5" t="s">
        <v>68</v>
      </c>
      <c r="AD115" s="5">
        <v>0</v>
      </c>
      <c r="AE115" s="5">
        <v>0</v>
      </c>
      <c r="AF115" s="5">
        <v>0</v>
      </c>
      <c r="AG115" s="5">
        <v>0</v>
      </c>
      <c r="AH115">
        <v>1.55E-2</v>
      </c>
      <c r="AI115">
        <v>12741</v>
      </c>
      <c r="AJ115">
        <v>0</v>
      </c>
      <c r="AK115" s="5">
        <v>0</v>
      </c>
      <c r="AL115" s="5">
        <v>12741</v>
      </c>
      <c r="AM115" s="5" t="s">
        <v>58</v>
      </c>
      <c r="AN115" s="5" t="s">
        <v>58</v>
      </c>
      <c r="AO115" s="5" t="s">
        <v>58</v>
      </c>
      <c r="AP115" s="5" t="s">
        <v>58</v>
      </c>
      <c r="AQ115" s="5" t="s">
        <v>58</v>
      </c>
      <c r="AR115" s="5" t="s">
        <v>58</v>
      </c>
      <c r="AS115" s="5">
        <v>3719</v>
      </c>
      <c r="AT115" s="5" t="s">
        <v>62</v>
      </c>
      <c r="AU115" s="5" t="s">
        <v>63</v>
      </c>
      <c r="AV115" s="5" t="s">
        <v>52</v>
      </c>
      <c r="AW115" s="5">
        <v>0</v>
      </c>
      <c r="AX115" s="5">
        <v>91</v>
      </c>
    </row>
    <row r="116" spans="1:50">
      <c r="A116" s="5" t="s">
        <v>480</v>
      </c>
      <c r="B116" s="5" t="s">
        <v>59</v>
      </c>
      <c r="C116" s="5" t="s">
        <v>60</v>
      </c>
      <c r="D116" s="5">
        <v>12</v>
      </c>
      <c r="E116" s="5">
        <v>40.1</v>
      </c>
      <c r="F116" s="5">
        <v>8</v>
      </c>
      <c r="G116" s="5">
        <v>26.7</v>
      </c>
      <c r="H116" s="5">
        <v>18000</v>
      </c>
      <c r="I116" s="5">
        <v>18000</v>
      </c>
      <c r="J116" s="5">
        <v>18000</v>
      </c>
      <c r="K116" s="5">
        <v>27000</v>
      </c>
      <c r="L116" s="5">
        <v>27000</v>
      </c>
      <c r="M116" s="5" t="s">
        <v>61</v>
      </c>
      <c r="N116" s="5" t="s">
        <v>478</v>
      </c>
      <c r="O116" s="5" t="s">
        <v>493</v>
      </c>
      <c r="P116" s="5" t="s">
        <v>495</v>
      </c>
      <c r="Q116" s="5" t="s">
        <v>600</v>
      </c>
      <c r="R116" s="5" t="s">
        <v>600</v>
      </c>
      <c r="S116" s="5">
        <v>27000</v>
      </c>
      <c r="T116" s="5">
        <v>0</v>
      </c>
      <c r="U116" s="5">
        <v>0</v>
      </c>
      <c r="V116" s="5">
        <v>0</v>
      </c>
      <c r="W116" s="5">
        <v>45000</v>
      </c>
      <c r="X116" s="5">
        <v>20</v>
      </c>
      <c r="Y116" s="5">
        <v>66.900000000000006</v>
      </c>
      <c r="Z116" s="5">
        <v>2250</v>
      </c>
      <c r="AA116" s="5">
        <v>673</v>
      </c>
      <c r="AB116" s="5">
        <v>0.3</v>
      </c>
      <c r="AC116" s="5">
        <v>50</v>
      </c>
      <c r="AD116" s="5">
        <v>0</v>
      </c>
      <c r="AE116" s="5">
        <v>3027</v>
      </c>
      <c r="AF116" s="5">
        <v>3034</v>
      </c>
      <c r="AG116" s="5">
        <v>0</v>
      </c>
      <c r="AH116">
        <v>5.2699999999999997E-2</v>
      </c>
      <c r="AI116">
        <v>948.59999999999991</v>
      </c>
      <c r="AJ116">
        <v>1422.8999999999999</v>
      </c>
      <c r="AK116" s="5">
        <v>0</v>
      </c>
      <c r="AL116" s="5">
        <v>2371.5</v>
      </c>
      <c r="AM116" s="5">
        <v>12000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3714</v>
      </c>
      <c r="AT116" s="5" t="s">
        <v>62</v>
      </c>
      <c r="AU116" s="5" t="s">
        <v>63</v>
      </c>
      <c r="AV116" s="5" t="s">
        <v>52</v>
      </c>
      <c r="AW116" s="5">
        <v>0</v>
      </c>
      <c r="AX116" s="5">
        <v>91</v>
      </c>
    </row>
    <row r="117" spans="1:50">
      <c r="A117" s="5" t="s">
        <v>477</v>
      </c>
      <c r="B117" s="5" t="s">
        <v>338</v>
      </c>
      <c r="C117" s="5" t="s">
        <v>339</v>
      </c>
      <c r="D117" s="5" t="s">
        <v>474</v>
      </c>
      <c r="E117" s="5" t="s">
        <v>475</v>
      </c>
      <c r="F117" s="5" t="s">
        <v>475</v>
      </c>
      <c r="G117" s="5" t="s">
        <v>475</v>
      </c>
      <c r="H117" s="5">
        <v>0</v>
      </c>
      <c r="I117" s="5">
        <v>0</v>
      </c>
      <c r="J117" s="5">
        <v>0</v>
      </c>
      <c r="K117" s="5">
        <v>7500</v>
      </c>
      <c r="L117" s="5">
        <v>7500</v>
      </c>
      <c r="M117" s="5" t="s">
        <v>250</v>
      </c>
      <c r="N117" s="5" t="s">
        <v>478</v>
      </c>
      <c r="O117" s="5" t="s">
        <v>601</v>
      </c>
      <c r="P117" s="5" t="s">
        <v>495</v>
      </c>
      <c r="Q117" s="5" t="s">
        <v>602</v>
      </c>
      <c r="R117" s="5" t="s">
        <v>603</v>
      </c>
      <c r="S117" s="5">
        <v>7500</v>
      </c>
      <c r="T117" s="5">
        <v>0</v>
      </c>
      <c r="U117" s="5">
        <v>0</v>
      </c>
      <c r="V117" s="5">
        <v>0</v>
      </c>
      <c r="W117" s="5">
        <v>7500</v>
      </c>
      <c r="X117" s="5" t="s">
        <v>58</v>
      </c>
      <c r="Y117" s="5" t="s">
        <v>58</v>
      </c>
      <c r="Z117" s="5">
        <v>0</v>
      </c>
      <c r="AA117" s="5" t="s">
        <v>58</v>
      </c>
      <c r="AB117" s="5" t="s">
        <v>68</v>
      </c>
      <c r="AC117" s="5" t="s">
        <v>68</v>
      </c>
      <c r="AD117" s="5">
        <v>0</v>
      </c>
      <c r="AE117" s="5">
        <v>0</v>
      </c>
      <c r="AF117" s="5">
        <v>0</v>
      </c>
      <c r="AG117" s="5">
        <v>0</v>
      </c>
      <c r="AH117">
        <v>0.33</v>
      </c>
      <c r="AI117">
        <v>0</v>
      </c>
      <c r="AJ117">
        <v>2475</v>
      </c>
      <c r="AK117" s="5">
        <v>0</v>
      </c>
      <c r="AL117" s="5">
        <v>2475</v>
      </c>
      <c r="AM117" s="5" t="s">
        <v>58</v>
      </c>
      <c r="AN117" s="5" t="s">
        <v>58</v>
      </c>
      <c r="AO117" s="5" t="s">
        <v>58</v>
      </c>
      <c r="AP117" s="5" t="s">
        <v>58</v>
      </c>
      <c r="AQ117" s="5" t="s">
        <v>58</v>
      </c>
      <c r="AR117" s="5" t="s">
        <v>58</v>
      </c>
      <c r="AS117" s="5">
        <v>3719</v>
      </c>
      <c r="AT117" s="5" t="s">
        <v>62</v>
      </c>
      <c r="AU117" s="5" t="s">
        <v>63</v>
      </c>
      <c r="AV117" s="5" t="s">
        <v>440</v>
      </c>
      <c r="AW117" s="5">
        <v>2475</v>
      </c>
      <c r="AX117" s="5">
        <v>50</v>
      </c>
    </row>
    <row r="118" spans="1:50">
      <c r="A118" s="5" t="s">
        <v>480</v>
      </c>
      <c r="B118" s="5" t="s">
        <v>64</v>
      </c>
      <c r="C118" s="5" t="s">
        <v>60</v>
      </c>
      <c r="D118" s="5">
        <v>4.5999999999999996</v>
      </c>
      <c r="E118" s="5">
        <v>126.6</v>
      </c>
      <c r="F118" s="5">
        <v>12.6</v>
      </c>
      <c r="G118" s="5">
        <v>348.1</v>
      </c>
      <c r="H118" s="5">
        <v>55000</v>
      </c>
      <c r="I118" s="5">
        <v>55000</v>
      </c>
      <c r="J118" s="5">
        <v>0</v>
      </c>
      <c r="K118" s="5">
        <v>20000</v>
      </c>
      <c r="L118" s="5">
        <v>20000</v>
      </c>
      <c r="M118" s="5" t="s">
        <v>61</v>
      </c>
      <c r="N118" s="5" t="s">
        <v>478</v>
      </c>
      <c r="O118" s="5" t="s">
        <v>493</v>
      </c>
      <c r="P118" s="5" t="s">
        <v>495</v>
      </c>
      <c r="Q118" s="5" t="s">
        <v>604</v>
      </c>
      <c r="R118" s="5" t="s">
        <v>604</v>
      </c>
      <c r="S118" s="5">
        <v>20000</v>
      </c>
      <c r="T118" s="5">
        <v>0</v>
      </c>
      <c r="U118" s="5">
        <v>0</v>
      </c>
      <c r="V118" s="5">
        <v>0</v>
      </c>
      <c r="W118" s="5">
        <v>75000</v>
      </c>
      <c r="X118" s="5">
        <v>17.100000000000001</v>
      </c>
      <c r="Y118" s="5">
        <v>474.7</v>
      </c>
      <c r="Z118" s="5">
        <v>4375</v>
      </c>
      <c r="AA118" s="5">
        <v>158</v>
      </c>
      <c r="AB118" s="5">
        <v>0</v>
      </c>
      <c r="AC118" s="5">
        <v>50</v>
      </c>
      <c r="AD118" s="5">
        <v>0</v>
      </c>
      <c r="AE118" s="5">
        <v>0</v>
      </c>
      <c r="AF118" s="5">
        <v>5786</v>
      </c>
      <c r="AG118" s="5">
        <v>0</v>
      </c>
      <c r="AH118">
        <v>0.64490000000000003</v>
      </c>
      <c r="AI118">
        <v>35469.5</v>
      </c>
      <c r="AJ118">
        <v>12898</v>
      </c>
      <c r="AK118" s="5">
        <v>0</v>
      </c>
      <c r="AL118" s="5">
        <v>48367.5</v>
      </c>
      <c r="AM118" s="5" t="s">
        <v>58</v>
      </c>
      <c r="AN118" s="5" t="s">
        <v>58</v>
      </c>
      <c r="AO118" s="5" t="s">
        <v>58</v>
      </c>
      <c r="AP118" s="5" t="s">
        <v>58</v>
      </c>
      <c r="AQ118" s="5" t="s">
        <v>58</v>
      </c>
      <c r="AR118" s="5" t="s">
        <v>58</v>
      </c>
      <c r="AS118" s="5">
        <v>3714</v>
      </c>
      <c r="AT118" s="5" t="s">
        <v>62</v>
      </c>
      <c r="AU118" s="5" t="s">
        <v>63</v>
      </c>
      <c r="AV118" s="5" t="s">
        <v>52</v>
      </c>
      <c r="AW118" s="5">
        <v>0</v>
      </c>
      <c r="AX118" s="5">
        <v>91</v>
      </c>
    </row>
    <row r="119" spans="1:50">
      <c r="A119" s="5" t="s">
        <v>497</v>
      </c>
      <c r="B119" s="5" t="s">
        <v>66</v>
      </c>
      <c r="C119" s="5" t="s">
        <v>67</v>
      </c>
      <c r="D119" s="5" t="s">
        <v>474</v>
      </c>
      <c r="E119" s="5">
        <v>0</v>
      </c>
      <c r="F119" s="5" t="s">
        <v>475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 t="s">
        <v>61</v>
      </c>
      <c r="N119" s="5" t="s">
        <v>478</v>
      </c>
      <c r="O119" s="5" t="s">
        <v>459</v>
      </c>
      <c r="P119" s="5" t="s">
        <v>28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 t="s">
        <v>58</v>
      </c>
      <c r="Y119" s="5">
        <v>0</v>
      </c>
      <c r="Z119" s="5">
        <v>0</v>
      </c>
      <c r="AA119" s="5">
        <v>722</v>
      </c>
      <c r="AB119" s="5" t="s">
        <v>65</v>
      </c>
      <c r="AC119" s="5" t="s">
        <v>65</v>
      </c>
      <c r="AD119" s="5">
        <v>0</v>
      </c>
      <c r="AE119" s="5">
        <v>6500</v>
      </c>
      <c r="AF119" s="5">
        <v>0</v>
      </c>
      <c r="AG119" s="5">
        <v>0</v>
      </c>
      <c r="AH119">
        <v>0.14369999999999999</v>
      </c>
      <c r="AI119">
        <v>0</v>
      </c>
      <c r="AJ119">
        <v>0</v>
      </c>
      <c r="AK119" s="5">
        <v>0</v>
      </c>
      <c r="AL119" s="5">
        <v>0</v>
      </c>
      <c r="AM119" s="5">
        <v>5000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3714</v>
      </c>
      <c r="AT119" s="5" t="s">
        <v>62</v>
      </c>
      <c r="AU119" s="5" t="s">
        <v>63</v>
      </c>
      <c r="AV119" s="5" t="s">
        <v>52</v>
      </c>
      <c r="AW119" s="5">
        <v>0</v>
      </c>
      <c r="AX119" s="5">
        <v>91</v>
      </c>
    </row>
    <row r="120" spans="1:50">
      <c r="A120" s="5" t="s">
        <v>490</v>
      </c>
      <c r="B120" s="5" t="s">
        <v>69</v>
      </c>
      <c r="C120" s="5" t="s">
        <v>67</v>
      </c>
      <c r="D120" s="5">
        <v>1.1000000000000001</v>
      </c>
      <c r="E120" s="5">
        <v>18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5000</v>
      </c>
      <c r="L120" s="5">
        <v>5000</v>
      </c>
      <c r="M120" s="5" t="s">
        <v>61</v>
      </c>
      <c r="N120" s="5" t="s">
        <v>478</v>
      </c>
      <c r="O120" s="5" t="s">
        <v>493</v>
      </c>
      <c r="P120" s="5" t="s">
        <v>28</v>
      </c>
      <c r="R120" s="5">
        <v>0</v>
      </c>
      <c r="S120" s="5">
        <v>5000</v>
      </c>
      <c r="T120" s="5">
        <v>0</v>
      </c>
      <c r="U120" s="5">
        <v>0</v>
      </c>
      <c r="V120" s="5">
        <v>0</v>
      </c>
      <c r="W120" s="5">
        <v>5000</v>
      </c>
      <c r="X120" s="5">
        <v>1.1000000000000001</v>
      </c>
      <c r="Y120" s="5">
        <v>18</v>
      </c>
      <c r="Z120" s="5">
        <v>4375</v>
      </c>
      <c r="AA120" s="5">
        <v>278</v>
      </c>
      <c r="AB120" s="5">
        <v>0.1</v>
      </c>
      <c r="AC120" s="5">
        <v>50</v>
      </c>
      <c r="AD120" s="5">
        <v>0</v>
      </c>
      <c r="AE120" s="5">
        <v>0</v>
      </c>
      <c r="AF120" s="5">
        <v>2500</v>
      </c>
      <c r="AG120" s="5">
        <v>0</v>
      </c>
      <c r="AH120">
        <v>0.20349999999999999</v>
      </c>
      <c r="AI120">
        <v>0</v>
      </c>
      <c r="AJ120">
        <v>1017.4999999999999</v>
      </c>
      <c r="AK120" s="5">
        <v>0</v>
      </c>
      <c r="AL120" s="5">
        <v>1017.4999999999999</v>
      </c>
      <c r="AM120" s="5" t="s">
        <v>58</v>
      </c>
      <c r="AN120" s="5" t="s">
        <v>58</v>
      </c>
      <c r="AO120" s="5" t="s">
        <v>58</v>
      </c>
      <c r="AP120" s="5" t="s">
        <v>58</v>
      </c>
      <c r="AQ120" s="5" t="s">
        <v>58</v>
      </c>
      <c r="AR120" s="5" t="s">
        <v>58</v>
      </c>
      <c r="AS120" s="5">
        <v>3714</v>
      </c>
      <c r="AT120" s="5" t="s">
        <v>62</v>
      </c>
      <c r="AU120" s="5" t="s">
        <v>63</v>
      </c>
      <c r="AV120" s="5" t="s">
        <v>52</v>
      </c>
      <c r="AW120" s="5">
        <v>0</v>
      </c>
      <c r="AX120" s="5">
        <v>91</v>
      </c>
    </row>
    <row r="121" spans="1:50">
      <c r="A121" s="5" t="s">
        <v>490</v>
      </c>
      <c r="B121" s="5" t="s">
        <v>239</v>
      </c>
      <c r="C121" s="5" t="s">
        <v>71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 t="s">
        <v>61</v>
      </c>
      <c r="N121" s="5" t="s">
        <v>478</v>
      </c>
      <c r="O121" s="5" t="s">
        <v>459</v>
      </c>
      <c r="P121" s="5" t="s">
        <v>28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250</v>
      </c>
      <c r="AA121" s="5">
        <v>667</v>
      </c>
      <c r="AB121" s="5">
        <v>2.7</v>
      </c>
      <c r="AC121" s="5">
        <v>150</v>
      </c>
      <c r="AD121" s="5">
        <v>2000</v>
      </c>
      <c r="AE121" s="5">
        <v>2000</v>
      </c>
      <c r="AF121" s="5">
        <v>2000</v>
      </c>
      <c r="AG121" s="5">
        <v>2000</v>
      </c>
      <c r="AH121">
        <v>0.87</v>
      </c>
      <c r="AI121">
        <v>0</v>
      </c>
      <c r="AJ121">
        <v>0</v>
      </c>
      <c r="AK121" s="5">
        <v>0</v>
      </c>
      <c r="AL121" s="5">
        <v>0</v>
      </c>
      <c r="AM121" s="5">
        <v>2000</v>
      </c>
      <c r="AN121" s="5">
        <v>2000</v>
      </c>
      <c r="AO121" s="5">
        <v>4000</v>
      </c>
      <c r="AP121" s="5">
        <v>0</v>
      </c>
      <c r="AQ121" s="5">
        <v>0</v>
      </c>
      <c r="AR121" s="5">
        <v>0</v>
      </c>
      <c r="AS121" s="5">
        <v>3717</v>
      </c>
      <c r="AT121" s="5" t="s">
        <v>62</v>
      </c>
      <c r="AU121" s="5" t="s">
        <v>63</v>
      </c>
      <c r="AV121" s="5" t="s">
        <v>52</v>
      </c>
      <c r="AW121" s="5">
        <v>0</v>
      </c>
      <c r="AX121" s="5">
        <v>91</v>
      </c>
    </row>
    <row r="122" spans="1:50">
      <c r="A122" s="5" t="s">
        <v>480</v>
      </c>
      <c r="B122" s="5" t="s">
        <v>182</v>
      </c>
      <c r="C122" s="5" t="s">
        <v>71</v>
      </c>
      <c r="D122" s="5">
        <v>0.7</v>
      </c>
      <c r="E122" s="5">
        <v>0.3</v>
      </c>
      <c r="F122" s="5">
        <v>50.8</v>
      </c>
      <c r="G122" s="5">
        <v>18.7</v>
      </c>
      <c r="H122" s="5">
        <v>432000</v>
      </c>
      <c r="I122" s="5">
        <v>432000</v>
      </c>
      <c r="J122" s="5">
        <v>222000</v>
      </c>
      <c r="K122" s="5">
        <v>10005</v>
      </c>
      <c r="L122" s="5">
        <v>6005</v>
      </c>
      <c r="M122" s="5" t="s">
        <v>61</v>
      </c>
      <c r="N122" s="5" t="s">
        <v>478</v>
      </c>
      <c r="O122" s="5" t="s">
        <v>493</v>
      </c>
      <c r="P122" s="5" t="s">
        <v>28</v>
      </c>
      <c r="Q122" s="5" t="s">
        <v>494</v>
      </c>
      <c r="R122" s="5" t="s">
        <v>494</v>
      </c>
      <c r="S122" s="5">
        <v>6005</v>
      </c>
      <c r="T122" s="5">
        <v>0</v>
      </c>
      <c r="U122" s="5">
        <v>0</v>
      </c>
      <c r="V122" s="5">
        <v>0</v>
      </c>
      <c r="W122" s="5">
        <v>438005</v>
      </c>
      <c r="X122" s="5">
        <v>51.5</v>
      </c>
      <c r="Y122" s="5">
        <v>19</v>
      </c>
      <c r="Z122" s="5">
        <v>8500</v>
      </c>
      <c r="AA122" s="5">
        <v>23074</v>
      </c>
      <c r="AB122" s="5">
        <v>2.7</v>
      </c>
      <c r="AC122" s="5">
        <v>150</v>
      </c>
      <c r="AD122" s="5">
        <v>20800</v>
      </c>
      <c r="AE122" s="5">
        <v>128941</v>
      </c>
      <c r="AF122" s="5">
        <v>100935</v>
      </c>
      <c r="AG122" s="5">
        <v>55000</v>
      </c>
      <c r="AH122">
        <v>1.1978</v>
      </c>
      <c r="AI122">
        <v>517449.6</v>
      </c>
      <c r="AJ122">
        <v>7192.7889999999998</v>
      </c>
      <c r="AK122" s="5">
        <v>0</v>
      </c>
      <c r="AL122" s="5">
        <v>524642.38899999997</v>
      </c>
      <c r="AM122" s="5">
        <v>100000</v>
      </c>
      <c r="AN122" s="5">
        <v>80000</v>
      </c>
      <c r="AO122" s="5">
        <v>100000</v>
      </c>
      <c r="AP122" s="5">
        <v>60000</v>
      </c>
      <c r="AQ122" s="5">
        <v>60000</v>
      </c>
      <c r="AR122" s="5">
        <v>60000</v>
      </c>
      <c r="AS122" s="5">
        <v>3715</v>
      </c>
      <c r="AT122" s="5" t="s">
        <v>62</v>
      </c>
      <c r="AU122" s="5" t="s">
        <v>63</v>
      </c>
      <c r="AV122" s="5" t="s">
        <v>52</v>
      </c>
      <c r="AW122" s="5">
        <v>0</v>
      </c>
      <c r="AX122" s="5">
        <v>91</v>
      </c>
    </row>
    <row r="123" spans="1:50">
      <c r="A123" s="5" t="s">
        <v>473</v>
      </c>
      <c r="B123" s="5" t="s">
        <v>183</v>
      </c>
      <c r="C123" s="5" t="s">
        <v>71</v>
      </c>
      <c r="D123" s="5" t="s">
        <v>474</v>
      </c>
      <c r="E123" s="5" t="s">
        <v>475</v>
      </c>
      <c r="F123" s="5" t="s">
        <v>475</v>
      </c>
      <c r="G123" s="5" t="s">
        <v>475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 t="s">
        <v>61</v>
      </c>
      <c r="N123" s="5" t="s">
        <v>58</v>
      </c>
      <c r="O123" s="5" t="s">
        <v>459</v>
      </c>
      <c r="P123" s="5" t="s">
        <v>28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 t="s">
        <v>58</v>
      </c>
      <c r="Y123" s="5" t="s">
        <v>58</v>
      </c>
      <c r="Z123" s="5">
        <v>0</v>
      </c>
      <c r="AA123" s="5" t="s">
        <v>58</v>
      </c>
      <c r="AB123" s="5" t="s">
        <v>68</v>
      </c>
      <c r="AC123" s="5" t="s">
        <v>68</v>
      </c>
      <c r="AD123" s="5">
        <v>0</v>
      </c>
      <c r="AE123" s="5">
        <v>0</v>
      </c>
      <c r="AF123" s="5">
        <v>0</v>
      </c>
      <c r="AG123" s="5">
        <v>0</v>
      </c>
      <c r="AH123">
        <v>0</v>
      </c>
      <c r="AI123">
        <v>0</v>
      </c>
      <c r="AJ123">
        <v>0</v>
      </c>
      <c r="AK123" s="5">
        <v>0</v>
      </c>
      <c r="AL123" s="5">
        <v>0</v>
      </c>
      <c r="AM123" s="5" t="s">
        <v>58</v>
      </c>
      <c r="AN123" s="5" t="s">
        <v>58</v>
      </c>
      <c r="AO123" s="5" t="s">
        <v>58</v>
      </c>
      <c r="AP123" s="5" t="s">
        <v>58</v>
      </c>
      <c r="AQ123" s="5" t="s">
        <v>58</v>
      </c>
      <c r="AR123" s="5" t="s">
        <v>58</v>
      </c>
      <c r="AS123" s="5">
        <v>3715</v>
      </c>
      <c r="AT123" s="5" t="s">
        <v>62</v>
      </c>
      <c r="AU123" s="5" t="s">
        <v>63</v>
      </c>
      <c r="AV123" s="5" t="s">
        <v>52</v>
      </c>
      <c r="AW123" s="5">
        <v>0</v>
      </c>
      <c r="AX123" s="5">
        <v>91</v>
      </c>
    </row>
    <row r="124" spans="1:50">
      <c r="A124" s="5" t="s">
        <v>497</v>
      </c>
      <c r="B124" s="5" t="s">
        <v>184</v>
      </c>
      <c r="C124" s="5" t="s">
        <v>71</v>
      </c>
      <c r="D124" s="5" t="s">
        <v>474</v>
      </c>
      <c r="E124" s="5">
        <v>29</v>
      </c>
      <c r="F124" s="5" t="s">
        <v>475</v>
      </c>
      <c r="G124" s="5">
        <v>12.4</v>
      </c>
      <c r="H124" s="5">
        <v>18000</v>
      </c>
      <c r="I124" s="5">
        <v>6000</v>
      </c>
      <c r="J124" s="5">
        <v>2000</v>
      </c>
      <c r="K124" s="5">
        <v>4000</v>
      </c>
      <c r="L124" s="5">
        <v>14000</v>
      </c>
      <c r="M124" s="5" t="s">
        <v>61</v>
      </c>
      <c r="N124" s="5" t="s">
        <v>478</v>
      </c>
      <c r="O124" s="5" t="s">
        <v>459</v>
      </c>
      <c r="P124" s="5" t="s">
        <v>28</v>
      </c>
      <c r="Q124" s="5" t="s">
        <v>605</v>
      </c>
      <c r="R124" s="5" t="s">
        <v>605</v>
      </c>
      <c r="S124" s="5">
        <v>14000</v>
      </c>
      <c r="T124" s="5">
        <v>0</v>
      </c>
      <c r="U124" s="5">
        <v>0</v>
      </c>
      <c r="V124" s="5">
        <v>0</v>
      </c>
      <c r="W124" s="5">
        <v>20000</v>
      </c>
      <c r="X124" s="5" t="s">
        <v>58</v>
      </c>
      <c r="Y124" s="5">
        <v>41.4</v>
      </c>
      <c r="Z124" s="5">
        <v>0</v>
      </c>
      <c r="AA124" s="5">
        <v>483</v>
      </c>
      <c r="AB124" s="5" t="s">
        <v>65</v>
      </c>
      <c r="AC124" s="5" t="s">
        <v>65</v>
      </c>
      <c r="AD124" s="5">
        <v>0</v>
      </c>
      <c r="AE124" s="5">
        <v>850</v>
      </c>
      <c r="AF124" s="5">
        <v>1500</v>
      </c>
      <c r="AG124" s="5">
        <v>0</v>
      </c>
      <c r="AH124">
        <v>2.1852999999999998</v>
      </c>
      <c r="AI124">
        <v>13111.8</v>
      </c>
      <c r="AJ124">
        <v>30594.199999999997</v>
      </c>
      <c r="AK124" s="5">
        <v>0</v>
      </c>
      <c r="AL124" s="5">
        <v>43705.999999999993</v>
      </c>
      <c r="AM124" s="5">
        <v>4000</v>
      </c>
      <c r="AN124" s="5">
        <v>40000</v>
      </c>
      <c r="AO124" s="5">
        <v>0</v>
      </c>
      <c r="AP124" s="5">
        <v>0</v>
      </c>
      <c r="AQ124" s="5">
        <v>0</v>
      </c>
      <c r="AR124" s="5">
        <v>0</v>
      </c>
      <c r="AS124" s="5">
        <v>3715</v>
      </c>
      <c r="AT124" s="5" t="s">
        <v>62</v>
      </c>
      <c r="AU124" s="5" t="s">
        <v>63</v>
      </c>
      <c r="AV124" s="5" t="s">
        <v>440</v>
      </c>
      <c r="AW124" s="5">
        <v>30594.199999999997</v>
      </c>
      <c r="AX124" s="5">
        <v>14</v>
      </c>
    </row>
    <row r="125" spans="1:50">
      <c r="A125" s="5" t="s">
        <v>490</v>
      </c>
      <c r="B125" s="5" t="s">
        <v>240</v>
      </c>
      <c r="C125" s="5" t="s">
        <v>71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 t="s">
        <v>61</v>
      </c>
      <c r="N125" s="5" t="s">
        <v>478</v>
      </c>
      <c r="O125" s="5" t="s">
        <v>459</v>
      </c>
      <c r="P125" s="5" t="s">
        <v>28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2250</v>
      </c>
      <c r="AA125" s="5">
        <v>1214</v>
      </c>
      <c r="AB125" s="5">
        <v>0.5</v>
      </c>
      <c r="AC125" s="5">
        <v>100</v>
      </c>
      <c r="AD125" s="5">
        <v>0</v>
      </c>
      <c r="AE125" s="5">
        <v>5928</v>
      </c>
      <c r="AF125" s="5">
        <v>5000</v>
      </c>
      <c r="AG125" s="5">
        <v>0</v>
      </c>
      <c r="AH125">
        <v>5.56</v>
      </c>
      <c r="AI125">
        <v>0</v>
      </c>
      <c r="AJ125">
        <v>0</v>
      </c>
      <c r="AK125" s="5">
        <v>0</v>
      </c>
      <c r="AL125" s="5">
        <v>0</v>
      </c>
      <c r="AM125" s="5">
        <v>12000</v>
      </c>
      <c r="AN125" s="5">
        <v>4000</v>
      </c>
      <c r="AO125" s="5">
        <v>2000</v>
      </c>
      <c r="AP125" s="5">
        <v>0</v>
      </c>
      <c r="AQ125" s="5">
        <v>0</v>
      </c>
      <c r="AR125" s="5">
        <v>0</v>
      </c>
      <c r="AS125" s="5">
        <v>3717</v>
      </c>
      <c r="AT125" s="5" t="s">
        <v>62</v>
      </c>
      <c r="AU125" s="5" t="s">
        <v>63</v>
      </c>
      <c r="AV125" s="5" t="s">
        <v>52</v>
      </c>
      <c r="AW125" s="5">
        <v>0</v>
      </c>
      <c r="AX125" s="5">
        <v>91</v>
      </c>
    </row>
    <row r="126" spans="1:50">
      <c r="A126" s="5" t="s">
        <v>477</v>
      </c>
      <c r="B126" s="5" t="s">
        <v>185</v>
      </c>
      <c r="C126" s="5" t="s">
        <v>71</v>
      </c>
      <c r="D126" s="5" t="s">
        <v>474</v>
      </c>
      <c r="E126" s="5" t="s">
        <v>475</v>
      </c>
      <c r="F126" s="5" t="s">
        <v>475</v>
      </c>
      <c r="G126" s="5" t="s">
        <v>475</v>
      </c>
      <c r="H126" s="5">
        <v>0</v>
      </c>
      <c r="I126" s="5">
        <v>0</v>
      </c>
      <c r="J126" s="5">
        <v>0</v>
      </c>
      <c r="K126" s="5">
        <v>110</v>
      </c>
      <c r="L126" s="5">
        <v>110</v>
      </c>
      <c r="M126" s="5" t="s">
        <v>61</v>
      </c>
      <c r="N126" s="5" t="s">
        <v>58</v>
      </c>
      <c r="O126" s="5" t="s">
        <v>459</v>
      </c>
      <c r="P126" s="5" t="s">
        <v>28</v>
      </c>
      <c r="R126" s="5">
        <v>0</v>
      </c>
      <c r="S126" s="5">
        <v>110</v>
      </c>
      <c r="T126" s="5">
        <v>0</v>
      </c>
      <c r="U126" s="5">
        <v>0</v>
      </c>
      <c r="V126" s="5">
        <v>0</v>
      </c>
      <c r="W126" s="5">
        <v>110</v>
      </c>
      <c r="X126" s="5" t="s">
        <v>58</v>
      </c>
      <c r="Y126" s="5" t="s">
        <v>58</v>
      </c>
      <c r="Z126" s="5">
        <v>0</v>
      </c>
      <c r="AA126" s="5" t="s">
        <v>58</v>
      </c>
      <c r="AB126" s="5" t="s">
        <v>68</v>
      </c>
      <c r="AC126" s="5" t="s">
        <v>68</v>
      </c>
      <c r="AD126" s="5">
        <v>0</v>
      </c>
      <c r="AE126" s="5">
        <v>0</v>
      </c>
      <c r="AF126" s="5">
        <v>0</v>
      </c>
      <c r="AG126" s="5">
        <v>0</v>
      </c>
      <c r="AH126">
        <v>0</v>
      </c>
      <c r="AI126">
        <v>0</v>
      </c>
      <c r="AJ126">
        <v>0</v>
      </c>
      <c r="AK126" s="5">
        <v>0</v>
      </c>
      <c r="AL126" s="5">
        <v>0</v>
      </c>
      <c r="AM126" s="5" t="s">
        <v>58</v>
      </c>
      <c r="AN126" s="5" t="s">
        <v>58</v>
      </c>
      <c r="AO126" s="5" t="s">
        <v>58</v>
      </c>
      <c r="AP126" s="5" t="s">
        <v>58</v>
      </c>
      <c r="AQ126" s="5" t="s">
        <v>58</v>
      </c>
      <c r="AR126" s="5" t="s">
        <v>58</v>
      </c>
      <c r="AS126" s="5">
        <v>3715</v>
      </c>
      <c r="AT126" s="5" t="s">
        <v>62</v>
      </c>
      <c r="AU126" s="5" t="s">
        <v>63</v>
      </c>
      <c r="AV126" s="5" t="s">
        <v>440</v>
      </c>
      <c r="AW126" s="5">
        <v>0</v>
      </c>
      <c r="AX126" s="5">
        <v>91</v>
      </c>
    </row>
    <row r="127" spans="1:50">
      <c r="A127" s="5" t="s">
        <v>477</v>
      </c>
      <c r="B127" s="5" t="s">
        <v>186</v>
      </c>
      <c r="C127" s="5" t="s">
        <v>71</v>
      </c>
      <c r="D127" s="5" t="s">
        <v>474</v>
      </c>
      <c r="E127" s="5" t="s">
        <v>475</v>
      </c>
      <c r="F127" s="5" t="s">
        <v>475</v>
      </c>
      <c r="G127" s="5" t="s">
        <v>475</v>
      </c>
      <c r="H127" s="5" t="s">
        <v>58</v>
      </c>
      <c r="I127" s="5">
        <v>600</v>
      </c>
      <c r="J127" s="5">
        <v>0</v>
      </c>
      <c r="K127" s="5" t="s">
        <v>58</v>
      </c>
      <c r="L127" s="5">
        <v>0</v>
      </c>
      <c r="M127" s="5" t="s">
        <v>61</v>
      </c>
      <c r="N127" s="5" t="s">
        <v>478</v>
      </c>
      <c r="O127" s="5" t="s">
        <v>459</v>
      </c>
      <c r="P127" s="5" t="s">
        <v>28</v>
      </c>
      <c r="Q127" s="5" t="s">
        <v>606</v>
      </c>
      <c r="R127" s="5" t="s">
        <v>58</v>
      </c>
      <c r="S127" s="5">
        <v>0</v>
      </c>
      <c r="T127" s="5">
        <v>0</v>
      </c>
      <c r="U127" s="5">
        <v>0</v>
      </c>
      <c r="V127" s="5">
        <v>0</v>
      </c>
      <c r="W127" s="5">
        <v>600</v>
      </c>
      <c r="X127" s="5" t="s">
        <v>58</v>
      </c>
      <c r="Y127" s="5" t="s">
        <v>58</v>
      </c>
      <c r="Z127" s="5">
        <v>0</v>
      </c>
      <c r="AA127" s="5" t="s">
        <v>58</v>
      </c>
      <c r="AB127" s="5" t="s">
        <v>68</v>
      </c>
      <c r="AC127" s="5" t="s">
        <v>68</v>
      </c>
      <c r="AD127" s="5">
        <v>600</v>
      </c>
      <c r="AE127" s="5">
        <v>0</v>
      </c>
      <c r="AF127" s="5">
        <v>0</v>
      </c>
      <c r="AG127" s="5">
        <v>0</v>
      </c>
      <c r="AH127">
        <v>0</v>
      </c>
      <c r="AI127">
        <v>0</v>
      </c>
      <c r="AJ127">
        <v>0</v>
      </c>
      <c r="AK127" s="5">
        <v>0</v>
      </c>
      <c r="AL127" s="5">
        <v>0</v>
      </c>
      <c r="AM127" s="5" t="s">
        <v>58</v>
      </c>
      <c r="AN127" s="5" t="s">
        <v>58</v>
      </c>
      <c r="AO127" s="5" t="s">
        <v>58</v>
      </c>
      <c r="AP127" s="5" t="s">
        <v>58</v>
      </c>
      <c r="AQ127" s="5" t="s">
        <v>58</v>
      </c>
      <c r="AR127" s="5" t="s">
        <v>58</v>
      </c>
      <c r="AS127" s="5">
        <v>3715</v>
      </c>
      <c r="AT127" s="5" t="s">
        <v>62</v>
      </c>
      <c r="AU127" s="5" t="s">
        <v>63</v>
      </c>
      <c r="AV127" s="5" t="s">
        <v>440</v>
      </c>
      <c r="AW127" s="5">
        <v>0</v>
      </c>
      <c r="AX127" s="5">
        <v>91</v>
      </c>
    </row>
    <row r="128" spans="1:50">
      <c r="A128" s="5" t="s">
        <v>477</v>
      </c>
      <c r="B128" s="5" t="s">
        <v>187</v>
      </c>
      <c r="C128" s="5" t="s">
        <v>71</v>
      </c>
      <c r="D128" s="5" t="s">
        <v>474</v>
      </c>
      <c r="E128" s="5" t="s">
        <v>475</v>
      </c>
      <c r="F128" s="5" t="s">
        <v>475</v>
      </c>
      <c r="G128" s="5" t="s">
        <v>475</v>
      </c>
      <c r="H128" s="5" t="s">
        <v>58</v>
      </c>
      <c r="I128" s="5">
        <v>600</v>
      </c>
      <c r="J128" s="5">
        <v>600</v>
      </c>
      <c r="K128" s="5" t="s">
        <v>58</v>
      </c>
      <c r="L128" s="5">
        <v>0</v>
      </c>
      <c r="M128" s="5" t="s">
        <v>61</v>
      </c>
      <c r="N128" s="5" t="s">
        <v>478</v>
      </c>
      <c r="O128" s="5" t="s">
        <v>459</v>
      </c>
      <c r="P128" s="5" t="s">
        <v>28</v>
      </c>
      <c r="Q128" s="5" t="s">
        <v>606</v>
      </c>
      <c r="R128" s="5" t="s">
        <v>58</v>
      </c>
      <c r="S128" s="5">
        <v>0</v>
      </c>
      <c r="T128" s="5">
        <v>0</v>
      </c>
      <c r="U128" s="5">
        <v>0</v>
      </c>
      <c r="V128" s="5">
        <v>0</v>
      </c>
      <c r="W128" s="5">
        <v>600</v>
      </c>
      <c r="X128" s="5" t="s">
        <v>58</v>
      </c>
      <c r="Y128" s="5" t="s">
        <v>58</v>
      </c>
      <c r="Z128" s="5">
        <v>0</v>
      </c>
      <c r="AA128" s="5" t="s">
        <v>58</v>
      </c>
      <c r="AB128" s="5" t="s">
        <v>68</v>
      </c>
      <c r="AC128" s="5" t="s">
        <v>68</v>
      </c>
      <c r="AD128" s="5">
        <v>600</v>
      </c>
      <c r="AE128" s="5">
        <v>0</v>
      </c>
      <c r="AF128" s="5">
        <v>0</v>
      </c>
      <c r="AG128" s="5">
        <v>0</v>
      </c>
      <c r="AH128">
        <v>0</v>
      </c>
      <c r="AI128">
        <v>0</v>
      </c>
      <c r="AJ128">
        <v>0</v>
      </c>
      <c r="AK128" s="5">
        <v>0</v>
      </c>
      <c r="AL128" s="5">
        <v>0</v>
      </c>
      <c r="AM128" s="5" t="s">
        <v>58</v>
      </c>
      <c r="AN128" s="5" t="s">
        <v>58</v>
      </c>
      <c r="AO128" s="5" t="s">
        <v>58</v>
      </c>
      <c r="AP128" s="5" t="s">
        <v>58</v>
      </c>
      <c r="AQ128" s="5" t="s">
        <v>58</v>
      </c>
      <c r="AR128" s="5" t="s">
        <v>58</v>
      </c>
      <c r="AS128" s="5">
        <v>3715</v>
      </c>
      <c r="AT128" s="5" t="s">
        <v>62</v>
      </c>
      <c r="AU128" s="5" t="s">
        <v>63</v>
      </c>
      <c r="AV128" s="5" t="s">
        <v>440</v>
      </c>
      <c r="AW128" s="5">
        <v>0</v>
      </c>
      <c r="AX128" s="5">
        <v>91</v>
      </c>
    </row>
    <row r="129" spans="1:50">
      <c r="A129" s="5" t="s">
        <v>490</v>
      </c>
      <c r="B129" s="5" t="s">
        <v>70</v>
      </c>
      <c r="C129" s="5" t="s">
        <v>71</v>
      </c>
      <c r="D129" s="5">
        <v>4</v>
      </c>
      <c r="E129" s="5">
        <v>4.8</v>
      </c>
      <c r="F129" s="5">
        <v>9.4</v>
      </c>
      <c r="G129" s="5">
        <v>11.4</v>
      </c>
      <c r="H129" s="5">
        <v>24600</v>
      </c>
      <c r="I129" s="5">
        <v>19800</v>
      </c>
      <c r="J129" s="5">
        <v>13200</v>
      </c>
      <c r="K129" s="5">
        <v>6600</v>
      </c>
      <c r="L129" s="5">
        <v>8400</v>
      </c>
      <c r="M129" s="5" t="s">
        <v>61</v>
      </c>
      <c r="N129" s="5" t="s">
        <v>478</v>
      </c>
      <c r="O129" s="5" t="s">
        <v>493</v>
      </c>
      <c r="P129" s="5" t="s">
        <v>28</v>
      </c>
      <c r="Q129" s="5" t="s">
        <v>607</v>
      </c>
      <c r="R129" s="5" t="s">
        <v>607</v>
      </c>
      <c r="S129" s="5">
        <v>8400</v>
      </c>
      <c r="T129" s="5">
        <v>0</v>
      </c>
      <c r="U129" s="5">
        <v>0</v>
      </c>
      <c r="V129" s="5">
        <v>0</v>
      </c>
      <c r="W129" s="5">
        <v>28200</v>
      </c>
      <c r="X129" s="5">
        <v>13.4</v>
      </c>
      <c r="Y129" s="5">
        <v>16.3</v>
      </c>
      <c r="Z129" s="5">
        <v>2100</v>
      </c>
      <c r="AA129" s="5">
        <v>1734</v>
      </c>
      <c r="AB129" s="5">
        <v>0.8</v>
      </c>
      <c r="AC129" s="5">
        <v>100</v>
      </c>
      <c r="AD129" s="5">
        <v>3000</v>
      </c>
      <c r="AE129" s="5">
        <v>5400</v>
      </c>
      <c r="AF129" s="5">
        <v>9000</v>
      </c>
      <c r="AG129" s="5">
        <v>8400</v>
      </c>
      <c r="AH129">
        <v>11.827500000000001</v>
      </c>
      <c r="AI129">
        <v>234184.5</v>
      </c>
      <c r="AJ129">
        <v>99351</v>
      </c>
      <c r="AK129" s="5">
        <v>0</v>
      </c>
      <c r="AL129" s="5">
        <v>333535.5</v>
      </c>
      <c r="AM129" s="5">
        <v>8400</v>
      </c>
      <c r="AN129" s="5">
        <v>10800</v>
      </c>
      <c r="AO129" s="5">
        <v>6000</v>
      </c>
      <c r="AP129" s="5">
        <v>6000</v>
      </c>
      <c r="AQ129" s="5">
        <v>6000</v>
      </c>
      <c r="AR129" s="5">
        <v>6000</v>
      </c>
      <c r="AS129" s="5">
        <v>3714</v>
      </c>
      <c r="AT129" s="5" t="s">
        <v>62</v>
      </c>
      <c r="AU129" s="5" t="s">
        <v>63</v>
      </c>
      <c r="AV129" s="5" t="s">
        <v>52</v>
      </c>
      <c r="AW129" s="5">
        <v>0</v>
      </c>
      <c r="AX129" s="5">
        <v>91</v>
      </c>
    </row>
    <row r="130" spans="1:50">
      <c r="A130" s="5" t="s">
        <v>490</v>
      </c>
      <c r="B130" s="5" t="s">
        <v>241</v>
      </c>
      <c r="C130" s="5" t="s">
        <v>71</v>
      </c>
      <c r="D130" s="5">
        <v>0</v>
      </c>
      <c r="E130" s="5" t="s">
        <v>475</v>
      </c>
      <c r="F130" s="5">
        <v>0</v>
      </c>
      <c r="G130" s="5" t="s">
        <v>475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 t="s">
        <v>61</v>
      </c>
      <c r="N130" s="5" t="s">
        <v>478</v>
      </c>
      <c r="O130" s="5" t="s">
        <v>459</v>
      </c>
      <c r="P130" s="5" t="s">
        <v>28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 t="s">
        <v>58</v>
      </c>
      <c r="Z130" s="5">
        <v>134</v>
      </c>
      <c r="AA130" s="5" t="s">
        <v>58</v>
      </c>
      <c r="AB130" s="5" t="s">
        <v>68</v>
      </c>
      <c r="AC130" s="5" t="s">
        <v>68</v>
      </c>
      <c r="AD130" s="5">
        <v>0</v>
      </c>
      <c r="AE130" s="5">
        <v>0</v>
      </c>
      <c r="AF130" s="5">
        <v>0</v>
      </c>
      <c r="AG130" s="5">
        <v>0</v>
      </c>
      <c r="AH130">
        <v>5.6</v>
      </c>
      <c r="AI130">
        <v>0</v>
      </c>
      <c r="AJ130">
        <v>0</v>
      </c>
      <c r="AK130" s="5">
        <v>0</v>
      </c>
      <c r="AL130" s="5">
        <v>0</v>
      </c>
      <c r="AM130" s="5" t="s">
        <v>58</v>
      </c>
      <c r="AN130" s="5" t="s">
        <v>58</v>
      </c>
      <c r="AO130" s="5" t="s">
        <v>58</v>
      </c>
      <c r="AP130" s="5" t="s">
        <v>58</v>
      </c>
      <c r="AQ130" s="5" t="s">
        <v>58</v>
      </c>
      <c r="AR130" s="5" t="s">
        <v>58</v>
      </c>
      <c r="AS130" s="5">
        <v>3717</v>
      </c>
      <c r="AT130" s="5" t="s">
        <v>62</v>
      </c>
      <c r="AU130" s="5" t="s">
        <v>63</v>
      </c>
      <c r="AV130" s="5" t="s">
        <v>52</v>
      </c>
      <c r="AW130" s="5">
        <v>0</v>
      </c>
      <c r="AX130" s="5">
        <v>91</v>
      </c>
    </row>
    <row r="131" spans="1:50">
      <c r="A131" s="5" t="s">
        <v>480</v>
      </c>
      <c r="B131" s="5" t="s">
        <v>72</v>
      </c>
      <c r="C131" s="5" t="s">
        <v>71</v>
      </c>
      <c r="D131" s="5">
        <v>10.4</v>
      </c>
      <c r="E131" s="5">
        <v>7.3</v>
      </c>
      <c r="F131" s="5">
        <v>12.8</v>
      </c>
      <c r="G131" s="5">
        <v>9</v>
      </c>
      <c r="H131" s="5">
        <v>9600</v>
      </c>
      <c r="I131" s="5">
        <v>9600</v>
      </c>
      <c r="J131" s="5">
        <v>9600</v>
      </c>
      <c r="K131" s="5">
        <v>7800</v>
      </c>
      <c r="L131" s="5">
        <v>7800</v>
      </c>
      <c r="M131" s="5" t="s">
        <v>61</v>
      </c>
      <c r="N131" s="5" t="s">
        <v>478</v>
      </c>
      <c r="O131" s="5" t="s">
        <v>459</v>
      </c>
      <c r="P131" s="5" t="s">
        <v>495</v>
      </c>
      <c r="Q131" s="5" t="s">
        <v>608</v>
      </c>
      <c r="R131" s="5" t="s">
        <v>608</v>
      </c>
      <c r="S131" s="5">
        <v>7800</v>
      </c>
      <c r="T131" s="5">
        <v>0</v>
      </c>
      <c r="U131" s="5">
        <v>0</v>
      </c>
      <c r="V131" s="5">
        <v>0</v>
      </c>
      <c r="W131" s="5">
        <v>17400</v>
      </c>
      <c r="X131" s="5">
        <v>23.2</v>
      </c>
      <c r="Y131" s="5">
        <v>16.3</v>
      </c>
      <c r="Z131" s="5">
        <v>750</v>
      </c>
      <c r="AA131" s="5">
        <v>1067</v>
      </c>
      <c r="AB131" s="5">
        <v>1.4</v>
      </c>
      <c r="AC131" s="5">
        <v>100</v>
      </c>
      <c r="AD131" s="5">
        <v>0</v>
      </c>
      <c r="AE131" s="5">
        <v>4800</v>
      </c>
      <c r="AF131" s="5">
        <v>4800</v>
      </c>
      <c r="AG131" s="5">
        <v>2400</v>
      </c>
      <c r="AH131">
        <v>5.32</v>
      </c>
      <c r="AI131">
        <v>51072</v>
      </c>
      <c r="AJ131">
        <v>41496</v>
      </c>
      <c r="AK131" s="5">
        <v>0</v>
      </c>
      <c r="AL131" s="5">
        <v>92568</v>
      </c>
      <c r="AM131" s="5">
        <v>13200</v>
      </c>
      <c r="AN131" s="5">
        <v>21600</v>
      </c>
      <c r="AO131" s="5">
        <v>18000</v>
      </c>
      <c r="AP131" s="5">
        <v>18000</v>
      </c>
      <c r="AQ131" s="5">
        <v>18000</v>
      </c>
      <c r="AR131" s="5">
        <v>18000</v>
      </c>
      <c r="AS131" s="5">
        <v>3714</v>
      </c>
      <c r="AT131" s="5" t="s">
        <v>62</v>
      </c>
      <c r="AU131" s="5" t="s">
        <v>63</v>
      </c>
      <c r="AV131" s="5" t="s">
        <v>52</v>
      </c>
      <c r="AW131" s="5">
        <v>0</v>
      </c>
      <c r="AX131" s="5">
        <v>91</v>
      </c>
    </row>
    <row r="132" spans="1:50">
      <c r="A132" s="5" t="s">
        <v>490</v>
      </c>
      <c r="B132" s="5" t="s">
        <v>188</v>
      </c>
      <c r="C132" s="5" t="s">
        <v>71</v>
      </c>
      <c r="D132" s="5">
        <v>0</v>
      </c>
      <c r="E132" s="5" t="s">
        <v>475</v>
      </c>
      <c r="F132" s="5">
        <v>0</v>
      </c>
      <c r="G132" s="5" t="s">
        <v>475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 t="s">
        <v>61</v>
      </c>
      <c r="N132" s="5" t="s">
        <v>478</v>
      </c>
      <c r="O132" s="5" t="s">
        <v>459</v>
      </c>
      <c r="P132" s="5" t="s">
        <v>28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 t="s">
        <v>58</v>
      </c>
      <c r="Z132" s="5">
        <v>3</v>
      </c>
      <c r="AA132" s="5" t="s">
        <v>58</v>
      </c>
      <c r="AB132" s="5" t="s">
        <v>68</v>
      </c>
      <c r="AC132" s="5" t="s">
        <v>68</v>
      </c>
      <c r="AD132" s="5">
        <v>0</v>
      </c>
      <c r="AE132" s="5">
        <v>0</v>
      </c>
      <c r="AF132" s="5">
        <v>0</v>
      </c>
      <c r="AG132" s="5">
        <v>0</v>
      </c>
      <c r="AH132">
        <v>12</v>
      </c>
      <c r="AI132">
        <v>0</v>
      </c>
      <c r="AJ132">
        <v>0</v>
      </c>
      <c r="AK132" s="5">
        <v>0</v>
      </c>
      <c r="AL132" s="5">
        <v>0</v>
      </c>
      <c r="AM132" s="5" t="s">
        <v>58</v>
      </c>
      <c r="AN132" s="5" t="s">
        <v>58</v>
      </c>
      <c r="AO132" s="5" t="s">
        <v>58</v>
      </c>
      <c r="AP132" s="5" t="s">
        <v>58</v>
      </c>
      <c r="AQ132" s="5" t="s">
        <v>58</v>
      </c>
      <c r="AR132" s="5" t="s">
        <v>58</v>
      </c>
      <c r="AS132" s="5">
        <v>3715</v>
      </c>
      <c r="AT132" s="5" t="s">
        <v>62</v>
      </c>
      <c r="AU132" s="5" t="s">
        <v>63</v>
      </c>
      <c r="AV132" s="5" t="s">
        <v>52</v>
      </c>
      <c r="AW132" s="5">
        <v>0</v>
      </c>
      <c r="AX132" s="5">
        <v>91</v>
      </c>
    </row>
    <row r="133" spans="1:50">
      <c r="A133" s="5" t="s">
        <v>480</v>
      </c>
      <c r="B133" s="5" t="s">
        <v>340</v>
      </c>
      <c r="C133" s="5" t="s">
        <v>243</v>
      </c>
      <c r="D133" s="5">
        <v>0</v>
      </c>
      <c r="E133" s="5" t="s">
        <v>475</v>
      </c>
      <c r="F133" s="5">
        <v>24</v>
      </c>
      <c r="G133" s="5" t="s">
        <v>475</v>
      </c>
      <c r="H133" s="5">
        <v>6000</v>
      </c>
      <c r="I133" s="5">
        <v>9000</v>
      </c>
      <c r="J133" s="5">
        <v>9000</v>
      </c>
      <c r="K133" s="5">
        <v>0</v>
      </c>
      <c r="L133" s="5">
        <v>0</v>
      </c>
      <c r="M133" s="5" t="s">
        <v>191</v>
      </c>
      <c r="N133" s="5" t="s">
        <v>476</v>
      </c>
      <c r="O133" s="5" t="s">
        <v>459</v>
      </c>
      <c r="P133" s="5" t="s">
        <v>28</v>
      </c>
      <c r="Q133" s="5" t="s">
        <v>520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9000</v>
      </c>
      <c r="X133" s="5">
        <v>24</v>
      </c>
      <c r="Y133" s="5" t="s">
        <v>58</v>
      </c>
      <c r="Z133" s="5">
        <v>375</v>
      </c>
      <c r="AA133" s="5">
        <v>0</v>
      </c>
      <c r="AB133" s="5" t="s">
        <v>68</v>
      </c>
      <c r="AC133" s="5" t="s">
        <v>68</v>
      </c>
      <c r="AD133" s="5">
        <v>0</v>
      </c>
      <c r="AE133" s="5">
        <v>0</v>
      </c>
      <c r="AF133" s="5">
        <v>2000</v>
      </c>
      <c r="AG133" s="5">
        <v>6000</v>
      </c>
      <c r="AH133">
        <v>3.7699999999999997E-2</v>
      </c>
      <c r="AI133">
        <v>339.29999999999995</v>
      </c>
      <c r="AJ133">
        <v>0</v>
      </c>
      <c r="AK133" s="5">
        <v>0</v>
      </c>
      <c r="AL133" s="5">
        <v>339.29999999999995</v>
      </c>
      <c r="AM133" s="5">
        <v>3000</v>
      </c>
      <c r="AN133" s="5">
        <v>3000</v>
      </c>
      <c r="AO133" s="5">
        <v>6000</v>
      </c>
      <c r="AP133" s="5">
        <v>3000</v>
      </c>
      <c r="AQ133" s="5">
        <v>0</v>
      </c>
      <c r="AR133" s="5">
        <v>0</v>
      </c>
      <c r="AS133" s="5">
        <v>3719</v>
      </c>
      <c r="AT133" s="5" t="s">
        <v>62</v>
      </c>
      <c r="AU133" s="5" t="s">
        <v>63</v>
      </c>
      <c r="AV133" s="5" t="s">
        <v>52</v>
      </c>
      <c r="AW133" s="5">
        <v>0</v>
      </c>
      <c r="AX133" s="5">
        <v>91</v>
      </c>
    </row>
    <row r="134" spans="1:50">
      <c r="A134" s="5" t="s">
        <v>480</v>
      </c>
      <c r="B134" s="5" t="s">
        <v>341</v>
      </c>
      <c r="C134" s="5" t="s">
        <v>243</v>
      </c>
      <c r="D134" s="5">
        <v>23</v>
      </c>
      <c r="E134" s="5">
        <v>27</v>
      </c>
      <c r="F134" s="5">
        <v>0.9</v>
      </c>
      <c r="G134" s="5">
        <v>1</v>
      </c>
      <c r="H134" s="5">
        <v>171000</v>
      </c>
      <c r="I134" s="5">
        <v>54000</v>
      </c>
      <c r="J134" s="5">
        <v>54000</v>
      </c>
      <c r="K134" s="5">
        <v>1384300</v>
      </c>
      <c r="L134" s="5">
        <v>1414298</v>
      </c>
      <c r="M134" s="5" t="s">
        <v>191</v>
      </c>
      <c r="N134" s="5" t="s">
        <v>478</v>
      </c>
      <c r="O134" s="5" t="s">
        <v>459</v>
      </c>
      <c r="P134" s="5" t="s">
        <v>28</v>
      </c>
      <c r="Q134" s="5" t="s">
        <v>609</v>
      </c>
      <c r="R134" s="5" t="s">
        <v>507</v>
      </c>
      <c r="S134" s="5">
        <v>814298</v>
      </c>
      <c r="T134" s="5">
        <v>0</v>
      </c>
      <c r="U134" s="5">
        <v>600000</v>
      </c>
      <c r="V134" s="5">
        <v>0</v>
      </c>
      <c r="W134" s="5">
        <v>1468298</v>
      </c>
      <c r="X134" s="5">
        <v>23.9</v>
      </c>
      <c r="Y134" s="5">
        <v>28.1</v>
      </c>
      <c r="Z134" s="5">
        <v>61500</v>
      </c>
      <c r="AA134" s="5">
        <v>52302</v>
      </c>
      <c r="AB134" s="5">
        <v>0.9</v>
      </c>
      <c r="AC134" s="5">
        <v>100</v>
      </c>
      <c r="AD134" s="5">
        <v>6504</v>
      </c>
      <c r="AE134" s="5">
        <v>165879</v>
      </c>
      <c r="AF134" s="5">
        <v>374514</v>
      </c>
      <c r="AG134" s="5">
        <v>0</v>
      </c>
      <c r="AH134">
        <v>3.7900000000000003E-2</v>
      </c>
      <c r="AI134">
        <v>2046.6000000000001</v>
      </c>
      <c r="AJ134">
        <v>53601.894200000002</v>
      </c>
      <c r="AK134" s="5">
        <v>22740.000000000004</v>
      </c>
      <c r="AL134" s="5">
        <v>55648.494200000001</v>
      </c>
      <c r="AM134" s="5">
        <v>360000</v>
      </c>
      <c r="AN134" s="5">
        <v>300000</v>
      </c>
      <c r="AO134" s="5">
        <v>300000</v>
      </c>
      <c r="AP134" s="5">
        <v>300000</v>
      </c>
      <c r="AQ134" s="5">
        <v>300000</v>
      </c>
      <c r="AR134" s="5">
        <v>300000</v>
      </c>
      <c r="AS134" s="5">
        <v>3719</v>
      </c>
      <c r="AT134" s="5" t="s">
        <v>62</v>
      </c>
      <c r="AU134" s="5" t="s">
        <v>63</v>
      </c>
      <c r="AV134" s="5" t="s">
        <v>52</v>
      </c>
      <c r="AW134" s="5">
        <v>0</v>
      </c>
      <c r="AX134" s="5">
        <v>91</v>
      </c>
    </row>
    <row r="135" spans="1:50">
      <c r="A135" s="5" t="s">
        <v>490</v>
      </c>
      <c r="B135" s="5" t="s">
        <v>342</v>
      </c>
      <c r="C135" s="5" t="s">
        <v>243</v>
      </c>
      <c r="D135" s="5">
        <v>11.4</v>
      </c>
      <c r="E135" s="5">
        <v>38.299999999999997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407800</v>
      </c>
      <c r="L135" s="5">
        <v>350800</v>
      </c>
      <c r="M135" s="5" t="s">
        <v>191</v>
      </c>
      <c r="N135" s="5" t="s">
        <v>478</v>
      </c>
      <c r="O135" s="5" t="s">
        <v>459</v>
      </c>
      <c r="P135" s="5" t="s">
        <v>28</v>
      </c>
      <c r="R135" s="5">
        <v>0</v>
      </c>
      <c r="S135" s="5">
        <v>326800</v>
      </c>
      <c r="T135" s="5">
        <v>0</v>
      </c>
      <c r="U135" s="5">
        <v>24000</v>
      </c>
      <c r="V135" s="5">
        <v>0</v>
      </c>
      <c r="W135" s="5">
        <v>350800</v>
      </c>
      <c r="X135" s="5">
        <v>11.4</v>
      </c>
      <c r="Y135" s="5">
        <v>38.299999999999997</v>
      </c>
      <c r="Z135" s="5">
        <v>30750</v>
      </c>
      <c r="AA135" s="5">
        <v>9158</v>
      </c>
      <c r="AB135" s="5">
        <v>0.3</v>
      </c>
      <c r="AC135" s="5">
        <v>50</v>
      </c>
      <c r="AD135" s="5">
        <v>0</v>
      </c>
      <c r="AE135" s="5">
        <v>25420</v>
      </c>
      <c r="AF135" s="5">
        <v>57000</v>
      </c>
      <c r="AG135" s="5">
        <v>0</v>
      </c>
      <c r="AH135">
        <v>3.78E-2</v>
      </c>
      <c r="AI135">
        <v>0</v>
      </c>
      <c r="AJ135">
        <v>13260.24</v>
      </c>
      <c r="AK135" s="5">
        <v>907.2</v>
      </c>
      <c r="AL135" s="5">
        <v>13260.24</v>
      </c>
      <c r="AM135" s="5">
        <v>90000</v>
      </c>
      <c r="AN135" s="5">
        <v>90000</v>
      </c>
      <c r="AO135" s="5">
        <v>90000</v>
      </c>
      <c r="AP135" s="5">
        <v>90000</v>
      </c>
      <c r="AQ135" s="5">
        <v>90000</v>
      </c>
      <c r="AR135" s="5">
        <v>90000</v>
      </c>
      <c r="AS135" s="5">
        <v>3719</v>
      </c>
      <c r="AT135" s="5" t="s">
        <v>62</v>
      </c>
      <c r="AU135" s="5" t="s">
        <v>63</v>
      </c>
      <c r="AV135" s="5" t="s">
        <v>52</v>
      </c>
      <c r="AW135" s="5">
        <v>0</v>
      </c>
      <c r="AX135" s="5">
        <v>91</v>
      </c>
    </row>
    <row r="136" spans="1:50">
      <c r="A136" s="5" t="s">
        <v>480</v>
      </c>
      <c r="B136" s="5" t="s">
        <v>343</v>
      </c>
      <c r="C136" s="5" t="s">
        <v>243</v>
      </c>
      <c r="D136" s="5">
        <v>36.299999999999997</v>
      </c>
      <c r="E136" s="5">
        <v>207</v>
      </c>
      <c r="F136" s="5">
        <v>14.5</v>
      </c>
      <c r="G136" s="5">
        <v>82.9</v>
      </c>
      <c r="H136" s="5">
        <v>60000</v>
      </c>
      <c r="I136" s="5">
        <v>60000</v>
      </c>
      <c r="J136" s="5">
        <v>60000</v>
      </c>
      <c r="K136" s="5">
        <v>149900</v>
      </c>
      <c r="L136" s="5">
        <v>149900</v>
      </c>
      <c r="M136" s="5" t="s">
        <v>191</v>
      </c>
      <c r="N136" s="5" t="s">
        <v>478</v>
      </c>
      <c r="O136" s="5" t="s">
        <v>459</v>
      </c>
      <c r="P136" s="5" t="s">
        <v>28</v>
      </c>
      <c r="Q136" s="5" t="s">
        <v>503</v>
      </c>
      <c r="R136" s="5" t="s">
        <v>542</v>
      </c>
      <c r="S136" s="5">
        <v>32900</v>
      </c>
      <c r="T136" s="5">
        <v>0</v>
      </c>
      <c r="U136" s="5">
        <v>117000</v>
      </c>
      <c r="V136" s="5">
        <v>0</v>
      </c>
      <c r="W136" s="5">
        <v>209900</v>
      </c>
      <c r="X136" s="5">
        <v>50.9</v>
      </c>
      <c r="Y136" s="5">
        <v>289.89999999999998</v>
      </c>
      <c r="Z136" s="5">
        <v>4125</v>
      </c>
      <c r="AA136" s="5">
        <v>724</v>
      </c>
      <c r="AB136" s="5">
        <v>0.2</v>
      </c>
      <c r="AC136" s="5">
        <v>50</v>
      </c>
      <c r="AD136" s="5">
        <v>0</v>
      </c>
      <c r="AE136" s="5">
        <v>0</v>
      </c>
      <c r="AF136" s="5">
        <v>6518</v>
      </c>
      <c r="AG136" s="5">
        <v>0</v>
      </c>
      <c r="AH136">
        <v>5.1999999999999998E-2</v>
      </c>
      <c r="AI136">
        <v>3120</v>
      </c>
      <c r="AJ136">
        <v>7794.7999999999993</v>
      </c>
      <c r="AK136" s="5">
        <v>6084</v>
      </c>
      <c r="AL136" s="5">
        <v>10914.8</v>
      </c>
      <c r="AM136" s="5">
        <v>45000</v>
      </c>
      <c r="AN136" s="5">
        <v>45000</v>
      </c>
      <c r="AO136" s="5">
        <v>45000</v>
      </c>
      <c r="AP136" s="5">
        <v>45000</v>
      </c>
      <c r="AQ136" s="5">
        <v>45000</v>
      </c>
      <c r="AR136" s="5">
        <v>45000</v>
      </c>
      <c r="AS136" s="5">
        <v>3719</v>
      </c>
      <c r="AT136" s="5" t="s">
        <v>62</v>
      </c>
      <c r="AU136" s="5" t="s">
        <v>63</v>
      </c>
      <c r="AV136" s="5" t="s">
        <v>440</v>
      </c>
      <c r="AW136" s="5">
        <v>7794.7999999999993</v>
      </c>
      <c r="AX136" s="5">
        <v>36</v>
      </c>
    </row>
    <row r="137" spans="1:50">
      <c r="A137" s="5" t="s">
        <v>477</v>
      </c>
      <c r="B137" s="5" t="s">
        <v>344</v>
      </c>
      <c r="C137" s="5" t="s">
        <v>243</v>
      </c>
      <c r="D137" s="5" t="s">
        <v>474</v>
      </c>
      <c r="E137" s="5" t="s">
        <v>475</v>
      </c>
      <c r="F137" s="5" t="s">
        <v>475</v>
      </c>
      <c r="G137" s="5" t="s">
        <v>475</v>
      </c>
      <c r="H137" s="5">
        <v>0</v>
      </c>
      <c r="I137" s="5">
        <v>0</v>
      </c>
      <c r="J137" s="5">
        <v>0</v>
      </c>
      <c r="K137" s="5">
        <v>70000</v>
      </c>
      <c r="L137" s="5">
        <v>70000</v>
      </c>
      <c r="M137" s="5" t="s">
        <v>191</v>
      </c>
      <c r="N137" s="5" t="s">
        <v>478</v>
      </c>
      <c r="O137" s="5" t="s">
        <v>576</v>
      </c>
      <c r="P137" s="5" t="s">
        <v>495</v>
      </c>
      <c r="Q137" s="5" t="s">
        <v>577</v>
      </c>
      <c r="R137" s="5" t="s">
        <v>577</v>
      </c>
      <c r="S137" s="5">
        <v>70000</v>
      </c>
      <c r="T137" s="5">
        <v>0</v>
      </c>
      <c r="U137" s="5">
        <v>0</v>
      </c>
      <c r="V137" s="5">
        <v>0</v>
      </c>
      <c r="W137" s="5">
        <v>70000</v>
      </c>
      <c r="X137" s="5" t="s">
        <v>58</v>
      </c>
      <c r="Y137" s="5" t="s">
        <v>58</v>
      </c>
      <c r="Z137" s="5">
        <v>0</v>
      </c>
      <c r="AA137" s="5" t="s">
        <v>58</v>
      </c>
      <c r="AB137" s="5" t="s">
        <v>68</v>
      </c>
      <c r="AC137" s="5" t="s">
        <v>68</v>
      </c>
      <c r="AD137" s="5">
        <v>0</v>
      </c>
      <c r="AE137" s="5">
        <v>0</v>
      </c>
      <c r="AF137" s="5">
        <v>0</v>
      </c>
      <c r="AG137" s="5">
        <v>0</v>
      </c>
      <c r="AH137">
        <v>4.0800000000000003E-2</v>
      </c>
      <c r="AI137">
        <v>0</v>
      </c>
      <c r="AJ137">
        <v>2856</v>
      </c>
      <c r="AK137" s="5">
        <v>0</v>
      </c>
      <c r="AL137" s="5">
        <v>2856</v>
      </c>
      <c r="AM137" s="5" t="s">
        <v>58</v>
      </c>
      <c r="AN137" s="5" t="s">
        <v>58</v>
      </c>
      <c r="AO137" s="5" t="s">
        <v>58</v>
      </c>
      <c r="AP137" s="5" t="s">
        <v>58</v>
      </c>
      <c r="AQ137" s="5" t="s">
        <v>58</v>
      </c>
      <c r="AR137" s="5" t="s">
        <v>58</v>
      </c>
      <c r="AS137" s="5">
        <v>3719</v>
      </c>
      <c r="AT137" s="5" t="s">
        <v>62</v>
      </c>
      <c r="AU137" s="5" t="s">
        <v>63</v>
      </c>
      <c r="AV137" s="5" t="s">
        <v>440</v>
      </c>
      <c r="AW137" s="5">
        <v>2856</v>
      </c>
      <c r="AX137" s="5">
        <v>47</v>
      </c>
    </row>
    <row r="138" spans="1:50">
      <c r="A138" s="5" t="s">
        <v>497</v>
      </c>
      <c r="B138" s="5" t="s">
        <v>345</v>
      </c>
      <c r="C138" s="5" t="s">
        <v>243</v>
      </c>
      <c r="D138" s="5" t="s">
        <v>474</v>
      </c>
      <c r="E138" s="5">
        <v>0</v>
      </c>
      <c r="F138" s="5" t="s">
        <v>475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 t="s">
        <v>191</v>
      </c>
      <c r="N138" s="5" t="s">
        <v>476</v>
      </c>
      <c r="O138" s="5" t="s">
        <v>459</v>
      </c>
      <c r="P138" s="5" t="s">
        <v>28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 t="s">
        <v>58</v>
      </c>
      <c r="Y138" s="5">
        <v>0</v>
      </c>
      <c r="Z138" s="5">
        <v>0</v>
      </c>
      <c r="AA138" s="5">
        <v>22</v>
      </c>
      <c r="AB138" s="5" t="s">
        <v>65</v>
      </c>
      <c r="AC138" s="5" t="s">
        <v>65</v>
      </c>
      <c r="AD138" s="5">
        <v>200</v>
      </c>
      <c r="AE138" s="5">
        <v>0</v>
      </c>
      <c r="AF138" s="5">
        <v>0</v>
      </c>
      <c r="AG138" s="5">
        <v>0</v>
      </c>
      <c r="AH138">
        <v>4.5999999999999999E-2</v>
      </c>
      <c r="AI138">
        <v>0</v>
      </c>
      <c r="AJ138">
        <v>0</v>
      </c>
      <c r="AK138" s="5">
        <v>0</v>
      </c>
      <c r="AL138" s="5">
        <v>0</v>
      </c>
      <c r="AM138" s="5" t="s">
        <v>58</v>
      </c>
      <c r="AN138" s="5" t="s">
        <v>58</v>
      </c>
      <c r="AO138" s="5" t="s">
        <v>58</v>
      </c>
      <c r="AP138" s="5" t="s">
        <v>58</v>
      </c>
      <c r="AQ138" s="5" t="s">
        <v>58</v>
      </c>
      <c r="AR138" s="5" t="s">
        <v>58</v>
      </c>
      <c r="AS138" s="5">
        <v>3719</v>
      </c>
      <c r="AT138" s="5" t="s">
        <v>62</v>
      </c>
      <c r="AU138" s="5" t="s">
        <v>63</v>
      </c>
      <c r="AV138" s="5" t="s">
        <v>52</v>
      </c>
      <c r="AW138" s="5">
        <v>0</v>
      </c>
      <c r="AX138" s="5">
        <v>91</v>
      </c>
    </row>
    <row r="139" spans="1:50">
      <c r="A139" s="5" t="s">
        <v>490</v>
      </c>
      <c r="B139" s="5" t="s">
        <v>346</v>
      </c>
      <c r="C139" s="5" t="s">
        <v>243</v>
      </c>
      <c r="D139" s="5">
        <v>6.9</v>
      </c>
      <c r="E139" s="5">
        <v>2.2000000000000002</v>
      </c>
      <c r="F139" s="5">
        <v>6.2</v>
      </c>
      <c r="G139" s="5">
        <v>2</v>
      </c>
      <c r="H139" s="5">
        <v>250000</v>
      </c>
      <c r="I139" s="5">
        <v>250000</v>
      </c>
      <c r="J139" s="5">
        <v>250000</v>
      </c>
      <c r="K139" s="5">
        <v>397936</v>
      </c>
      <c r="L139" s="5">
        <v>276936</v>
      </c>
      <c r="M139" s="5" t="s">
        <v>191</v>
      </c>
      <c r="N139" s="5" t="s">
        <v>478</v>
      </c>
      <c r="O139" s="5" t="s">
        <v>459</v>
      </c>
      <c r="P139" s="5" t="s">
        <v>28</v>
      </c>
      <c r="R139" s="5" t="s">
        <v>536</v>
      </c>
      <c r="S139" s="5">
        <v>117000</v>
      </c>
      <c r="T139" s="5">
        <v>0</v>
      </c>
      <c r="U139" s="5">
        <v>159936</v>
      </c>
      <c r="V139" s="5">
        <v>0</v>
      </c>
      <c r="W139" s="5">
        <v>526936</v>
      </c>
      <c r="X139" s="5">
        <v>13.1</v>
      </c>
      <c r="Y139" s="5">
        <v>4.2</v>
      </c>
      <c r="Z139" s="5">
        <v>40325</v>
      </c>
      <c r="AA139" s="5">
        <v>126857</v>
      </c>
      <c r="AB139" s="5">
        <v>3.1</v>
      </c>
      <c r="AC139" s="5">
        <v>150</v>
      </c>
      <c r="AD139" s="5">
        <v>123154</v>
      </c>
      <c r="AE139" s="5">
        <v>600000</v>
      </c>
      <c r="AF139" s="5">
        <v>418560</v>
      </c>
      <c r="AG139" s="5">
        <v>0</v>
      </c>
      <c r="AH139">
        <v>2.0400000000000001E-2</v>
      </c>
      <c r="AI139">
        <v>5100</v>
      </c>
      <c r="AJ139">
        <v>5649.4944000000005</v>
      </c>
      <c r="AK139" s="5">
        <v>3262.6944000000003</v>
      </c>
      <c r="AL139" s="5">
        <v>10749.494400000001</v>
      </c>
      <c r="AM139" s="5" t="s">
        <v>58</v>
      </c>
      <c r="AN139" s="5" t="s">
        <v>58</v>
      </c>
      <c r="AO139" s="5" t="s">
        <v>58</v>
      </c>
      <c r="AP139" s="5" t="s">
        <v>58</v>
      </c>
      <c r="AQ139" s="5" t="s">
        <v>58</v>
      </c>
      <c r="AR139" s="5" t="s">
        <v>58</v>
      </c>
      <c r="AS139" s="5">
        <v>3719</v>
      </c>
      <c r="AT139" s="5" t="s">
        <v>62</v>
      </c>
      <c r="AU139" s="5" t="s">
        <v>63</v>
      </c>
      <c r="AV139" s="5" t="s">
        <v>52</v>
      </c>
      <c r="AW139" s="5">
        <v>0</v>
      </c>
      <c r="AX139" s="5">
        <v>91</v>
      </c>
    </row>
    <row r="140" spans="1:50">
      <c r="A140" s="5" t="s">
        <v>477</v>
      </c>
      <c r="B140" s="5" t="s">
        <v>347</v>
      </c>
      <c r="C140" s="5" t="s">
        <v>243</v>
      </c>
      <c r="D140" s="5" t="s">
        <v>474</v>
      </c>
      <c r="E140" s="5" t="s">
        <v>475</v>
      </c>
      <c r="F140" s="5" t="s">
        <v>475</v>
      </c>
      <c r="G140" s="5" t="s">
        <v>475</v>
      </c>
      <c r="H140" s="5">
        <v>0</v>
      </c>
      <c r="I140" s="5">
        <v>0</v>
      </c>
      <c r="J140" s="5">
        <v>0</v>
      </c>
      <c r="K140" s="5">
        <v>5700</v>
      </c>
      <c r="L140" s="5">
        <v>5700</v>
      </c>
      <c r="M140" s="5" t="s">
        <v>191</v>
      </c>
      <c r="N140" s="5" t="s">
        <v>478</v>
      </c>
      <c r="O140" s="5" t="s">
        <v>576</v>
      </c>
      <c r="P140" s="5" t="s">
        <v>495</v>
      </c>
      <c r="Q140" s="5" t="s">
        <v>577</v>
      </c>
      <c r="R140" s="5" t="s">
        <v>578</v>
      </c>
      <c r="S140" s="5">
        <v>5700</v>
      </c>
      <c r="T140" s="5">
        <v>0</v>
      </c>
      <c r="U140" s="5">
        <v>0</v>
      </c>
      <c r="V140" s="5">
        <v>0</v>
      </c>
      <c r="W140" s="5">
        <v>5700</v>
      </c>
      <c r="X140" s="5" t="s">
        <v>58</v>
      </c>
      <c r="Y140" s="5" t="s">
        <v>58</v>
      </c>
      <c r="Z140" s="5">
        <v>0</v>
      </c>
      <c r="AA140" s="5" t="s">
        <v>58</v>
      </c>
      <c r="AB140" s="5" t="s">
        <v>68</v>
      </c>
      <c r="AC140" s="5" t="s">
        <v>68</v>
      </c>
      <c r="AD140" s="5">
        <v>0</v>
      </c>
      <c r="AE140" s="5">
        <v>0</v>
      </c>
      <c r="AF140" s="5">
        <v>0</v>
      </c>
      <c r="AG140" s="5">
        <v>0</v>
      </c>
      <c r="AH140">
        <v>2.1000000000000001E-2</v>
      </c>
      <c r="AI140">
        <v>0</v>
      </c>
      <c r="AJ140">
        <v>119.7</v>
      </c>
      <c r="AK140" s="5">
        <v>0</v>
      </c>
      <c r="AL140" s="5">
        <v>119.7</v>
      </c>
      <c r="AM140" s="5" t="s">
        <v>58</v>
      </c>
      <c r="AN140" s="5" t="s">
        <v>58</v>
      </c>
      <c r="AO140" s="5" t="s">
        <v>58</v>
      </c>
      <c r="AP140" s="5" t="s">
        <v>58</v>
      </c>
      <c r="AQ140" s="5" t="s">
        <v>58</v>
      </c>
      <c r="AR140" s="5" t="s">
        <v>58</v>
      </c>
      <c r="AS140" s="5">
        <v>3719</v>
      </c>
      <c r="AT140" s="5" t="s">
        <v>62</v>
      </c>
      <c r="AU140" s="5" t="s">
        <v>63</v>
      </c>
      <c r="AV140" s="5" t="s">
        <v>440</v>
      </c>
      <c r="AW140" s="5">
        <v>119.7</v>
      </c>
      <c r="AX140" s="5">
        <v>77</v>
      </c>
    </row>
    <row r="141" spans="1:50">
      <c r="A141" s="5" t="s">
        <v>497</v>
      </c>
      <c r="B141" s="5" t="s">
        <v>348</v>
      </c>
      <c r="C141" s="5" t="s">
        <v>243</v>
      </c>
      <c r="D141" s="5" t="s">
        <v>474</v>
      </c>
      <c r="E141" s="5">
        <v>0</v>
      </c>
      <c r="F141" s="5" t="s">
        <v>475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 t="s">
        <v>191</v>
      </c>
      <c r="N141" s="5" t="s">
        <v>476</v>
      </c>
      <c r="O141" s="5" t="s">
        <v>459</v>
      </c>
      <c r="P141" s="5" t="s">
        <v>28</v>
      </c>
      <c r="R141" s="5" t="s">
        <v>610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 t="s">
        <v>58</v>
      </c>
      <c r="Y141" s="5">
        <v>0</v>
      </c>
      <c r="Z141" s="5">
        <v>0</v>
      </c>
      <c r="AA141" s="5">
        <v>22</v>
      </c>
      <c r="AB141" s="5" t="s">
        <v>65</v>
      </c>
      <c r="AC141" s="5" t="s">
        <v>65</v>
      </c>
      <c r="AD141" s="5">
        <v>200</v>
      </c>
      <c r="AE141" s="5">
        <v>0</v>
      </c>
      <c r="AF141" s="5">
        <v>0</v>
      </c>
      <c r="AG141" s="5">
        <v>0</v>
      </c>
      <c r="AH141">
        <v>3.5900000000000001E-2</v>
      </c>
      <c r="AI141">
        <v>0</v>
      </c>
      <c r="AJ141">
        <v>0</v>
      </c>
      <c r="AK141" s="5">
        <v>0</v>
      </c>
      <c r="AL141" s="5">
        <v>0</v>
      </c>
      <c r="AM141" s="5" t="s">
        <v>58</v>
      </c>
      <c r="AN141" s="5" t="s">
        <v>58</v>
      </c>
      <c r="AO141" s="5" t="s">
        <v>58</v>
      </c>
      <c r="AP141" s="5" t="s">
        <v>58</v>
      </c>
      <c r="AQ141" s="5" t="s">
        <v>58</v>
      </c>
      <c r="AR141" s="5" t="s">
        <v>58</v>
      </c>
      <c r="AS141" s="5">
        <v>3719</v>
      </c>
      <c r="AT141" s="5" t="s">
        <v>62</v>
      </c>
      <c r="AU141" s="5" t="s">
        <v>63</v>
      </c>
      <c r="AV141" s="5" t="s">
        <v>52</v>
      </c>
      <c r="AW141" s="5">
        <v>0</v>
      </c>
      <c r="AX141" s="5">
        <v>91</v>
      </c>
    </row>
    <row r="142" spans="1:50">
      <c r="A142" s="5" t="s">
        <v>490</v>
      </c>
      <c r="B142" s="5" t="s">
        <v>349</v>
      </c>
      <c r="C142" s="5" t="s">
        <v>243</v>
      </c>
      <c r="D142" s="5">
        <v>7</v>
      </c>
      <c r="E142" s="5">
        <v>5.2</v>
      </c>
      <c r="F142" s="5">
        <v>6.5</v>
      </c>
      <c r="G142" s="5">
        <v>4.9000000000000004</v>
      </c>
      <c r="H142" s="5">
        <v>130000</v>
      </c>
      <c r="I142" s="5">
        <v>130000</v>
      </c>
      <c r="J142" s="5">
        <v>130000</v>
      </c>
      <c r="K142" s="5">
        <v>190000</v>
      </c>
      <c r="L142" s="5">
        <v>140000</v>
      </c>
      <c r="M142" s="5" t="s">
        <v>191</v>
      </c>
      <c r="N142" s="5" t="s">
        <v>478</v>
      </c>
      <c r="O142" s="5" t="s">
        <v>459</v>
      </c>
      <c r="P142" s="5" t="s">
        <v>28</v>
      </c>
      <c r="R142" s="5" t="s">
        <v>553</v>
      </c>
      <c r="S142" s="5">
        <v>75000</v>
      </c>
      <c r="T142" s="5">
        <v>0</v>
      </c>
      <c r="U142" s="5">
        <v>65000</v>
      </c>
      <c r="V142" s="5">
        <v>0</v>
      </c>
      <c r="W142" s="5">
        <v>270000</v>
      </c>
      <c r="X142" s="5">
        <v>13.5</v>
      </c>
      <c r="Y142" s="5">
        <v>10.1</v>
      </c>
      <c r="Z142" s="5">
        <v>20000</v>
      </c>
      <c r="AA142" s="5">
        <v>26667</v>
      </c>
      <c r="AB142" s="5">
        <v>1.3</v>
      </c>
      <c r="AC142" s="5">
        <v>100</v>
      </c>
      <c r="AD142" s="5">
        <v>0</v>
      </c>
      <c r="AE142" s="5">
        <v>100000</v>
      </c>
      <c r="AF142" s="5">
        <v>140000</v>
      </c>
      <c r="AG142" s="5">
        <v>0</v>
      </c>
      <c r="AH142">
        <v>2.07E-2</v>
      </c>
      <c r="AI142">
        <v>2691</v>
      </c>
      <c r="AJ142">
        <v>2898</v>
      </c>
      <c r="AK142" s="5">
        <v>1345.5</v>
      </c>
      <c r="AL142" s="5">
        <v>5589</v>
      </c>
      <c r="AM142" s="5">
        <v>80000</v>
      </c>
      <c r="AN142" s="5">
        <v>80000</v>
      </c>
      <c r="AO142" s="5">
        <v>80000</v>
      </c>
      <c r="AP142" s="5">
        <v>80000</v>
      </c>
      <c r="AQ142" s="5">
        <v>80000</v>
      </c>
      <c r="AR142" s="5">
        <v>80000</v>
      </c>
      <c r="AS142" s="5">
        <v>3719</v>
      </c>
      <c r="AT142" s="5" t="s">
        <v>62</v>
      </c>
      <c r="AU142" s="5" t="s">
        <v>63</v>
      </c>
      <c r="AV142" s="5" t="s">
        <v>52</v>
      </c>
      <c r="AW142" s="5">
        <v>0</v>
      </c>
      <c r="AX142" s="5">
        <v>91</v>
      </c>
    </row>
    <row r="143" spans="1:50">
      <c r="A143" s="5" t="s">
        <v>477</v>
      </c>
      <c r="B143" s="5" t="s">
        <v>350</v>
      </c>
      <c r="C143" s="5" t="s">
        <v>243</v>
      </c>
      <c r="D143" s="5" t="s">
        <v>474</v>
      </c>
      <c r="E143" s="5" t="s">
        <v>475</v>
      </c>
      <c r="F143" s="5" t="s">
        <v>475</v>
      </c>
      <c r="G143" s="5" t="s">
        <v>475</v>
      </c>
      <c r="H143" s="5">
        <v>0</v>
      </c>
      <c r="I143" s="5">
        <v>0</v>
      </c>
      <c r="J143" s="5">
        <v>0</v>
      </c>
      <c r="K143" s="5">
        <v>1000</v>
      </c>
      <c r="L143" s="5">
        <v>1000</v>
      </c>
      <c r="M143" s="5" t="s">
        <v>191</v>
      </c>
      <c r="N143" s="5" t="s">
        <v>478</v>
      </c>
      <c r="O143" s="5" t="s">
        <v>576</v>
      </c>
      <c r="P143" s="5" t="s">
        <v>495</v>
      </c>
      <c r="Q143" s="5" t="s">
        <v>577</v>
      </c>
      <c r="R143" s="5" t="s">
        <v>578</v>
      </c>
      <c r="S143" s="5">
        <v>1000</v>
      </c>
      <c r="T143" s="5">
        <v>0</v>
      </c>
      <c r="U143" s="5">
        <v>0</v>
      </c>
      <c r="V143" s="5">
        <v>0</v>
      </c>
      <c r="W143" s="5">
        <v>1000</v>
      </c>
      <c r="X143" s="5" t="s">
        <v>58</v>
      </c>
      <c r="Y143" s="5" t="s">
        <v>58</v>
      </c>
      <c r="Z143" s="5">
        <v>0</v>
      </c>
      <c r="AA143" s="5" t="s">
        <v>58</v>
      </c>
      <c r="AB143" s="5" t="s">
        <v>68</v>
      </c>
      <c r="AC143" s="5" t="s">
        <v>68</v>
      </c>
      <c r="AD143" s="5">
        <v>0</v>
      </c>
      <c r="AE143" s="5">
        <v>0</v>
      </c>
      <c r="AF143" s="5">
        <v>0</v>
      </c>
      <c r="AG143" s="5">
        <v>0</v>
      </c>
      <c r="AH143">
        <v>2.53E-2</v>
      </c>
      <c r="AI143">
        <v>0</v>
      </c>
      <c r="AJ143">
        <v>25.3</v>
      </c>
      <c r="AK143" s="5">
        <v>0</v>
      </c>
      <c r="AL143" s="5">
        <v>25.3</v>
      </c>
      <c r="AM143" s="5" t="s">
        <v>58</v>
      </c>
      <c r="AN143" s="5" t="s">
        <v>58</v>
      </c>
      <c r="AO143" s="5" t="s">
        <v>58</v>
      </c>
      <c r="AP143" s="5" t="s">
        <v>58</v>
      </c>
      <c r="AQ143" s="5" t="s">
        <v>58</v>
      </c>
      <c r="AR143" s="5" t="s">
        <v>58</v>
      </c>
      <c r="AS143" s="5">
        <v>3719</v>
      </c>
      <c r="AT143" s="5" t="s">
        <v>62</v>
      </c>
      <c r="AU143" s="5" t="s">
        <v>63</v>
      </c>
      <c r="AV143" s="5" t="s">
        <v>440</v>
      </c>
      <c r="AW143" s="5">
        <v>25.3</v>
      </c>
      <c r="AX143" s="5">
        <v>87</v>
      </c>
    </row>
    <row r="144" spans="1:50">
      <c r="A144" s="5" t="s">
        <v>490</v>
      </c>
      <c r="B144" s="5" t="s">
        <v>351</v>
      </c>
      <c r="C144" s="5" t="s">
        <v>243</v>
      </c>
      <c r="D144" s="5">
        <v>10.7</v>
      </c>
      <c r="E144" s="5" t="s">
        <v>475</v>
      </c>
      <c r="F144" s="5">
        <v>0</v>
      </c>
      <c r="G144" s="5" t="s">
        <v>475</v>
      </c>
      <c r="H144" s="5">
        <v>0</v>
      </c>
      <c r="I144" s="5">
        <v>0</v>
      </c>
      <c r="J144" s="5">
        <v>0</v>
      </c>
      <c r="K144" s="5">
        <v>6000</v>
      </c>
      <c r="L144" s="5">
        <v>6000</v>
      </c>
      <c r="M144" s="5" t="s">
        <v>191</v>
      </c>
      <c r="N144" s="5" t="s">
        <v>58</v>
      </c>
      <c r="O144" s="5" t="s">
        <v>459</v>
      </c>
      <c r="P144" s="5" t="s">
        <v>491</v>
      </c>
      <c r="Q144" s="5" t="s">
        <v>611</v>
      </c>
      <c r="R144" s="5" t="s">
        <v>612</v>
      </c>
      <c r="S144" s="5">
        <v>0</v>
      </c>
      <c r="T144" s="5">
        <v>0</v>
      </c>
      <c r="U144" s="5">
        <v>6000</v>
      </c>
      <c r="V144" s="5">
        <v>0</v>
      </c>
      <c r="W144" s="5">
        <v>6000</v>
      </c>
      <c r="X144" s="5">
        <v>10.7</v>
      </c>
      <c r="Y144" s="5" t="s">
        <v>58</v>
      </c>
      <c r="Z144" s="5">
        <v>563</v>
      </c>
      <c r="AA144" s="5" t="s">
        <v>58</v>
      </c>
      <c r="AB144" s="5" t="s">
        <v>68</v>
      </c>
      <c r="AC144" s="5" t="s">
        <v>68</v>
      </c>
      <c r="AD144" s="5">
        <v>0</v>
      </c>
      <c r="AE144" s="5">
        <v>0</v>
      </c>
      <c r="AF144" s="5">
        <v>0</v>
      </c>
      <c r="AG144" s="5">
        <v>0</v>
      </c>
      <c r="AH144">
        <v>0</v>
      </c>
      <c r="AI144">
        <v>0</v>
      </c>
      <c r="AJ144">
        <v>0</v>
      </c>
      <c r="AK144" s="5">
        <v>0</v>
      </c>
      <c r="AL144" s="5">
        <v>0</v>
      </c>
      <c r="AM144" s="5" t="s">
        <v>58</v>
      </c>
      <c r="AN144" s="5" t="s">
        <v>58</v>
      </c>
      <c r="AO144" s="5" t="s">
        <v>58</v>
      </c>
      <c r="AP144" s="5" t="s">
        <v>58</v>
      </c>
      <c r="AQ144" s="5" t="s">
        <v>58</v>
      </c>
      <c r="AR144" s="5" t="s">
        <v>58</v>
      </c>
      <c r="AS144" s="5">
        <v>3719</v>
      </c>
      <c r="AT144" s="5" t="s">
        <v>62</v>
      </c>
      <c r="AU144" s="5" t="s">
        <v>63</v>
      </c>
      <c r="AV144" s="5" t="s">
        <v>52</v>
      </c>
      <c r="AW144" s="5">
        <v>0</v>
      </c>
      <c r="AX144" s="5">
        <v>91</v>
      </c>
    </row>
    <row r="145" spans="1:50">
      <c r="A145" s="5" t="s">
        <v>497</v>
      </c>
      <c r="B145" s="5" t="s">
        <v>352</v>
      </c>
      <c r="C145" s="5" t="s">
        <v>243</v>
      </c>
      <c r="D145" s="5" t="s">
        <v>474</v>
      </c>
      <c r="E145" s="5">
        <v>0</v>
      </c>
      <c r="F145" s="5" t="s">
        <v>475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 t="s">
        <v>191</v>
      </c>
      <c r="N145" s="5" t="s">
        <v>478</v>
      </c>
      <c r="O145" s="5" t="s">
        <v>459</v>
      </c>
      <c r="P145" s="5" t="s">
        <v>28</v>
      </c>
      <c r="Q145" s="5" t="s">
        <v>503</v>
      </c>
      <c r="R145" s="5" t="s">
        <v>613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 t="s">
        <v>58</v>
      </c>
      <c r="Y145" s="5">
        <v>0</v>
      </c>
      <c r="Z145" s="5">
        <v>0</v>
      </c>
      <c r="AA145" s="5">
        <v>4444</v>
      </c>
      <c r="AB145" s="5" t="s">
        <v>65</v>
      </c>
      <c r="AC145" s="5" t="s">
        <v>65</v>
      </c>
      <c r="AD145" s="5">
        <v>0</v>
      </c>
      <c r="AE145" s="5">
        <v>32000</v>
      </c>
      <c r="AF145" s="5">
        <v>8000</v>
      </c>
      <c r="AG145" s="5">
        <v>0</v>
      </c>
      <c r="AH145">
        <v>0</v>
      </c>
      <c r="AI145">
        <v>0</v>
      </c>
      <c r="AJ145">
        <v>0</v>
      </c>
      <c r="AK145" s="5">
        <v>0</v>
      </c>
      <c r="AL145" s="5">
        <v>0</v>
      </c>
      <c r="AM145" s="5">
        <v>12000</v>
      </c>
      <c r="AN145" s="5">
        <v>38000</v>
      </c>
      <c r="AO145" s="5">
        <v>20000</v>
      </c>
      <c r="AP145" s="5">
        <v>0</v>
      </c>
      <c r="AQ145" s="5">
        <v>0</v>
      </c>
      <c r="AR145" s="5">
        <v>0</v>
      </c>
      <c r="AS145" s="5">
        <v>3719</v>
      </c>
      <c r="AT145" s="5" t="s">
        <v>62</v>
      </c>
      <c r="AU145" s="5" t="s">
        <v>63</v>
      </c>
      <c r="AV145" s="5" t="s">
        <v>52</v>
      </c>
      <c r="AW145" s="5">
        <v>0</v>
      </c>
      <c r="AX145" s="5">
        <v>91</v>
      </c>
    </row>
    <row r="146" spans="1:50">
      <c r="A146" s="5" t="s">
        <v>477</v>
      </c>
      <c r="B146" s="5" t="s">
        <v>353</v>
      </c>
      <c r="C146" s="5" t="s">
        <v>243</v>
      </c>
      <c r="D146" s="5" t="s">
        <v>474</v>
      </c>
      <c r="E146" s="5" t="s">
        <v>475</v>
      </c>
      <c r="F146" s="5" t="s">
        <v>475</v>
      </c>
      <c r="G146" s="5" t="s">
        <v>475</v>
      </c>
      <c r="H146" s="5">
        <v>49600</v>
      </c>
      <c r="I146" s="5">
        <v>41600</v>
      </c>
      <c r="J146" s="5">
        <v>0</v>
      </c>
      <c r="K146" s="5">
        <v>0</v>
      </c>
      <c r="L146" s="5">
        <v>0</v>
      </c>
      <c r="M146" s="5" t="s">
        <v>191</v>
      </c>
      <c r="N146" s="5" t="s">
        <v>476</v>
      </c>
      <c r="O146" s="5" t="s">
        <v>459</v>
      </c>
      <c r="P146" s="5" t="s">
        <v>28</v>
      </c>
      <c r="Q146" s="5" t="s">
        <v>614</v>
      </c>
      <c r="R146" s="5" t="s">
        <v>615</v>
      </c>
      <c r="S146" s="5">
        <v>0</v>
      </c>
      <c r="T146" s="5">
        <v>0</v>
      </c>
      <c r="U146" s="5">
        <v>0</v>
      </c>
      <c r="V146" s="5">
        <v>0</v>
      </c>
      <c r="W146" s="5">
        <v>41600</v>
      </c>
      <c r="X146" s="5" t="s">
        <v>58</v>
      </c>
      <c r="Y146" s="5" t="s">
        <v>58</v>
      </c>
      <c r="Z146" s="5">
        <v>0</v>
      </c>
      <c r="AA146" s="5" t="s">
        <v>58</v>
      </c>
      <c r="AB146" s="5" t="s">
        <v>68</v>
      </c>
      <c r="AC146" s="5" t="s">
        <v>68</v>
      </c>
      <c r="AD146" s="5">
        <v>0</v>
      </c>
      <c r="AE146" s="5">
        <v>0</v>
      </c>
      <c r="AF146" s="5">
        <v>0</v>
      </c>
      <c r="AG146" s="5">
        <v>0</v>
      </c>
      <c r="AH146">
        <v>0</v>
      </c>
      <c r="AI146">
        <v>0</v>
      </c>
      <c r="AJ146">
        <v>0</v>
      </c>
      <c r="AK146" s="5">
        <v>0</v>
      </c>
      <c r="AL146" s="5">
        <v>0</v>
      </c>
      <c r="AM146" s="5" t="s">
        <v>58</v>
      </c>
      <c r="AN146" s="5" t="s">
        <v>58</v>
      </c>
      <c r="AO146" s="5" t="s">
        <v>58</v>
      </c>
      <c r="AP146" s="5" t="s">
        <v>58</v>
      </c>
      <c r="AQ146" s="5" t="s">
        <v>58</v>
      </c>
      <c r="AR146" s="5" t="s">
        <v>58</v>
      </c>
      <c r="AS146" s="5">
        <v>3719</v>
      </c>
      <c r="AT146" s="5" t="s">
        <v>62</v>
      </c>
      <c r="AU146" s="5" t="s">
        <v>63</v>
      </c>
      <c r="AV146" s="5" t="s">
        <v>440</v>
      </c>
      <c r="AW146" s="5">
        <v>0</v>
      </c>
      <c r="AX146" s="5">
        <v>91</v>
      </c>
    </row>
    <row r="147" spans="1:50">
      <c r="A147" s="5" t="s">
        <v>473</v>
      </c>
      <c r="B147" s="5" t="s">
        <v>73</v>
      </c>
      <c r="C147" s="5" t="s">
        <v>74</v>
      </c>
      <c r="D147" s="5" t="s">
        <v>474</v>
      </c>
      <c r="E147" s="5" t="s">
        <v>475</v>
      </c>
      <c r="F147" s="5" t="s">
        <v>475</v>
      </c>
      <c r="G147" s="5" t="s">
        <v>475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 t="s">
        <v>61</v>
      </c>
      <c r="N147" s="5" t="s">
        <v>478</v>
      </c>
      <c r="O147" s="5" t="s">
        <v>459</v>
      </c>
      <c r="P147" s="5" t="s">
        <v>28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 t="s">
        <v>58</v>
      </c>
      <c r="Y147" s="5" t="s">
        <v>58</v>
      </c>
      <c r="Z147" s="5">
        <v>0</v>
      </c>
      <c r="AA147" s="5" t="s">
        <v>58</v>
      </c>
      <c r="AB147" s="5" t="s">
        <v>68</v>
      </c>
      <c r="AC147" s="5" t="s">
        <v>68</v>
      </c>
      <c r="AD147" s="5">
        <v>0</v>
      </c>
      <c r="AE147" s="5">
        <v>0</v>
      </c>
      <c r="AF147" s="5">
        <v>0</v>
      </c>
      <c r="AG147" s="5">
        <v>0</v>
      </c>
      <c r="AH147">
        <v>3.1543999999999999</v>
      </c>
      <c r="AI147">
        <v>0</v>
      </c>
      <c r="AJ147">
        <v>0</v>
      </c>
      <c r="AK147" s="5">
        <v>0</v>
      </c>
      <c r="AL147" s="5">
        <v>0</v>
      </c>
      <c r="AM147" s="5" t="s">
        <v>58</v>
      </c>
      <c r="AN147" s="5" t="s">
        <v>58</v>
      </c>
      <c r="AO147" s="5" t="s">
        <v>58</v>
      </c>
      <c r="AP147" s="5" t="s">
        <v>58</v>
      </c>
      <c r="AQ147" s="5" t="s">
        <v>58</v>
      </c>
      <c r="AR147" s="5" t="s">
        <v>58</v>
      </c>
      <c r="AS147" s="5">
        <v>3714</v>
      </c>
      <c r="AT147" s="5" t="s">
        <v>62</v>
      </c>
      <c r="AU147" s="5" t="s">
        <v>63</v>
      </c>
      <c r="AV147" s="5" t="s">
        <v>52</v>
      </c>
      <c r="AW147" s="5">
        <v>0</v>
      </c>
      <c r="AX147" s="5">
        <v>91</v>
      </c>
    </row>
    <row r="148" spans="1:50">
      <c r="A148" s="5" t="s">
        <v>490</v>
      </c>
      <c r="B148" s="5" t="s">
        <v>354</v>
      </c>
      <c r="C148" s="5" t="s">
        <v>243</v>
      </c>
      <c r="D148" s="5">
        <v>0</v>
      </c>
      <c r="E148" s="5" t="s">
        <v>475</v>
      </c>
      <c r="F148" s="5">
        <v>0</v>
      </c>
      <c r="G148" s="5" t="s">
        <v>475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 t="s">
        <v>191</v>
      </c>
      <c r="N148" s="5" t="s">
        <v>476</v>
      </c>
      <c r="O148" s="5" t="s">
        <v>459</v>
      </c>
      <c r="P148" s="5" t="s">
        <v>28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 t="s">
        <v>58</v>
      </c>
      <c r="Z148" s="5">
        <v>125</v>
      </c>
      <c r="AA148" s="5" t="s">
        <v>58</v>
      </c>
      <c r="AB148" s="5" t="s">
        <v>68</v>
      </c>
      <c r="AC148" s="5" t="s">
        <v>68</v>
      </c>
      <c r="AD148" s="5">
        <v>0</v>
      </c>
      <c r="AE148" s="5">
        <v>0</v>
      </c>
      <c r="AF148" s="5">
        <v>0</v>
      </c>
      <c r="AG148" s="5">
        <v>0</v>
      </c>
      <c r="AH148">
        <v>6.2799999999999995E-2</v>
      </c>
      <c r="AI148">
        <v>0</v>
      </c>
      <c r="AJ148">
        <v>0</v>
      </c>
      <c r="AK148" s="5">
        <v>0</v>
      </c>
      <c r="AL148" s="5">
        <v>0</v>
      </c>
      <c r="AM148" s="5" t="s">
        <v>58</v>
      </c>
      <c r="AN148" s="5" t="s">
        <v>58</v>
      </c>
      <c r="AO148" s="5" t="s">
        <v>58</v>
      </c>
      <c r="AP148" s="5" t="s">
        <v>58</v>
      </c>
      <c r="AQ148" s="5" t="s">
        <v>58</v>
      </c>
      <c r="AR148" s="5" t="s">
        <v>58</v>
      </c>
      <c r="AS148" s="5">
        <v>3719</v>
      </c>
      <c r="AT148" s="5" t="s">
        <v>62</v>
      </c>
      <c r="AU148" s="5" t="s">
        <v>63</v>
      </c>
      <c r="AV148" s="5" t="s">
        <v>52</v>
      </c>
      <c r="AW148" s="5">
        <v>0</v>
      </c>
      <c r="AX148" s="5">
        <v>91</v>
      </c>
    </row>
    <row r="149" spans="1:50">
      <c r="A149" s="5" t="s">
        <v>477</v>
      </c>
      <c r="B149" s="5" t="s">
        <v>189</v>
      </c>
      <c r="C149" s="5" t="s">
        <v>190</v>
      </c>
      <c r="D149" s="5" t="s">
        <v>474</v>
      </c>
      <c r="E149" s="5" t="s">
        <v>475</v>
      </c>
      <c r="F149" s="5" t="s">
        <v>475</v>
      </c>
      <c r="G149" s="5" t="s">
        <v>475</v>
      </c>
      <c r="H149" s="5">
        <v>10000</v>
      </c>
      <c r="I149" s="5">
        <v>20000</v>
      </c>
      <c r="J149" s="5">
        <v>10000</v>
      </c>
      <c r="K149" s="5">
        <v>2400</v>
      </c>
      <c r="L149" s="5">
        <v>2300</v>
      </c>
      <c r="M149" s="5" t="s">
        <v>191</v>
      </c>
      <c r="N149" s="5" t="s">
        <v>476</v>
      </c>
      <c r="O149" s="5" t="s">
        <v>459</v>
      </c>
      <c r="P149" s="5" t="s">
        <v>28</v>
      </c>
      <c r="Q149" s="5" t="s">
        <v>616</v>
      </c>
      <c r="R149" s="5" t="s">
        <v>568</v>
      </c>
      <c r="S149" s="5">
        <v>0</v>
      </c>
      <c r="T149" s="5">
        <v>0</v>
      </c>
      <c r="U149" s="5">
        <v>0</v>
      </c>
      <c r="V149" s="5">
        <v>2300</v>
      </c>
      <c r="W149" s="5">
        <v>22300</v>
      </c>
      <c r="X149" s="5" t="s">
        <v>58</v>
      </c>
      <c r="Y149" s="5" t="s">
        <v>58</v>
      </c>
      <c r="Z149" s="5">
        <v>0</v>
      </c>
      <c r="AA149" s="5">
        <v>0</v>
      </c>
      <c r="AB149" s="5" t="s">
        <v>68</v>
      </c>
      <c r="AC149" s="5" t="s">
        <v>68</v>
      </c>
      <c r="AD149" s="5">
        <v>0</v>
      </c>
      <c r="AE149" s="5">
        <v>0</v>
      </c>
      <c r="AF149" s="5">
        <v>0</v>
      </c>
      <c r="AG149" s="5">
        <v>0</v>
      </c>
      <c r="AH149">
        <v>0.41</v>
      </c>
      <c r="AI149">
        <v>8200</v>
      </c>
      <c r="AJ149">
        <v>943</v>
      </c>
      <c r="AK149" s="5">
        <v>0</v>
      </c>
      <c r="AL149" s="5">
        <v>9143</v>
      </c>
      <c r="AM149" s="5" t="s">
        <v>58</v>
      </c>
      <c r="AN149" s="5" t="s">
        <v>58</v>
      </c>
      <c r="AO149" s="5" t="s">
        <v>58</v>
      </c>
      <c r="AP149" s="5" t="s">
        <v>58</v>
      </c>
      <c r="AQ149" s="5" t="s">
        <v>58</v>
      </c>
      <c r="AR149" s="5" t="s">
        <v>58</v>
      </c>
      <c r="AS149" s="5">
        <v>3715</v>
      </c>
      <c r="AT149" s="5" t="s">
        <v>62</v>
      </c>
      <c r="AU149" s="5" t="s">
        <v>63</v>
      </c>
      <c r="AV149" s="5" t="s">
        <v>440</v>
      </c>
      <c r="AW149" s="5">
        <v>943</v>
      </c>
      <c r="AX149" s="5">
        <v>63</v>
      </c>
    </row>
    <row r="150" spans="1:50">
      <c r="A150" s="5" t="s">
        <v>480</v>
      </c>
      <c r="B150" s="5" t="s">
        <v>355</v>
      </c>
      <c r="C150" s="5" t="s">
        <v>243</v>
      </c>
      <c r="D150" s="5">
        <v>90.7</v>
      </c>
      <c r="E150" s="5">
        <v>29.3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612000</v>
      </c>
      <c r="L150" s="5">
        <v>612000</v>
      </c>
      <c r="M150" s="5" t="s">
        <v>250</v>
      </c>
      <c r="N150" s="5" t="s">
        <v>478</v>
      </c>
      <c r="O150" s="5" t="s">
        <v>486</v>
      </c>
      <c r="P150" s="5" t="s">
        <v>28</v>
      </c>
      <c r="Q150" s="5" t="s">
        <v>617</v>
      </c>
      <c r="R150" s="5" t="s">
        <v>537</v>
      </c>
      <c r="S150" s="5">
        <v>612000</v>
      </c>
      <c r="T150" s="5">
        <v>0</v>
      </c>
      <c r="U150" s="5">
        <v>0</v>
      </c>
      <c r="V150" s="5">
        <v>0</v>
      </c>
      <c r="W150" s="5">
        <v>612000</v>
      </c>
      <c r="X150" s="5">
        <v>90.7</v>
      </c>
      <c r="Y150" s="5">
        <v>29.3</v>
      </c>
      <c r="Z150" s="5">
        <v>6750</v>
      </c>
      <c r="AA150" s="5">
        <v>20911</v>
      </c>
      <c r="AB150" s="5">
        <v>3.1</v>
      </c>
      <c r="AC150" s="5">
        <v>150</v>
      </c>
      <c r="AD150" s="5">
        <v>0</v>
      </c>
      <c r="AE150" s="5">
        <v>47453</v>
      </c>
      <c r="AF150" s="5">
        <v>174308</v>
      </c>
      <c r="AG150" s="5">
        <v>106700</v>
      </c>
      <c r="AH150">
        <v>0.1744</v>
      </c>
      <c r="AI150">
        <v>0</v>
      </c>
      <c r="AJ150">
        <v>106732.8</v>
      </c>
      <c r="AK150" s="5">
        <v>0</v>
      </c>
      <c r="AL150" s="5">
        <v>106732.8</v>
      </c>
      <c r="AM150" s="5" t="s">
        <v>58</v>
      </c>
      <c r="AN150" s="5" t="s">
        <v>58</v>
      </c>
      <c r="AO150" s="5" t="s">
        <v>58</v>
      </c>
      <c r="AP150" s="5" t="s">
        <v>58</v>
      </c>
      <c r="AQ150" s="5" t="s">
        <v>58</v>
      </c>
      <c r="AR150" s="5" t="s">
        <v>58</v>
      </c>
      <c r="AS150" s="5">
        <v>3719</v>
      </c>
      <c r="AT150" s="5" t="s">
        <v>62</v>
      </c>
      <c r="AU150" s="5" t="s">
        <v>63</v>
      </c>
      <c r="AV150" s="5" t="s">
        <v>52</v>
      </c>
      <c r="AW150" s="5">
        <v>0</v>
      </c>
      <c r="AX150" s="5">
        <v>91</v>
      </c>
    </row>
    <row r="151" spans="1:50">
      <c r="A151" s="5" t="s">
        <v>497</v>
      </c>
      <c r="B151" s="5" t="s">
        <v>196</v>
      </c>
      <c r="C151" s="5" t="s">
        <v>190</v>
      </c>
      <c r="D151" s="5" t="s">
        <v>474</v>
      </c>
      <c r="E151" s="5">
        <v>0</v>
      </c>
      <c r="F151" s="5" t="s">
        <v>475</v>
      </c>
      <c r="G151" s="5">
        <v>113.6</v>
      </c>
      <c r="H151" s="5" t="s">
        <v>58</v>
      </c>
      <c r="I151" s="5">
        <v>2500</v>
      </c>
      <c r="J151" s="5">
        <v>2500</v>
      </c>
      <c r="K151" s="5" t="s">
        <v>58</v>
      </c>
      <c r="L151" s="5">
        <v>0</v>
      </c>
      <c r="M151" s="5" t="s">
        <v>191</v>
      </c>
      <c r="N151" s="5" t="s">
        <v>476</v>
      </c>
      <c r="O151" s="5" t="s">
        <v>459</v>
      </c>
      <c r="P151" s="5" t="s">
        <v>28</v>
      </c>
      <c r="Q151" s="5" t="s">
        <v>618</v>
      </c>
      <c r="R151" s="5" t="s">
        <v>58</v>
      </c>
      <c r="S151" s="5">
        <v>0</v>
      </c>
      <c r="T151" s="5">
        <v>0</v>
      </c>
      <c r="U151" s="5">
        <v>0</v>
      </c>
      <c r="V151" s="5">
        <v>0</v>
      </c>
      <c r="W151" s="5">
        <v>2500</v>
      </c>
      <c r="X151" s="5" t="s">
        <v>58</v>
      </c>
      <c r="Y151" s="5">
        <v>113.6</v>
      </c>
      <c r="Z151" s="5">
        <v>0</v>
      </c>
      <c r="AA151" s="5">
        <v>22</v>
      </c>
      <c r="AB151" s="5" t="s">
        <v>65</v>
      </c>
      <c r="AC151" s="5" t="s">
        <v>65</v>
      </c>
      <c r="AD151" s="5">
        <v>0</v>
      </c>
      <c r="AE151" s="5">
        <v>50</v>
      </c>
      <c r="AF151" s="5">
        <v>150</v>
      </c>
      <c r="AG151" s="5">
        <v>0</v>
      </c>
      <c r="AH151">
        <v>0</v>
      </c>
      <c r="AI151">
        <v>0</v>
      </c>
      <c r="AJ151">
        <v>0</v>
      </c>
      <c r="AK151" s="5">
        <v>0</v>
      </c>
      <c r="AL151" s="5">
        <v>0</v>
      </c>
      <c r="AM151" s="5" t="s">
        <v>58</v>
      </c>
      <c r="AN151" s="5" t="s">
        <v>58</v>
      </c>
      <c r="AO151" s="5" t="s">
        <v>58</v>
      </c>
      <c r="AP151" s="5" t="s">
        <v>58</v>
      </c>
      <c r="AQ151" s="5" t="s">
        <v>58</v>
      </c>
      <c r="AR151" s="5" t="s">
        <v>58</v>
      </c>
      <c r="AS151" s="5">
        <v>3715</v>
      </c>
      <c r="AT151" s="5" t="s">
        <v>62</v>
      </c>
      <c r="AU151" s="5" t="s">
        <v>63</v>
      </c>
      <c r="AV151" s="5" t="s">
        <v>52</v>
      </c>
      <c r="AW151" s="5">
        <v>0</v>
      </c>
      <c r="AX151" s="5">
        <v>91</v>
      </c>
    </row>
    <row r="152" spans="1:50">
      <c r="A152" s="5" t="s">
        <v>490</v>
      </c>
      <c r="B152" s="5" t="s">
        <v>357</v>
      </c>
      <c r="C152" s="5" t="s">
        <v>358</v>
      </c>
      <c r="D152" s="5">
        <v>8</v>
      </c>
      <c r="E152" s="5">
        <v>56.6</v>
      </c>
      <c r="F152" s="5">
        <v>2.7</v>
      </c>
      <c r="G152" s="5">
        <v>18.899999999999999</v>
      </c>
      <c r="H152" s="5">
        <v>2000</v>
      </c>
      <c r="I152" s="5">
        <v>2000</v>
      </c>
      <c r="J152" s="5">
        <v>2000</v>
      </c>
      <c r="K152" s="5">
        <v>6000</v>
      </c>
      <c r="L152" s="5">
        <v>6000</v>
      </c>
      <c r="M152" s="5" t="s">
        <v>250</v>
      </c>
      <c r="N152" s="5" t="s">
        <v>478</v>
      </c>
      <c r="O152" s="5" t="s">
        <v>459</v>
      </c>
      <c r="P152" s="5" t="s">
        <v>28</v>
      </c>
      <c r="Q152" s="5" t="s">
        <v>581</v>
      </c>
      <c r="R152" s="5">
        <v>0</v>
      </c>
      <c r="S152" s="5">
        <v>6000</v>
      </c>
      <c r="T152" s="5">
        <v>0</v>
      </c>
      <c r="U152" s="5">
        <v>0</v>
      </c>
      <c r="V152" s="5">
        <v>0</v>
      </c>
      <c r="W152" s="5">
        <v>8000</v>
      </c>
      <c r="X152" s="5">
        <v>10.7</v>
      </c>
      <c r="Y152" s="5">
        <v>75.5</v>
      </c>
      <c r="Z152" s="5">
        <v>750</v>
      </c>
      <c r="AA152" s="5">
        <v>106</v>
      </c>
      <c r="AB152" s="5">
        <v>0.1</v>
      </c>
      <c r="AC152" s="5">
        <v>50</v>
      </c>
      <c r="AD152" s="5">
        <v>0</v>
      </c>
      <c r="AE152" s="5">
        <v>957</v>
      </c>
      <c r="AF152" s="5">
        <v>1836</v>
      </c>
      <c r="AG152" s="5">
        <v>2244</v>
      </c>
      <c r="AH152">
        <v>1.21</v>
      </c>
      <c r="AI152">
        <v>2420</v>
      </c>
      <c r="AJ152">
        <v>7260</v>
      </c>
      <c r="AK152" s="5">
        <v>0</v>
      </c>
      <c r="AL152" s="5">
        <v>9680</v>
      </c>
      <c r="AM152" s="5">
        <v>4000</v>
      </c>
      <c r="AN152" s="5">
        <v>2000</v>
      </c>
      <c r="AO152" s="5">
        <v>2000</v>
      </c>
      <c r="AP152" s="5">
        <v>4000</v>
      </c>
      <c r="AQ152" s="5">
        <v>4000</v>
      </c>
      <c r="AR152" s="5">
        <v>4000</v>
      </c>
      <c r="AS152" s="5">
        <v>3719</v>
      </c>
      <c r="AT152" s="5" t="s">
        <v>62</v>
      </c>
      <c r="AU152" s="5" t="s">
        <v>63</v>
      </c>
      <c r="AV152" s="5" t="s">
        <v>52</v>
      </c>
      <c r="AW152" s="5">
        <v>0</v>
      </c>
      <c r="AX152" s="5">
        <v>91</v>
      </c>
    </row>
    <row r="153" spans="1:50">
      <c r="A153" s="5" t="s">
        <v>490</v>
      </c>
      <c r="B153" s="5" t="s">
        <v>192</v>
      </c>
      <c r="C153" s="5" t="s">
        <v>163</v>
      </c>
      <c r="D153" s="5">
        <v>1.8</v>
      </c>
      <c r="E153" s="5">
        <v>2.4</v>
      </c>
      <c r="F153" s="5">
        <v>8.9</v>
      </c>
      <c r="G153" s="5">
        <v>11.9</v>
      </c>
      <c r="H153" s="5">
        <v>34000</v>
      </c>
      <c r="I153" s="5">
        <v>94000</v>
      </c>
      <c r="J153" s="5">
        <v>34000</v>
      </c>
      <c r="K153" s="5">
        <v>30900</v>
      </c>
      <c r="L153" s="5">
        <v>19207</v>
      </c>
      <c r="M153" s="5" t="s">
        <v>61</v>
      </c>
      <c r="N153" s="5" t="s">
        <v>478</v>
      </c>
      <c r="O153" s="5" t="s">
        <v>459</v>
      </c>
      <c r="P153" s="5" t="s">
        <v>28</v>
      </c>
      <c r="R153" s="5">
        <v>0</v>
      </c>
      <c r="S153" s="5">
        <v>0</v>
      </c>
      <c r="T153" s="5">
        <v>0</v>
      </c>
      <c r="U153" s="5">
        <v>19207</v>
      </c>
      <c r="V153" s="5">
        <v>0</v>
      </c>
      <c r="W153" s="5">
        <v>113207</v>
      </c>
      <c r="X153" s="5">
        <v>10.7</v>
      </c>
      <c r="Y153" s="5">
        <v>14.3</v>
      </c>
      <c r="Z153" s="5">
        <v>10577</v>
      </c>
      <c r="AA153" s="5">
        <v>7889</v>
      </c>
      <c r="AB153" s="5">
        <v>0.7</v>
      </c>
      <c r="AC153" s="5">
        <v>100</v>
      </c>
      <c r="AD153" s="5">
        <v>29000</v>
      </c>
      <c r="AE153" s="5">
        <v>31000</v>
      </c>
      <c r="AF153" s="5">
        <v>32000</v>
      </c>
      <c r="AG153" s="5">
        <v>22000</v>
      </c>
      <c r="AH153">
        <v>0.15</v>
      </c>
      <c r="AI153">
        <v>14100</v>
      </c>
      <c r="AJ153">
        <v>2881.0499999999997</v>
      </c>
      <c r="AK153" s="5">
        <v>2881.0499999999997</v>
      </c>
      <c r="AL153" s="5">
        <v>16981.05</v>
      </c>
      <c r="AM153" s="5">
        <v>20000</v>
      </c>
      <c r="AN153" s="5">
        <v>20000</v>
      </c>
      <c r="AO153" s="5">
        <v>20000</v>
      </c>
      <c r="AP153" s="5">
        <v>20000</v>
      </c>
      <c r="AQ153" s="5">
        <v>20000</v>
      </c>
      <c r="AR153" s="5">
        <v>20000</v>
      </c>
      <c r="AS153" s="5">
        <v>3715</v>
      </c>
      <c r="AT153" s="5" t="s">
        <v>62</v>
      </c>
      <c r="AU153" s="5" t="s">
        <v>63</v>
      </c>
      <c r="AV153" s="5" t="s">
        <v>52</v>
      </c>
      <c r="AW153" s="5">
        <v>0</v>
      </c>
      <c r="AX153" s="5">
        <v>91</v>
      </c>
    </row>
    <row r="154" spans="1:50">
      <c r="A154" s="5" t="s">
        <v>480</v>
      </c>
      <c r="B154" s="5" t="s">
        <v>193</v>
      </c>
      <c r="C154" s="5" t="s">
        <v>163</v>
      </c>
      <c r="D154" s="5">
        <v>17</v>
      </c>
      <c r="E154" s="5">
        <v>6.5</v>
      </c>
      <c r="F154" s="5">
        <v>21.5</v>
      </c>
      <c r="G154" s="5">
        <v>8.1999999999999993</v>
      </c>
      <c r="H154" s="5">
        <v>20000</v>
      </c>
      <c r="I154" s="5">
        <v>40000</v>
      </c>
      <c r="J154" s="5">
        <v>20000</v>
      </c>
      <c r="K154" s="5">
        <v>27590</v>
      </c>
      <c r="L154" s="5">
        <v>31570</v>
      </c>
      <c r="M154" s="5" t="s">
        <v>61</v>
      </c>
      <c r="N154" s="5" t="s">
        <v>478</v>
      </c>
      <c r="O154" s="5" t="s">
        <v>493</v>
      </c>
      <c r="P154" s="5" t="s">
        <v>28</v>
      </c>
      <c r="Q154" s="5" t="s">
        <v>494</v>
      </c>
      <c r="R154" s="5" t="s">
        <v>494</v>
      </c>
      <c r="S154" s="5">
        <v>3980</v>
      </c>
      <c r="T154" s="5">
        <v>0</v>
      </c>
      <c r="U154" s="5">
        <v>27590</v>
      </c>
      <c r="V154" s="5">
        <v>0</v>
      </c>
      <c r="W154" s="5">
        <v>71570</v>
      </c>
      <c r="X154" s="5">
        <v>38.5</v>
      </c>
      <c r="Y154" s="5">
        <v>14.6</v>
      </c>
      <c r="Z154" s="5">
        <v>1860</v>
      </c>
      <c r="AA154" s="5">
        <v>4889</v>
      </c>
      <c r="AB154" s="5">
        <v>2.6</v>
      </c>
      <c r="AC154" s="5">
        <v>150</v>
      </c>
      <c r="AD154" s="5">
        <v>12020</v>
      </c>
      <c r="AE154" s="5">
        <v>15000</v>
      </c>
      <c r="AF154" s="5">
        <v>6000</v>
      </c>
      <c r="AG154" s="5">
        <v>8000</v>
      </c>
      <c r="AH154">
        <v>0.19400000000000001</v>
      </c>
      <c r="AI154">
        <v>7760</v>
      </c>
      <c r="AJ154">
        <v>6124.58</v>
      </c>
      <c r="AK154" s="5">
        <v>5352.46</v>
      </c>
      <c r="AL154" s="5">
        <v>13884.58</v>
      </c>
      <c r="AM154" s="5">
        <v>8000</v>
      </c>
      <c r="AN154" s="5">
        <v>8000</v>
      </c>
      <c r="AO154" s="5">
        <v>8000</v>
      </c>
      <c r="AP154" s="5">
        <v>8000</v>
      </c>
      <c r="AQ154" s="5">
        <v>8000</v>
      </c>
      <c r="AR154" s="5">
        <v>8000</v>
      </c>
      <c r="AS154" s="5">
        <v>3715</v>
      </c>
      <c r="AT154" s="5" t="s">
        <v>62</v>
      </c>
      <c r="AU154" s="5" t="s">
        <v>63</v>
      </c>
      <c r="AV154" s="5" t="s">
        <v>52</v>
      </c>
      <c r="AW154" s="5">
        <v>0</v>
      </c>
      <c r="AX154" s="5">
        <v>91</v>
      </c>
    </row>
    <row r="155" spans="1:50">
      <c r="A155" s="5" t="s">
        <v>477</v>
      </c>
      <c r="B155" s="5" t="s">
        <v>194</v>
      </c>
      <c r="C155" s="5" t="s">
        <v>163</v>
      </c>
      <c r="D155" s="5" t="s">
        <v>474</v>
      </c>
      <c r="E155" s="5" t="s">
        <v>475</v>
      </c>
      <c r="F155" s="5" t="s">
        <v>475</v>
      </c>
      <c r="G155" s="5" t="s">
        <v>475</v>
      </c>
      <c r="H155" s="5">
        <v>0</v>
      </c>
      <c r="I155" s="5">
        <v>0</v>
      </c>
      <c r="J155" s="5">
        <v>0</v>
      </c>
      <c r="K155" s="5">
        <v>390</v>
      </c>
      <c r="L155" s="5">
        <v>390</v>
      </c>
      <c r="M155" s="5" t="s">
        <v>61</v>
      </c>
      <c r="N155" s="5" t="s">
        <v>478</v>
      </c>
      <c r="O155" s="5" t="s">
        <v>459</v>
      </c>
      <c r="P155" s="5" t="s">
        <v>495</v>
      </c>
      <c r="Q155" s="5" t="s">
        <v>496</v>
      </c>
      <c r="R155" s="5" t="s">
        <v>496</v>
      </c>
      <c r="S155" s="5">
        <v>390</v>
      </c>
      <c r="T155" s="5">
        <v>0</v>
      </c>
      <c r="U155" s="5">
        <v>0</v>
      </c>
      <c r="V155" s="5">
        <v>0</v>
      </c>
      <c r="W155" s="5">
        <v>390</v>
      </c>
      <c r="X155" s="5" t="s">
        <v>58</v>
      </c>
      <c r="Y155" s="5" t="s">
        <v>58</v>
      </c>
      <c r="Z155" s="5">
        <v>0</v>
      </c>
      <c r="AA155" s="5" t="s">
        <v>58</v>
      </c>
      <c r="AB155" s="5" t="s">
        <v>68</v>
      </c>
      <c r="AC155" s="5" t="s">
        <v>68</v>
      </c>
      <c r="AD155" s="5">
        <v>0</v>
      </c>
      <c r="AE155" s="5">
        <v>0</v>
      </c>
      <c r="AF155" s="5">
        <v>0</v>
      </c>
      <c r="AG155" s="5">
        <v>0</v>
      </c>
      <c r="AH155">
        <v>5.5E-2</v>
      </c>
      <c r="AI155">
        <v>0</v>
      </c>
      <c r="AJ155">
        <v>21.45</v>
      </c>
      <c r="AK155" s="5">
        <v>0</v>
      </c>
      <c r="AL155" s="5">
        <v>21.45</v>
      </c>
      <c r="AM155" s="5" t="s">
        <v>58</v>
      </c>
      <c r="AN155" s="5" t="s">
        <v>58</v>
      </c>
      <c r="AO155" s="5" t="s">
        <v>58</v>
      </c>
      <c r="AP155" s="5" t="s">
        <v>58</v>
      </c>
      <c r="AQ155" s="5" t="s">
        <v>58</v>
      </c>
      <c r="AR155" s="5" t="s">
        <v>58</v>
      </c>
      <c r="AS155" s="5">
        <v>3715</v>
      </c>
      <c r="AT155" s="5" t="s">
        <v>62</v>
      </c>
      <c r="AU155" s="5" t="s">
        <v>63</v>
      </c>
      <c r="AV155" s="5" t="s">
        <v>440</v>
      </c>
      <c r="AW155" s="5">
        <v>21.45</v>
      </c>
      <c r="AX155" s="5">
        <v>88</v>
      </c>
    </row>
    <row r="156" spans="1:50">
      <c r="A156" s="5" t="s">
        <v>480</v>
      </c>
      <c r="B156" s="5" t="s">
        <v>75</v>
      </c>
      <c r="C156" s="5" t="s">
        <v>76</v>
      </c>
      <c r="D156" s="5">
        <v>218</v>
      </c>
      <c r="E156" s="5">
        <v>2.1</v>
      </c>
      <c r="F156" s="5">
        <v>2844</v>
      </c>
      <c r="G156" s="5">
        <v>26.9</v>
      </c>
      <c r="H156" s="5">
        <v>964500</v>
      </c>
      <c r="I156" s="5">
        <v>930000</v>
      </c>
      <c r="J156" s="5">
        <v>475500</v>
      </c>
      <c r="K156" s="5">
        <v>13700</v>
      </c>
      <c r="L156" s="5">
        <v>71290</v>
      </c>
      <c r="M156" s="5" t="s">
        <v>61</v>
      </c>
      <c r="N156" s="5" t="s">
        <v>476</v>
      </c>
      <c r="O156" s="5" t="s">
        <v>493</v>
      </c>
      <c r="P156" s="5" t="s">
        <v>28</v>
      </c>
      <c r="Q156" s="5" t="s">
        <v>619</v>
      </c>
      <c r="R156" s="5" t="s">
        <v>619</v>
      </c>
      <c r="S156" s="5">
        <v>34700</v>
      </c>
      <c r="T156" s="5">
        <v>0</v>
      </c>
      <c r="U156" s="5">
        <v>36590</v>
      </c>
      <c r="V156" s="5">
        <v>0</v>
      </c>
      <c r="W156" s="5">
        <v>1001290</v>
      </c>
      <c r="X156" s="5">
        <v>3062</v>
      </c>
      <c r="Y156" s="5">
        <v>29</v>
      </c>
      <c r="Z156" s="5">
        <v>327</v>
      </c>
      <c r="AA156" s="5">
        <v>34556</v>
      </c>
      <c r="AB156" s="5">
        <v>105.7</v>
      </c>
      <c r="AC156" s="5">
        <v>150</v>
      </c>
      <c r="AD156" s="5">
        <v>62500</v>
      </c>
      <c r="AE156" s="5">
        <v>169000</v>
      </c>
      <c r="AF156" s="5">
        <v>103500</v>
      </c>
      <c r="AG156" s="5">
        <v>84000</v>
      </c>
      <c r="AH156">
        <v>7.4300000000000005E-2</v>
      </c>
      <c r="AI156">
        <v>69099</v>
      </c>
      <c r="AJ156">
        <v>5296.8470000000007</v>
      </c>
      <c r="AK156" s="5">
        <v>2718.6370000000002</v>
      </c>
      <c r="AL156" s="5">
        <v>74395.847000000009</v>
      </c>
      <c r="AM156" s="5" t="s">
        <v>58</v>
      </c>
      <c r="AN156" s="5" t="s">
        <v>58</v>
      </c>
      <c r="AO156" s="5" t="s">
        <v>58</v>
      </c>
      <c r="AP156" s="5" t="s">
        <v>58</v>
      </c>
      <c r="AQ156" s="5" t="s">
        <v>58</v>
      </c>
      <c r="AR156" s="5" t="s">
        <v>58</v>
      </c>
      <c r="AS156" s="5">
        <v>3714</v>
      </c>
      <c r="AT156" s="5" t="s">
        <v>62</v>
      </c>
      <c r="AU156" s="5" t="s">
        <v>63</v>
      </c>
      <c r="AV156" s="5" t="s">
        <v>52</v>
      </c>
      <c r="AW156" s="5">
        <v>0</v>
      </c>
      <c r="AX156" s="5">
        <v>91</v>
      </c>
    </row>
    <row r="157" spans="1:50">
      <c r="A157" s="5" t="s">
        <v>477</v>
      </c>
      <c r="B157" s="5" t="s">
        <v>77</v>
      </c>
      <c r="C157" s="5" t="s">
        <v>76</v>
      </c>
      <c r="D157" s="5" t="s">
        <v>474</v>
      </c>
      <c r="E157" s="5" t="s">
        <v>475</v>
      </c>
      <c r="F157" s="5" t="s">
        <v>475</v>
      </c>
      <c r="G157" s="5" t="s">
        <v>475</v>
      </c>
      <c r="H157" s="5">
        <v>114000</v>
      </c>
      <c r="I157" s="5">
        <v>111000</v>
      </c>
      <c r="J157" s="5">
        <v>60000</v>
      </c>
      <c r="K157" s="5">
        <v>1098</v>
      </c>
      <c r="L157" s="5">
        <v>4098</v>
      </c>
      <c r="M157" s="5" t="s">
        <v>61</v>
      </c>
      <c r="N157" s="5" t="s">
        <v>476</v>
      </c>
      <c r="O157" s="5" t="s">
        <v>459</v>
      </c>
      <c r="P157" s="5" t="s">
        <v>28</v>
      </c>
      <c r="Q157" s="5" t="s">
        <v>620</v>
      </c>
      <c r="R157" s="5" t="s">
        <v>620</v>
      </c>
      <c r="S157" s="5">
        <v>4098</v>
      </c>
      <c r="T157" s="5">
        <v>0</v>
      </c>
      <c r="U157" s="5">
        <v>0</v>
      </c>
      <c r="V157" s="5">
        <v>0</v>
      </c>
      <c r="W157" s="5">
        <v>115098</v>
      </c>
      <c r="X157" s="5" t="s">
        <v>58</v>
      </c>
      <c r="Y157" s="5" t="s">
        <v>58</v>
      </c>
      <c r="Z157" s="5">
        <v>0</v>
      </c>
      <c r="AA157" s="5" t="s">
        <v>58</v>
      </c>
      <c r="AB157" s="5" t="s">
        <v>68</v>
      </c>
      <c r="AC157" s="5" t="s">
        <v>68</v>
      </c>
      <c r="AD157" s="5">
        <v>0</v>
      </c>
      <c r="AE157" s="5">
        <v>0</v>
      </c>
      <c r="AF157" s="5">
        <v>0</v>
      </c>
      <c r="AG157" s="5">
        <v>0</v>
      </c>
      <c r="AH157">
        <v>6.7799999999999999E-2</v>
      </c>
      <c r="AI157">
        <v>7525.8</v>
      </c>
      <c r="AJ157">
        <v>277.84440000000001</v>
      </c>
      <c r="AK157" s="5">
        <v>0</v>
      </c>
      <c r="AL157" s="5">
        <v>7803.6444000000001</v>
      </c>
      <c r="AM157" s="5" t="s">
        <v>58</v>
      </c>
      <c r="AN157" s="5" t="s">
        <v>58</v>
      </c>
      <c r="AO157" s="5" t="s">
        <v>58</v>
      </c>
      <c r="AP157" s="5" t="s">
        <v>58</v>
      </c>
      <c r="AQ157" s="5" t="s">
        <v>58</v>
      </c>
      <c r="AR157" s="5" t="s">
        <v>58</v>
      </c>
      <c r="AS157" s="5">
        <v>3714</v>
      </c>
      <c r="AT157" s="5" t="s">
        <v>62</v>
      </c>
      <c r="AU157" s="5" t="s">
        <v>63</v>
      </c>
      <c r="AV157" s="5" t="s">
        <v>440</v>
      </c>
      <c r="AW157" s="5">
        <v>277.84440000000001</v>
      </c>
      <c r="AX157" s="5">
        <v>71</v>
      </c>
    </row>
    <row r="158" spans="1:50">
      <c r="A158" s="5" t="s">
        <v>477</v>
      </c>
      <c r="B158" s="5" t="s">
        <v>195</v>
      </c>
      <c r="C158" s="5" t="s">
        <v>190</v>
      </c>
      <c r="D158" s="5" t="s">
        <v>474</v>
      </c>
      <c r="E158" s="5" t="s">
        <v>475</v>
      </c>
      <c r="F158" s="5" t="s">
        <v>475</v>
      </c>
      <c r="G158" s="5" t="s">
        <v>475</v>
      </c>
      <c r="H158" s="5">
        <v>3000</v>
      </c>
      <c r="I158" s="5">
        <v>0</v>
      </c>
      <c r="J158" s="5">
        <v>0</v>
      </c>
      <c r="K158" s="5">
        <v>0</v>
      </c>
      <c r="L158" s="5">
        <v>3000</v>
      </c>
      <c r="M158" s="5" t="s">
        <v>61</v>
      </c>
      <c r="N158" s="5" t="s">
        <v>58</v>
      </c>
      <c r="O158" s="5" t="s">
        <v>459</v>
      </c>
      <c r="P158" s="5" t="s">
        <v>28</v>
      </c>
      <c r="R158" s="5">
        <v>0</v>
      </c>
      <c r="S158" s="5">
        <v>3000</v>
      </c>
      <c r="T158" s="5">
        <v>0</v>
      </c>
      <c r="U158" s="5">
        <v>0</v>
      </c>
      <c r="V158" s="5">
        <v>0</v>
      </c>
      <c r="W158" s="5">
        <v>3000</v>
      </c>
      <c r="X158" s="5" t="s">
        <v>58</v>
      </c>
      <c r="Y158" s="5" t="s">
        <v>58</v>
      </c>
      <c r="Z158" s="5">
        <v>0</v>
      </c>
      <c r="AA158" s="5">
        <v>0</v>
      </c>
      <c r="AB158" s="5" t="s">
        <v>68</v>
      </c>
      <c r="AC158" s="5" t="s">
        <v>68</v>
      </c>
      <c r="AD158" s="5">
        <v>0</v>
      </c>
      <c r="AE158" s="5">
        <v>0</v>
      </c>
      <c r="AF158" s="5">
        <v>227</v>
      </c>
      <c r="AG158" s="5">
        <v>0</v>
      </c>
      <c r="AH158">
        <v>0</v>
      </c>
      <c r="AI158">
        <v>0</v>
      </c>
      <c r="AJ158">
        <v>0</v>
      </c>
      <c r="AK158" s="5">
        <v>0</v>
      </c>
      <c r="AL158" s="5">
        <v>0</v>
      </c>
      <c r="AM158" s="5" t="s">
        <v>58</v>
      </c>
      <c r="AN158" s="5" t="s">
        <v>58</v>
      </c>
      <c r="AO158" s="5" t="s">
        <v>58</v>
      </c>
      <c r="AP158" s="5" t="s">
        <v>58</v>
      </c>
      <c r="AQ158" s="5" t="s">
        <v>58</v>
      </c>
      <c r="AR158" s="5" t="s">
        <v>58</v>
      </c>
      <c r="AS158" s="5">
        <v>3715</v>
      </c>
      <c r="AT158" s="5" t="s">
        <v>62</v>
      </c>
      <c r="AU158" s="5" t="s">
        <v>63</v>
      </c>
      <c r="AV158" s="5" t="s">
        <v>440</v>
      </c>
      <c r="AW158" s="5">
        <v>0</v>
      </c>
      <c r="AX158" s="5">
        <v>91</v>
      </c>
    </row>
    <row r="159" spans="1:50">
      <c r="A159" s="5" t="s">
        <v>480</v>
      </c>
      <c r="B159" s="5" t="s">
        <v>200</v>
      </c>
      <c r="C159" s="5" t="s">
        <v>190</v>
      </c>
      <c r="D159" s="5">
        <v>4.0999999999999996</v>
      </c>
      <c r="E159" s="5">
        <v>11.7</v>
      </c>
      <c r="F159" s="5">
        <v>15.4</v>
      </c>
      <c r="G159" s="5">
        <v>43.8</v>
      </c>
      <c r="H159" s="5">
        <v>60000</v>
      </c>
      <c r="I159" s="5">
        <v>162000</v>
      </c>
      <c r="J159" s="5">
        <v>0</v>
      </c>
      <c r="K159" s="5">
        <v>43540</v>
      </c>
      <c r="L159" s="5">
        <v>43340</v>
      </c>
      <c r="M159" s="5" t="s">
        <v>191</v>
      </c>
      <c r="N159" s="5" t="s">
        <v>478</v>
      </c>
      <c r="O159" s="5" t="s">
        <v>459</v>
      </c>
      <c r="P159" s="5" t="s">
        <v>28</v>
      </c>
      <c r="Q159" s="5" t="s">
        <v>621</v>
      </c>
      <c r="R159" s="5">
        <v>0</v>
      </c>
      <c r="S159" s="5">
        <v>13340</v>
      </c>
      <c r="T159" s="5">
        <v>0</v>
      </c>
      <c r="U159" s="5">
        <v>30000</v>
      </c>
      <c r="V159" s="5">
        <v>0</v>
      </c>
      <c r="W159" s="5">
        <v>205340</v>
      </c>
      <c r="X159" s="5">
        <v>19.600000000000001</v>
      </c>
      <c r="Y159" s="5">
        <v>55.5</v>
      </c>
      <c r="Z159" s="5">
        <v>10500</v>
      </c>
      <c r="AA159" s="5">
        <v>3698</v>
      </c>
      <c r="AB159" s="5">
        <v>0.4</v>
      </c>
      <c r="AC159" s="5">
        <v>50</v>
      </c>
      <c r="AD159" s="5">
        <v>0</v>
      </c>
      <c r="AE159" s="5">
        <v>18284</v>
      </c>
      <c r="AF159" s="5">
        <v>51872</v>
      </c>
      <c r="AG159" s="5">
        <v>0</v>
      </c>
      <c r="AH159">
        <v>0.1114</v>
      </c>
      <c r="AI159">
        <v>18046.8</v>
      </c>
      <c r="AJ159">
        <v>4828.076</v>
      </c>
      <c r="AK159" s="5">
        <v>3342</v>
      </c>
      <c r="AL159" s="5">
        <v>22874.876</v>
      </c>
      <c r="AM159" s="5">
        <v>36000</v>
      </c>
      <c r="AN159" s="5">
        <v>36000</v>
      </c>
      <c r="AO159" s="5">
        <v>36000</v>
      </c>
      <c r="AP159" s="5">
        <v>36000</v>
      </c>
      <c r="AQ159" s="5">
        <v>36000</v>
      </c>
      <c r="AR159" s="5">
        <v>36000</v>
      </c>
      <c r="AS159" s="5">
        <v>3715</v>
      </c>
      <c r="AT159" s="5" t="s">
        <v>62</v>
      </c>
      <c r="AU159" s="5" t="s">
        <v>63</v>
      </c>
      <c r="AV159" s="5" t="s">
        <v>52</v>
      </c>
      <c r="AW159" s="5">
        <v>0</v>
      </c>
      <c r="AX159" s="5">
        <v>91</v>
      </c>
    </row>
    <row r="160" spans="1:50">
      <c r="A160" s="5" t="s">
        <v>497</v>
      </c>
      <c r="B160" s="5" t="s">
        <v>197</v>
      </c>
      <c r="C160" s="5" t="s">
        <v>190</v>
      </c>
      <c r="D160" s="5" t="s">
        <v>474</v>
      </c>
      <c r="E160" s="5">
        <v>0</v>
      </c>
      <c r="F160" s="5" t="s">
        <v>475</v>
      </c>
      <c r="G160" s="5">
        <v>6.2</v>
      </c>
      <c r="H160" s="5">
        <v>0</v>
      </c>
      <c r="I160" s="5">
        <v>48000</v>
      </c>
      <c r="J160" s="5">
        <v>48000</v>
      </c>
      <c r="K160" s="5">
        <v>21000</v>
      </c>
      <c r="L160" s="5">
        <v>0</v>
      </c>
      <c r="M160" s="5" t="s">
        <v>61</v>
      </c>
      <c r="N160" s="5" t="s">
        <v>58</v>
      </c>
      <c r="O160" s="5" t="s">
        <v>459</v>
      </c>
      <c r="P160" s="5" t="s">
        <v>28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48000</v>
      </c>
      <c r="X160" s="5" t="s">
        <v>58</v>
      </c>
      <c r="Y160" s="5">
        <v>6.2</v>
      </c>
      <c r="Z160" s="5">
        <v>0</v>
      </c>
      <c r="AA160" s="5">
        <v>7689</v>
      </c>
      <c r="AB160" s="5" t="s">
        <v>65</v>
      </c>
      <c r="AC160" s="5" t="s">
        <v>65</v>
      </c>
      <c r="AD160" s="5">
        <v>11566</v>
      </c>
      <c r="AE160" s="5">
        <v>38064</v>
      </c>
      <c r="AF160" s="5">
        <v>38523</v>
      </c>
      <c r="AG160" s="5">
        <v>9192</v>
      </c>
      <c r="AH160">
        <v>0</v>
      </c>
      <c r="AI160">
        <v>0</v>
      </c>
      <c r="AJ160">
        <v>0</v>
      </c>
      <c r="AK160" s="5">
        <v>0</v>
      </c>
      <c r="AL160" s="5">
        <v>0</v>
      </c>
      <c r="AM160" s="5" t="s">
        <v>58</v>
      </c>
      <c r="AN160" s="5" t="s">
        <v>58</v>
      </c>
      <c r="AO160" s="5" t="s">
        <v>58</v>
      </c>
      <c r="AP160" s="5" t="s">
        <v>58</v>
      </c>
      <c r="AQ160" s="5" t="s">
        <v>58</v>
      </c>
      <c r="AR160" s="5" t="s">
        <v>58</v>
      </c>
      <c r="AS160" s="5">
        <v>3715</v>
      </c>
      <c r="AT160" s="5" t="s">
        <v>62</v>
      </c>
      <c r="AU160" s="5" t="s">
        <v>63</v>
      </c>
      <c r="AV160" s="5" t="s">
        <v>52</v>
      </c>
      <c r="AW160" s="5">
        <v>0</v>
      </c>
      <c r="AX160" s="5">
        <v>91</v>
      </c>
    </row>
    <row r="161" spans="1:50">
      <c r="A161" s="5" t="s">
        <v>497</v>
      </c>
      <c r="B161" s="5" t="s">
        <v>198</v>
      </c>
      <c r="C161" s="5" t="s">
        <v>190</v>
      </c>
      <c r="D161" s="5" t="s">
        <v>474</v>
      </c>
      <c r="E161" s="5">
        <v>6.5</v>
      </c>
      <c r="F161" s="5" t="s">
        <v>475</v>
      </c>
      <c r="G161" s="5">
        <v>3.9</v>
      </c>
      <c r="H161" s="5">
        <v>11500</v>
      </c>
      <c r="I161" s="5">
        <v>9000</v>
      </c>
      <c r="J161" s="5">
        <v>9000</v>
      </c>
      <c r="K161" s="5">
        <v>6000</v>
      </c>
      <c r="L161" s="5">
        <v>15000</v>
      </c>
      <c r="M161" s="5" t="s">
        <v>61</v>
      </c>
      <c r="N161" s="5" t="s">
        <v>58</v>
      </c>
      <c r="O161" s="5" t="s">
        <v>459</v>
      </c>
      <c r="P161" s="5" t="s">
        <v>28</v>
      </c>
      <c r="R161" s="5">
        <v>0</v>
      </c>
      <c r="S161" s="5">
        <v>15000</v>
      </c>
      <c r="T161" s="5">
        <v>0</v>
      </c>
      <c r="U161" s="5">
        <v>0</v>
      </c>
      <c r="V161" s="5">
        <v>0</v>
      </c>
      <c r="W161" s="5">
        <v>24000</v>
      </c>
      <c r="X161" s="5" t="s">
        <v>58</v>
      </c>
      <c r="Y161" s="5">
        <v>10.4</v>
      </c>
      <c r="Z161" s="5">
        <v>0</v>
      </c>
      <c r="AA161" s="5">
        <v>2309</v>
      </c>
      <c r="AB161" s="5" t="s">
        <v>65</v>
      </c>
      <c r="AC161" s="5" t="s">
        <v>65</v>
      </c>
      <c r="AD161" s="5">
        <v>0</v>
      </c>
      <c r="AE161" s="5">
        <v>11781</v>
      </c>
      <c r="AF161" s="5">
        <v>13500</v>
      </c>
      <c r="AG161" s="5">
        <v>4500</v>
      </c>
      <c r="AH161">
        <v>0</v>
      </c>
      <c r="AI161">
        <v>0</v>
      </c>
      <c r="AJ161">
        <v>0</v>
      </c>
      <c r="AK161" s="5">
        <v>0</v>
      </c>
      <c r="AL161" s="5">
        <v>0</v>
      </c>
      <c r="AM161" s="5" t="s">
        <v>58</v>
      </c>
      <c r="AN161" s="5" t="s">
        <v>58</v>
      </c>
      <c r="AO161" s="5" t="s">
        <v>58</v>
      </c>
      <c r="AP161" s="5" t="s">
        <v>58</v>
      </c>
      <c r="AQ161" s="5" t="s">
        <v>58</v>
      </c>
      <c r="AR161" s="5" t="s">
        <v>58</v>
      </c>
      <c r="AS161" s="5">
        <v>3715</v>
      </c>
      <c r="AT161" s="5" t="s">
        <v>62</v>
      </c>
      <c r="AU161" s="5" t="s">
        <v>63</v>
      </c>
      <c r="AV161" s="5" t="s">
        <v>52</v>
      </c>
      <c r="AW161" s="5">
        <v>0</v>
      </c>
      <c r="AX161" s="5">
        <v>91</v>
      </c>
    </row>
    <row r="162" spans="1:50">
      <c r="A162" s="5" t="s">
        <v>497</v>
      </c>
      <c r="B162" s="5" t="s">
        <v>199</v>
      </c>
      <c r="C162" s="5" t="s">
        <v>190</v>
      </c>
      <c r="D162" s="5" t="s">
        <v>474</v>
      </c>
      <c r="E162" s="5">
        <v>0</v>
      </c>
      <c r="F162" s="5" t="s">
        <v>475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 t="s">
        <v>61</v>
      </c>
      <c r="N162" s="5" t="s">
        <v>58</v>
      </c>
      <c r="O162" s="5" t="s">
        <v>459</v>
      </c>
      <c r="P162" s="5" t="s">
        <v>28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 t="s">
        <v>58</v>
      </c>
      <c r="Y162" s="5">
        <v>0</v>
      </c>
      <c r="Z162" s="5">
        <v>0</v>
      </c>
      <c r="AA162" s="5">
        <v>205</v>
      </c>
      <c r="AB162" s="5" t="s">
        <v>65</v>
      </c>
      <c r="AC162" s="5" t="s">
        <v>65</v>
      </c>
      <c r="AD162" s="5">
        <v>0</v>
      </c>
      <c r="AE162" s="5">
        <v>847</v>
      </c>
      <c r="AF162" s="5">
        <v>3000</v>
      </c>
      <c r="AG162" s="5">
        <v>2000</v>
      </c>
      <c r="AH162">
        <v>0</v>
      </c>
      <c r="AI162">
        <v>0</v>
      </c>
      <c r="AJ162">
        <v>0</v>
      </c>
      <c r="AK162" s="5">
        <v>0</v>
      </c>
      <c r="AL162" s="5">
        <v>0</v>
      </c>
      <c r="AM162" s="5" t="s">
        <v>58</v>
      </c>
      <c r="AN162" s="5" t="s">
        <v>58</v>
      </c>
      <c r="AO162" s="5" t="s">
        <v>58</v>
      </c>
      <c r="AP162" s="5" t="s">
        <v>58</v>
      </c>
      <c r="AQ162" s="5" t="s">
        <v>58</v>
      </c>
      <c r="AR162" s="5" t="s">
        <v>58</v>
      </c>
      <c r="AS162" s="5">
        <v>3715</v>
      </c>
      <c r="AT162" s="5" t="s">
        <v>62</v>
      </c>
      <c r="AU162" s="5" t="s">
        <v>63</v>
      </c>
      <c r="AV162" s="5" t="s">
        <v>52</v>
      </c>
      <c r="AW162" s="5">
        <v>0</v>
      </c>
      <c r="AX162" s="5">
        <v>91</v>
      </c>
    </row>
    <row r="163" spans="1:50">
      <c r="A163" s="5" t="s">
        <v>480</v>
      </c>
      <c r="B163" s="5" t="s">
        <v>201</v>
      </c>
      <c r="C163" s="5" t="s">
        <v>190</v>
      </c>
      <c r="D163" s="5">
        <v>21.9</v>
      </c>
      <c r="E163" s="5">
        <v>5.9</v>
      </c>
      <c r="F163" s="5">
        <v>143.80000000000001</v>
      </c>
      <c r="G163" s="5">
        <v>38.6</v>
      </c>
      <c r="H163" s="5">
        <v>0</v>
      </c>
      <c r="I163" s="5">
        <v>45000</v>
      </c>
      <c r="J163" s="5">
        <v>0</v>
      </c>
      <c r="K163" s="5">
        <v>19350</v>
      </c>
      <c r="L163" s="5">
        <v>6850</v>
      </c>
      <c r="M163" s="5" t="s">
        <v>191</v>
      </c>
      <c r="N163" s="5" t="s">
        <v>478</v>
      </c>
      <c r="O163" s="5" t="s">
        <v>459</v>
      </c>
      <c r="P163" s="5" t="s">
        <v>28</v>
      </c>
      <c r="Q163" s="5" t="s">
        <v>528</v>
      </c>
      <c r="R163" s="5" t="s">
        <v>528</v>
      </c>
      <c r="S163" s="5">
        <v>4350</v>
      </c>
      <c r="T163" s="5">
        <v>0</v>
      </c>
      <c r="U163" s="5">
        <v>2500</v>
      </c>
      <c r="V163" s="5">
        <v>0</v>
      </c>
      <c r="W163" s="5">
        <v>51850</v>
      </c>
      <c r="X163" s="5">
        <v>165.7</v>
      </c>
      <c r="Y163" s="5">
        <v>44.4</v>
      </c>
      <c r="Z163" s="5">
        <v>313</v>
      </c>
      <c r="AA163" s="5">
        <v>1167</v>
      </c>
      <c r="AB163" s="5">
        <v>3.7</v>
      </c>
      <c r="AC163" s="5">
        <v>150</v>
      </c>
      <c r="AD163" s="5">
        <v>0</v>
      </c>
      <c r="AE163" s="5">
        <v>17000</v>
      </c>
      <c r="AF163" s="5">
        <v>20000</v>
      </c>
      <c r="AG163" s="5">
        <v>0</v>
      </c>
      <c r="AH163">
        <v>0.13159999999999999</v>
      </c>
      <c r="AI163">
        <v>5922</v>
      </c>
      <c r="AJ163">
        <v>901.45999999999992</v>
      </c>
      <c r="AK163" s="5">
        <v>329</v>
      </c>
      <c r="AL163" s="5">
        <v>6823.46</v>
      </c>
      <c r="AM163" s="5" t="s">
        <v>58</v>
      </c>
      <c r="AN163" s="5" t="s">
        <v>58</v>
      </c>
      <c r="AO163" s="5" t="s">
        <v>58</v>
      </c>
      <c r="AP163" s="5" t="s">
        <v>58</v>
      </c>
      <c r="AQ163" s="5" t="s">
        <v>58</v>
      </c>
      <c r="AR163" s="5" t="s">
        <v>58</v>
      </c>
      <c r="AS163" s="5">
        <v>3715</v>
      </c>
      <c r="AT163" s="5" t="s">
        <v>62</v>
      </c>
      <c r="AU163" s="5" t="s">
        <v>63</v>
      </c>
      <c r="AV163" s="5" t="s">
        <v>52</v>
      </c>
      <c r="AW163" s="5">
        <v>0</v>
      </c>
      <c r="AX163" s="5">
        <v>91</v>
      </c>
    </row>
    <row r="164" spans="1:50">
      <c r="A164" s="5" t="s">
        <v>480</v>
      </c>
      <c r="B164" s="5" t="s">
        <v>202</v>
      </c>
      <c r="C164" s="5" t="s">
        <v>190</v>
      </c>
      <c r="D164" s="5">
        <v>6</v>
      </c>
      <c r="E164" s="5">
        <v>8.6</v>
      </c>
      <c r="F164" s="5">
        <v>129</v>
      </c>
      <c r="G164" s="5">
        <v>185.7</v>
      </c>
      <c r="H164" s="5">
        <v>339000</v>
      </c>
      <c r="I164" s="5">
        <v>516000</v>
      </c>
      <c r="J164" s="5">
        <v>261000</v>
      </c>
      <c r="K164" s="5">
        <v>0</v>
      </c>
      <c r="L164" s="5">
        <v>24000</v>
      </c>
      <c r="M164" s="5" t="s">
        <v>191</v>
      </c>
      <c r="N164" s="5" t="s">
        <v>478</v>
      </c>
      <c r="O164" s="5" t="s">
        <v>459</v>
      </c>
      <c r="P164" s="5" t="s">
        <v>28</v>
      </c>
      <c r="Q164" s="5" t="s">
        <v>503</v>
      </c>
      <c r="R164" s="5" t="s">
        <v>621</v>
      </c>
      <c r="S164" s="5">
        <v>0</v>
      </c>
      <c r="T164" s="5">
        <v>0</v>
      </c>
      <c r="U164" s="5">
        <v>24000</v>
      </c>
      <c r="V164" s="5">
        <v>0</v>
      </c>
      <c r="W164" s="5">
        <v>540000</v>
      </c>
      <c r="X164" s="5">
        <v>135</v>
      </c>
      <c r="Y164" s="5">
        <v>194.4</v>
      </c>
      <c r="Z164" s="5">
        <v>4000</v>
      </c>
      <c r="AA164" s="5">
        <v>2778</v>
      </c>
      <c r="AB164" s="5">
        <v>0.7</v>
      </c>
      <c r="AC164" s="5">
        <v>100</v>
      </c>
      <c r="AD164" s="5">
        <v>0</v>
      </c>
      <c r="AE164" s="5">
        <v>25548</v>
      </c>
      <c r="AF164" s="5">
        <v>25092</v>
      </c>
      <c r="AG164" s="5">
        <v>0</v>
      </c>
      <c r="AH164">
        <v>0.14280000000000001</v>
      </c>
      <c r="AI164">
        <v>73684.800000000003</v>
      </c>
      <c r="AJ164">
        <v>3427.2000000000003</v>
      </c>
      <c r="AK164" s="5">
        <v>3427.2000000000003</v>
      </c>
      <c r="AL164" s="5">
        <v>77112</v>
      </c>
      <c r="AM164" s="5">
        <v>21000</v>
      </c>
      <c r="AN164" s="5">
        <v>30000</v>
      </c>
      <c r="AO164" s="5">
        <v>30000</v>
      </c>
      <c r="AP164" s="5">
        <v>60000</v>
      </c>
      <c r="AQ164" s="5">
        <v>60000</v>
      </c>
      <c r="AR164" s="5">
        <v>60000</v>
      </c>
      <c r="AS164" s="5">
        <v>3715</v>
      </c>
      <c r="AT164" s="5" t="s">
        <v>62</v>
      </c>
      <c r="AU164" s="5" t="s">
        <v>63</v>
      </c>
      <c r="AV164" s="5" t="s">
        <v>52</v>
      </c>
      <c r="AW164" s="5">
        <v>0</v>
      </c>
      <c r="AX164" s="5">
        <v>91</v>
      </c>
    </row>
    <row r="165" spans="1:50">
      <c r="A165" s="5" t="s">
        <v>480</v>
      </c>
      <c r="B165" s="5" t="s">
        <v>203</v>
      </c>
      <c r="C165" s="5" t="s">
        <v>190</v>
      </c>
      <c r="D165" s="5">
        <v>7</v>
      </c>
      <c r="E165" s="5">
        <v>10.199999999999999</v>
      </c>
      <c r="F165" s="5">
        <v>11.7</v>
      </c>
      <c r="G165" s="5">
        <v>17.2</v>
      </c>
      <c r="H165" s="5">
        <v>90000</v>
      </c>
      <c r="I165" s="5">
        <v>110000</v>
      </c>
      <c r="J165" s="5">
        <v>60000</v>
      </c>
      <c r="K165" s="5">
        <v>49250</v>
      </c>
      <c r="L165" s="5">
        <v>65500</v>
      </c>
      <c r="M165" s="5" t="s">
        <v>191</v>
      </c>
      <c r="N165" s="5" t="s">
        <v>478</v>
      </c>
      <c r="O165" s="5" t="s">
        <v>459</v>
      </c>
      <c r="P165" s="5" t="s">
        <v>28</v>
      </c>
      <c r="Q165" s="5" t="s">
        <v>622</v>
      </c>
      <c r="R165" s="5">
        <v>0</v>
      </c>
      <c r="S165" s="5">
        <v>50500</v>
      </c>
      <c r="T165" s="5">
        <v>0</v>
      </c>
      <c r="U165" s="5">
        <v>15000</v>
      </c>
      <c r="V165" s="5">
        <v>0</v>
      </c>
      <c r="W165" s="5">
        <v>175500</v>
      </c>
      <c r="X165" s="5">
        <v>18.7</v>
      </c>
      <c r="Y165" s="5">
        <v>27.4</v>
      </c>
      <c r="Z165" s="5">
        <v>9375</v>
      </c>
      <c r="AA165" s="5">
        <v>6410</v>
      </c>
      <c r="AB165" s="5">
        <v>0.7</v>
      </c>
      <c r="AC165" s="5">
        <v>100</v>
      </c>
      <c r="AD165" s="5">
        <v>0</v>
      </c>
      <c r="AE165" s="5">
        <v>11572</v>
      </c>
      <c r="AF165" s="5">
        <v>35500</v>
      </c>
      <c r="AG165" s="5">
        <v>0</v>
      </c>
      <c r="AH165">
        <v>0.26400000000000001</v>
      </c>
      <c r="AI165">
        <v>29040</v>
      </c>
      <c r="AJ165">
        <v>17292</v>
      </c>
      <c r="AK165" s="5">
        <v>3960</v>
      </c>
      <c r="AL165" s="5">
        <v>46332</v>
      </c>
      <c r="AM165" s="5">
        <v>40000</v>
      </c>
      <c r="AN165" s="5">
        <v>40000</v>
      </c>
      <c r="AO165" s="5">
        <v>40000</v>
      </c>
      <c r="AP165" s="5">
        <v>40000</v>
      </c>
      <c r="AQ165" s="5">
        <v>40000</v>
      </c>
      <c r="AR165" s="5">
        <v>40000</v>
      </c>
      <c r="AS165" s="5">
        <v>3715</v>
      </c>
      <c r="AT165" s="5" t="s">
        <v>62</v>
      </c>
      <c r="AU165" s="5" t="s">
        <v>63</v>
      </c>
      <c r="AV165" s="5" t="s">
        <v>52</v>
      </c>
      <c r="AW165" s="5">
        <v>0</v>
      </c>
      <c r="AX165" s="5">
        <v>91</v>
      </c>
    </row>
    <row r="166" spans="1:50">
      <c r="A166" s="5" t="s">
        <v>477</v>
      </c>
      <c r="B166" s="5" t="s">
        <v>204</v>
      </c>
      <c r="C166" s="5" t="s">
        <v>190</v>
      </c>
      <c r="D166" s="5" t="s">
        <v>474</v>
      </c>
      <c r="E166" s="5" t="s">
        <v>475</v>
      </c>
      <c r="F166" s="5" t="s">
        <v>475</v>
      </c>
      <c r="G166" s="5" t="s">
        <v>475</v>
      </c>
      <c r="H166" s="5">
        <v>0</v>
      </c>
      <c r="I166" s="5">
        <v>0</v>
      </c>
      <c r="J166" s="5">
        <v>0</v>
      </c>
      <c r="K166" s="5">
        <v>177</v>
      </c>
      <c r="L166" s="5">
        <v>177</v>
      </c>
      <c r="M166" s="5" t="s">
        <v>191</v>
      </c>
      <c r="N166" s="5" t="s">
        <v>476</v>
      </c>
      <c r="O166" s="5" t="s">
        <v>459</v>
      </c>
      <c r="P166" s="5" t="s">
        <v>28</v>
      </c>
      <c r="Q166" s="5" t="s">
        <v>515</v>
      </c>
      <c r="R166" s="5" t="s">
        <v>515</v>
      </c>
      <c r="S166" s="5">
        <v>0</v>
      </c>
      <c r="T166" s="5">
        <v>0</v>
      </c>
      <c r="U166" s="5">
        <v>177</v>
      </c>
      <c r="V166" s="5">
        <v>0</v>
      </c>
      <c r="W166" s="5">
        <v>177</v>
      </c>
      <c r="X166" s="5" t="s">
        <v>58</v>
      </c>
      <c r="Y166" s="5" t="s">
        <v>58</v>
      </c>
      <c r="Z166" s="5">
        <v>0</v>
      </c>
      <c r="AA166" s="5" t="s">
        <v>58</v>
      </c>
      <c r="AB166" s="5" t="s">
        <v>68</v>
      </c>
      <c r="AC166" s="5" t="s">
        <v>68</v>
      </c>
      <c r="AD166" s="5">
        <v>0</v>
      </c>
      <c r="AE166" s="5">
        <v>0</v>
      </c>
      <c r="AF166" s="5">
        <v>0</v>
      </c>
      <c r="AG166" s="5">
        <v>0</v>
      </c>
      <c r="AH166">
        <v>0.21740000000000001</v>
      </c>
      <c r="AI166">
        <v>0</v>
      </c>
      <c r="AJ166">
        <v>38.479800000000004</v>
      </c>
      <c r="AK166" s="5">
        <v>38.479800000000004</v>
      </c>
      <c r="AL166" s="5">
        <v>38.479800000000004</v>
      </c>
      <c r="AM166" s="5" t="s">
        <v>58</v>
      </c>
      <c r="AN166" s="5" t="s">
        <v>58</v>
      </c>
      <c r="AO166" s="5" t="s">
        <v>58</v>
      </c>
      <c r="AP166" s="5" t="s">
        <v>58</v>
      </c>
      <c r="AQ166" s="5" t="s">
        <v>58</v>
      </c>
      <c r="AR166" s="5" t="s">
        <v>58</v>
      </c>
      <c r="AS166" s="5">
        <v>3715</v>
      </c>
      <c r="AT166" s="5" t="s">
        <v>62</v>
      </c>
      <c r="AU166" s="5" t="s">
        <v>63</v>
      </c>
      <c r="AV166" s="5" t="s">
        <v>440</v>
      </c>
      <c r="AW166" s="5">
        <v>38.479800000000004</v>
      </c>
      <c r="AX166" s="5">
        <v>85</v>
      </c>
    </row>
    <row r="167" spans="1:50">
      <c r="A167" s="5" t="s">
        <v>480</v>
      </c>
      <c r="B167" s="5" t="s">
        <v>205</v>
      </c>
      <c r="C167" s="5" t="s">
        <v>190</v>
      </c>
      <c r="D167" s="5">
        <v>10.7</v>
      </c>
      <c r="E167" s="5">
        <v>3.1</v>
      </c>
      <c r="F167" s="5">
        <v>142</v>
      </c>
      <c r="G167" s="5">
        <v>41.8</v>
      </c>
      <c r="H167" s="5">
        <v>422500</v>
      </c>
      <c r="I167" s="5">
        <v>532500</v>
      </c>
      <c r="J167" s="5">
        <v>170000</v>
      </c>
      <c r="K167" s="5">
        <v>10000</v>
      </c>
      <c r="L167" s="5">
        <v>40000</v>
      </c>
      <c r="M167" s="5" t="s">
        <v>191</v>
      </c>
      <c r="N167" s="5" t="s">
        <v>478</v>
      </c>
      <c r="O167" s="5" t="s">
        <v>459</v>
      </c>
      <c r="P167" s="5" t="s">
        <v>28</v>
      </c>
      <c r="Q167" s="5" t="s">
        <v>553</v>
      </c>
      <c r="R167" s="5" t="s">
        <v>553</v>
      </c>
      <c r="S167" s="5">
        <v>10000</v>
      </c>
      <c r="T167" s="5">
        <v>0</v>
      </c>
      <c r="U167" s="5">
        <v>30000</v>
      </c>
      <c r="V167" s="5">
        <v>0</v>
      </c>
      <c r="W167" s="5">
        <v>572500</v>
      </c>
      <c r="X167" s="5">
        <v>152.69999999999999</v>
      </c>
      <c r="Y167" s="5">
        <v>44.9</v>
      </c>
      <c r="Z167" s="5">
        <v>3750</v>
      </c>
      <c r="AA167" s="5">
        <v>12737</v>
      </c>
      <c r="AB167" s="5">
        <v>3.4</v>
      </c>
      <c r="AC167" s="5">
        <v>150</v>
      </c>
      <c r="AD167" s="5">
        <v>0</v>
      </c>
      <c r="AE167" s="5">
        <v>40600</v>
      </c>
      <c r="AF167" s="5">
        <v>49200</v>
      </c>
      <c r="AG167" s="5">
        <v>0</v>
      </c>
      <c r="AH167">
        <v>0.29749999999999999</v>
      </c>
      <c r="AI167">
        <v>158418.75</v>
      </c>
      <c r="AJ167">
        <v>11900</v>
      </c>
      <c r="AK167" s="5">
        <v>8925</v>
      </c>
      <c r="AL167" s="5">
        <v>170318.75</v>
      </c>
      <c r="AM167" s="5">
        <v>50000</v>
      </c>
      <c r="AN167" s="5">
        <v>40000</v>
      </c>
      <c r="AO167" s="5">
        <v>50000</v>
      </c>
      <c r="AP167" s="5">
        <v>50000</v>
      </c>
      <c r="AQ167" s="5">
        <v>50000</v>
      </c>
      <c r="AR167" s="5">
        <v>50000</v>
      </c>
      <c r="AS167" s="5">
        <v>3715</v>
      </c>
      <c r="AT167" s="5" t="s">
        <v>62</v>
      </c>
      <c r="AU167" s="5" t="s">
        <v>63</v>
      </c>
      <c r="AV167" s="5" t="s">
        <v>52</v>
      </c>
      <c r="AW167" s="5">
        <v>0</v>
      </c>
      <c r="AX167" s="5">
        <v>91</v>
      </c>
    </row>
    <row r="168" spans="1:50">
      <c r="A168" s="5" t="s">
        <v>477</v>
      </c>
      <c r="B168" s="5" t="s">
        <v>206</v>
      </c>
      <c r="C168" s="5" t="s">
        <v>190</v>
      </c>
      <c r="D168" s="5" t="s">
        <v>474</v>
      </c>
      <c r="E168" s="5" t="s">
        <v>475</v>
      </c>
      <c r="F168" s="5" t="s">
        <v>475</v>
      </c>
      <c r="G168" s="5" t="s">
        <v>475</v>
      </c>
      <c r="H168" s="5">
        <v>0</v>
      </c>
      <c r="I168" s="5">
        <v>5000</v>
      </c>
      <c r="J168" s="5">
        <v>0</v>
      </c>
      <c r="K168" s="5">
        <v>15000</v>
      </c>
      <c r="L168" s="5">
        <v>15000</v>
      </c>
      <c r="M168" s="5" t="s">
        <v>191</v>
      </c>
      <c r="N168" s="5" t="s">
        <v>478</v>
      </c>
      <c r="O168" s="5" t="s">
        <v>459</v>
      </c>
      <c r="P168" s="5" t="s">
        <v>28</v>
      </c>
      <c r="Q168" s="5" t="s">
        <v>623</v>
      </c>
      <c r="R168" s="5" t="s">
        <v>581</v>
      </c>
      <c r="S168" s="5">
        <v>10000</v>
      </c>
      <c r="T168" s="5">
        <v>0</v>
      </c>
      <c r="U168" s="5">
        <v>5000</v>
      </c>
      <c r="V168" s="5">
        <v>0</v>
      </c>
      <c r="W168" s="5">
        <v>20000</v>
      </c>
      <c r="X168" s="5" t="s">
        <v>58</v>
      </c>
      <c r="Y168" s="5" t="s">
        <v>58</v>
      </c>
      <c r="Z168" s="5">
        <v>0</v>
      </c>
      <c r="AA168" s="5">
        <v>0</v>
      </c>
      <c r="AB168" s="5" t="s">
        <v>68</v>
      </c>
      <c r="AC168" s="5" t="s">
        <v>68</v>
      </c>
      <c r="AD168" s="5">
        <v>0</v>
      </c>
      <c r="AE168" s="5">
        <v>0</v>
      </c>
      <c r="AF168" s="5">
        <v>0</v>
      </c>
      <c r="AG168" s="5">
        <v>0</v>
      </c>
      <c r="AH168">
        <v>0.32790000000000002</v>
      </c>
      <c r="AI168">
        <v>1639.5000000000002</v>
      </c>
      <c r="AJ168">
        <v>4918.5</v>
      </c>
      <c r="AK168" s="5">
        <v>1639.5000000000002</v>
      </c>
      <c r="AL168" s="5">
        <v>6558.0000000000009</v>
      </c>
      <c r="AM168" s="5">
        <v>0</v>
      </c>
      <c r="AN168" s="5">
        <v>0</v>
      </c>
      <c r="AO168" s="5">
        <v>5000</v>
      </c>
      <c r="AP168" s="5">
        <v>5000</v>
      </c>
      <c r="AQ168" s="5">
        <v>5000</v>
      </c>
      <c r="AR168" s="5">
        <v>5000</v>
      </c>
      <c r="AS168" s="5">
        <v>3715</v>
      </c>
      <c r="AT168" s="5" t="s">
        <v>62</v>
      </c>
      <c r="AU168" s="5" t="s">
        <v>63</v>
      </c>
      <c r="AV168" s="5" t="s">
        <v>440</v>
      </c>
      <c r="AW168" s="5">
        <v>4918.5</v>
      </c>
      <c r="AX168" s="5">
        <v>40</v>
      </c>
    </row>
    <row r="169" spans="1:50">
      <c r="A169" s="5" t="s">
        <v>480</v>
      </c>
      <c r="B169" s="5" t="s">
        <v>209</v>
      </c>
      <c r="C169" s="5" t="s">
        <v>190</v>
      </c>
      <c r="D169" s="5">
        <v>56</v>
      </c>
      <c r="E169" s="5">
        <v>25.4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40000</v>
      </c>
      <c r="L169" s="5">
        <v>35000</v>
      </c>
      <c r="M169" s="5" t="s">
        <v>191</v>
      </c>
      <c r="N169" s="5" t="s">
        <v>478</v>
      </c>
      <c r="O169" s="5" t="s">
        <v>459</v>
      </c>
      <c r="P169" s="5" t="s">
        <v>28</v>
      </c>
      <c r="Q169" s="5" t="s">
        <v>624</v>
      </c>
      <c r="R169" s="5" t="s">
        <v>625</v>
      </c>
      <c r="S169" s="5">
        <v>10000</v>
      </c>
      <c r="T169" s="5">
        <v>0</v>
      </c>
      <c r="U169" s="5">
        <v>25000</v>
      </c>
      <c r="V169" s="5">
        <v>0</v>
      </c>
      <c r="W169" s="5">
        <v>35000</v>
      </c>
      <c r="X169" s="5">
        <v>56</v>
      </c>
      <c r="Y169" s="5">
        <v>25.4</v>
      </c>
      <c r="Z169" s="5">
        <v>625</v>
      </c>
      <c r="AA169" s="5">
        <v>1380</v>
      </c>
      <c r="AB169" s="5">
        <v>2.2000000000000002</v>
      </c>
      <c r="AC169" s="5">
        <v>150</v>
      </c>
      <c r="AD169" s="5">
        <v>0</v>
      </c>
      <c r="AE169" s="5">
        <v>300</v>
      </c>
      <c r="AF169" s="5">
        <v>8000</v>
      </c>
      <c r="AG169" s="5">
        <v>0</v>
      </c>
      <c r="AH169">
        <v>0.40949999999999998</v>
      </c>
      <c r="AI169">
        <v>0</v>
      </c>
      <c r="AJ169">
        <v>14332.5</v>
      </c>
      <c r="AK169" s="5">
        <v>10237.5</v>
      </c>
      <c r="AL169" s="5">
        <v>14332.5</v>
      </c>
      <c r="AM169" s="5" t="s">
        <v>58</v>
      </c>
      <c r="AN169" s="5" t="s">
        <v>58</v>
      </c>
      <c r="AO169" s="5" t="s">
        <v>58</v>
      </c>
      <c r="AP169" s="5" t="s">
        <v>58</v>
      </c>
      <c r="AQ169" s="5" t="s">
        <v>58</v>
      </c>
      <c r="AR169" s="5" t="s">
        <v>58</v>
      </c>
      <c r="AS169" s="5">
        <v>3715</v>
      </c>
      <c r="AT169" s="5" t="s">
        <v>62</v>
      </c>
      <c r="AU169" s="5" t="s">
        <v>63</v>
      </c>
      <c r="AV169" s="5" t="s">
        <v>52</v>
      </c>
      <c r="AW169" s="5">
        <v>0</v>
      </c>
      <c r="AX169" s="5">
        <v>91</v>
      </c>
    </row>
    <row r="170" spans="1:50">
      <c r="A170" s="5" t="s">
        <v>497</v>
      </c>
      <c r="B170" s="5" t="s">
        <v>207</v>
      </c>
      <c r="C170" s="5" t="s">
        <v>190</v>
      </c>
      <c r="D170" s="5" t="s">
        <v>474</v>
      </c>
      <c r="E170" s="5">
        <v>11.4</v>
      </c>
      <c r="F170" s="5" t="s">
        <v>475</v>
      </c>
      <c r="G170" s="5">
        <v>0</v>
      </c>
      <c r="H170" s="5">
        <v>30000</v>
      </c>
      <c r="I170" s="5">
        <v>0</v>
      </c>
      <c r="J170" s="5">
        <v>0</v>
      </c>
      <c r="K170" s="5">
        <v>10000</v>
      </c>
      <c r="L170" s="5">
        <v>40000</v>
      </c>
      <c r="M170" s="5" t="s">
        <v>61</v>
      </c>
      <c r="N170" s="5" t="s">
        <v>58</v>
      </c>
      <c r="O170" s="5" t="s">
        <v>459</v>
      </c>
      <c r="P170" s="5" t="s">
        <v>28</v>
      </c>
      <c r="R170" s="5">
        <v>0</v>
      </c>
      <c r="S170" s="5">
        <v>40000</v>
      </c>
      <c r="T170" s="5">
        <v>0</v>
      </c>
      <c r="U170" s="5">
        <v>0</v>
      </c>
      <c r="V170" s="5">
        <v>0</v>
      </c>
      <c r="W170" s="5">
        <v>40000</v>
      </c>
      <c r="X170" s="5" t="s">
        <v>58</v>
      </c>
      <c r="Y170" s="5">
        <v>11.4</v>
      </c>
      <c r="Z170" s="5">
        <v>0</v>
      </c>
      <c r="AA170" s="5">
        <v>3500</v>
      </c>
      <c r="AB170" s="5" t="s">
        <v>65</v>
      </c>
      <c r="AC170" s="5" t="s">
        <v>65</v>
      </c>
      <c r="AD170" s="5">
        <v>0</v>
      </c>
      <c r="AE170" s="5">
        <v>24000</v>
      </c>
      <c r="AF170" s="5">
        <v>7500</v>
      </c>
      <c r="AG170" s="5">
        <v>0</v>
      </c>
      <c r="AH170">
        <v>0</v>
      </c>
      <c r="AI170">
        <v>0</v>
      </c>
      <c r="AJ170">
        <v>0</v>
      </c>
      <c r="AK170" s="5">
        <v>0</v>
      </c>
      <c r="AL170" s="5">
        <v>0</v>
      </c>
      <c r="AM170" s="5" t="s">
        <v>58</v>
      </c>
      <c r="AN170" s="5" t="s">
        <v>58</v>
      </c>
      <c r="AO170" s="5" t="s">
        <v>58</v>
      </c>
      <c r="AP170" s="5" t="s">
        <v>58</v>
      </c>
      <c r="AQ170" s="5" t="s">
        <v>58</v>
      </c>
      <c r="AR170" s="5" t="s">
        <v>58</v>
      </c>
      <c r="AS170" s="5">
        <v>3715</v>
      </c>
      <c r="AT170" s="5" t="s">
        <v>62</v>
      </c>
      <c r="AU170" s="5" t="s">
        <v>63</v>
      </c>
      <c r="AV170" s="5" t="s">
        <v>52</v>
      </c>
      <c r="AW170" s="5">
        <v>0</v>
      </c>
      <c r="AX170" s="5">
        <v>91</v>
      </c>
    </row>
    <row r="171" spans="1:50">
      <c r="A171" s="5" t="s">
        <v>497</v>
      </c>
      <c r="B171" s="5" t="s">
        <v>208</v>
      </c>
      <c r="C171" s="5" t="s">
        <v>190</v>
      </c>
      <c r="D171" s="5" t="s">
        <v>474</v>
      </c>
      <c r="E171" s="5">
        <v>23.5</v>
      </c>
      <c r="F171" s="5" t="s">
        <v>475</v>
      </c>
      <c r="G171" s="5">
        <v>0</v>
      </c>
      <c r="H171" s="5">
        <v>492000</v>
      </c>
      <c r="I171" s="5">
        <v>0</v>
      </c>
      <c r="J171" s="5">
        <v>0</v>
      </c>
      <c r="K171" s="5">
        <v>0</v>
      </c>
      <c r="L171" s="5">
        <v>492000</v>
      </c>
      <c r="M171" s="5" t="s">
        <v>61</v>
      </c>
      <c r="N171" s="5" t="s">
        <v>58</v>
      </c>
      <c r="O171" s="5" t="s">
        <v>459</v>
      </c>
      <c r="P171" s="5" t="s">
        <v>28</v>
      </c>
      <c r="R171" s="5">
        <v>0</v>
      </c>
      <c r="S171" s="5">
        <v>492000</v>
      </c>
      <c r="T171" s="5">
        <v>0</v>
      </c>
      <c r="U171" s="5">
        <v>0</v>
      </c>
      <c r="V171" s="5">
        <v>0</v>
      </c>
      <c r="W171" s="5">
        <v>492000</v>
      </c>
      <c r="X171" s="5" t="s">
        <v>58</v>
      </c>
      <c r="Y171" s="5">
        <v>23.5</v>
      </c>
      <c r="Z171" s="5">
        <v>0</v>
      </c>
      <c r="AA171" s="5">
        <v>20928</v>
      </c>
      <c r="AB171" s="5" t="s">
        <v>65</v>
      </c>
      <c r="AC171" s="5" t="s">
        <v>65</v>
      </c>
      <c r="AD171" s="5">
        <v>0</v>
      </c>
      <c r="AE171" s="5">
        <v>47656</v>
      </c>
      <c r="AF171" s="5">
        <v>174308</v>
      </c>
      <c r="AG171" s="5">
        <v>106700</v>
      </c>
      <c r="AH171">
        <v>9.1847999999999999E-2</v>
      </c>
      <c r="AI171">
        <v>0</v>
      </c>
      <c r="AJ171">
        <v>45189.216</v>
      </c>
      <c r="AK171" s="5">
        <v>0</v>
      </c>
      <c r="AL171" s="5">
        <v>45189.216</v>
      </c>
      <c r="AM171" s="5" t="s">
        <v>58</v>
      </c>
      <c r="AN171" s="5" t="s">
        <v>58</v>
      </c>
      <c r="AO171" s="5" t="s">
        <v>58</v>
      </c>
      <c r="AP171" s="5" t="s">
        <v>58</v>
      </c>
      <c r="AQ171" s="5" t="s">
        <v>58</v>
      </c>
      <c r="AR171" s="5" t="s">
        <v>58</v>
      </c>
      <c r="AS171" s="5">
        <v>3715</v>
      </c>
      <c r="AT171" s="5" t="s">
        <v>62</v>
      </c>
      <c r="AU171" s="5" t="s">
        <v>63</v>
      </c>
      <c r="AV171" s="5" t="s">
        <v>52</v>
      </c>
      <c r="AW171" s="5">
        <v>0</v>
      </c>
      <c r="AX171" s="5">
        <v>91</v>
      </c>
    </row>
    <row r="172" spans="1:50">
      <c r="A172" s="5" t="s">
        <v>497</v>
      </c>
      <c r="B172" s="5" t="s">
        <v>210</v>
      </c>
      <c r="C172" s="5" t="s">
        <v>190</v>
      </c>
      <c r="D172" s="5" t="s">
        <v>474</v>
      </c>
      <c r="E172" s="5">
        <v>36.299999999999997</v>
      </c>
      <c r="F172" s="5" t="s">
        <v>475</v>
      </c>
      <c r="G172" s="5">
        <v>0</v>
      </c>
      <c r="H172" s="5">
        <v>0</v>
      </c>
      <c r="I172" s="5">
        <v>0</v>
      </c>
      <c r="J172" s="5">
        <v>0</v>
      </c>
      <c r="K172" s="5">
        <v>65000</v>
      </c>
      <c r="L172" s="5">
        <v>65000</v>
      </c>
      <c r="M172" s="5" t="s">
        <v>191</v>
      </c>
      <c r="N172" s="5" t="s">
        <v>478</v>
      </c>
      <c r="O172" s="5" t="s">
        <v>459</v>
      </c>
      <c r="P172" s="5" t="s">
        <v>28</v>
      </c>
      <c r="Q172" s="5" t="s">
        <v>559</v>
      </c>
      <c r="R172" s="5" t="s">
        <v>625</v>
      </c>
      <c r="S172" s="5">
        <v>45000</v>
      </c>
      <c r="T172" s="5">
        <v>0</v>
      </c>
      <c r="U172" s="5">
        <v>20000</v>
      </c>
      <c r="V172" s="5">
        <v>0</v>
      </c>
      <c r="W172" s="5">
        <v>65000</v>
      </c>
      <c r="X172" s="5" t="s">
        <v>58</v>
      </c>
      <c r="Y172" s="5">
        <v>36.299999999999997</v>
      </c>
      <c r="Z172" s="5">
        <v>0</v>
      </c>
      <c r="AA172" s="5">
        <v>1791</v>
      </c>
      <c r="AB172" s="5" t="s">
        <v>65</v>
      </c>
      <c r="AC172" s="5" t="s">
        <v>65</v>
      </c>
      <c r="AD172" s="5">
        <v>0</v>
      </c>
      <c r="AE172" s="5">
        <v>0</v>
      </c>
      <c r="AF172" s="5">
        <v>0</v>
      </c>
      <c r="AG172" s="5">
        <v>0</v>
      </c>
      <c r="AH172">
        <v>0.43680000000000002</v>
      </c>
      <c r="AI172">
        <v>0</v>
      </c>
      <c r="AJ172">
        <v>28392</v>
      </c>
      <c r="AK172" s="5">
        <v>8736</v>
      </c>
      <c r="AL172" s="5">
        <v>28392</v>
      </c>
      <c r="AM172" s="5" t="s">
        <v>58</v>
      </c>
      <c r="AN172" s="5" t="s">
        <v>58</v>
      </c>
      <c r="AO172" s="5" t="s">
        <v>58</v>
      </c>
      <c r="AP172" s="5" t="s">
        <v>58</v>
      </c>
      <c r="AQ172" s="5" t="s">
        <v>58</v>
      </c>
      <c r="AR172" s="5" t="s">
        <v>58</v>
      </c>
      <c r="AS172" s="5">
        <v>3715</v>
      </c>
      <c r="AT172" s="5" t="s">
        <v>62</v>
      </c>
      <c r="AU172" s="5" t="s">
        <v>63</v>
      </c>
      <c r="AV172" s="5" t="s">
        <v>52</v>
      </c>
      <c r="AW172" s="5">
        <v>0</v>
      </c>
      <c r="AX172" s="5">
        <v>91</v>
      </c>
    </row>
    <row r="173" spans="1:50">
      <c r="A173" s="5" t="s">
        <v>477</v>
      </c>
      <c r="B173" s="5" t="s">
        <v>385</v>
      </c>
      <c r="C173" s="5" t="s">
        <v>386</v>
      </c>
      <c r="D173" s="5" t="s">
        <v>474</v>
      </c>
      <c r="E173" s="5" t="s">
        <v>475</v>
      </c>
      <c r="F173" s="5" t="s">
        <v>475</v>
      </c>
      <c r="G173" s="5" t="s">
        <v>475</v>
      </c>
      <c r="H173" s="5">
        <v>0</v>
      </c>
      <c r="I173" s="5">
        <v>0</v>
      </c>
      <c r="J173" s="5">
        <v>0</v>
      </c>
      <c r="K173" s="5">
        <v>2900</v>
      </c>
      <c r="L173" s="5">
        <v>2900</v>
      </c>
      <c r="M173" s="5" t="s">
        <v>191</v>
      </c>
      <c r="N173" s="5" t="s">
        <v>478</v>
      </c>
      <c r="O173" s="5" t="s">
        <v>576</v>
      </c>
      <c r="P173" s="5" t="s">
        <v>495</v>
      </c>
      <c r="Q173" s="5" t="s">
        <v>626</v>
      </c>
      <c r="R173" s="5" t="s">
        <v>627</v>
      </c>
      <c r="S173" s="5">
        <v>2900</v>
      </c>
      <c r="T173" s="5">
        <v>0</v>
      </c>
      <c r="U173" s="5">
        <v>0</v>
      </c>
      <c r="V173" s="5">
        <v>0</v>
      </c>
      <c r="W173" s="5">
        <v>2900</v>
      </c>
      <c r="X173" s="5" t="s">
        <v>58</v>
      </c>
      <c r="Y173" s="5" t="s">
        <v>58</v>
      </c>
      <c r="Z173" s="5">
        <v>0</v>
      </c>
      <c r="AA173" s="5" t="s">
        <v>58</v>
      </c>
      <c r="AB173" s="5" t="s">
        <v>68</v>
      </c>
      <c r="AC173" s="5" t="s">
        <v>68</v>
      </c>
      <c r="AD173" s="5">
        <v>0</v>
      </c>
      <c r="AE173" s="5">
        <v>0</v>
      </c>
      <c r="AF173" s="5">
        <v>0</v>
      </c>
      <c r="AG173" s="5">
        <v>0</v>
      </c>
      <c r="AH173">
        <v>0.217</v>
      </c>
      <c r="AI173">
        <v>0</v>
      </c>
      <c r="AJ173">
        <v>629.29999999999995</v>
      </c>
      <c r="AK173" s="5">
        <v>0</v>
      </c>
      <c r="AL173" s="5">
        <v>629.29999999999995</v>
      </c>
      <c r="AM173" s="5" t="s">
        <v>58</v>
      </c>
      <c r="AN173" s="5" t="s">
        <v>58</v>
      </c>
      <c r="AO173" s="5" t="s">
        <v>58</v>
      </c>
      <c r="AP173" s="5" t="s">
        <v>58</v>
      </c>
      <c r="AQ173" s="5" t="s">
        <v>58</v>
      </c>
      <c r="AR173" s="5" t="s">
        <v>58</v>
      </c>
      <c r="AS173" s="5">
        <v>3719</v>
      </c>
      <c r="AT173" s="5" t="s">
        <v>62</v>
      </c>
      <c r="AU173" s="5" t="s">
        <v>63</v>
      </c>
      <c r="AV173" s="5" t="s">
        <v>440</v>
      </c>
      <c r="AW173" s="5">
        <v>629.29999999999995</v>
      </c>
      <c r="AX173" s="5">
        <v>68</v>
      </c>
    </row>
    <row r="174" spans="1:50">
      <c r="A174" s="5" t="s">
        <v>497</v>
      </c>
      <c r="B174" s="5" t="s">
        <v>211</v>
      </c>
      <c r="C174" s="5" t="s">
        <v>190</v>
      </c>
      <c r="D174" s="5" t="s">
        <v>474</v>
      </c>
      <c r="E174" s="5">
        <v>3.9</v>
      </c>
      <c r="F174" s="5" t="s">
        <v>475</v>
      </c>
      <c r="G174" s="5">
        <v>8.6</v>
      </c>
      <c r="H174" s="5">
        <v>20000</v>
      </c>
      <c r="I174" s="5">
        <v>55000</v>
      </c>
      <c r="J174" s="5">
        <v>55000</v>
      </c>
      <c r="K174" s="5">
        <v>15000</v>
      </c>
      <c r="L174" s="5">
        <v>25000</v>
      </c>
      <c r="M174" s="5" t="s">
        <v>61</v>
      </c>
      <c r="N174" s="5" t="s">
        <v>58</v>
      </c>
      <c r="O174" s="5" t="s">
        <v>459</v>
      </c>
      <c r="P174" s="5" t="s">
        <v>28</v>
      </c>
      <c r="R174" s="5">
        <v>0</v>
      </c>
      <c r="S174" s="5">
        <v>25000</v>
      </c>
      <c r="T174" s="5">
        <v>0</v>
      </c>
      <c r="U174" s="5">
        <v>0</v>
      </c>
      <c r="V174" s="5">
        <v>0</v>
      </c>
      <c r="W174" s="5">
        <v>80000</v>
      </c>
      <c r="X174" s="5" t="s">
        <v>58</v>
      </c>
      <c r="Y174" s="5">
        <v>12.5</v>
      </c>
      <c r="Z174" s="5">
        <v>0</v>
      </c>
      <c r="AA174" s="5">
        <v>6377</v>
      </c>
      <c r="AB174" s="5" t="s">
        <v>65</v>
      </c>
      <c r="AC174" s="5" t="s">
        <v>65</v>
      </c>
      <c r="AD174" s="5">
        <v>0</v>
      </c>
      <c r="AE174" s="5">
        <v>30856</v>
      </c>
      <c r="AF174" s="5">
        <v>33900</v>
      </c>
      <c r="AG174" s="5">
        <v>38100</v>
      </c>
      <c r="AH174">
        <v>0.37923299999999999</v>
      </c>
      <c r="AI174">
        <v>20857.814999999999</v>
      </c>
      <c r="AJ174">
        <v>9480.8249999999989</v>
      </c>
      <c r="AK174" s="5">
        <v>0</v>
      </c>
      <c r="AL174" s="5">
        <v>30338.639999999999</v>
      </c>
      <c r="AM174" s="5" t="s">
        <v>58</v>
      </c>
      <c r="AN174" s="5" t="s">
        <v>58</v>
      </c>
      <c r="AO174" s="5" t="s">
        <v>58</v>
      </c>
      <c r="AP174" s="5" t="s">
        <v>58</v>
      </c>
      <c r="AQ174" s="5" t="s">
        <v>58</v>
      </c>
      <c r="AR174" s="5" t="s">
        <v>58</v>
      </c>
      <c r="AS174" s="5">
        <v>3715</v>
      </c>
      <c r="AT174" s="5" t="s">
        <v>62</v>
      </c>
      <c r="AU174" s="5" t="s">
        <v>63</v>
      </c>
      <c r="AV174" s="5" t="s">
        <v>52</v>
      </c>
      <c r="AW174" s="5">
        <v>0</v>
      </c>
      <c r="AX174" s="5">
        <v>91</v>
      </c>
    </row>
    <row r="175" spans="1:50">
      <c r="A175" s="5" t="s">
        <v>490</v>
      </c>
      <c r="B175" s="5" t="s">
        <v>359</v>
      </c>
      <c r="C175" s="5" t="s">
        <v>360</v>
      </c>
      <c r="D175" s="5">
        <v>2.2999999999999998</v>
      </c>
      <c r="E175" s="5">
        <v>10.5</v>
      </c>
      <c r="F175" s="5">
        <v>3.3</v>
      </c>
      <c r="G175" s="5">
        <v>15.2</v>
      </c>
      <c r="H175" s="5">
        <v>54000</v>
      </c>
      <c r="I175" s="5">
        <v>54000</v>
      </c>
      <c r="J175" s="5">
        <v>54000</v>
      </c>
      <c r="K175" s="5">
        <v>27282</v>
      </c>
      <c r="L175" s="5">
        <v>37282</v>
      </c>
      <c r="M175" s="5" t="s">
        <v>250</v>
      </c>
      <c r="N175" s="5" t="s">
        <v>478</v>
      </c>
      <c r="O175" s="5" t="s">
        <v>459</v>
      </c>
      <c r="P175" s="5" t="s">
        <v>28</v>
      </c>
      <c r="Q175" s="5" t="s">
        <v>628</v>
      </c>
      <c r="R175" s="5">
        <v>0</v>
      </c>
      <c r="S175" s="5">
        <v>0</v>
      </c>
      <c r="T175" s="5">
        <v>0</v>
      </c>
      <c r="U175" s="5">
        <v>37282</v>
      </c>
      <c r="V175" s="5">
        <v>0</v>
      </c>
      <c r="W175" s="5">
        <v>91282</v>
      </c>
      <c r="X175" s="5">
        <v>5.5</v>
      </c>
      <c r="Y175" s="5">
        <v>25.7</v>
      </c>
      <c r="Z175" s="5">
        <v>16484</v>
      </c>
      <c r="AA175" s="5">
        <v>3556</v>
      </c>
      <c r="AB175" s="5">
        <v>0.2</v>
      </c>
      <c r="AC175" s="5">
        <v>50</v>
      </c>
      <c r="AD175" s="5">
        <v>0</v>
      </c>
      <c r="AE175" s="5">
        <v>18000</v>
      </c>
      <c r="AF175" s="5">
        <v>18000</v>
      </c>
      <c r="AG175" s="5">
        <v>6000</v>
      </c>
      <c r="AH175">
        <v>0.36030000000000001</v>
      </c>
      <c r="AI175">
        <v>19456.2</v>
      </c>
      <c r="AJ175">
        <v>13432.704600000001</v>
      </c>
      <c r="AK175" s="5">
        <v>13432.704600000001</v>
      </c>
      <c r="AL175" s="5">
        <v>32888.904600000002</v>
      </c>
      <c r="AM175" s="5">
        <v>60000</v>
      </c>
      <c r="AN175" s="5">
        <v>18000</v>
      </c>
      <c r="AO175" s="5">
        <v>18000</v>
      </c>
      <c r="AP175" s="5">
        <v>18000</v>
      </c>
      <c r="AQ175" s="5">
        <v>18000</v>
      </c>
      <c r="AR175" s="5">
        <v>18000</v>
      </c>
      <c r="AS175" s="5">
        <v>3719</v>
      </c>
      <c r="AT175" s="5" t="s">
        <v>62</v>
      </c>
      <c r="AU175" s="5" t="s">
        <v>63</v>
      </c>
      <c r="AV175" s="5" t="s">
        <v>52</v>
      </c>
      <c r="AW175" s="5">
        <v>0</v>
      </c>
      <c r="AX175" s="5">
        <v>91</v>
      </c>
    </row>
    <row r="176" spans="1:50">
      <c r="A176" s="5" t="s">
        <v>480</v>
      </c>
      <c r="B176" s="5" t="s">
        <v>361</v>
      </c>
      <c r="C176" s="5" t="s">
        <v>360</v>
      </c>
      <c r="D176" s="5">
        <v>9.5</v>
      </c>
      <c r="E176" s="5">
        <v>14.6</v>
      </c>
      <c r="F176" s="5">
        <v>12.9</v>
      </c>
      <c r="G176" s="5">
        <v>19.899999999999999</v>
      </c>
      <c r="H176" s="5">
        <v>475000</v>
      </c>
      <c r="I176" s="5">
        <v>375000</v>
      </c>
      <c r="J176" s="5">
        <v>300000</v>
      </c>
      <c r="K176" s="5">
        <v>166278</v>
      </c>
      <c r="L176" s="5">
        <v>276273</v>
      </c>
      <c r="M176" s="5" t="s">
        <v>250</v>
      </c>
      <c r="N176" s="5" t="s">
        <v>478</v>
      </c>
      <c r="O176" s="5" t="s">
        <v>459</v>
      </c>
      <c r="P176" s="5" t="s">
        <v>28</v>
      </c>
      <c r="Q176" s="5" t="s">
        <v>536</v>
      </c>
      <c r="R176" s="5" t="s">
        <v>629</v>
      </c>
      <c r="S176" s="5">
        <v>180000</v>
      </c>
      <c r="T176" s="5">
        <v>32500</v>
      </c>
      <c r="U176" s="5">
        <v>63773</v>
      </c>
      <c r="V176" s="5">
        <v>0</v>
      </c>
      <c r="W176" s="5">
        <v>651273</v>
      </c>
      <c r="X176" s="5">
        <v>22.5</v>
      </c>
      <c r="Y176" s="5">
        <v>34.5</v>
      </c>
      <c r="Z176" s="5">
        <v>29004</v>
      </c>
      <c r="AA176" s="5">
        <v>18889</v>
      </c>
      <c r="AB176" s="5">
        <v>0.7</v>
      </c>
      <c r="AC176" s="5">
        <v>100</v>
      </c>
      <c r="AD176" s="5">
        <v>0</v>
      </c>
      <c r="AE176" s="5">
        <v>107500</v>
      </c>
      <c r="AF176" s="5">
        <v>82500</v>
      </c>
      <c r="AG176" s="5">
        <v>42500</v>
      </c>
      <c r="AH176">
        <v>6.5600000000000006E-2</v>
      </c>
      <c r="AI176">
        <v>24600.000000000004</v>
      </c>
      <c r="AJ176">
        <v>18123.508800000003</v>
      </c>
      <c r="AK176" s="5">
        <v>6315.5088000000005</v>
      </c>
      <c r="AL176" s="5">
        <v>42723.508800000003</v>
      </c>
      <c r="AM176" s="5">
        <v>110000</v>
      </c>
      <c r="AN176" s="5">
        <v>110000</v>
      </c>
      <c r="AO176" s="5">
        <v>110000</v>
      </c>
      <c r="AP176" s="5">
        <v>110000</v>
      </c>
      <c r="AQ176" s="5">
        <v>110000</v>
      </c>
      <c r="AR176" s="5">
        <v>110000</v>
      </c>
      <c r="AS176" s="5">
        <v>3719</v>
      </c>
      <c r="AT176" s="5" t="s">
        <v>62</v>
      </c>
      <c r="AU176" s="5" t="s">
        <v>63</v>
      </c>
      <c r="AV176" s="5" t="s">
        <v>440</v>
      </c>
      <c r="AW176" s="5">
        <v>18123.508800000003</v>
      </c>
      <c r="AX176" s="5">
        <v>22</v>
      </c>
    </row>
    <row r="177" spans="1:50">
      <c r="A177" s="5" t="s">
        <v>490</v>
      </c>
      <c r="B177" s="5" t="s">
        <v>362</v>
      </c>
      <c r="C177" s="5" t="s">
        <v>360</v>
      </c>
      <c r="D177" s="5">
        <v>4</v>
      </c>
      <c r="E177" s="5">
        <v>5.2</v>
      </c>
      <c r="F177" s="5">
        <v>11.9</v>
      </c>
      <c r="G177" s="5">
        <v>15.4</v>
      </c>
      <c r="H177" s="5">
        <v>105000</v>
      </c>
      <c r="I177" s="5">
        <v>90000</v>
      </c>
      <c r="J177" s="5">
        <v>45000</v>
      </c>
      <c r="K177" s="5">
        <v>24198</v>
      </c>
      <c r="L177" s="5">
        <v>30268</v>
      </c>
      <c r="M177" s="5" t="s">
        <v>250</v>
      </c>
      <c r="N177" s="5" t="s">
        <v>478</v>
      </c>
      <c r="O177" s="5" t="s">
        <v>459</v>
      </c>
      <c r="P177" s="5" t="s">
        <v>28</v>
      </c>
      <c r="Q177" s="5" t="s">
        <v>528</v>
      </c>
      <c r="R177" s="5" t="s">
        <v>630</v>
      </c>
      <c r="S177" s="5">
        <v>0</v>
      </c>
      <c r="T177" s="5">
        <v>15000</v>
      </c>
      <c r="U177" s="5">
        <v>15268</v>
      </c>
      <c r="V177" s="5">
        <v>0</v>
      </c>
      <c r="W177" s="5">
        <v>120268</v>
      </c>
      <c r="X177" s="5">
        <v>15.9</v>
      </c>
      <c r="Y177" s="5">
        <v>20.6</v>
      </c>
      <c r="Z177" s="5">
        <v>7584</v>
      </c>
      <c r="AA177" s="5">
        <v>5833</v>
      </c>
      <c r="AB177" s="5">
        <v>0.8</v>
      </c>
      <c r="AC177" s="5">
        <v>100</v>
      </c>
      <c r="AD177" s="5">
        <v>0</v>
      </c>
      <c r="AE177" s="5">
        <v>45000</v>
      </c>
      <c r="AF177" s="5">
        <v>15000</v>
      </c>
      <c r="AG177" s="5">
        <v>15000</v>
      </c>
      <c r="AH177">
        <v>0.1938</v>
      </c>
      <c r="AI177">
        <v>17442</v>
      </c>
      <c r="AJ177">
        <v>5865.9384</v>
      </c>
      <c r="AK177" s="5">
        <v>5865.9384</v>
      </c>
      <c r="AL177" s="5">
        <v>23307.938399999999</v>
      </c>
      <c r="AM177" s="5">
        <v>25000</v>
      </c>
      <c r="AN177" s="5">
        <v>30000</v>
      </c>
      <c r="AO177" s="5">
        <v>25000</v>
      </c>
      <c r="AP177" s="5">
        <v>20000</v>
      </c>
      <c r="AQ177" s="5">
        <v>20000</v>
      </c>
      <c r="AR177" s="5">
        <v>20000</v>
      </c>
      <c r="AS177" s="5">
        <v>3719</v>
      </c>
      <c r="AT177" s="5" t="s">
        <v>62</v>
      </c>
      <c r="AU177" s="5" t="s">
        <v>63</v>
      </c>
      <c r="AV177" s="5" t="s">
        <v>52</v>
      </c>
      <c r="AW177" s="5">
        <v>0</v>
      </c>
      <c r="AX177" s="5">
        <v>91</v>
      </c>
    </row>
    <row r="178" spans="1:50">
      <c r="A178" s="5" t="s">
        <v>480</v>
      </c>
      <c r="B178" s="5" t="s">
        <v>363</v>
      </c>
      <c r="C178" s="5" t="s">
        <v>360</v>
      </c>
      <c r="D178" s="5">
        <v>22.2</v>
      </c>
      <c r="E178" s="5">
        <v>8.9</v>
      </c>
      <c r="F178" s="5">
        <v>16.100000000000001</v>
      </c>
      <c r="G178" s="5">
        <v>6.4</v>
      </c>
      <c r="H178" s="5">
        <v>10000</v>
      </c>
      <c r="I178" s="5">
        <v>10000</v>
      </c>
      <c r="J178" s="5">
        <v>10000</v>
      </c>
      <c r="K178" s="5">
        <v>11791</v>
      </c>
      <c r="L178" s="5">
        <v>13786</v>
      </c>
      <c r="M178" s="5" t="s">
        <v>250</v>
      </c>
      <c r="N178" s="5" t="s">
        <v>478</v>
      </c>
      <c r="O178" s="5" t="s">
        <v>459</v>
      </c>
      <c r="P178" s="5" t="s">
        <v>28</v>
      </c>
      <c r="Q178" s="5" t="s">
        <v>631</v>
      </c>
      <c r="R178" s="5" t="s">
        <v>631</v>
      </c>
      <c r="S178" s="5">
        <v>1700</v>
      </c>
      <c r="T178" s="5">
        <v>6000</v>
      </c>
      <c r="U178" s="5">
        <v>6086</v>
      </c>
      <c r="V178" s="5">
        <v>0</v>
      </c>
      <c r="W178" s="5">
        <v>23786</v>
      </c>
      <c r="X178" s="5">
        <v>38.299999999999997</v>
      </c>
      <c r="Y178" s="5">
        <v>15.3</v>
      </c>
      <c r="Z178" s="5">
        <v>621</v>
      </c>
      <c r="AA178" s="5">
        <v>1556</v>
      </c>
      <c r="AB178" s="5">
        <v>2.5</v>
      </c>
      <c r="AC178" s="5">
        <v>150</v>
      </c>
      <c r="AD178" s="5">
        <v>0</v>
      </c>
      <c r="AE178" s="5">
        <v>8000</v>
      </c>
      <c r="AF178" s="5">
        <v>6000</v>
      </c>
      <c r="AG178" s="5">
        <v>10000</v>
      </c>
      <c r="AH178">
        <v>0.1361</v>
      </c>
      <c r="AI178">
        <v>1361</v>
      </c>
      <c r="AJ178">
        <v>1876.2746</v>
      </c>
      <c r="AK178" s="5">
        <v>1644.9046000000001</v>
      </c>
      <c r="AL178" s="5">
        <v>3237.2746000000002</v>
      </c>
      <c r="AM178" s="5">
        <v>4000</v>
      </c>
      <c r="AN178" s="5">
        <v>6000</v>
      </c>
      <c r="AO178" s="5">
        <v>6000</v>
      </c>
      <c r="AP178" s="5">
        <v>6000</v>
      </c>
      <c r="AQ178" s="5">
        <v>6000</v>
      </c>
      <c r="AR178" s="5">
        <v>6000</v>
      </c>
      <c r="AS178" s="5">
        <v>3719</v>
      </c>
      <c r="AT178" s="5" t="s">
        <v>62</v>
      </c>
      <c r="AU178" s="5" t="s">
        <v>63</v>
      </c>
      <c r="AV178" s="5" t="s">
        <v>52</v>
      </c>
      <c r="AW178" s="5">
        <v>0</v>
      </c>
      <c r="AX178" s="5">
        <v>91</v>
      </c>
    </row>
    <row r="179" spans="1:50">
      <c r="A179" s="5" t="s">
        <v>490</v>
      </c>
      <c r="B179" s="5" t="s">
        <v>364</v>
      </c>
      <c r="C179" s="5" t="s">
        <v>360</v>
      </c>
      <c r="D179" s="5">
        <v>8.4</v>
      </c>
      <c r="E179" s="5">
        <v>16</v>
      </c>
      <c r="F179" s="5">
        <v>2.6</v>
      </c>
      <c r="G179" s="5">
        <v>5</v>
      </c>
      <c r="H179" s="5">
        <v>25000</v>
      </c>
      <c r="I179" s="5">
        <v>25000</v>
      </c>
      <c r="J179" s="5">
        <v>25000</v>
      </c>
      <c r="K179" s="5">
        <v>72384</v>
      </c>
      <c r="L179" s="5">
        <v>79884</v>
      </c>
      <c r="M179" s="5" t="s">
        <v>250</v>
      </c>
      <c r="N179" s="5" t="s">
        <v>478</v>
      </c>
      <c r="O179" s="5" t="s">
        <v>459</v>
      </c>
      <c r="P179" s="5" t="s">
        <v>28</v>
      </c>
      <c r="Q179" s="5" t="s">
        <v>632</v>
      </c>
      <c r="R179" s="5">
        <v>0</v>
      </c>
      <c r="S179" s="5">
        <v>27500</v>
      </c>
      <c r="T179" s="5">
        <v>15000</v>
      </c>
      <c r="U179" s="5">
        <v>37384</v>
      </c>
      <c r="V179" s="5">
        <v>0</v>
      </c>
      <c r="W179" s="5">
        <v>104884</v>
      </c>
      <c r="X179" s="5">
        <v>11.1</v>
      </c>
      <c r="Y179" s="5">
        <v>21</v>
      </c>
      <c r="Z179" s="5">
        <v>9461</v>
      </c>
      <c r="AA179" s="5">
        <v>5000</v>
      </c>
      <c r="AB179" s="5">
        <v>0.5</v>
      </c>
      <c r="AC179" s="5">
        <v>100</v>
      </c>
      <c r="AD179" s="5">
        <v>0</v>
      </c>
      <c r="AE179" s="5">
        <v>35000</v>
      </c>
      <c r="AF179" s="5">
        <v>10000</v>
      </c>
      <c r="AG179" s="5">
        <v>10000</v>
      </c>
      <c r="AH179">
        <v>6.2600000000000003E-2</v>
      </c>
      <c r="AI179">
        <v>1565</v>
      </c>
      <c r="AJ179">
        <v>5000.7384000000002</v>
      </c>
      <c r="AK179" s="5">
        <v>3279.2384000000002</v>
      </c>
      <c r="AL179" s="5">
        <v>6565.7384000000002</v>
      </c>
      <c r="AM179" s="5">
        <v>45000</v>
      </c>
      <c r="AN179" s="5">
        <v>30000</v>
      </c>
      <c r="AO179" s="5">
        <v>20000</v>
      </c>
      <c r="AP179" s="5">
        <v>20000</v>
      </c>
      <c r="AQ179" s="5">
        <v>20000</v>
      </c>
      <c r="AR179" s="5">
        <v>20000</v>
      </c>
      <c r="AS179" s="5">
        <v>3719</v>
      </c>
      <c r="AT179" s="5" t="s">
        <v>62</v>
      </c>
      <c r="AU179" s="5" t="s">
        <v>63</v>
      </c>
      <c r="AV179" s="5" t="s">
        <v>52</v>
      </c>
      <c r="AW179" s="5">
        <v>0</v>
      </c>
      <c r="AX179" s="5">
        <v>91</v>
      </c>
    </row>
    <row r="180" spans="1:50">
      <c r="A180" s="5" t="s">
        <v>480</v>
      </c>
      <c r="B180" s="5" t="s">
        <v>365</v>
      </c>
      <c r="C180" s="5" t="s">
        <v>360</v>
      </c>
      <c r="D180" s="5">
        <v>12.1</v>
      </c>
      <c r="E180" s="5">
        <v>4.9000000000000004</v>
      </c>
      <c r="F180" s="5">
        <v>19.100000000000001</v>
      </c>
      <c r="G180" s="5">
        <v>7.7</v>
      </c>
      <c r="H180" s="5">
        <v>20000</v>
      </c>
      <c r="I180" s="5">
        <v>12000</v>
      </c>
      <c r="J180" s="5">
        <v>12000</v>
      </c>
      <c r="K180" s="5">
        <v>5600</v>
      </c>
      <c r="L180" s="5">
        <v>7595</v>
      </c>
      <c r="M180" s="5" t="s">
        <v>250</v>
      </c>
      <c r="N180" s="5" t="s">
        <v>478</v>
      </c>
      <c r="O180" s="5" t="s">
        <v>459</v>
      </c>
      <c r="P180" s="5" t="s">
        <v>28</v>
      </c>
      <c r="Q180" s="5" t="s">
        <v>633</v>
      </c>
      <c r="R180" s="5" t="s">
        <v>633</v>
      </c>
      <c r="S180" s="5">
        <v>0</v>
      </c>
      <c r="T180" s="5">
        <v>2000</v>
      </c>
      <c r="U180" s="5">
        <v>5595</v>
      </c>
      <c r="V180" s="5">
        <v>0</v>
      </c>
      <c r="W180" s="5">
        <v>19595</v>
      </c>
      <c r="X180" s="5">
        <v>31.2</v>
      </c>
      <c r="Y180" s="5">
        <v>12.6</v>
      </c>
      <c r="Z180" s="5">
        <v>628</v>
      </c>
      <c r="AA180" s="5">
        <v>1556</v>
      </c>
      <c r="AB180" s="5">
        <v>2.5</v>
      </c>
      <c r="AC180" s="5">
        <v>150</v>
      </c>
      <c r="AD180" s="5">
        <v>0</v>
      </c>
      <c r="AE180" s="5">
        <v>8000</v>
      </c>
      <c r="AF180" s="5">
        <v>6000</v>
      </c>
      <c r="AG180" s="5">
        <v>10000</v>
      </c>
      <c r="AH180">
        <v>0.20230000000000001</v>
      </c>
      <c r="AI180">
        <v>2427.6</v>
      </c>
      <c r="AJ180">
        <v>1536.4684999999999</v>
      </c>
      <c r="AK180" s="5">
        <v>1536.4684999999999</v>
      </c>
      <c r="AL180" s="5">
        <v>3964.0685000000003</v>
      </c>
      <c r="AM180" s="5">
        <v>4000</v>
      </c>
      <c r="AN180" s="5">
        <v>6000</v>
      </c>
      <c r="AO180" s="5">
        <v>6000</v>
      </c>
      <c r="AP180" s="5">
        <v>6000</v>
      </c>
      <c r="AQ180" s="5">
        <v>6000</v>
      </c>
      <c r="AR180" s="5">
        <v>6000</v>
      </c>
      <c r="AS180" s="5">
        <v>3719</v>
      </c>
      <c r="AT180" s="5" t="s">
        <v>62</v>
      </c>
      <c r="AU180" s="5" t="s">
        <v>63</v>
      </c>
      <c r="AV180" s="5" t="s">
        <v>52</v>
      </c>
      <c r="AW180" s="5">
        <v>0</v>
      </c>
      <c r="AX180" s="5">
        <v>91</v>
      </c>
    </row>
    <row r="181" spans="1:50">
      <c r="A181" s="5" t="s">
        <v>480</v>
      </c>
      <c r="B181" s="5" t="s">
        <v>366</v>
      </c>
      <c r="C181" s="5" t="s">
        <v>360</v>
      </c>
      <c r="D181" s="5">
        <v>21.5</v>
      </c>
      <c r="E181" s="5">
        <v>23.7</v>
      </c>
      <c r="F181" s="5">
        <v>44.5</v>
      </c>
      <c r="G181" s="5">
        <v>49.1</v>
      </c>
      <c r="H181" s="5">
        <v>178000</v>
      </c>
      <c r="I181" s="5">
        <v>120000</v>
      </c>
      <c r="J181" s="5">
        <v>120000</v>
      </c>
      <c r="K181" s="5">
        <v>0</v>
      </c>
      <c r="L181" s="5">
        <v>58000</v>
      </c>
      <c r="M181" s="5" t="s">
        <v>250</v>
      </c>
      <c r="N181" s="5" t="s">
        <v>478</v>
      </c>
      <c r="O181" s="5" t="s">
        <v>459</v>
      </c>
      <c r="P181" s="5" t="s">
        <v>28</v>
      </c>
      <c r="Q181" s="5" t="s">
        <v>634</v>
      </c>
      <c r="R181" s="5" t="s">
        <v>582</v>
      </c>
      <c r="S181" s="5">
        <v>58000</v>
      </c>
      <c r="T181" s="5">
        <v>0</v>
      </c>
      <c r="U181" s="5">
        <v>0</v>
      </c>
      <c r="V181" s="5">
        <v>0</v>
      </c>
      <c r="W181" s="5">
        <v>178000</v>
      </c>
      <c r="X181" s="5">
        <v>66</v>
      </c>
      <c r="Y181" s="5">
        <v>72.8</v>
      </c>
      <c r="Z181" s="5">
        <v>2695</v>
      </c>
      <c r="AA181" s="5">
        <v>2444</v>
      </c>
      <c r="AB181" s="5">
        <v>0.9</v>
      </c>
      <c r="AC181" s="5">
        <v>100</v>
      </c>
      <c r="AD181" s="5">
        <v>0</v>
      </c>
      <c r="AE181" s="5">
        <v>12000</v>
      </c>
      <c r="AF181" s="5">
        <v>12000</v>
      </c>
      <c r="AG181" s="5">
        <v>14000</v>
      </c>
      <c r="AH181">
        <v>0.20610000000000001</v>
      </c>
      <c r="AI181">
        <v>24732</v>
      </c>
      <c r="AJ181">
        <v>11953.800000000001</v>
      </c>
      <c r="AK181" s="5">
        <v>0</v>
      </c>
      <c r="AL181" s="5">
        <v>36685.800000000003</v>
      </c>
      <c r="AM181" s="5">
        <v>20000</v>
      </c>
      <c r="AN181" s="5">
        <v>20000</v>
      </c>
      <c r="AO181" s="5">
        <v>20000</v>
      </c>
      <c r="AP181" s="5">
        <v>20000</v>
      </c>
      <c r="AQ181" s="5">
        <v>20000</v>
      </c>
      <c r="AR181" s="5">
        <v>20000</v>
      </c>
      <c r="AS181" s="5">
        <v>3719</v>
      </c>
      <c r="AT181" s="5" t="s">
        <v>62</v>
      </c>
      <c r="AU181" s="5" t="s">
        <v>63</v>
      </c>
      <c r="AV181" s="5" t="s">
        <v>440</v>
      </c>
      <c r="AW181" s="5">
        <v>11953.800000000001</v>
      </c>
      <c r="AX181" s="5">
        <v>30</v>
      </c>
    </row>
    <row r="182" spans="1:50">
      <c r="A182" s="5" t="s">
        <v>480</v>
      </c>
      <c r="B182" s="5" t="s">
        <v>367</v>
      </c>
      <c r="C182" s="5" t="s">
        <v>360</v>
      </c>
      <c r="D182" s="5">
        <v>16.100000000000001</v>
      </c>
      <c r="E182" s="5">
        <v>13.5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81293</v>
      </c>
      <c r="L182" s="5">
        <v>92943</v>
      </c>
      <c r="M182" s="5" t="s">
        <v>250</v>
      </c>
      <c r="N182" s="5" t="s">
        <v>476</v>
      </c>
      <c r="O182" s="5" t="s">
        <v>459</v>
      </c>
      <c r="P182" s="5" t="s">
        <v>28</v>
      </c>
      <c r="Q182" s="5" t="s">
        <v>635</v>
      </c>
      <c r="R182" s="5">
        <v>0</v>
      </c>
      <c r="S182" s="5">
        <v>38000</v>
      </c>
      <c r="T182" s="5">
        <v>30000</v>
      </c>
      <c r="U182" s="5">
        <v>24943</v>
      </c>
      <c r="V182" s="5">
        <v>0</v>
      </c>
      <c r="W182" s="5">
        <v>92943</v>
      </c>
      <c r="X182" s="5">
        <v>16.100000000000001</v>
      </c>
      <c r="Y182" s="5">
        <v>13.5</v>
      </c>
      <c r="Z182" s="5">
        <v>5767</v>
      </c>
      <c r="AA182" s="5">
        <v>6889</v>
      </c>
      <c r="AB182" s="5">
        <v>1.2</v>
      </c>
      <c r="AC182" s="5">
        <v>100</v>
      </c>
      <c r="AD182" s="5">
        <v>0</v>
      </c>
      <c r="AE182" s="5">
        <v>42000</v>
      </c>
      <c r="AF182" s="5">
        <v>22000</v>
      </c>
      <c r="AG182" s="5">
        <v>8000</v>
      </c>
      <c r="AH182">
        <v>8.3199999999999996E-2</v>
      </c>
      <c r="AI182">
        <v>0</v>
      </c>
      <c r="AJ182">
        <v>7732.8575999999994</v>
      </c>
      <c r="AK182" s="5">
        <v>4571.2575999999999</v>
      </c>
      <c r="AL182" s="5">
        <v>7732.8575999999994</v>
      </c>
      <c r="AM182" s="5">
        <v>30000</v>
      </c>
      <c r="AN182" s="5">
        <v>30000</v>
      </c>
      <c r="AO182" s="5">
        <v>20000</v>
      </c>
      <c r="AP182" s="5">
        <v>20000</v>
      </c>
      <c r="AQ182" s="5">
        <v>20000</v>
      </c>
      <c r="AR182" s="5">
        <v>20000</v>
      </c>
      <c r="AS182" s="5">
        <v>3719</v>
      </c>
      <c r="AT182" s="5" t="s">
        <v>62</v>
      </c>
      <c r="AU182" s="5" t="s">
        <v>63</v>
      </c>
      <c r="AV182" s="5" t="s">
        <v>52</v>
      </c>
      <c r="AW182" s="5">
        <v>0</v>
      </c>
      <c r="AX182" s="5">
        <v>91</v>
      </c>
    </row>
    <row r="183" spans="1:50">
      <c r="A183" s="5" t="s">
        <v>490</v>
      </c>
      <c r="B183" s="5" t="s">
        <v>368</v>
      </c>
      <c r="C183" s="5" t="s">
        <v>360</v>
      </c>
      <c r="D183" s="5">
        <v>13.2</v>
      </c>
      <c r="E183" s="5" t="s">
        <v>475</v>
      </c>
      <c r="F183" s="5">
        <v>0</v>
      </c>
      <c r="G183" s="5" t="s">
        <v>475</v>
      </c>
      <c r="H183" s="5">
        <v>0</v>
      </c>
      <c r="I183" s="5">
        <v>0</v>
      </c>
      <c r="J183" s="5">
        <v>0</v>
      </c>
      <c r="K183" s="5">
        <v>0</v>
      </c>
      <c r="L183" s="5">
        <v>2000</v>
      </c>
      <c r="M183" s="5" t="s">
        <v>250</v>
      </c>
      <c r="N183" s="5" t="s">
        <v>478</v>
      </c>
      <c r="O183" s="5" t="s">
        <v>459</v>
      </c>
      <c r="P183" s="5" t="s">
        <v>28</v>
      </c>
      <c r="Q183" s="5" t="s">
        <v>636</v>
      </c>
      <c r="R183" s="5">
        <v>0</v>
      </c>
      <c r="S183" s="5">
        <v>0</v>
      </c>
      <c r="T183" s="5">
        <v>0</v>
      </c>
      <c r="U183" s="5">
        <v>2000</v>
      </c>
      <c r="V183" s="5">
        <v>0</v>
      </c>
      <c r="W183" s="5">
        <v>2000</v>
      </c>
      <c r="X183" s="5">
        <v>13.2</v>
      </c>
      <c r="Y183" s="5" t="s">
        <v>58</v>
      </c>
      <c r="Z183" s="5">
        <v>151</v>
      </c>
      <c r="AA183" s="5" t="s">
        <v>58</v>
      </c>
      <c r="AB183" s="5" t="s">
        <v>68</v>
      </c>
      <c r="AC183" s="5" t="s">
        <v>68</v>
      </c>
      <c r="AD183" s="5">
        <v>0</v>
      </c>
      <c r="AE183" s="5">
        <v>0</v>
      </c>
      <c r="AF183" s="5">
        <v>0</v>
      </c>
      <c r="AG183" s="5">
        <v>0</v>
      </c>
      <c r="AH183">
        <v>0.51490000000000002</v>
      </c>
      <c r="AI183">
        <v>0</v>
      </c>
      <c r="AJ183">
        <v>1029.8</v>
      </c>
      <c r="AK183" s="5">
        <v>1029.8</v>
      </c>
      <c r="AL183" s="5">
        <v>1029.8</v>
      </c>
      <c r="AM183" s="5" t="s">
        <v>58</v>
      </c>
      <c r="AN183" s="5" t="s">
        <v>58</v>
      </c>
      <c r="AO183" s="5" t="s">
        <v>58</v>
      </c>
      <c r="AP183" s="5" t="s">
        <v>58</v>
      </c>
      <c r="AQ183" s="5" t="s">
        <v>58</v>
      </c>
      <c r="AR183" s="5" t="s">
        <v>58</v>
      </c>
      <c r="AS183" s="5">
        <v>3719</v>
      </c>
      <c r="AT183" s="5" t="s">
        <v>62</v>
      </c>
      <c r="AU183" s="5" t="s">
        <v>63</v>
      </c>
      <c r="AV183" s="5" t="s">
        <v>52</v>
      </c>
      <c r="AW183" s="5">
        <v>0</v>
      </c>
      <c r="AX183" s="5">
        <v>91</v>
      </c>
    </row>
    <row r="184" spans="1:50">
      <c r="A184" s="5" t="s">
        <v>480</v>
      </c>
      <c r="B184" s="5" t="s">
        <v>369</v>
      </c>
      <c r="C184" s="5" t="s">
        <v>360</v>
      </c>
      <c r="D184" s="5">
        <v>7.9</v>
      </c>
      <c r="E184" s="5">
        <v>11.6</v>
      </c>
      <c r="F184" s="5">
        <v>8.1999999999999993</v>
      </c>
      <c r="G184" s="5">
        <v>12</v>
      </c>
      <c r="H184" s="5">
        <v>8000</v>
      </c>
      <c r="I184" s="5">
        <v>8000</v>
      </c>
      <c r="J184" s="5">
        <v>6000</v>
      </c>
      <c r="K184" s="5">
        <v>4151</v>
      </c>
      <c r="L184" s="5">
        <v>7726</v>
      </c>
      <c r="M184" s="5" t="s">
        <v>250</v>
      </c>
      <c r="N184" s="5" t="s">
        <v>478</v>
      </c>
      <c r="O184" s="5" t="s">
        <v>459</v>
      </c>
      <c r="P184" s="5" t="s">
        <v>28</v>
      </c>
      <c r="Q184" s="5" t="s">
        <v>637</v>
      </c>
      <c r="R184" s="5">
        <v>0</v>
      </c>
      <c r="S184" s="5">
        <v>0</v>
      </c>
      <c r="T184" s="5">
        <v>0</v>
      </c>
      <c r="U184" s="5">
        <v>7726</v>
      </c>
      <c r="V184" s="5">
        <v>0</v>
      </c>
      <c r="W184" s="5">
        <v>15726</v>
      </c>
      <c r="X184" s="5">
        <v>16.100000000000001</v>
      </c>
      <c r="Y184" s="5">
        <v>23.6</v>
      </c>
      <c r="Z184" s="5">
        <v>977</v>
      </c>
      <c r="AA184" s="5">
        <v>667</v>
      </c>
      <c r="AB184" s="5">
        <v>0.7</v>
      </c>
      <c r="AC184" s="5">
        <v>100</v>
      </c>
      <c r="AD184" s="5">
        <v>0</v>
      </c>
      <c r="AE184" s="5">
        <v>6000</v>
      </c>
      <c r="AF184" s="5">
        <v>0</v>
      </c>
      <c r="AG184" s="5">
        <v>2000</v>
      </c>
      <c r="AH184">
        <v>0.34539999999999998</v>
      </c>
      <c r="AI184">
        <v>2763.2</v>
      </c>
      <c r="AJ184">
        <v>2668.5603999999998</v>
      </c>
      <c r="AK184" s="5">
        <v>2668.5603999999998</v>
      </c>
      <c r="AL184" s="5">
        <v>5431.7604000000001</v>
      </c>
      <c r="AM184" s="5">
        <v>4000</v>
      </c>
      <c r="AN184" s="5">
        <v>4000</v>
      </c>
      <c r="AO184" s="5">
        <v>2000</v>
      </c>
      <c r="AP184" s="5">
        <v>2000</v>
      </c>
      <c r="AQ184" s="5">
        <v>2000</v>
      </c>
      <c r="AR184" s="5">
        <v>2000</v>
      </c>
      <c r="AS184" s="5">
        <v>3719</v>
      </c>
      <c r="AT184" s="5" t="s">
        <v>62</v>
      </c>
      <c r="AU184" s="5" t="s">
        <v>63</v>
      </c>
      <c r="AV184" s="5" t="s">
        <v>52</v>
      </c>
      <c r="AW184" s="5">
        <v>0</v>
      </c>
      <c r="AX184" s="5">
        <v>91</v>
      </c>
    </row>
    <row r="185" spans="1:50">
      <c r="A185" s="5" t="s">
        <v>480</v>
      </c>
      <c r="B185" s="5" t="s">
        <v>212</v>
      </c>
      <c r="C185" s="5" t="s">
        <v>163</v>
      </c>
      <c r="D185" s="5">
        <v>35.200000000000003</v>
      </c>
      <c r="E185" s="5">
        <v>22.9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7641</v>
      </c>
      <c r="L185" s="5">
        <v>7641</v>
      </c>
      <c r="M185" s="5" t="s">
        <v>61</v>
      </c>
      <c r="N185" s="5" t="s">
        <v>478</v>
      </c>
      <c r="O185" s="5" t="s">
        <v>493</v>
      </c>
      <c r="P185" s="5" t="s">
        <v>28</v>
      </c>
      <c r="Q185" s="5" t="s">
        <v>494</v>
      </c>
      <c r="R185" s="5" t="s">
        <v>494</v>
      </c>
      <c r="S185" s="5">
        <v>0</v>
      </c>
      <c r="T185" s="5">
        <v>0</v>
      </c>
      <c r="U185" s="5">
        <v>6641</v>
      </c>
      <c r="V185" s="5">
        <v>1000</v>
      </c>
      <c r="W185" s="5">
        <v>7641</v>
      </c>
      <c r="X185" s="5">
        <v>35.200000000000003</v>
      </c>
      <c r="Y185" s="5">
        <v>22.9</v>
      </c>
      <c r="Z185" s="5">
        <v>217</v>
      </c>
      <c r="AA185" s="5">
        <v>333</v>
      </c>
      <c r="AB185" s="5">
        <v>1.5</v>
      </c>
      <c r="AC185" s="5">
        <v>100</v>
      </c>
      <c r="AD185" s="5">
        <v>0</v>
      </c>
      <c r="AE185" s="5">
        <v>1000</v>
      </c>
      <c r="AF185" s="5">
        <v>2000</v>
      </c>
      <c r="AG185" s="5">
        <v>0</v>
      </c>
      <c r="AH185">
        <v>0.36499999999999999</v>
      </c>
      <c r="AI185">
        <v>0</v>
      </c>
      <c r="AJ185">
        <v>2788.9650000000001</v>
      </c>
      <c r="AK185" s="5">
        <v>2423.9650000000001</v>
      </c>
      <c r="AL185" s="5">
        <v>2788.9650000000001</v>
      </c>
      <c r="AM185" s="5" t="s">
        <v>58</v>
      </c>
      <c r="AN185" s="5" t="s">
        <v>58</v>
      </c>
      <c r="AO185" s="5" t="s">
        <v>58</v>
      </c>
      <c r="AP185" s="5" t="s">
        <v>58</v>
      </c>
      <c r="AQ185" s="5" t="s">
        <v>58</v>
      </c>
      <c r="AR185" s="5" t="s">
        <v>58</v>
      </c>
      <c r="AS185" s="5">
        <v>3715</v>
      </c>
      <c r="AT185" s="5" t="s">
        <v>62</v>
      </c>
      <c r="AU185" s="5" t="s">
        <v>63</v>
      </c>
      <c r="AV185" s="5" t="s">
        <v>52</v>
      </c>
      <c r="AW185" s="5">
        <v>0</v>
      </c>
      <c r="AX185" s="5">
        <v>91</v>
      </c>
    </row>
    <row r="186" spans="1:50">
      <c r="A186" s="5" t="s">
        <v>490</v>
      </c>
      <c r="B186" s="5" t="s">
        <v>213</v>
      </c>
      <c r="C186" s="5" t="s">
        <v>163</v>
      </c>
      <c r="D186" s="5">
        <v>5.6</v>
      </c>
      <c r="E186" s="5">
        <v>7.4</v>
      </c>
      <c r="F186" s="5">
        <v>6.8</v>
      </c>
      <c r="G186" s="5">
        <v>9</v>
      </c>
      <c r="H186" s="5">
        <v>0</v>
      </c>
      <c r="I186" s="5">
        <v>500000</v>
      </c>
      <c r="J186" s="5">
        <v>400000</v>
      </c>
      <c r="K186" s="5">
        <v>528767</v>
      </c>
      <c r="L186" s="5">
        <v>407167</v>
      </c>
      <c r="M186" s="5" t="s">
        <v>61</v>
      </c>
      <c r="N186" s="5" t="s">
        <v>478</v>
      </c>
      <c r="O186" s="5" t="s">
        <v>459</v>
      </c>
      <c r="P186" s="5" t="s">
        <v>28</v>
      </c>
      <c r="R186" s="5">
        <v>0</v>
      </c>
      <c r="S186" s="5">
        <v>33000</v>
      </c>
      <c r="T186" s="5">
        <v>0</v>
      </c>
      <c r="U186" s="5">
        <v>272167</v>
      </c>
      <c r="V186" s="5">
        <v>102000</v>
      </c>
      <c r="W186" s="5">
        <v>907167</v>
      </c>
      <c r="X186" s="5">
        <v>12.4</v>
      </c>
      <c r="Y186" s="5">
        <v>16.399999999999999</v>
      </c>
      <c r="Z186" s="5">
        <v>73027</v>
      </c>
      <c r="AA186" s="5">
        <v>55333</v>
      </c>
      <c r="AB186" s="5">
        <v>0.8</v>
      </c>
      <c r="AC186" s="5">
        <v>100</v>
      </c>
      <c r="AD186" s="5">
        <v>76000</v>
      </c>
      <c r="AE186" s="5">
        <v>286000</v>
      </c>
      <c r="AF186" s="5">
        <v>182000</v>
      </c>
      <c r="AG186" s="5">
        <v>167000</v>
      </c>
      <c r="AH186">
        <v>0.37290000000000001</v>
      </c>
      <c r="AI186">
        <v>186450</v>
      </c>
      <c r="AJ186">
        <v>151832.57430000001</v>
      </c>
      <c r="AK186" s="5">
        <v>101491.07430000001</v>
      </c>
      <c r="AL186" s="5">
        <v>338282.57430000004</v>
      </c>
      <c r="AM186" s="5">
        <v>220000</v>
      </c>
      <c r="AN186" s="5">
        <v>200000</v>
      </c>
      <c r="AO186" s="5">
        <v>200000</v>
      </c>
      <c r="AP186" s="5">
        <v>200000</v>
      </c>
      <c r="AQ186" s="5">
        <v>200000</v>
      </c>
      <c r="AR186" s="5">
        <v>200000</v>
      </c>
      <c r="AS186" s="5">
        <v>3715</v>
      </c>
      <c r="AT186" s="5" t="s">
        <v>62</v>
      </c>
      <c r="AU186" s="5" t="s">
        <v>63</v>
      </c>
      <c r="AV186" s="5" t="s">
        <v>52</v>
      </c>
      <c r="AW186" s="5">
        <v>0</v>
      </c>
      <c r="AX186" s="5">
        <v>91</v>
      </c>
    </row>
    <row r="187" spans="1:50">
      <c r="A187" s="5" t="s">
        <v>490</v>
      </c>
      <c r="B187" s="5" t="s">
        <v>214</v>
      </c>
      <c r="C187" s="5" t="s">
        <v>163</v>
      </c>
      <c r="D187" s="5">
        <v>5.6</v>
      </c>
      <c r="E187" s="5">
        <v>6.2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26474</v>
      </c>
      <c r="L187" s="5">
        <v>20768</v>
      </c>
      <c r="M187" s="5" t="s">
        <v>61</v>
      </c>
      <c r="N187" s="5" t="s">
        <v>478</v>
      </c>
      <c r="O187" s="5" t="s">
        <v>459</v>
      </c>
      <c r="P187" s="5" t="s">
        <v>28</v>
      </c>
      <c r="R187" s="5">
        <v>0</v>
      </c>
      <c r="S187" s="5">
        <v>6000</v>
      </c>
      <c r="T187" s="5">
        <v>0</v>
      </c>
      <c r="U187" s="5">
        <v>14768</v>
      </c>
      <c r="V187" s="5">
        <v>0</v>
      </c>
      <c r="W187" s="5">
        <v>20768</v>
      </c>
      <c r="X187" s="5">
        <v>5.6</v>
      </c>
      <c r="Y187" s="5">
        <v>6.2</v>
      </c>
      <c r="Z187" s="5">
        <v>3729</v>
      </c>
      <c r="AA187" s="5">
        <v>3333</v>
      </c>
      <c r="AB187" s="5">
        <v>0.9</v>
      </c>
      <c r="AC187" s="5">
        <v>100</v>
      </c>
      <c r="AD187" s="5">
        <v>0</v>
      </c>
      <c r="AE187" s="5">
        <v>20000</v>
      </c>
      <c r="AF187" s="5">
        <v>22000</v>
      </c>
      <c r="AG187" s="5">
        <v>6000</v>
      </c>
      <c r="AH187">
        <v>0.245</v>
      </c>
      <c r="AI187">
        <v>0</v>
      </c>
      <c r="AJ187">
        <v>5088.16</v>
      </c>
      <c r="AK187" s="5">
        <v>3618.16</v>
      </c>
      <c r="AL187" s="5">
        <v>5088.16</v>
      </c>
      <c r="AM187" s="5">
        <v>8000</v>
      </c>
      <c r="AN187" s="5">
        <v>10000</v>
      </c>
      <c r="AO187" s="5">
        <v>8000</v>
      </c>
      <c r="AP187" s="5">
        <v>8000</v>
      </c>
      <c r="AQ187" s="5">
        <v>8000</v>
      </c>
      <c r="AR187" s="5">
        <v>8000</v>
      </c>
      <c r="AS187" s="5">
        <v>3715</v>
      </c>
      <c r="AT187" s="5" t="s">
        <v>62</v>
      </c>
      <c r="AU187" s="5" t="s">
        <v>63</v>
      </c>
      <c r="AV187" s="5" t="s">
        <v>52</v>
      </c>
      <c r="AW187" s="5">
        <v>0</v>
      </c>
      <c r="AX187" s="5">
        <v>91</v>
      </c>
    </row>
    <row r="188" spans="1:50">
      <c r="A188" s="5" t="s">
        <v>480</v>
      </c>
      <c r="B188" s="5" t="s">
        <v>215</v>
      </c>
      <c r="C188" s="5" t="s">
        <v>163</v>
      </c>
      <c r="D188" s="5">
        <v>11.9</v>
      </c>
      <c r="E188" s="5">
        <v>8.6999999999999993</v>
      </c>
      <c r="F188" s="5">
        <v>11.7</v>
      </c>
      <c r="G188" s="5">
        <v>8.6</v>
      </c>
      <c r="H188" s="5">
        <v>0</v>
      </c>
      <c r="I188" s="5">
        <v>80000</v>
      </c>
      <c r="J188" s="5">
        <v>40000</v>
      </c>
      <c r="K188" s="5">
        <v>97205</v>
      </c>
      <c r="L188" s="5">
        <v>81305</v>
      </c>
      <c r="M188" s="5" t="s">
        <v>61</v>
      </c>
      <c r="N188" s="5" t="s">
        <v>478</v>
      </c>
      <c r="O188" s="5" t="s">
        <v>459</v>
      </c>
      <c r="P188" s="5" t="s">
        <v>28</v>
      </c>
      <c r="R188" s="5">
        <v>0</v>
      </c>
      <c r="S188" s="5">
        <v>40000</v>
      </c>
      <c r="T188" s="5">
        <v>0</v>
      </c>
      <c r="U188" s="5">
        <v>30965</v>
      </c>
      <c r="V188" s="5">
        <v>10340</v>
      </c>
      <c r="W188" s="5">
        <v>161305</v>
      </c>
      <c r="X188" s="5">
        <v>23.5</v>
      </c>
      <c r="Y188" s="5">
        <v>17.3</v>
      </c>
      <c r="Z188" s="5">
        <v>6861</v>
      </c>
      <c r="AA188" s="5">
        <v>9333</v>
      </c>
      <c r="AB188" s="5">
        <v>1.4</v>
      </c>
      <c r="AC188" s="5">
        <v>100</v>
      </c>
      <c r="AD188" s="5">
        <v>0</v>
      </c>
      <c r="AE188" s="5">
        <v>84000</v>
      </c>
      <c r="AF188" s="5">
        <v>59000</v>
      </c>
      <c r="AG188" s="5">
        <v>23000</v>
      </c>
      <c r="AH188">
        <v>0.35149999999999998</v>
      </c>
      <c r="AI188">
        <v>28120</v>
      </c>
      <c r="AJ188">
        <v>28578.707499999997</v>
      </c>
      <c r="AK188" s="5">
        <v>10884.1975</v>
      </c>
      <c r="AL188" s="5">
        <v>56698.707499999997</v>
      </c>
      <c r="AM188" s="5">
        <v>20000</v>
      </c>
      <c r="AN188" s="5">
        <v>20000</v>
      </c>
      <c r="AO188" s="5">
        <v>20000</v>
      </c>
      <c r="AP188" s="5">
        <v>20000</v>
      </c>
      <c r="AQ188" s="5">
        <v>20000</v>
      </c>
      <c r="AR188" s="5">
        <v>20000</v>
      </c>
      <c r="AS188" s="5">
        <v>3715</v>
      </c>
      <c r="AT188" s="5" t="s">
        <v>62</v>
      </c>
      <c r="AU188" s="5" t="s">
        <v>63</v>
      </c>
      <c r="AV188" s="5" t="s">
        <v>440</v>
      </c>
      <c r="AW188" s="5">
        <v>28578.707499999997</v>
      </c>
      <c r="AX188" s="5">
        <v>16</v>
      </c>
    </row>
    <row r="189" spans="1:50">
      <c r="A189" s="5" t="s">
        <v>473</v>
      </c>
      <c r="B189" s="5" t="s">
        <v>216</v>
      </c>
      <c r="C189" s="5" t="s">
        <v>163</v>
      </c>
      <c r="D189" s="5" t="s">
        <v>474</v>
      </c>
      <c r="E189" s="5" t="s">
        <v>475</v>
      </c>
      <c r="F189" s="5" t="s">
        <v>475</v>
      </c>
      <c r="G189" s="5" t="s">
        <v>475</v>
      </c>
      <c r="H189" s="5" t="s">
        <v>58</v>
      </c>
      <c r="I189" s="5">
        <v>0</v>
      </c>
      <c r="J189" s="5">
        <v>0</v>
      </c>
      <c r="K189" s="5" t="s">
        <v>58</v>
      </c>
      <c r="L189" s="5">
        <v>0</v>
      </c>
      <c r="M189" s="5" t="s">
        <v>61</v>
      </c>
      <c r="N189" s="5" t="s">
        <v>58</v>
      </c>
      <c r="O189" s="5" t="s">
        <v>459</v>
      </c>
      <c r="P189" s="5" t="s">
        <v>28</v>
      </c>
      <c r="R189" s="5" t="s">
        <v>58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 t="s">
        <v>58</v>
      </c>
      <c r="Y189" s="5" t="s">
        <v>58</v>
      </c>
      <c r="Z189" s="5">
        <v>0</v>
      </c>
      <c r="AA189" s="5" t="s">
        <v>58</v>
      </c>
      <c r="AB189" s="5" t="s">
        <v>68</v>
      </c>
      <c r="AC189" s="5" t="s">
        <v>68</v>
      </c>
      <c r="AD189" s="5">
        <v>0</v>
      </c>
      <c r="AE189" s="5">
        <v>0</v>
      </c>
      <c r="AF189" s="5">
        <v>0</v>
      </c>
      <c r="AG189" s="5">
        <v>0</v>
      </c>
      <c r="AH189">
        <v>0</v>
      </c>
      <c r="AI189">
        <v>0</v>
      </c>
      <c r="AJ189">
        <v>0</v>
      </c>
      <c r="AK189" s="5">
        <v>0</v>
      </c>
      <c r="AL189" s="5">
        <v>0</v>
      </c>
      <c r="AM189" s="5" t="s">
        <v>58</v>
      </c>
      <c r="AN189" s="5" t="s">
        <v>58</v>
      </c>
      <c r="AO189" s="5" t="s">
        <v>58</v>
      </c>
      <c r="AP189" s="5" t="s">
        <v>58</v>
      </c>
      <c r="AQ189" s="5" t="s">
        <v>58</v>
      </c>
      <c r="AR189" s="5" t="s">
        <v>58</v>
      </c>
      <c r="AS189" s="5">
        <v>3715</v>
      </c>
      <c r="AT189" s="5" t="s">
        <v>62</v>
      </c>
      <c r="AU189" s="5" t="s">
        <v>63</v>
      </c>
      <c r="AV189" s="5" t="s">
        <v>52</v>
      </c>
      <c r="AW189" s="5">
        <v>0</v>
      </c>
      <c r="AX189" s="5">
        <v>91</v>
      </c>
    </row>
    <row r="190" spans="1:50">
      <c r="A190" s="5" t="s">
        <v>490</v>
      </c>
      <c r="B190" s="5" t="s">
        <v>217</v>
      </c>
      <c r="C190" s="5" t="s">
        <v>163</v>
      </c>
      <c r="D190" s="5">
        <v>5.3</v>
      </c>
      <c r="E190" s="5">
        <v>8.1</v>
      </c>
      <c r="F190" s="5">
        <v>7.9</v>
      </c>
      <c r="G190" s="5">
        <v>12.2</v>
      </c>
      <c r="H190" s="5">
        <v>109000</v>
      </c>
      <c r="I190" s="5">
        <v>400000</v>
      </c>
      <c r="J190" s="5">
        <v>0</v>
      </c>
      <c r="K190" s="5">
        <v>233622</v>
      </c>
      <c r="L190" s="5">
        <v>265094</v>
      </c>
      <c r="M190" s="5" t="s">
        <v>61</v>
      </c>
      <c r="N190" s="5" t="s">
        <v>478</v>
      </c>
      <c r="O190" s="5" t="s">
        <v>459</v>
      </c>
      <c r="P190" s="5" t="s">
        <v>28</v>
      </c>
      <c r="R190" s="5">
        <v>0</v>
      </c>
      <c r="S190" s="5">
        <v>180000</v>
      </c>
      <c r="T190" s="5">
        <v>0</v>
      </c>
      <c r="U190" s="5">
        <v>85094</v>
      </c>
      <c r="V190" s="5">
        <v>0</v>
      </c>
      <c r="W190" s="5">
        <v>665094</v>
      </c>
      <c r="X190" s="5">
        <v>13.2</v>
      </c>
      <c r="Y190" s="5">
        <v>20.2</v>
      </c>
      <c r="Z190" s="5">
        <v>50409</v>
      </c>
      <c r="AA190" s="5">
        <v>32889</v>
      </c>
      <c r="AB190" s="5">
        <v>0.7</v>
      </c>
      <c r="AC190" s="5">
        <v>100</v>
      </c>
      <c r="AD190" s="5">
        <v>0</v>
      </c>
      <c r="AE190" s="5">
        <v>232000</v>
      </c>
      <c r="AF190" s="5">
        <v>248000</v>
      </c>
      <c r="AG190" s="5">
        <v>148000</v>
      </c>
      <c r="AH190">
        <v>0.3</v>
      </c>
      <c r="AI190">
        <v>120000</v>
      </c>
      <c r="AJ190">
        <v>79528.2</v>
      </c>
      <c r="AK190" s="5">
        <v>25528.2</v>
      </c>
      <c r="AL190" s="5">
        <v>199528.19999999998</v>
      </c>
      <c r="AM190" s="5">
        <v>150000</v>
      </c>
      <c r="AN190" s="5">
        <v>150000</v>
      </c>
      <c r="AO190" s="5">
        <v>150000</v>
      </c>
      <c r="AP190" s="5">
        <v>150000</v>
      </c>
      <c r="AQ190" s="5">
        <v>150000</v>
      </c>
      <c r="AR190" s="5">
        <v>150000</v>
      </c>
      <c r="AS190" s="5">
        <v>3715</v>
      </c>
      <c r="AT190" s="5" t="s">
        <v>62</v>
      </c>
      <c r="AU190" s="5" t="s">
        <v>63</v>
      </c>
      <c r="AV190" s="5" t="s">
        <v>52</v>
      </c>
      <c r="AW190" s="5">
        <v>0</v>
      </c>
      <c r="AX190" s="5">
        <v>91</v>
      </c>
    </row>
    <row r="191" spans="1:50">
      <c r="A191" s="5" t="s">
        <v>480</v>
      </c>
      <c r="B191" s="5" t="s">
        <v>218</v>
      </c>
      <c r="C191" s="5" t="s">
        <v>163</v>
      </c>
      <c r="D191" s="5">
        <v>15.6</v>
      </c>
      <c r="E191" s="5">
        <v>0.4</v>
      </c>
      <c r="F191" s="5">
        <v>489.4</v>
      </c>
      <c r="G191" s="5">
        <v>12.9</v>
      </c>
      <c r="H191" s="5">
        <v>0</v>
      </c>
      <c r="I191" s="5">
        <v>92000</v>
      </c>
      <c r="J191" s="5">
        <v>0</v>
      </c>
      <c r="K191" s="5">
        <v>4000</v>
      </c>
      <c r="L191" s="5">
        <v>2930</v>
      </c>
      <c r="M191" s="5" t="s">
        <v>61</v>
      </c>
      <c r="N191" s="5" t="s">
        <v>478</v>
      </c>
      <c r="O191" s="5" t="s">
        <v>459</v>
      </c>
      <c r="P191" s="5" t="s">
        <v>28</v>
      </c>
      <c r="R191" s="5">
        <v>0</v>
      </c>
      <c r="S191" s="5">
        <v>930</v>
      </c>
      <c r="T191" s="5">
        <v>0</v>
      </c>
      <c r="U191" s="5">
        <v>2000</v>
      </c>
      <c r="V191" s="5">
        <v>0</v>
      </c>
      <c r="W191" s="5">
        <v>94930</v>
      </c>
      <c r="X191" s="5">
        <v>504.9</v>
      </c>
      <c r="Y191" s="5">
        <v>13.3</v>
      </c>
      <c r="Z191" s="5">
        <v>188</v>
      </c>
      <c r="AA191" s="5">
        <v>7111</v>
      </c>
      <c r="AB191" s="5">
        <v>37.799999999999997</v>
      </c>
      <c r="AC191" s="5">
        <v>150</v>
      </c>
      <c r="AD191" s="5">
        <v>1070</v>
      </c>
      <c r="AE191" s="5">
        <v>37000</v>
      </c>
      <c r="AF191" s="5">
        <v>25000</v>
      </c>
      <c r="AG191" s="5">
        <v>0</v>
      </c>
      <c r="AH191">
        <v>0.38540000000000002</v>
      </c>
      <c r="AI191">
        <v>35456.800000000003</v>
      </c>
      <c r="AJ191">
        <v>1129.222</v>
      </c>
      <c r="AK191" s="5">
        <v>770.80000000000007</v>
      </c>
      <c r="AL191" s="5">
        <v>36586.022000000004</v>
      </c>
      <c r="AM191" s="5" t="s">
        <v>58</v>
      </c>
      <c r="AN191" s="5" t="s">
        <v>58</v>
      </c>
      <c r="AO191" s="5" t="s">
        <v>58</v>
      </c>
      <c r="AP191" s="5" t="s">
        <v>58</v>
      </c>
      <c r="AQ191" s="5" t="s">
        <v>58</v>
      </c>
      <c r="AR191" s="5" t="s">
        <v>58</v>
      </c>
      <c r="AS191" s="5">
        <v>3715</v>
      </c>
      <c r="AT191" s="5" t="s">
        <v>62</v>
      </c>
      <c r="AU191" s="5" t="s">
        <v>63</v>
      </c>
      <c r="AV191" s="5" t="s">
        <v>52</v>
      </c>
      <c r="AW191" s="5">
        <v>0</v>
      </c>
      <c r="AX191" s="5">
        <v>91</v>
      </c>
    </row>
    <row r="192" spans="1:50">
      <c r="A192" s="5" t="s">
        <v>490</v>
      </c>
      <c r="B192" s="5" t="s">
        <v>219</v>
      </c>
      <c r="C192" s="5" t="s">
        <v>163</v>
      </c>
      <c r="D192" s="5">
        <v>5.7</v>
      </c>
      <c r="E192" s="5">
        <v>11.3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17935</v>
      </c>
      <c r="L192" s="5">
        <v>22618</v>
      </c>
      <c r="M192" s="5" t="s">
        <v>61</v>
      </c>
      <c r="N192" s="5" t="s">
        <v>478</v>
      </c>
      <c r="O192" s="5" t="s">
        <v>459</v>
      </c>
      <c r="P192" s="5" t="s">
        <v>28</v>
      </c>
      <c r="R192" s="5">
        <v>0</v>
      </c>
      <c r="S192" s="5">
        <v>14000</v>
      </c>
      <c r="T192" s="5">
        <v>0</v>
      </c>
      <c r="U192" s="5">
        <v>8618</v>
      </c>
      <c r="V192" s="5">
        <v>0</v>
      </c>
      <c r="W192" s="5">
        <v>22618</v>
      </c>
      <c r="X192" s="5">
        <v>5.7</v>
      </c>
      <c r="Y192" s="5">
        <v>11.3</v>
      </c>
      <c r="Z192" s="5">
        <v>3998</v>
      </c>
      <c r="AA192" s="5">
        <v>2000</v>
      </c>
      <c r="AB192" s="5">
        <v>0.5</v>
      </c>
      <c r="AC192" s="5">
        <v>100</v>
      </c>
      <c r="AD192" s="5">
        <v>0</v>
      </c>
      <c r="AE192" s="5">
        <v>44000</v>
      </c>
      <c r="AF192" s="5">
        <v>0</v>
      </c>
      <c r="AG192" s="5">
        <v>0</v>
      </c>
      <c r="AH192">
        <v>0.33700000000000002</v>
      </c>
      <c r="AI192">
        <v>0</v>
      </c>
      <c r="AJ192">
        <v>7622.2660000000005</v>
      </c>
      <c r="AK192" s="5">
        <v>2904.2660000000001</v>
      </c>
      <c r="AL192" s="5">
        <v>7622.2660000000005</v>
      </c>
      <c r="AM192" s="5">
        <v>5000</v>
      </c>
      <c r="AN192" s="5">
        <v>4000</v>
      </c>
      <c r="AO192" s="5">
        <v>4000</v>
      </c>
      <c r="AP192" s="5">
        <v>0</v>
      </c>
      <c r="AQ192" s="5">
        <v>0</v>
      </c>
      <c r="AR192" s="5">
        <v>0</v>
      </c>
      <c r="AS192" s="5">
        <v>3715</v>
      </c>
      <c r="AT192" s="5" t="s">
        <v>62</v>
      </c>
      <c r="AU192" s="5" t="s">
        <v>63</v>
      </c>
      <c r="AV192" s="5" t="s">
        <v>52</v>
      </c>
      <c r="AW192" s="5">
        <v>0</v>
      </c>
      <c r="AX192" s="5">
        <v>91</v>
      </c>
    </row>
    <row r="193" spans="1:50">
      <c r="A193" s="5" t="s">
        <v>490</v>
      </c>
      <c r="B193" s="5" t="s">
        <v>220</v>
      </c>
      <c r="C193" s="5" t="s">
        <v>163</v>
      </c>
      <c r="D193" s="5">
        <v>1.2</v>
      </c>
      <c r="E193" s="5">
        <v>1.7</v>
      </c>
      <c r="F193" s="5">
        <v>11.5</v>
      </c>
      <c r="G193" s="5">
        <v>16.2</v>
      </c>
      <c r="H193" s="5">
        <v>227000</v>
      </c>
      <c r="I193" s="5">
        <v>6227000</v>
      </c>
      <c r="J193" s="5">
        <v>4227000</v>
      </c>
      <c r="K193" s="5">
        <v>1149358</v>
      </c>
      <c r="L193" s="5">
        <v>664298</v>
      </c>
      <c r="M193" s="5" t="s">
        <v>61</v>
      </c>
      <c r="N193" s="5" t="s">
        <v>478</v>
      </c>
      <c r="O193" s="5" t="s">
        <v>459</v>
      </c>
      <c r="P193" s="5" t="s">
        <v>28</v>
      </c>
      <c r="R193" s="5">
        <v>0</v>
      </c>
      <c r="S193" s="5">
        <v>410298</v>
      </c>
      <c r="T193" s="5">
        <v>0</v>
      </c>
      <c r="U193" s="5">
        <v>254000</v>
      </c>
      <c r="V193" s="5">
        <v>0</v>
      </c>
      <c r="W193" s="5">
        <v>6891298</v>
      </c>
      <c r="X193" s="5">
        <v>12.7</v>
      </c>
      <c r="Y193" s="5">
        <v>17.899999999999999</v>
      </c>
      <c r="Z193" s="5">
        <v>540905</v>
      </c>
      <c r="AA193" s="5">
        <v>384078</v>
      </c>
      <c r="AB193" s="5">
        <v>0.7</v>
      </c>
      <c r="AC193" s="5">
        <v>100</v>
      </c>
      <c r="AD193" s="5">
        <v>592702</v>
      </c>
      <c r="AE193" s="5">
        <v>2120000</v>
      </c>
      <c r="AF193" s="5">
        <v>2872000</v>
      </c>
      <c r="AG193" s="5">
        <v>900000</v>
      </c>
      <c r="AH193">
        <v>0.25750000000000001</v>
      </c>
      <c r="AI193">
        <v>1603452.5</v>
      </c>
      <c r="AJ193">
        <v>171056.73500000002</v>
      </c>
      <c r="AK193" s="5">
        <v>65405</v>
      </c>
      <c r="AL193" s="5">
        <v>1774509.2350000001</v>
      </c>
      <c r="AM193" s="5">
        <v>1300000</v>
      </c>
      <c r="AN193" s="5">
        <v>1300000</v>
      </c>
      <c r="AO193" s="5">
        <v>1200000</v>
      </c>
      <c r="AP193" s="5">
        <v>1200000</v>
      </c>
      <c r="AQ193" s="5">
        <v>1200000</v>
      </c>
      <c r="AR193" s="5">
        <v>1200000</v>
      </c>
      <c r="AS193" s="5">
        <v>3715</v>
      </c>
      <c r="AT193" s="5" t="s">
        <v>62</v>
      </c>
      <c r="AU193" s="5" t="s">
        <v>63</v>
      </c>
      <c r="AV193" s="5" t="s">
        <v>52</v>
      </c>
      <c r="AW193" s="5">
        <v>0</v>
      </c>
      <c r="AX193" s="5">
        <v>91</v>
      </c>
    </row>
    <row r="194" spans="1:50">
      <c r="A194" s="5" t="s">
        <v>477</v>
      </c>
      <c r="B194" s="5" t="s">
        <v>221</v>
      </c>
      <c r="C194" s="5" t="s">
        <v>163</v>
      </c>
      <c r="D194" s="5" t="s">
        <v>474</v>
      </c>
      <c r="E194" s="5" t="s">
        <v>475</v>
      </c>
      <c r="F194" s="5" t="s">
        <v>475</v>
      </c>
      <c r="G194" s="5" t="s">
        <v>475</v>
      </c>
      <c r="H194" s="5">
        <v>0</v>
      </c>
      <c r="I194" s="5">
        <v>0</v>
      </c>
      <c r="J194" s="5">
        <v>0</v>
      </c>
      <c r="K194" s="5">
        <v>163890</v>
      </c>
      <c r="L194" s="5">
        <v>163890</v>
      </c>
      <c r="M194" s="5" t="s">
        <v>61</v>
      </c>
      <c r="N194" s="5" t="s">
        <v>478</v>
      </c>
      <c r="O194" s="5" t="s">
        <v>486</v>
      </c>
      <c r="P194" s="5" t="s">
        <v>495</v>
      </c>
      <c r="Q194" s="5" t="s">
        <v>638</v>
      </c>
      <c r="R194" s="5" t="s">
        <v>639</v>
      </c>
      <c r="S194" s="5">
        <v>73890</v>
      </c>
      <c r="T194" s="5">
        <v>0</v>
      </c>
      <c r="U194" s="5">
        <v>90000</v>
      </c>
      <c r="V194" s="5">
        <v>0</v>
      </c>
      <c r="W194" s="5">
        <v>163890</v>
      </c>
      <c r="X194" s="5" t="s">
        <v>58</v>
      </c>
      <c r="Y194" s="5" t="s">
        <v>58</v>
      </c>
      <c r="Z194" s="5">
        <v>0</v>
      </c>
      <c r="AA194" s="5">
        <v>0</v>
      </c>
      <c r="AB194" s="5" t="s">
        <v>68</v>
      </c>
      <c r="AC194" s="5" t="s">
        <v>68</v>
      </c>
      <c r="AD194" s="5">
        <v>0</v>
      </c>
      <c r="AE194" s="5">
        <v>0</v>
      </c>
      <c r="AF194" s="5">
        <v>0</v>
      </c>
      <c r="AG194" s="5">
        <v>0</v>
      </c>
      <c r="AH194">
        <v>0.73850000000000005</v>
      </c>
      <c r="AI194">
        <v>0</v>
      </c>
      <c r="AJ194">
        <v>121032.76500000001</v>
      </c>
      <c r="AK194" s="5">
        <v>66465</v>
      </c>
      <c r="AL194" s="5">
        <v>121032.76500000001</v>
      </c>
      <c r="AM194" s="5" t="s">
        <v>58</v>
      </c>
      <c r="AN194" s="5" t="s">
        <v>58</v>
      </c>
      <c r="AO194" s="5" t="s">
        <v>58</v>
      </c>
      <c r="AP194" s="5" t="s">
        <v>58</v>
      </c>
      <c r="AQ194" s="5" t="s">
        <v>58</v>
      </c>
      <c r="AR194" s="5" t="s">
        <v>58</v>
      </c>
      <c r="AS194" s="5">
        <v>3715</v>
      </c>
      <c r="AT194" s="5" t="s">
        <v>62</v>
      </c>
      <c r="AU194" s="5" t="s">
        <v>63</v>
      </c>
      <c r="AV194" s="5" t="s">
        <v>440</v>
      </c>
      <c r="AW194" s="5">
        <v>121032.76500000001</v>
      </c>
      <c r="AX194" s="5">
        <v>4</v>
      </c>
    </row>
    <row r="195" spans="1:50">
      <c r="A195" s="5" t="s">
        <v>480</v>
      </c>
      <c r="B195" s="5" t="s">
        <v>222</v>
      </c>
      <c r="C195" s="5" t="s">
        <v>163</v>
      </c>
      <c r="D195" s="5">
        <v>15.2</v>
      </c>
      <c r="E195" s="5">
        <v>0.7</v>
      </c>
      <c r="F195" s="5">
        <v>200</v>
      </c>
      <c r="G195" s="5">
        <v>9</v>
      </c>
      <c r="H195" s="5">
        <v>0</v>
      </c>
      <c r="I195" s="5">
        <v>5000</v>
      </c>
      <c r="J195" s="5">
        <v>0</v>
      </c>
      <c r="K195" s="5">
        <v>380</v>
      </c>
      <c r="L195" s="5">
        <v>380</v>
      </c>
      <c r="M195" s="5" t="s">
        <v>61</v>
      </c>
      <c r="N195" s="5" t="s">
        <v>478</v>
      </c>
      <c r="O195" s="5" t="s">
        <v>459</v>
      </c>
      <c r="P195" s="5" t="s">
        <v>28</v>
      </c>
      <c r="R195" s="5">
        <v>0</v>
      </c>
      <c r="S195" s="5">
        <v>0</v>
      </c>
      <c r="T195" s="5">
        <v>0</v>
      </c>
      <c r="U195" s="5">
        <v>380</v>
      </c>
      <c r="V195" s="5">
        <v>0</v>
      </c>
      <c r="W195" s="5">
        <v>5380</v>
      </c>
      <c r="X195" s="5">
        <v>215.2</v>
      </c>
      <c r="Y195" s="5">
        <v>9.6999999999999993</v>
      </c>
      <c r="Z195" s="5">
        <v>25</v>
      </c>
      <c r="AA195" s="5">
        <v>556</v>
      </c>
      <c r="AB195" s="5">
        <v>22.2</v>
      </c>
      <c r="AC195" s="5">
        <v>150</v>
      </c>
      <c r="AD195" s="5">
        <v>0</v>
      </c>
      <c r="AE195" s="5">
        <v>5000</v>
      </c>
      <c r="AF195" s="5">
        <v>0</v>
      </c>
      <c r="AG195" s="5">
        <v>0</v>
      </c>
      <c r="AH195">
        <v>2.3519000000000001</v>
      </c>
      <c r="AI195">
        <v>11759.5</v>
      </c>
      <c r="AJ195">
        <v>893.72200000000009</v>
      </c>
      <c r="AK195" s="5">
        <v>893.72200000000009</v>
      </c>
      <c r="AL195" s="5">
        <v>12653.222</v>
      </c>
      <c r="AM195" s="5" t="s">
        <v>58</v>
      </c>
      <c r="AN195" s="5" t="s">
        <v>58</v>
      </c>
      <c r="AO195" s="5" t="s">
        <v>58</v>
      </c>
      <c r="AP195" s="5" t="s">
        <v>58</v>
      </c>
      <c r="AQ195" s="5" t="s">
        <v>58</v>
      </c>
      <c r="AR195" s="5" t="s">
        <v>58</v>
      </c>
      <c r="AS195" s="5">
        <v>3715</v>
      </c>
      <c r="AT195" s="5" t="s">
        <v>62</v>
      </c>
      <c r="AU195" s="5" t="s">
        <v>63</v>
      </c>
      <c r="AV195" s="5" t="s">
        <v>52</v>
      </c>
      <c r="AW195" s="5">
        <v>0</v>
      </c>
      <c r="AX195" s="5">
        <v>91</v>
      </c>
    </row>
    <row r="196" spans="1:50">
      <c r="A196" s="5" t="s">
        <v>480</v>
      </c>
      <c r="B196" s="5" t="s">
        <v>223</v>
      </c>
      <c r="C196" s="5" t="s">
        <v>163</v>
      </c>
      <c r="D196" s="5">
        <v>7.1</v>
      </c>
      <c r="E196" s="5">
        <v>3.6</v>
      </c>
      <c r="F196" s="5">
        <v>16.600000000000001</v>
      </c>
      <c r="G196" s="5">
        <v>8.4</v>
      </c>
      <c r="H196" s="5">
        <v>10000</v>
      </c>
      <c r="I196" s="5">
        <v>40000</v>
      </c>
      <c r="J196" s="5">
        <v>25000</v>
      </c>
      <c r="K196" s="5">
        <v>29764</v>
      </c>
      <c r="L196" s="5">
        <v>17214</v>
      </c>
      <c r="M196" s="5" t="s">
        <v>61</v>
      </c>
      <c r="N196" s="5" t="s">
        <v>478</v>
      </c>
      <c r="O196" s="5" t="s">
        <v>493</v>
      </c>
      <c r="P196" s="5" t="s">
        <v>28</v>
      </c>
      <c r="Q196" s="5" t="s">
        <v>494</v>
      </c>
      <c r="R196" s="5" t="s">
        <v>494</v>
      </c>
      <c r="S196" s="5">
        <v>0</v>
      </c>
      <c r="T196" s="5">
        <v>0</v>
      </c>
      <c r="U196" s="5">
        <v>17214</v>
      </c>
      <c r="V196" s="5">
        <v>0</v>
      </c>
      <c r="W196" s="5">
        <v>57214</v>
      </c>
      <c r="X196" s="5">
        <v>23.7</v>
      </c>
      <c r="Y196" s="5">
        <v>12</v>
      </c>
      <c r="Z196" s="5">
        <v>2410</v>
      </c>
      <c r="AA196" s="5">
        <v>4778</v>
      </c>
      <c r="AB196" s="5">
        <v>2</v>
      </c>
      <c r="AC196" s="5">
        <v>150</v>
      </c>
      <c r="AD196" s="5">
        <v>0</v>
      </c>
      <c r="AE196" s="5">
        <v>34000</v>
      </c>
      <c r="AF196" s="5">
        <v>13000</v>
      </c>
      <c r="AG196" s="5">
        <v>0</v>
      </c>
      <c r="AH196">
        <v>4.07</v>
      </c>
      <c r="AI196">
        <v>162800</v>
      </c>
      <c r="AJ196">
        <v>70060.98000000001</v>
      </c>
      <c r="AK196" s="5">
        <v>70060.98000000001</v>
      </c>
      <c r="AL196" s="5">
        <v>232860.98</v>
      </c>
      <c r="AM196" s="5">
        <v>12000</v>
      </c>
      <c r="AN196" s="5">
        <v>12000</v>
      </c>
      <c r="AO196" s="5">
        <v>5000</v>
      </c>
      <c r="AP196" s="5">
        <v>5000</v>
      </c>
      <c r="AQ196" s="5">
        <v>5000</v>
      </c>
      <c r="AR196" s="5">
        <v>5000</v>
      </c>
      <c r="AS196" s="5">
        <v>3715</v>
      </c>
      <c r="AT196" s="5" t="s">
        <v>62</v>
      </c>
      <c r="AU196" s="5" t="s">
        <v>63</v>
      </c>
      <c r="AV196" s="5" t="s">
        <v>52</v>
      </c>
      <c r="AW196" s="5">
        <v>0</v>
      </c>
      <c r="AX196" s="5">
        <v>91</v>
      </c>
    </row>
    <row r="197" spans="1:50">
      <c r="A197" s="5" t="s">
        <v>490</v>
      </c>
      <c r="B197" s="5" t="s">
        <v>224</v>
      </c>
      <c r="C197" s="5" t="s">
        <v>163</v>
      </c>
      <c r="D197" s="5">
        <v>0.4</v>
      </c>
      <c r="E197" s="5">
        <v>0.5</v>
      </c>
      <c r="F197" s="5">
        <v>10</v>
      </c>
      <c r="G197" s="5">
        <v>11.5</v>
      </c>
      <c r="H197" s="5">
        <v>29000</v>
      </c>
      <c r="I197" s="5">
        <v>105000</v>
      </c>
      <c r="J197" s="5">
        <v>0</v>
      </c>
      <c r="K197" s="5">
        <v>15832</v>
      </c>
      <c r="L197" s="5">
        <v>4218</v>
      </c>
      <c r="M197" s="5" t="s">
        <v>61</v>
      </c>
      <c r="N197" s="5" t="s">
        <v>478</v>
      </c>
      <c r="O197" s="5" t="s">
        <v>459</v>
      </c>
      <c r="P197" s="5" t="s">
        <v>28</v>
      </c>
      <c r="R197" s="5">
        <v>0</v>
      </c>
      <c r="S197" s="5">
        <v>102</v>
      </c>
      <c r="T197" s="5">
        <v>0</v>
      </c>
      <c r="U197" s="5">
        <v>4116</v>
      </c>
      <c r="V197" s="5">
        <v>0</v>
      </c>
      <c r="W197" s="5">
        <v>109218</v>
      </c>
      <c r="X197" s="5">
        <v>10.4</v>
      </c>
      <c r="Y197" s="5">
        <v>12</v>
      </c>
      <c r="Z197" s="5">
        <v>10534</v>
      </c>
      <c r="AA197" s="5">
        <v>9095</v>
      </c>
      <c r="AB197" s="5">
        <v>0.9</v>
      </c>
      <c r="AC197" s="5">
        <v>100</v>
      </c>
      <c r="AD197" s="5">
        <v>22000</v>
      </c>
      <c r="AE197" s="5">
        <v>54852</v>
      </c>
      <c r="AF197" s="5">
        <v>52000</v>
      </c>
      <c r="AG197" s="5">
        <v>15000</v>
      </c>
      <c r="AH197">
        <v>1.1267</v>
      </c>
      <c r="AI197">
        <v>118303.5</v>
      </c>
      <c r="AJ197">
        <v>4752.4206000000004</v>
      </c>
      <c r="AK197" s="5">
        <v>4637.4971999999998</v>
      </c>
      <c r="AL197" s="5">
        <v>123055.9206</v>
      </c>
      <c r="AM197" s="5">
        <v>15000</v>
      </c>
      <c r="AN197" s="5">
        <v>15000</v>
      </c>
      <c r="AO197" s="5">
        <v>20000</v>
      </c>
      <c r="AP197" s="5">
        <v>20000</v>
      </c>
      <c r="AQ197" s="5">
        <v>20000</v>
      </c>
      <c r="AR197" s="5">
        <v>20000</v>
      </c>
      <c r="AS197" s="5">
        <v>3715</v>
      </c>
      <c r="AT197" s="5" t="s">
        <v>62</v>
      </c>
      <c r="AU197" s="5" t="s">
        <v>63</v>
      </c>
      <c r="AV197" s="5" t="s">
        <v>52</v>
      </c>
      <c r="AW197" s="5">
        <v>0</v>
      </c>
      <c r="AX197" s="5">
        <v>91</v>
      </c>
    </row>
    <row r="198" spans="1:50">
      <c r="A198" s="5" t="s">
        <v>480</v>
      </c>
      <c r="B198" s="5" t="s">
        <v>225</v>
      </c>
      <c r="C198" s="5" t="s">
        <v>163</v>
      </c>
      <c r="D198" s="5">
        <v>97.7</v>
      </c>
      <c r="E198" s="5">
        <v>18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10015</v>
      </c>
      <c r="L198" s="5">
        <v>12015</v>
      </c>
      <c r="M198" s="5" t="s">
        <v>61</v>
      </c>
      <c r="N198" s="5" t="s">
        <v>478</v>
      </c>
      <c r="O198" s="5" t="s">
        <v>493</v>
      </c>
      <c r="P198" s="5" t="s">
        <v>28</v>
      </c>
      <c r="Q198" s="5" t="s">
        <v>494</v>
      </c>
      <c r="R198" s="5" t="s">
        <v>494</v>
      </c>
      <c r="S198" s="5">
        <v>6000</v>
      </c>
      <c r="T198" s="5">
        <v>0</v>
      </c>
      <c r="U198" s="5">
        <v>6015</v>
      </c>
      <c r="V198" s="5">
        <v>0</v>
      </c>
      <c r="W198" s="5">
        <v>12015</v>
      </c>
      <c r="X198" s="5">
        <v>97.7</v>
      </c>
      <c r="Y198" s="5">
        <v>18</v>
      </c>
      <c r="Z198" s="5">
        <v>123</v>
      </c>
      <c r="AA198" s="5">
        <v>667</v>
      </c>
      <c r="AB198" s="5">
        <v>5.4</v>
      </c>
      <c r="AC198" s="5">
        <v>150</v>
      </c>
      <c r="AD198" s="5">
        <v>0</v>
      </c>
      <c r="AE198" s="5">
        <v>2000</v>
      </c>
      <c r="AF198" s="5">
        <v>0</v>
      </c>
      <c r="AG198" s="5">
        <v>0</v>
      </c>
      <c r="AH198">
        <v>3.2500000000000001E-2</v>
      </c>
      <c r="AI198">
        <v>0</v>
      </c>
      <c r="AJ198">
        <v>390.48750000000001</v>
      </c>
      <c r="AK198" s="5">
        <v>195.48750000000001</v>
      </c>
      <c r="AL198" s="5">
        <v>390.48750000000001</v>
      </c>
      <c r="AM198" s="5" t="s">
        <v>58</v>
      </c>
      <c r="AN198" s="5" t="s">
        <v>58</v>
      </c>
      <c r="AO198" s="5" t="s">
        <v>58</v>
      </c>
      <c r="AP198" s="5" t="s">
        <v>58</v>
      </c>
      <c r="AQ198" s="5" t="s">
        <v>58</v>
      </c>
      <c r="AR198" s="5" t="s">
        <v>58</v>
      </c>
      <c r="AS198" s="5">
        <v>3715</v>
      </c>
      <c r="AT198" s="5" t="s">
        <v>62</v>
      </c>
      <c r="AU198" s="5" t="s">
        <v>63</v>
      </c>
      <c r="AV198" s="5" t="s">
        <v>52</v>
      </c>
      <c r="AW198" s="5">
        <v>0</v>
      </c>
      <c r="AX198" s="5">
        <v>91</v>
      </c>
    </row>
    <row r="199" spans="1:50">
      <c r="A199" s="5" t="s">
        <v>490</v>
      </c>
      <c r="B199" s="5" t="s">
        <v>226</v>
      </c>
      <c r="C199" s="5" t="s">
        <v>163</v>
      </c>
      <c r="D199" s="5">
        <v>2.1</v>
      </c>
      <c r="E199" s="5">
        <v>2.8</v>
      </c>
      <c r="F199" s="5">
        <v>4.8</v>
      </c>
      <c r="G199" s="5">
        <v>6.3</v>
      </c>
      <c r="H199" s="5">
        <v>340480</v>
      </c>
      <c r="I199" s="5">
        <v>340480</v>
      </c>
      <c r="J199" s="5">
        <v>340480</v>
      </c>
      <c r="K199" s="5">
        <v>219360</v>
      </c>
      <c r="L199" s="5">
        <v>152282</v>
      </c>
      <c r="M199" s="5" t="s">
        <v>61</v>
      </c>
      <c r="N199" s="5" t="s">
        <v>478</v>
      </c>
      <c r="O199" s="5" t="s">
        <v>459</v>
      </c>
      <c r="P199" s="5" t="s">
        <v>28</v>
      </c>
      <c r="R199" s="5">
        <v>0</v>
      </c>
      <c r="S199" s="5">
        <v>0</v>
      </c>
      <c r="T199" s="5">
        <v>0</v>
      </c>
      <c r="U199" s="5">
        <v>152282</v>
      </c>
      <c r="V199" s="5">
        <v>0</v>
      </c>
      <c r="W199" s="5">
        <v>492762</v>
      </c>
      <c r="X199" s="5">
        <v>6.9</v>
      </c>
      <c r="Y199" s="5">
        <v>9.1</v>
      </c>
      <c r="Z199" s="5">
        <v>71631</v>
      </c>
      <c r="AA199" s="5">
        <v>53907</v>
      </c>
      <c r="AB199" s="5">
        <v>0.8</v>
      </c>
      <c r="AC199" s="5">
        <v>100</v>
      </c>
      <c r="AD199" s="5">
        <v>117560</v>
      </c>
      <c r="AE199" s="5">
        <v>256000</v>
      </c>
      <c r="AF199" s="5">
        <v>186000</v>
      </c>
      <c r="AG199" s="5">
        <v>212000</v>
      </c>
      <c r="AH199">
        <v>3.27E-2</v>
      </c>
      <c r="AI199">
        <v>11133.696</v>
      </c>
      <c r="AJ199">
        <v>4979.6214</v>
      </c>
      <c r="AK199" s="5">
        <v>4979.6214</v>
      </c>
      <c r="AL199" s="5">
        <v>16113.3174</v>
      </c>
      <c r="AM199" s="5">
        <v>220000</v>
      </c>
      <c r="AN199" s="5">
        <v>200000</v>
      </c>
      <c r="AO199" s="5">
        <v>200000</v>
      </c>
      <c r="AP199" s="5">
        <v>200000</v>
      </c>
      <c r="AQ199" s="5">
        <v>200000</v>
      </c>
      <c r="AR199" s="5">
        <v>200000</v>
      </c>
      <c r="AS199" s="5">
        <v>3715</v>
      </c>
      <c r="AT199" s="5" t="s">
        <v>62</v>
      </c>
      <c r="AU199" s="5" t="s">
        <v>63</v>
      </c>
      <c r="AV199" s="5" t="s">
        <v>52</v>
      </c>
      <c r="AW199" s="5">
        <v>0</v>
      </c>
      <c r="AX199" s="5">
        <v>91</v>
      </c>
    </row>
    <row r="200" spans="1:50">
      <c r="A200" s="5" t="s">
        <v>480</v>
      </c>
      <c r="B200" s="5" t="s">
        <v>227</v>
      </c>
      <c r="C200" s="5" t="s">
        <v>163</v>
      </c>
      <c r="D200" s="5">
        <v>4.8</v>
      </c>
      <c r="E200" s="5">
        <v>6.2</v>
      </c>
      <c r="F200" s="5">
        <v>12.1</v>
      </c>
      <c r="G200" s="5">
        <v>15.7</v>
      </c>
      <c r="H200" s="5">
        <v>200</v>
      </c>
      <c r="I200" s="5">
        <v>600200</v>
      </c>
      <c r="J200" s="5">
        <v>200</v>
      </c>
      <c r="K200" s="5">
        <v>275500</v>
      </c>
      <c r="L200" s="5">
        <v>238435</v>
      </c>
      <c r="M200" s="5" t="s">
        <v>61</v>
      </c>
      <c r="N200" s="5" t="s">
        <v>478</v>
      </c>
      <c r="O200" s="5" t="s">
        <v>459</v>
      </c>
      <c r="P200" s="5" t="s">
        <v>28</v>
      </c>
      <c r="R200" s="5">
        <v>0</v>
      </c>
      <c r="S200" s="5">
        <v>106000</v>
      </c>
      <c r="T200" s="5">
        <v>0</v>
      </c>
      <c r="U200" s="5">
        <v>132435</v>
      </c>
      <c r="V200" s="5">
        <v>0</v>
      </c>
      <c r="W200" s="5">
        <v>838635</v>
      </c>
      <c r="X200" s="5">
        <v>16.899999999999999</v>
      </c>
      <c r="Y200" s="5">
        <v>21.9</v>
      </c>
      <c r="Z200" s="5">
        <v>49650</v>
      </c>
      <c r="AA200" s="5">
        <v>38222</v>
      </c>
      <c r="AB200" s="5">
        <v>0.8</v>
      </c>
      <c r="AC200" s="5">
        <v>100</v>
      </c>
      <c r="AD200" s="5">
        <v>0</v>
      </c>
      <c r="AE200" s="5">
        <v>200000</v>
      </c>
      <c r="AF200" s="5">
        <v>152000</v>
      </c>
      <c r="AG200" s="5">
        <v>144000</v>
      </c>
      <c r="AH200">
        <v>5.6000000000000001E-2</v>
      </c>
      <c r="AI200">
        <v>33611.199999999997</v>
      </c>
      <c r="AJ200">
        <v>13352.36</v>
      </c>
      <c r="AK200" s="5">
        <v>7416.3600000000006</v>
      </c>
      <c r="AL200" s="5">
        <v>46963.56</v>
      </c>
      <c r="AM200" s="5">
        <v>150000</v>
      </c>
      <c r="AN200" s="5">
        <v>150000</v>
      </c>
      <c r="AO200" s="5">
        <v>150000</v>
      </c>
      <c r="AP200" s="5">
        <v>150000</v>
      </c>
      <c r="AQ200" s="5">
        <v>150000</v>
      </c>
      <c r="AR200" s="5">
        <v>150000</v>
      </c>
      <c r="AS200" s="5">
        <v>3715</v>
      </c>
      <c r="AT200" s="5" t="s">
        <v>62</v>
      </c>
      <c r="AU200" s="5" t="s">
        <v>63</v>
      </c>
      <c r="AV200" s="5" t="s">
        <v>52</v>
      </c>
      <c r="AW200" s="5">
        <v>0</v>
      </c>
      <c r="AX200" s="5">
        <v>91</v>
      </c>
    </row>
    <row r="201" spans="1:50">
      <c r="A201" s="5" t="s">
        <v>480</v>
      </c>
      <c r="B201" s="5" t="s">
        <v>228</v>
      </c>
      <c r="C201" s="5" t="s">
        <v>163</v>
      </c>
      <c r="D201" s="5">
        <v>19.2</v>
      </c>
      <c r="E201" s="5">
        <v>55.4</v>
      </c>
      <c r="F201" s="5">
        <v>190.5</v>
      </c>
      <c r="G201" s="5">
        <v>549</v>
      </c>
      <c r="H201" s="5">
        <v>28000</v>
      </c>
      <c r="I201" s="5">
        <v>28000</v>
      </c>
      <c r="J201" s="5">
        <v>28000</v>
      </c>
      <c r="K201" s="5">
        <v>2827</v>
      </c>
      <c r="L201" s="5">
        <v>2827</v>
      </c>
      <c r="M201" s="5" t="s">
        <v>61</v>
      </c>
      <c r="N201" s="5" t="s">
        <v>478</v>
      </c>
      <c r="O201" s="5" t="s">
        <v>459</v>
      </c>
      <c r="P201" s="5" t="s">
        <v>28</v>
      </c>
      <c r="R201" s="5">
        <v>0</v>
      </c>
      <c r="S201" s="5">
        <v>2000</v>
      </c>
      <c r="T201" s="5">
        <v>0</v>
      </c>
      <c r="U201" s="5">
        <v>827</v>
      </c>
      <c r="V201" s="5">
        <v>0</v>
      </c>
      <c r="W201" s="5">
        <v>30827</v>
      </c>
      <c r="X201" s="5">
        <v>209.7</v>
      </c>
      <c r="Y201" s="5">
        <v>604.5</v>
      </c>
      <c r="Z201" s="5">
        <v>147</v>
      </c>
      <c r="AA201" s="5">
        <v>51</v>
      </c>
      <c r="AB201" s="5">
        <v>0.3</v>
      </c>
      <c r="AC201" s="5">
        <v>50</v>
      </c>
      <c r="AD201" s="5">
        <v>460</v>
      </c>
      <c r="AE201" s="5">
        <v>0</v>
      </c>
      <c r="AF201" s="5">
        <v>0</v>
      </c>
      <c r="AG201" s="5">
        <v>0</v>
      </c>
      <c r="AH201">
        <v>7.3999999999999996E-2</v>
      </c>
      <c r="AI201">
        <v>2072</v>
      </c>
      <c r="AJ201">
        <v>209.19799999999998</v>
      </c>
      <c r="AK201" s="5">
        <v>61.198</v>
      </c>
      <c r="AL201" s="5">
        <v>2281.1979999999999</v>
      </c>
      <c r="AM201" s="5" t="s">
        <v>58</v>
      </c>
      <c r="AN201" s="5" t="s">
        <v>58</v>
      </c>
      <c r="AO201" s="5" t="s">
        <v>58</v>
      </c>
      <c r="AP201" s="5" t="s">
        <v>58</v>
      </c>
      <c r="AQ201" s="5" t="s">
        <v>58</v>
      </c>
      <c r="AR201" s="5" t="s">
        <v>58</v>
      </c>
      <c r="AS201" s="5">
        <v>3715</v>
      </c>
      <c r="AT201" s="5" t="s">
        <v>62</v>
      </c>
      <c r="AU201" s="5" t="s">
        <v>63</v>
      </c>
      <c r="AV201" s="5" t="s">
        <v>440</v>
      </c>
      <c r="AW201" s="5">
        <v>209.19799999999998</v>
      </c>
      <c r="AX201" s="5">
        <v>73</v>
      </c>
    </row>
    <row r="202" spans="1:50">
      <c r="A202" s="5" t="s">
        <v>490</v>
      </c>
      <c r="B202" s="5" t="s">
        <v>370</v>
      </c>
      <c r="C202" s="5" t="s">
        <v>358</v>
      </c>
      <c r="D202" s="5">
        <v>12</v>
      </c>
      <c r="E202" s="5" t="s">
        <v>475</v>
      </c>
      <c r="F202" s="5">
        <v>0</v>
      </c>
      <c r="G202" s="5" t="s">
        <v>475</v>
      </c>
      <c r="H202" s="5">
        <v>0</v>
      </c>
      <c r="I202" s="5">
        <v>0</v>
      </c>
      <c r="J202" s="5">
        <v>0</v>
      </c>
      <c r="K202" s="5">
        <v>12000</v>
      </c>
      <c r="L202" s="5">
        <v>9000</v>
      </c>
      <c r="M202" s="5" t="s">
        <v>250</v>
      </c>
      <c r="N202" s="5" t="s">
        <v>478</v>
      </c>
      <c r="O202" s="5" t="s">
        <v>459</v>
      </c>
      <c r="P202" s="5" t="s">
        <v>28</v>
      </c>
      <c r="Q202" s="5" t="s">
        <v>533</v>
      </c>
      <c r="R202" s="5">
        <v>0</v>
      </c>
      <c r="S202" s="5">
        <v>9000</v>
      </c>
      <c r="T202" s="5">
        <v>0</v>
      </c>
      <c r="U202" s="5">
        <v>0</v>
      </c>
      <c r="V202" s="5">
        <v>0</v>
      </c>
      <c r="W202" s="5">
        <v>9000</v>
      </c>
      <c r="X202" s="5">
        <v>12</v>
      </c>
      <c r="Y202" s="5" t="s">
        <v>58</v>
      </c>
      <c r="Z202" s="5">
        <v>750</v>
      </c>
      <c r="AA202" s="5" t="s">
        <v>58</v>
      </c>
      <c r="AB202" s="5" t="s">
        <v>68</v>
      </c>
      <c r="AC202" s="5" t="s">
        <v>68</v>
      </c>
      <c r="AD202" s="5">
        <v>0</v>
      </c>
      <c r="AE202" s="5">
        <v>0</v>
      </c>
      <c r="AF202" s="5">
        <v>0</v>
      </c>
      <c r="AG202" s="5">
        <v>0</v>
      </c>
      <c r="AH202">
        <v>5.4399999999999997E-2</v>
      </c>
      <c r="AI202">
        <v>0</v>
      </c>
      <c r="AJ202">
        <v>489.59999999999997</v>
      </c>
      <c r="AK202" s="5">
        <v>0</v>
      </c>
      <c r="AL202" s="5">
        <v>489.59999999999997</v>
      </c>
      <c r="AM202" s="5">
        <v>6000</v>
      </c>
      <c r="AN202" s="5">
        <v>3000</v>
      </c>
      <c r="AO202" s="5">
        <v>3000</v>
      </c>
      <c r="AP202" s="5">
        <v>3000</v>
      </c>
      <c r="AQ202" s="5">
        <v>3000</v>
      </c>
      <c r="AR202" s="5">
        <v>3000</v>
      </c>
      <c r="AS202" s="5">
        <v>3719</v>
      </c>
      <c r="AT202" s="5" t="s">
        <v>62</v>
      </c>
      <c r="AU202" s="5" t="s">
        <v>63</v>
      </c>
      <c r="AV202" s="5" t="s">
        <v>52</v>
      </c>
      <c r="AW202" s="5">
        <v>0</v>
      </c>
      <c r="AX202" s="5">
        <v>91</v>
      </c>
    </row>
    <row r="203" spans="1:50">
      <c r="A203" s="5" t="s">
        <v>497</v>
      </c>
      <c r="B203" s="5" t="s">
        <v>371</v>
      </c>
      <c r="C203" s="5" t="s">
        <v>358</v>
      </c>
      <c r="D203" s="5" t="s">
        <v>474</v>
      </c>
      <c r="E203" s="5">
        <v>0</v>
      </c>
      <c r="F203" s="5" t="s">
        <v>475</v>
      </c>
      <c r="G203" s="5">
        <v>57.1</v>
      </c>
      <c r="H203" s="5">
        <v>30000</v>
      </c>
      <c r="I203" s="5">
        <v>30000</v>
      </c>
      <c r="J203" s="5">
        <v>30000</v>
      </c>
      <c r="K203" s="5">
        <v>0</v>
      </c>
      <c r="L203" s="5">
        <v>0</v>
      </c>
      <c r="M203" s="5" t="s">
        <v>250</v>
      </c>
      <c r="N203" s="5" t="s">
        <v>478</v>
      </c>
      <c r="O203" s="5" t="s">
        <v>459</v>
      </c>
      <c r="P203" s="5" t="s">
        <v>28</v>
      </c>
      <c r="Q203" s="5" t="s">
        <v>533</v>
      </c>
      <c r="R203" s="5" t="s">
        <v>640</v>
      </c>
      <c r="S203" s="5">
        <v>0</v>
      </c>
      <c r="T203" s="5">
        <v>0</v>
      </c>
      <c r="U203" s="5">
        <v>0</v>
      </c>
      <c r="V203" s="5">
        <v>0</v>
      </c>
      <c r="W203" s="5">
        <v>30000</v>
      </c>
      <c r="X203" s="5" t="s">
        <v>58</v>
      </c>
      <c r="Y203" s="5">
        <v>57.1</v>
      </c>
      <c r="Z203" s="5">
        <v>0</v>
      </c>
      <c r="AA203" s="5">
        <v>525</v>
      </c>
      <c r="AB203" s="5" t="s">
        <v>65</v>
      </c>
      <c r="AC203" s="5" t="s">
        <v>65</v>
      </c>
      <c r="AD203" s="5">
        <v>0</v>
      </c>
      <c r="AE203" s="5">
        <v>3721</v>
      </c>
      <c r="AF203" s="5">
        <v>3000</v>
      </c>
      <c r="AG203" s="5">
        <v>2000</v>
      </c>
      <c r="AH203">
        <v>0.03</v>
      </c>
      <c r="AI203">
        <v>900</v>
      </c>
      <c r="AJ203">
        <v>0</v>
      </c>
      <c r="AK203" s="5">
        <v>0</v>
      </c>
      <c r="AL203" s="5">
        <v>900</v>
      </c>
      <c r="AM203" s="5">
        <v>0</v>
      </c>
      <c r="AN203" s="5">
        <v>6000</v>
      </c>
      <c r="AO203" s="5">
        <v>3000</v>
      </c>
      <c r="AP203" s="5">
        <v>3000</v>
      </c>
      <c r="AQ203" s="5">
        <v>3000</v>
      </c>
      <c r="AR203" s="5">
        <v>3000</v>
      </c>
      <c r="AS203" s="5">
        <v>3719</v>
      </c>
      <c r="AT203" s="5" t="s">
        <v>62</v>
      </c>
      <c r="AU203" s="5" t="s">
        <v>63</v>
      </c>
      <c r="AV203" s="5" t="s">
        <v>52</v>
      </c>
      <c r="AW203" s="5">
        <v>0</v>
      </c>
      <c r="AX203" s="5">
        <v>91</v>
      </c>
    </row>
    <row r="204" spans="1:50">
      <c r="A204" s="5" t="s">
        <v>477</v>
      </c>
      <c r="B204" s="5" t="s">
        <v>372</v>
      </c>
      <c r="C204" s="5" t="s">
        <v>358</v>
      </c>
      <c r="D204" s="5" t="s">
        <v>474</v>
      </c>
      <c r="E204" s="5" t="s">
        <v>475</v>
      </c>
      <c r="F204" s="5" t="s">
        <v>475</v>
      </c>
      <c r="G204" s="5" t="s">
        <v>475</v>
      </c>
      <c r="H204" s="5">
        <v>0</v>
      </c>
      <c r="I204" s="5">
        <v>0</v>
      </c>
      <c r="J204" s="5">
        <v>0</v>
      </c>
      <c r="K204" s="5">
        <v>3000</v>
      </c>
      <c r="L204" s="5">
        <v>3000</v>
      </c>
      <c r="M204" s="5" t="s">
        <v>250</v>
      </c>
      <c r="N204" s="5" t="s">
        <v>476</v>
      </c>
      <c r="O204" s="5" t="s">
        <v>459</v>
      </c>
      <c r="P204" s="5" t="s">
        <v>28</v>
      </c>
      <c r="Q204" s="5" t="s">
        <v>582</v>
      </c>
      <c r="R204" s="5" t="s">
        <v>641</v>
      </c>
      <c r="S204" s="5">
        <v>3000</v>
      </c>
      <c r="T204" s="5">
        <v>0</v>
      </c>
      <c r="U204" s="5">
        <v>0</v>
      </c>
      <c r="V204" s="5">
        <v>0</v>
      </c>
      <c r="W204" s="5">
        <v>3000</v>
      </c>
      <c r="X204" s="5" t="s">
        <v>58</v>
      </c>
      <c r="Y204" s="5" t="s">
        <v>58</v>
      </c>
      <c r="Z204" s="5">
        <v>0</v>
      </c>
      <c r="AA204" s="5" t="s">
        <v>58</v>
      </c>
      <c r="AB204" s="5" t="s">
        <v>68</v>
      </c>
      <c r="AC204" s="5" t="s">
        <v>68</v>
      </c>
      <c r="AD204" s="5">
        <v>0</v>
      </c>
      <c r="AE204" s="5">
        <v>0</v>
      </c>
      <c r="AF204" s="5">
        <v>0</v>
      </c>
      <c r="AG204" s="5">
        <v>0</v>
      </c>
      <c r="AH204">
        <v>9.4000000000000004E-3</v>
      </c>
      <c r="AI204">
        <v>0</v>
      </c>
      <c r="AJ204">
        <v>28.200000000000003</v>
      </c>
      <c r="AK204" s="5">
        <v>0</v>
      </c>
      <c r="AL204" s="5">
        <v>28.200000000000003</v>
      </c>
      <c r="AM204" s="5" t="s">
        <v>58</v>
      </c>
      <c r="AN204" s="5" t="s">
        <v>58</v>
      </c>
      <c r="AO204" s="5" t="s">
        <v>58</v>
      </c>
      <c r="AP204" s="5" t="s">
        <v>58</v>
      </c>
      <c r="AQ204" s="5" t="s">
        <v>58</v>
      </c>
      <c r="AR204" s="5" t="s">
        <v>58</v>
      </c>
      <c r="AS204" s="5">
        <v>3719</v>
      </c>
      <c r="AT204" s="5" t="s">
        <v>62</v>
      </c>
      <c r="AU204" s="5" t="s">
        <v>63</v>
      </c>
      <c r="AV204" s="5" t="s">
        <v>440</v>
      </c>
      <c r="AW204" s="5">
        <v>28.200000000000003</v>
      </c>
      <c r="AX204" s="5">
        <v>86</v>
      </c>
    </row>
    <row r="205" spans="1:50">
      <c r="A205" s="5" t="s">
        <v>497</v>
      </c>
      <c r="B205" s="5" t="s">
        <v>373</v>
      </c>
      <c r="C205" s="5" t="s">
        <v>358</v>
      </c>
      <c r="D205" s="5" t="s">
        <v>474</v>
      </c>
      <c r="E205" s="5">
        <v>7</v>
      </c>
      <c r="F205" s="5" t="s">
        <v>475</v>
      </c>
      <c r="G205" s="5">
        <v>2.2999999999999998</v>
      </c>
      <c r="H205" s="5">
        <v>3000</v>
      </c>
      <c r="I205" s="5">
        <v>3000</v>
      </c>
      <c r="J205" s="5">
        <v>3000</v>
      </c>
      <c r="K205" s="5">
        <v>9000</v>
      </c>
      <c r="L205" s="5">
        <v>9000</v>
      </c>
      <c r="M205" s="5" t="s">
        <v>250</v>
      </c>
      <c r="N205" s="5" t="s">
        <v>478</v>
      </c>
      <c r="O205" s="5" t="s">
        <v>459</v>
      </c>
      <c r="P205" s="5" t="s">
        <v>28</v>
      </c>
      <c r="Q205" s="5" t="s">
        <v>533</v>
      </c>
      <c r="R205" s="5" t="s">
        <v>642</v>
      </c>
      <c r="S205" s="5">
        <v>9000</v>
      </c>
      <c r="T205" s="5">
        <v>0</v>
      </c>
      <c r="U205" s="5">
        <v>0</v>
      </c>
      <c r="V205" s="5">
        <v>0</v>
      </c>
      <c r="W205" s="5">
        <v>12000</v>
      </c>
      <c r="X205" s="5" t="s">
        <v>58</v>
      </c>
      <c r="Y205" s="5">
        <v>9.4</v>
      </c>
      <c r="Z205" s="5">
        <v>0</v>
      </c>
      <c r="AA205" s="5">
        <v>1278</v>
      </c>
      <c r="AB205" s="5" t="s">
        <v>65</v>
      </c>
      <c r="AC205" s="5" t="s">
        <v>65</v>
      </c>
      <c r="AD205" s="5">
        <v>0</v>
      </c>
      <c r="AE205" s="5">
        <v>9000</v>
      </c>
      <c r="AF205" s="5">
        <v>2500</v>
      </c>
      <c r="AG205" s="5">
        <v>0</v>
      </c>
      <c r="AH205">
        <v>4.5600000000000002E-2</v>
      </c>
      <c r="AI205">
        <v>136.80000000000001</v>
      </c>
      <c r="AJ205">
        <v>410.40000000000003</v>
      </c>
      <c r="AK205" s="5">
        <v>0</v>
      </c>
      <c r="AL205" s="5">
        <v>547.20000000000005</v>
      </c>
      <c r="AM205" s="5">
        <v>6000</v>
      </c>
      <c r="AN205" s="5">
        <v>6000</v>
      </c>
      <c r="AO205" s="5">
        <v>6000</v>
      </c>
      <c r="AP205" s="5">
        <v>6000</v>
      </c>
      <c r="AQ205" s="5">
        <v>6000</v>
      </c>
      <c r="AR205" s="5">
        <v>6000</v>
      </c>
      <c r="AS205" s="5">
        <v>3719</v>
      </c>
      <c r="AT205" s="5" t="s">
        <v>62</v>
      </c>
      <c r="AU205" s="5" t="s">
        <v>63</v>
      </c>
      <c r="AV205" s="5" t="s">
        <v>52</v>
      </c>
      <c r="AW205" s="5">
        <v>0</v>
      </c>
      <c r="AX205" s="5">
        <v>91</v>
      </c>
    </row>
    <row r="206" spans="1:50">
      <c r="A206" s="5" t="s">
        <v>480</v>
      </c>
      <c r="B206" s="5" t="s">
        <v>374</v>
      </c>
      <c r="C206" s="5" t="s">
        <v>358</v>
      </c>
      <c r="D206" s="5">
        <v>25.3</v>
      </c>
      <c r="E206" s="5">
        <v>10.5</v>
      </c>
      <c r="F206" s="5">
        <v>33.4</v>
      </c>
      <c r="G206" s="5">
        <v>13.8</v>
      </c>
      <c r="H206" s="5">
        <v>60000</v>
      </c>
      <c r="I206" s="5">
        <v>60000</v>
      </c>
      <c r="J206" s="5">
        <v>60000</v>
      </c>
      <c r="K206" s="5">
        <v>45475</v>
      </c>
      <c r="L206" s="5">
        <v>45475</v>
      </c>
      <c r="M206" s="5" t="s">
        <v>250</v>
      </c>
      <c r="N206" s="5" t="s">
        <v>478</v>
      </c>
      <c r="O206" s="5" t="s">
        <v>459</v>
      </c>
      <c r="P206" s="5" t="s">
        <v>28</v>
      </c>
      <c r="Q206" s="5" t="s">
        <v>643</v>
      </c>
      <c r="R206" s="5" t="s">
        <v>644</v>
      </c>
      <c r="S206" s="5">
        <v>12000</v>
      </c>
      <c r="T206" s="5">
        <v>15000</v>
      </c>
      <c r="U206" s="5">
        <v>18475</v>
      </c>
      <c r="V206" s="5">
        <v>0</v>
      </c>
      <c r="W206" s="5">
        <v>105475</v>
      </c>
      <c r="X206" s="5">
        <v>58.8</v>
      </c>
      <c r="Y206" s="5">
        <v>24.3</v>
      </c>
      <c r="Z206" s="5">
        <v>1794</v>
      </c>
      <c r="AA206" s="5">
        <v>4333</v>
      </c>
      <c r="AB206" s="5">
        <v>2.4</v>
      </c>
      <c r="AC206" s="5">
        <v>150</v>
      </c>
      <c r="AD206" s="5">
        <v>0</v>
      </c>
      <c r="AE206" s="5">
        <v>21000</v>
      </c>
      <c r="AF206" s="5">
        <v>18000</v>
      </c>
      <c r="AG206" s="5">
        <v>33000</v>
      </c>
      <c r="AH206">
        <v>3.6799999999999999E-2</v>
      </c>
      <c r="AI206">
        <v>2208</v>
      </c>
      <c r="AJ206">
        <v>1673.48</v>
      </c>
      <c r="AK206" s="5">
        <v>1231.8799999999999</v>
      </c>
      <c r="AL206" s="5">
        <v>3881.48</v>
      </c>
      <c r="AM206" s="5">
        <v>12000</v>
      </c>
      <c r="AN206" s="5">
        <v>18000</v>
      </c>
      <c r="AO206" s="5">
        <v>18000</v>
      </c>
      <c r="AP206" s="5">
        <v>30000</v>
      </c>
      <c r="AQ206" s="5">
        <v>30000</v>
      </c>
      <c r="AR206" s="5">
        <v>24000</v>
      </c>
      <c r="AS206" s="5">
        <v>3719</v>
      </c>
      <c r="AT206" s="5" t="s">
        <v>62</v>
      </c>
      <c r="AU206" s="5" t="s">
        <v>63</v>
      </c>
      <c r="AV206" s="5" t="s">
        <v>440</v>
      </c>
      <c r="AW206" s="5">
        <v>1673.48</v>
      </c>
      <c r="AX206" s="5">
        <v>57</v>
      </c>
    </row>
    <row r="207" spans="1:50">
      <c r="A207" s="5" t="s">
        <v>480</v>
      </c>
      <c r="B207" s="5" t="s">
        <v>375</v>
      </c>
      <c r="C207" s="5" t="s">
        <v>358</v>
      </c>
      <c r="D207" s="5">
        <v>20.5</v>
      </c>
      <c r="E207" s="5">
        <v>13.8</v>
      </c>
      <c r="F207" s="5">
        <v>8.9</v>
      </c>
      <c r="G207" s="5">
        <v>6</v>
      </c>
      <c r="H207" s="5">
        <v>60000</v>
      </c>
      <c r="I207" s="5">
        <v>60000</v>
      </c>
      <c r="J207" s="5">
        <v>60000</v>
      </c>
      <c r="K207" s="5">
        <v>117119</v>
      </c>
      <c r="L207" s="5">
        <v>137744</v>
      </c>
      <c r="M207" s="5" t="s">
        <v>250</v>
      </c>
      <c r="N207" s="5" t="s">
        <v>478</v>
      </c>
      <c r="O207" s="5" t="s">
        <v>459</v>
      </c>
      <c r="P207" s="5" t="s">
        <v>28</v>
      </c>
      <c r="Q207" s="5" t="s">
        <v>553</v>
      </c>
      <c r="R207" s="5" t="s">
        <v>645</v>
      </c>
      <c r="S207" s="5">
        <v>66000</v>
      </c>
      <c r="T207" s="5">
        <v>39000</v>
      </c>
      <c r="U207" s="5">
        <v>32744</v>
      </c>
      <c r="V207" s="5">
        <v>0</v>
      </c>
      <c r="W207" s="5">
        <v>197744</v>
      </c>
      <c r="X207" s="5">
        <v>29.4</v>
      </c>
      <c r="Y207" s="5">
        <v>19.8</v>
      </c>
      <c r="Z207" s="5">
        <v>6721</v>
      </c>
      <c r="AA207" s="5">
        <v>10000</v>
      </c>
      <c r="AB207" s="5">
        <v>1.5</v>
      </c>
      <c r="AC207" s="5">
        <v>100</v>
      </c>
      <c r="AD207" s="5">
        <v>0</v>
      </c>
      <c r="AE207" s="5">
        <v>66000</v>
      </c>
      <c r="AF207" s="5">
        <v>42000</v>
      </c>
      <c r="AG207" s="5">
        <v>36000</v>
      </c>
      <c r="AH207">
        <v>2.7099999999999999E-2</v>
      </c>
      <c r="AI207">
        <v>1626</v>
      </c>
      <c r="AJ207">
        <v>3732.8624</v>
      </c>
      <c r="AK207" s="5">
        <v>1944.2623999999998</v>
      </c>
      <c r="AL207" s="5">
        <v>5358.8624</v>
      </c>
      <c r="AM207" s="5">
        <v>36000</v>
      </c>
      <c r="AN207" s="5">
        <v>57000</v>
      </c>
      <c r="AO207" s="5">
        <v>39000</v>
      </c>
      <c r="AP207" s="5">
        <v>30000</v>
      </c>
      <c r="AQ207" s="5">
        <v>30000</v>
      </c>
      <c r="AR207" s="5">
        <v>30000</v>
      </c>
      <c r="AS207" s="5">
        <v>3719</v>
      </c>
      <c r="AT207" s="5" t="s">
        <v>62</v>
      </c>
      <c r="AU207" s="5" t="s">
        <v>63</v>
      </c>
      <c r="AV207" s="5" t="s">
        <v>52</v>
      </c>
      <c r="AW207" s="5">
        <v>0</v>
      </c>
      <c r="AX207" s="5">
        <v>91</v>
      </c>
    </row>
    <row r="208" spans="1:50">
      <c r="A208" s="5" t="s">
        <v>490</v>
      </c>
      <c r="B208" s="5" t="s">
        <v>376</v>
      </c>
      <c r="C208" s="5" t="s">
        <v>358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3000</v>
      </c>
      <c r="L208" s="5">
        <v>0</v>
      </c>
      <c r="M208" s="5" t="s">
        <v>250</v>
      </c>
      <c r="N208" s="5" t="s">
        <v>478</v>
      </c>
      <c r="O208" s="5" t="s">
        <v>459</v>
      </c>
      <c r="P208" s="5" t="s">
        <v>28</v>
      </c>
      <c r="Q208" s="5" t="s">
        <v>533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375</v>
      </c>
      <c r="AA208" s="5">
        <v>30</v>
      </c>
      <c r="AB208" s="5">
        <v>0.1</v>
      </c>
      <c r="AC208" s="5">
        <v>50</v>
      </c>
      <c r="AD208" s="5">
        <v>0</v>
      </c>
      <c r="AE208" s="5">
        <v>269</v>
      </c>
      <c r="AF208" s="5">
        <v>0</v>
      </c>
      <c r="AG208" s="5">
        <v>1199</v>
      </c>
      <c r="AH208">
        <v>4.6100000000000002E-2</v>
      </c>
      <c r="AI208">
        <v>0</v>
      </c>
      <c r="AJ208">
        <v>0</v>
      </c>
      <c r="AK208" s="5">
        <v>0</v>
      </c>
      <c r="AL208" s="5">
        <v>0</v>
      </c>
      <c r="AM208" s="5">
        <v>3000</v>
      </c>
      <c r="AN208" s="5">
        <v>3000</v>
      </c>
      <c r="AO208" s="5">
        <v>3000</v>
      </c>
      <c r="AP208" s="5">
        <v>3000</v>
      </c>
      <c r="AQ208" s="5">
        <v>3000</v>
      </c>
      <c r="AR208" s="5">
        <v>3000</v>
      </c>
      <c r="AS208" s="5">
        <v>3719</v>
      </c>
      <c r="AT208" s="5" t="s">
        <v>62</v>
      </c>
      <c r="AU208" s="5" t="s">
        <v>63</v>
      </c>
      <c r="AV208" s="5" t="s">
        <v>52</v>
      </c>
      <c r="AW208" s="5">
        <v>0</v>
      </c>
      <c r="AX208" s="5">
        <v>91</v>
      </c>
    </row>
    <row r="209" spans="1:50">
      <c r="A209" s="5" t="s">
        <v>480</v>
      </c>
      <c r="B209" s="5" t="s">
        <v>377</v>
      </c>
      <c r="C209" s="5" t="s">
        <v>358</v>
      </c>
      <c r="D209" s="5">
        <v>17.600000000000001</v>
      </c>
      <c r="E209" s="5">
        <v>7.1</v>
      </c>
      <c r="F209" s="5">
        <v>37.4</v>
      </c>
      <c r="G209" s="5">
        <v>15</v>
      </c>
      <c r="H209" s="5">
        <v>90000</v>
      </c>
      <c r="I209" s="5">
        <v>90000</v>
      </c>
      <c r="J209" s="5">
        <v>45000</v>
      </c>
      <c r="K209" s="5">
        <v>42496</v>
      </c>
      <c r="L209" s="5">
        <v>42496</v>
      </c>
      <c r="M209" s="5" t="s">
        <v>250</v>
      </c>
      <c r="N209" s="5" t="s">
        <v>478</v>
      </c>
      <c r="O209" s="5" t="s">
        <v>459</v>
      </c>
      <c r="P209" s="5" t="s">
        <v>28</v>
      </c>
      <c r="Q209" s="5" t="s">
        <v>503</v>
      </c>
      <c r="R209" s="5" t="s">
        <v>646</v>
      </c>
      <c r="S209" s="5">
        <v>18000</v>
      </c>
      <c r="T209" s="5">
        <v>0</v>
      </c>
      <c r="U209" s="5">
        <v>24496</v>
      </c>
      <c r="V209" s="5">
        <v>0</v>
      </c>
      <c r="W209" s="5">
        <v>132496</v>
      </c>
      <c r="X209" s="5">
        <v>55</v>
      </c>
      <c r="Y209" s="5">
        <v>22.1</v>
      </c>
      <c r="Z209" s="5">
        <v>2408</v>
      </c>
      <c r="AA209" s="5">
        <v>6000</v>
      </c>
      <c r="AB209" s="5">
        <v>2.5</v>
      </c>
      <c r="AC209" s="5">
        <v>150</v>
      </c>
      <c r="AD209" s="5">
        <v>0</v>
      </c>
      <c r="AE209" s="5">
        <v>27000</v>
      </c>
      <c r="AF209" s="5">
        <v>27000</v>
      </c>
      <c r="AG209" s="5">
        <v>42000</v>
      </c>
      <c r="AH209">
        <v>3.1899999999999998E-2</v>
      </c>
      <c r="AI209">
        <v>2871</v>
      </c>
      <c r="AJ209">
        <v>1355.6224</v>
      </c>
      <c r="AK209" s="5">
        <v>781.42239999999993</v>
      </c>
      <c r="AL209" s="5">
        <v>4226.6223999999993</v>
      </c>
      <c r="AM209" s="5">
        <v>21000</v>
      </c>
      <c r="AN209" s="5">
        <v>27000</v>
      </c>
      <c r="AO209" s="5">
        <v>30000</v>
      </c>
      <c r="AP209" s="5">
        <v>30000</v>
      </c>
      <c r="AQ209" s="5">
        <v>30000</v>
      </c>
      <c r="AR209" s="5">
        <v>30000</v>
      </c>
      <c r="AS209" s="5">
        <v>3719</v>
      </c>
      <c r="AT209" s="5" t="s">
        <v>62</v>
      </c>
      <c r="AU209" s="5" t="s">
        <v>63</v>
      </c>
      <c r="AV209" s="5" t="s">
        <v>52</v>
      </c>
      <c r="AW209" s="5">
        <v>0</v>
      </c>
      <c r="AX209" s="5">
        <v>91</v>
      </c>
    </row>
    <row r="210" spans="1:50">
      <c r="A210" s="5" t="s">
        <v>480</v>
      </c>
      <c r="B210" s="5" t="s">
        <v>378</v>
      </c>
      <c r="C210" s="5" t="s">
        <v>358</v>
      </c>
      <c r="D210" s="5">
        <v>6</v>
      </c>
      <c r="E210" s="5">
        <v>1.4</v>
      </c>
      <c r="F210" s="5">
        <v>14</v>
      </c>
      <c r="G210" s="5">
        <v>3.2</v>
      </c>
      <c r="H210" s="5">
        <v>21000</v>
      </c>
      <c r="I210" s="5">
        <v>21000</v>
      </c>
      <c r="J210" s="5">
        <v>21000</v>
      </c>
      <c r="K210" s="5">
        <v>9000</v>
      </c>
      <c r="L210" s="5">
        <v>9000</v>
      </c>
      <c r="M210" s="5" t="s">
        <v>250</v>
      </c>
      <c r="N210" s="5" t="s">
        <v>478</v>
      </c>
      <c r="O210" s="5" t="s">
        <v>459</v>
      </c>
      <c r="P210" s="5" t="s">
        <v>28</v>
      </c>
      <c r="Q210" s="5" t="s">
        <v>647</v>
      </c>
      <c r="R210" s="5" t="s">
        <v>648</v>
      </c>
      <c r="S210" s="5">
        <v>9000</v>
      </c>
      <c r="T210" s="5">
        <v>0</v>
      </c>
      <c r="U210" s="5">
        <v>0</v>
      </c>
      <c r="V210" s="5">
        <v>0</v>
      </c>
      <c r="W210" s="5">
        <v>30000</v>
      </c>
      <c r="X210" s="5">
        <v>20</v>
      </c>
      <c r="Y210" s="5">
        <v>4.5999999999999996</v>
      </c>
      <c r="Z210" s="5">
        <v>1500</v>
      </c>
      <c r="AA210" s="5">
        <v>6473</v>
      </c>
      <c r="AB210" s="5">
        <v>4.3</v>
      </c>
      <c r="AC210" s="5">
        <v>150</v>
      </c>
      <c r="AD210" s="5">
        <v>0</v>
      </c>
      <c r="AE210" s="5">
        <v>31859</v>
      </c>
      <c r="AF210" s="5">
        <v>35000</v>
      </c>
      <c r="AG210" s="5">
        <v>41300</v>
      </c>
      <c r="AH210">
        <v>0.1512</v>
      </c>
      <c r="AI210">
        <v>3175.2</v>
      </c>
      <c r="AJ210">
        <v>1360.8</v>
      </c>
      <c r="AK210" s="5">
        <v>0</v>
      </c>
      <c r="AL210" s="5">
        <v>4536</v>
      </c>
      <c r="AM210" s="5">
        <v>21000</v>
      </c>
      <c r="AN210" s="5">
        <v>45000</v>
      </c>
      <c r="AO210" s="5">
        <v>39000</v>
      </c>
      <c r="AP210" s="5">
        <v>48000</v>
      </c>
      <c r="AQ210" s="5">
        <v>24000</v>
      </c>
      <c r="AR210" s="5">
        <v>15000</v>
      </c>
      <c r="AS210" s="5">
        <v>3719</v>
      </c>
      <c r="AT210" s="5" t="s">
        <v>62</v>
      </c>
      <c r="AU210" s="5" t="s">
        <v>63</v>
      </c>
      <c r="AV210" s="5" t="s">
        <v>52</v>
      </c>
      <c r="AW210" s="5">
        <v>0</v>
      </c>
      <c r="AX210" s="5">
        <v>91</v>
      </c>
    </row>
    <row r="211" spans="1:50">
      <c r="A211" s="5" t="s">
        <v>480</v>
      </c>
      <c r="B211" s="5" t="s">
        <v>379</v>
      </c>
      <c r="C211" s="5" t="s">
        <v>358</v>
      </c>
      <c r="D211" s="5">
        <v>96</v>
      </c>
      <c r="E211" s="5">
        <v>25.2</v>
      </c>
      <c r="F211" s="5">
        <v>80</v>
      </c>
      <c r="G211" s="5">
        <v>21</v>
      </c>
      <c r="H211" s="5">
        <v>24000</v>
      </c>
      <c r="I211" s="5">
        <v>30000</v>
      </c>
      <c r="J211" s="5">
        <v>18000</v>
      </c>
      <c r="K211" s="5">
        <v>39000</v>
      </c>
      <c r="L211" s="5">
        <v>36000</v>
      </c>
      <c r="M211" s="5" t="s">
        <v>250</v>
      </c>
      <c r="N211" s="5" t="s">
        <v>478</v>
      </c>
      <c r="O211" s="5" t="s">
        <v>459</v>
      </c>
      <c r="P211" s="5" t="s">
        <v>28</v>
      </c>
      <c r="Q211" s="5" t="s">
        <v>573</v>
      </c>
      <c r="R211" s="5" t="s">
        <v>649</v>
      </c>
      <c r="S211" s="5">
        <v>36000</v>
      </c>
      <c r="T211" s="5">
        <v>0</v>
      </c>
      <c r="U211" s="5">
        <v>0</v>
      </c>
      <c r="V211" s="5">
        <v>0</v>
      </c>
      <c r="W211" s="5">
        <v>66000</v>
      </c>
      <c r="X211" s="5">
        <v>176</v>
      </c>
      <c r="Y211" s="5">
        <v>46.3</v>
      </c>
      <c r="Z211" s="5">
        <v>375</v>
      </c>
      <c r="AA211" s="5">
        <v>1427</v>
      </c>
      <c r="AB211" s="5">
        <v>3.8</v>
      </c>
      <c r="AC211" s="5">
        <v>150</v>
      </c>
      <c r="AD211" s="5">
        <v>0</v>
      </c>
      <c r="AE211" s="5">
        <v>3841</v>
      </c>
      <c r="AF211" s="5">
        <v>12000</v>
      </c>
      <c r="AG211" s="5">
        <v>12000</v>
      </c>
      <c r="AH211">
        <v>0.2185</v>
      </c>
      <c r="AI211">
        <v>6555</v>
      </c>
      <c r="AJ211">
        <v>7866</v>
      </c>
      <c r="AK211" s="5">
        <v>0</v>
      </c>
      <c r="AL211" s="5">
        <v>14421</v>
      </c>
      <c r="AM211" s="5">
        <v>6000</v>
      </c>
      <c r="AN211" s="5">
        <v>6000</v>
      </c>
      <c r="AO211" s="5">
        <v>12000</v>
      </c>
      <c r="AP211" s="5">
        <v>12000</v>
      </c>
      <c r="AQ211" s="5">
        <v>15000</v>
      </c>
      <c r="AR211" s="5">
        <v>15000</v>
      </c>
      <c r="AS211" s="5">
        <v>3719</v>
      </c>
      <c r="AT211" s="5" t="s">
        <v>62</v>
      </c>
      <c r="AU211" s="5" t="s">
        <v>63</v>
      </c>
      <c r="AV211" s="5" t="s">
        <v>440</v>
      </c>
      <c r="AW211" s="5">
        <v>7866</v>
      </c>
      <c r="AX211" s="5">
        <v>35</v>
      </c>
    </row>
    <row r="212" spans="1:50">
      <c r="A212" s="5" t="s">
        <v>480</v>
      </c>
      <c r="B212" s="5" t="s">
        <v>380</v>
      </c>
      <c r="C212" s="5" t="s">
        <v>358</v>
      </c>
      <c r="D212" s="5">
        <v>4.2</v>
      </c>
      <c r="E212" s="5">
        <v>3.1</v>
      </c>
      <c r="F212" s="5">
        <v>13.7</v>
      </c>
      <c r="G212" s="5">
        <v>10.1</v>
      </c>
      <c r="H212" s="5">
        <v>108000</v>
      </c>
      <c r="I212" s="5">
        <v>108000</v>
      </c>
      <c r="J212" s="5">
        <v>108000</v>
      </c>
      <c r="K212" s="5">
        <v>48000</v>
      </c>
      <c r="L212" s="5">
        <v>33000</v>
      </c>
      <c r="M212" s="5" t="s">
        <v>250</v>
      </c>
      <c r="N212" s="5" t="s">
        <v>478</v>
      </c>
      <c r="O212" s="5" t="s">
        <v>459</v>
      </c>
      <c r="P212" s="5" t="s">
        <v>28</v>
      </c>
      <c r="Q212" s="5" t="s">
        <v>650</v>
      </c>
      <c r="R212" s="5" t="s">
        <v>651</v>
      </c>
      <c r="S212" s="5">
        <v>33000</v>
      </c>
      <c r="T212" s="5">
        <v>0</v>
      </c>
      <c r="U212" s="5">
        <v>0</v>
      </c>
      <c r="V212" s="5">
        <v>0</v>
      </c>
      <c r="W212" s="5">
        <v>141000</v>
      </c>
      <c r="X212" s="5">
        <v>17.899999999999999</v>
      </c>
      <c r="Y212" s="5">
        <v>13.1</v>
      </c>
      <c r="Z212" s="5">
        <v>7875</v>
      </c>
      <c r="AA212" s="5">
        <v>10733</v>
      </c>
      <c r="AB212" s="5">
        <v>1.4</v>
      </c>
      <c r="AC212" s="5">
        <v>100</v>
      </c>
      <c r="AD212" s="5">
        <v>0</v>
      </c>
      <c r="AE212" s="5">
        <v>64917</v>
      </c>
      <c r="AF212" s="5">
        <v>45162</v>
      </c>
      <c r="AG212" s="5">
        <v>42792</v>
      </c>
      <c r="AH212">
        <v>6.0199999999999997E-2</v>
      </c>
      <c r="AI212">
        <v>6501.5999999999995</v>
      </c>
      <c r="AJ212">
        <v>1986.6</v>
      </c>
      <c r="AK212" s="5">
        <v>0</v>
      </c>
      <c r="AL212" s="5">
        <v>8488.1999999999989</v>
      </c>
      <c r="AM212" s="5">
        <v>45000</v>
      </c>
      <c r="AN212" s="5">
        <v>60000</v>
      </c>
      <c r="AO212" s="5">
        <v>48000</v>
      </c>
      <c r="AP212" s="5">
        <v>45000</v>
      </c>
      <c r="AQ212" s="5">
        <v>30000</v>
      </c>
      <c r="AR212" s="5">
        <v>30000</v>
      </c>
      <c r="AS212" s="5">
        <v>3719</v>
      </c>
      <c r="AT212" s="5" t="s">
        <v>62</v>
      </c>
      <c r="AU212" s="5" t="s">
        <v>63</v>
      </c>
      <c r="AV212" s="5" t="s">
        <v>52</v>
      </c>
      <c r="AW212" s="5">
        <v>0</v>
      </c>
      <c r="AX212" s="5">
        <v>91</v>
      </c>
    </row>
    <row r="213" spans="1:50">
      <c r="A213" s="5" t="s">
        <v>490</v>
      </c>
      <c r="B213" s="5" t="s">
        <v>381</v>
      </c>
      <c r="C213" s="5" t="s">
        <v>358</v>
      </c>
      <c r="D213" s="5">
        <v>0</v>
      </c>
      <c r="E213" s="5" t="s">
        <v>475</v>
      </c>
      <c r="F213" s="5">
        <v>0</v>
      </c>
      <c r="G213" s="5" t="s">
        <v>475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 t="s">
        <v>250</v>
      </c>
      <c r="N213" s="5" t="s">
        <v>476</v>
      </c>
      <c r="O213" s="5" t="s">
        <v>493</v>
      </c>
      <c r="P213" s="5" t="s">
        <v>28</v>
      </c>
      <c r="Q213" s="5" t="s">
        <v>652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 t="s">
        <v>58</v>
      </c>
      <c r="Z213" s="5">
        <v>1875</v>
      </c>
      <c r="AA213" s="5" t="s">
        <v>58</v>
      </c>
      <c r="AB213" s="5" t="s">
        <v>68</v>
      </c>
      <c r="AC213" s="5" t="s">
        <v>68</v>
      </c>
      <c r="AD213" s="5">
        <v>0</v>
      </c>
      <c r="AE213" s="5">
        <v>0</v>
      </c>
      <c r="AF213" s="5">
        <v>0</v>
      </c>
      <c r="AG213" s="5">
        <v>0</v>
      </c>
      <c r="AH213">
        <v>0</v>
      </c>
      <c r="AI213">
        <v>0</v>
      </c>
      <c r="AJ213">
        <v>0</v>
      </c>
      <c r="AK213" s="5">
        <v>0</v>
      </c>
      <c r="AL213" s="5">
        <v>0</v>
      </c>
      <c r="AM213" s="5" t="s">
        <v>58</v>
      </c>
      <c r="AN213" s="5" t="s">
        <v>58</v>
      </c>
      <c r="AO213" s="5" t="s">
        <v>58</v>
      </c>
      <c r="AP213" s="5" t="s">
        <v>58</v>
      </c>
      <c r="AQ213" s="5" t="s">
        <v>58</v>
      </c>
      <c r="AR213" s="5" t="s">
        <v>58</v>
      </c>
      <c r="AS213" s="5">
        <v>3719</v>
      </c>
      <c r="AT213" s="5" t="s">
        <v>62</v>
      </c>
      <c r="AU213" s="5" t="s">
        <v>63</v>
      </c>
      <c r="AV213" s="5" t="s">
        <v>52</v>
      </c>
      <c r="AW213" s="5">
        <v>0</v>
      </c>
      <c r="AX213" s="5">
        <v>91</v>
      </c>
    </row>
    <row r="214" spans="1:50">
      <c r="A214" s="5" t="s">
        <v>490</v>
      </c>
      <c r="B214" s="5" t="s">
        <v>382</v>
      </c>
      <c r="C214" s="5" t="s">
        <v>383</v>
      </c>
      <c r="D214" s="5">
        <v>11.1</v>
      </c>
      <c r="E214" s="5" t="s">
        <v>475</v>
      </c>
      <c r="F214" s="5">
        <v>0</v>
      </c>
      <c r="G214" s="5" t="s">
        <v>475</v>
      </c>
      <c r="H214" s="5">
        <v>0</v>
      </c>
      <c r="I214" s="5">
        <v>0</v>
      </c>
      <c r="J214" s="5">
        <v>0</v>
      </c>
      <c r="K214" s="5">
        <v>54000</v>
      </c>
      <c r="L214" s="5">
        <v>54000</v>
      </c>
      <c r="M214" s="5" t="s">
        <v>250</v>
      </c>
      <c r="N214" s="5" t="s">
        <v>478</v>
      </c>
      <c r="O214" s="5" t="s">
        <v>486</v>
      </c>
      <c r="P214" s="5" t="s">
        <v>28</v>
      </c>
      <c r="Q214" s="5" t="s">
        <v>653</v>
      </c>
      <c r="R214" s="5">
        <v>0</v>
      </c>
      <c r="S214" s="5">
        <v>54000</v>
      </c>
      <c r="T214" s="5">
        <v>0</v>
      </c>
      <c r="U214" s="5">
        <v>0</v>
      </c>
      <c r="V214" s="5">
        <v>0</v>
      </c>
      <c r="W214" s="5">
        <v>54000</v>
      </c>
      <c r="X214" s="5">
        <v>11.1</v>
      </c>
      <c r="Y214" s="5" t="s">
        <v>58</v>
      </c>
      <c r="Z214" s="5">
        <v>4875</v>
      </c>
      <c r="AA214" s="5">
        <v>0</v>
      </c>
      <c r="AB214" s="5" t="s">
        <v>68</v>
      </c>
      <c r="AC214" s="5" t="s">
        <v>68</v>
      </c>
      <c r="AD214" s="5">
        <v>0</v>
      </c>
      <c r="AE214" s="5">
        <v>0</v>
      </c>
      <c r="AF214" s="5">
        <v>2273</v>
      </c>
      <c r="AG214" s="5">
        <v>0</v>
      </c>
      <c r="AH214">
        <v>5.8099999999999999E-2</v>
      </c>
      <c r="AI214">
        <v>0</v>
      </c>
      <c r="AJ214">
        <v>3137.4</v>
      </c>
      <c r="AK214" s="5">
        <v>0</v>
      </c>
      <c r="AL214" s="5">
        <v>3137.4</v>
      </c>
      <c r="AM214" s="5">
        <v>0</v>
      </c>
      <c r="AN214" s="5">
        <v>0</v>
      </c>
      <c r="AO214" s="5">
        <v>3000</v>
      </c>
      <c r="AP214" s="5">
        <v>0</v>
      </c>
      <c r="AQ214" s="5">
        <v>0</v>
      </c>
      <c r="AR214" s="5">
        <v>0</v>
      </c>
      <c r="AS214" s="5">
        <v>3719</v>
      </c>
      <c r="AT214" s="5" t="s">
        <v>62</v>
      </c>
      <c r="AU214" s="5" t="s">
        <v>63</v>
      </c>
      <c r="AV214" s="5" t="s">
        <v>52</v>
      </c>
      <c r="AW214" s="5">
        <v>0</v>
      </c>
      <c r="AX214" s="5">
        <v>91</v>
      </c>
    </row>
    <row r="215" spans="1:50">
      <c r="A215" s="5" t="s">
        <v>480</v>
      </c>
      <c r="B215" s="5" t="s">
        <v>384</v>
      </c>
      <c r="C215" s="5" t="s">
        <v>383</v>
      </c>
      <c r="D215" s="5">
        <v>21.6</v>
      </c>
      <c r="E215" s="5">
        <v>19.100000000000001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105000</v>
      </c>
      <c r="L215" s="5">
        <v>81000</v>
      </c>
      <c r="M215" s="5" t="s">
        <v>250</v>
      </c>
      <c r="N215" s="5" t="s">
        <v>478</v>
      </c>
      <c r="O215" s="5" t="s">
        <v>486</v>
      </c>
      <c r="P215" s="5" t="s">
        <v>28</v>
      </c>
      <c r="Q215" s="5" t="s">
        <v>654</v>
      </c>
      <c r="R215" s="5" t="s">
        <v>655</v>
      </c>
      <c r="S215" s="5">
        <v>81000</v>
      </c>
      <c r="T215" s="5">
        <v>0</v>
      </c>
      <c r="U215" s="5">
        <v>0</v>
      </c>
      <c r="V215" s="5">
        <v>0</v>
      </c>
      <c r="W215" s="5">
        <v>81000</v>
      </c>
      <c r="X215" s="5">
        <v>21.6</v>
      </c>
      <c r="Y215" s="5">
        <v>19.100000000000001</v>
      </c>
      <c r="Z215" s="5">
        <v>3750</v>
      </c>
      <c r="AA215" s="5">
        <v>4240</v>
      </c>
      <c r="AB215" s="5">
        <v>1.1000000000000001</v>
      </c>
      <c r="AC215" s="5">
        <v>100</v>
      </c>
      <c r="AD215" s="5">
        <v>0</v>
      </c>
      <c r="AE215" s="5">
        <v>21153</v>
      </c>
      <c r="AF215" s="5">
        <v>23556</v>
      </c>
      <c r="AG215" s="5">
        <v>13104</v>
      </c>
      <c r="AH215">
        <v>5.2600000000000001E-2</v>
      </c>
      <c r="AI215">
        <v>0</v>
      </c>
      <c r="AJ215">
        <v>4260.6000000000004</v>
      </c>
      <c r="AK215" s="5">
        <v>0</v>
      </c>
      <c r="AL215" s="5">
        <v>4260.6000000000004</v>
      </c>
      <c r="AM215" s="5">
        <v>30000</v>
      </c>
      <c r="AN215" s="5">
        <v>33000</v>
      </c>
      <c r="AO215" s="5">
        <v>24000</v>
      </c>
      <c r="AP215" s="5">
        <v>15000</v>
      </c>
      <c r="AQ215" s="5">
        <v>15000</v>
      </c>
      <c r="AR215" s="5">
        <v>15000</v>
      </c>
      <c r="AS215" s="5">
        <v>3719</v>
      </c>
      <c r="AT215" s="5" t="s">
        <v>62</v>
      </c>
      <c r="AU215" s="5" t="s">
        <v>63</v>
      </c>
      <c r="AV215" s="5" t="s">
        <v>52</v>
      </c>
      <c r="AW215" s="5">
        <v>0</v>
      </c>
      <c r="AX215" s="5">
        <v>91</v>
      </c>
    </row>
    <row r="216" spans="1:50">
      <c r="A216" s="5" t="s">
        <v>480</v>
      </c>
      <c r="B216" s="5" t="s">
        <v>78</v>
      </c>
      <c r="C216" s="5" t="s">
        <v>60</v>
      </c>
      <c r="D216" s="5">
        <v>0</v>
      </c>
      <c r="E216" s="5">
        <v>0</v>
      </c>
      <c r="F216" s="5">
        <v>50</v>
      </c>
      <c r="G216" s="5">
        <v>32.1</v>
      </c>
      <c r="H216" s="5">
        <v>15000</v>
      </c>
      <c r="I216" s="5">
        <v>12500</v>
      </c>
      <c r="J216" s="5">
        <v>7500</v>
      </c>
      <c r="K216" s="5">
        <v>0</v>
      </c>
      <c r="L216" s="5">
        <v>0</v>
      </c>
      <c r="M216" s="5" t="s">
        <v>61</v>
      </c>
      <c r="N216" s="5" t="s">
        <v>478</v>
      </c>
      <c r="O216" s="5" t="s">
        <v>493</v>
      </c>
      <c r="P216" s="5" t="s">
        <v>495</v>
      </c>
      <c r="Q216" s="5" t="s">
        <v>656</v>
      </c>
      <c r="R216" s="5" t="s">
        <v>656</v>
      </c>
      <c r="S216" s="5">
        <v>0</v>
      </c>
      <c r="T216" s="5">
        <v>0</v>
      </c>
      <c r="U216" s="5">
        <v>0</v>
      </c>
      <c r="V216" s="5">
        <v>0</v>
      </c>
      <c r="W216" s="5">
        <v>12500</v>
      </c>
      <c r="X216" s="5">
        <v>50</v>
      </c>
      <c r="Y216" s="5">
        <v>32.1</v>
      </c>
      <c r="Z216" s="5">
        <v>250</v>
      </c>
      <c r="AA216" s="5">
        <v>389</v>
      </c>
      <c r="AB216" s="5">
        <v>1.6</v>
      </c>
      <c r="AC216" s="5">
        <v>100</v>
      </c>
      <c r="AD216" s="5">
        <v>0</v>
      </c>
      <c r="AE216" s="5">
        <v>505</v>
      </c>
      <c r="AF216" s="5">
        <v>4500</v>
      </c>
      <c r="AG216" s="5">
        <v>1500</v>
      </c>
      <c r="AH216">
        <v>0.32</v>
      </c>
      <c r="AI216">
        <v>4000</v>
      </c>
      <c r="AJ216">
        <v>0</v>
      </c>
      <c r="AK216" s="5">
        <v>0</v>
      </c>
      <c r="AL216" s="5">
        <v>4000</v>
      </c>
      <c r="AM216" s="5" t="s">
        <v>58</v>
      </c>
      <c r="AN216" s="5" t="s">
        <v>58</v>
      </c>
      <c r="AO216" s="5" t="s">
        <v>58</v>
      </c>
      <c r="AP216" s="5" t="s">
        <v>58</v>
      </c>
      <c r="AQ216" s="5" t="s">
        <v>58</v>
      </c>
      <c r="AR216" s="5" t="s">
        <v>58</v>
      </c>
      <c r="AS216" s="5">
        <v>3714</v>
      </c>
      <c r="AT216" s="5" t="s">
        <v>62</v>
      </c>
      <c r="AU216" s="5" t="s">
        <v>63</v>
      </c>
      <c r="AV216" s="5" t="s">
        <v>52</v>
      </c>
      <c r="AW216" s="5">
        <v>0</v>
      </c>
      <c r="AX216" s="5">
        <v>91</v>
      </c>
    </row>
    <row r="217" spans="1:50">
      <c r="A217" s="5" t="s">
        <v>490</v>
      </c>
      <c r="B217" s="5" t="s">
        <v>79</v>
      </c>
      <c r="C217" s="5" t="s">
        <v>60</v>
      </c>
      <c r="D217" s="5">
        <v>7.2</v>
      </c>
      <c r="E217" s="5" t="s">
        <v>475</v>
      </c>
      <c r="F217" s="5">
        <v>3.2</v>
      </c>
      <c r="G217" s="5" t="s">
        <v>475</v>
      </c>
      <c r="H217" s="5">
        <v>10000</v>
      </c>
      <c r="I217" s="5">
        <v>10000</v>
      </c>
      <c r="J217" s="5">
        <v>10000</v>
      </c>
      <c r="K217" s="5">
        <v>22500</v>
      </c>
      <c r="L217" s="5">
        <v>22500</v>
      </c>
      <c r="M217" s="5" t="s">
        <v>61</v>
      </c>
      <c r="N217" s="5" t="s">
        <v>478</v>
      </c>
      <c r="O217" s="5" t="s">
        <v>493</v>
      </c>
      <c r="P217" s="5" t="s">
        <v>495</v>
      </c>
      <c r="Q217" s="5" t="s">
        <v>657</v>
      </c>
      <c r="R217" s="5" t="s">
        <v>657</v>
      </c>
      <c r="S217" s="5">
        <v>22500</v>
      </c>
      <c r="T217" s="5">
        <v>0</v>
      </c>
      <c r="U217" s="5">
        <v>0</v>
      </c>
      <c r="V217" s="5">
        <v>0</v>
      </c>
      <c r="W217" s="5">
        <v>32500</v>
      </c>
      <c r="X217" s="5">
        <v>10.4</v>
      </c>
      <c r="Y217" s="5" t="s">
        <v>58</v>
      </c>
      <c r="Z217" s="5">
        <v>3125</v>
      </c>
      <c r="AA217" s="5">
        <v>0</v>
      </c>
      <c r="AB217" s="5" t="s">
        <v>68</v>
      </c>
      <c r="AC217" s="5" t="s">
        <v>68</v>
      </c>
      <c r="AD217" s="5">
        <v>0</v>
      </c>
      <c r="AE217" s="5">
        <v>0</v>
      </c>
      <c r="AF217" s="5">
        <v>1513</v>
      </c>
      <c r="AG217" s="5">
        <v>4000</v>
      </c>
      <c r="AH217">
        <v>0.21049999999999999</v>
      </c>
      <c r="AI217">
        <v>2105</v>
      </c>
      <c r="AJ217">
        <v>4736.25</v>
      </c>
      <c r="AK217" s="5">
        <v>0</v>
      </c>
      <c r="AL217" s="5">
        <v>6841.25</v>
      </c>
      <c r="AM217" s="5">
        <v>10000</v>
      </c>
      <c r="AN217" s="5">
        <v>10000</v>
      </c>
      <c r="AO217" s="5">
        <v>0</v>
      </c>
      <c r="AP217" s="5">
        <v>0</v>
      </c>
      <c r="AQ217" s="5">
        <v>0</v>
      </c>
      <c r="AR217" s="5">
        <v>0</v>
      </c>
      <c r="AS217" s="5">
        <v>3714</v>
      </c>
      <c r="AT217" s="5" t="s">
        <v>62</v>
      </c>
      <c r="AU217" s="5" t="s">
        <v>63</v>
      </c>
      <c r="AV217" s="5" t="s">
        <v>52</v>
      </c>
      <c r="AW217" s="5">
        <v>0</v>
      </c>
      <c r="AX217" s="5">
        <v>91</v>
      </c>
    </row>
    <row r="218" spans="1:50">
      <c r="A218" s="5" t="s">
        <v>490</v>
      </c>
      <c r="B218" s="5" t="s">
        <v>80</v>
      </c>
      <c r="C218" s="5" t="s">
        <v>60</v>
      </c>
      <c r="D218" s="5">
        <v>7.2</v>
      </c>
      <c r="E218" s="5" t="s">
        <v>475</v>
      </c>
      <c r="F218" s="5">
        <v>4.8</v>
      </c>
      <c r="G218" s="5" t="s">
        <v>475</v>
      </c>
      <c r="H218" s="5">
        <v>15000</v>
      </c>
      <c r="I218" s="5">
        <v>15000</v>
      </c>
      <c r="J218" s="5">
        <v>15000</v>
      </c>
      <c r="K218" s="5">
        <v>22500</v>
      </c>
      <c r="L218" s="5">
        <v>22500</v>
      </c>
      <c r="M218" s="5" t="s">
        <v>61</v>
      </c>
      <c r="N218" s="5" t="s">
        <v>478</v>
      </c>
      <c r="O218" s="5" t="s">
        <v>493</v>
      </c>
      <c r="P218" s="5" t="s">
        <v>495</v>
      </c>
      <c r="Q218" s="5" t="s">
        <v>657</v>
      </c>
      <c r="R218" s="5" t="s">
        <v>657</v>
      </c>
      <c r="S218" s="5">
        <v>22500</v>
      </c>
      <c r="T218" s="5">
        <v>0</v>
      </c>
      <c r="U218" s="5">
        <v>0</v>
      </c>
      <c r="V218" s="5">
        <v>0</v>
      </c>
      <c r="W218" s="5">
        <v>37500</v>
      </c>
      <c r="X218" s="5">
        <v>12</v>
      </c>
      <c r="Y218" s="5" t="s">
        <v>58</v>
      </c>
      <c r="Z218" s="5">
        <v>3125</v>
      </c>
      <c r="AA218" s="5">
        <v>0</v>
      </c>
      <c r="AB218" s="5" t="s">
        <v>68</v>
      </c>
      <c r="AC218" s="5" t="s">
        <v>68</v>
      </c>
      <c r="AD218" s="5">
        <v>0</v>
      </c>
      <c r="AE218" s="5">
        <v>0</v>
      </c>
      <c r="AF218" s="5">
        <v>1615</v>
      </c>
      <c r="AG218" s="5">
        <v>4000</v>
      </c>
      <c r="AH218">
        <v>0.18559999999999999</v>
      </c>
      <c r="AI218">
        <v>2784</v>
      </c>
      <c r="AJ218">
        <v>4176</v>
      </c>
      <c r="AK218" s="5">
        <v>0</v>
      </c>
      <c r="AL218" s="5">
        <v>6959.9999999999991</v>
      </c>
      <c r="AM218" s="5" t="s">
        <v>58</v>
      </c>
      <c r="AN218" s="5" t="s">
        <v>58</v>
      </c>
      <c r="AO218" s="5" t="s">
        <v>58</v>
      </c>
      <c r="AP218" s="5" t="s">
        <v>58</v>
      </c>
      <c r="AQ218" s="5" t="s">
        <v>58</v>
      </c>
      <c r="AR218" s="5" t="s">
        <v>58</v>
      </c>
      <c r="AS218" s="5">
        <v>3714</v>
      </c>
      <c r="AT218" s="5" t="s">
        <v>62</v>
      </c>
      <c r="AU218" s="5" t="s">
        <v>63</v>
      </c>
      <c r="AV218" s="5" t="s">
        <v>52</v>
      </c>
      <c r="AW218" s="5">
        <v>0</v>
      </c>
      <c r="AX218" s="5">
        <v>91</v>
      </c>
    </row>
    <row r="219" spans="1:50">
      <c r="A219" s="5" t="s">
        <v>480</v>
      </c>
      <c r="B219" s="5" t="s">
        <v>81</v>
      </c>
      <c r="C219" s="5" t="s">
        <v>76</v>
      </c>
      <c r="D219" s="5">
        <v>10.5</v>
      </c>
      <c r="E219" s="5">
        <v>3.3</v>
      </c>
      <c r="F219" s="5">
        <v>46.4</v>
      </c>
      <c r="G219" s="5">
        <v>14.6</v>
      </c>
      <c r="H219" s="5">
        <v>529500</v>
      </c>
      <c r="I219" s="5">
        <v>589500</v>
      </c>
      <c r="J219" s="5">
        <v>589500</v>
      </c>
      <c r="K219" s="5">
        <v>241500</v>
      </c>
      <c r="L219" s="5">
        <v>133339</v>
      </c>
      <c r="M219" s="5" t="s">
        <v>61</v>
      </c>
      <c r="N219" s="5" t="s">
        <v>478</v>
      </c>
      <c r="O219" s="5" t="s">
        <v>459</v>
      </c>
      <c r="P219" s="5" t="s">
        <v>495</v>
      </c>
      <c r="Q219" s="5" t="s">
        <v>658</v>
      </c>
      <c r="R219" s="5" t="s">
        <v>658</v>
      </c>
      <c r="S219" s="5">
        <v>111000</v>
      </c>
      <c r="T219" s="5">
        <v>0</v>
      </c>
      <c r="U219" s="5">
        <v>22339</v>
      </c>
      <c r="V219" s="5">
        <v>0</v>
      </c>
      <c r="W219" s="5">
        <v>722839</v>
      </c>
      <c r="X219" s="5">
        <v>56.9</v>
      </c>
      <c r="Y219" s="5">
        <v>17.899999999999999</v>
      </c>
      <c r="Z219" s="5">
        <v>12693</v>
      </c>
      <c r="AA219" s="5">
        <v>40333</v>
      </c>
      <c r="AB219" s="5">
        <v>3.2</v>
      </c>
      <c r="AC219" s="5">
        <v>150</v>
      </c>
      <c r="AD219" s="5">
        <v>69000</v>
      </c>
      <c r="AE219" s="5">
        <v>180000</v>
      </c>
      <c r="AF219" s="5">
        <v>141000</v>
      </c>
      <c r="AG219" s="5">
        <v>94500</v>
      </c>
      <c r="AH219">
        <v>0.11459999999999999</v>
      </c>
      <c r="AI219">
        <v>67556.7</v>
      </c>
      <c r="AJ219">
        <v>15280.649399999998</v>
      </c>
      <c r="AK219" s="5">
        <v>2560.0493999999999</v>
      </c>
      <c r="AL219" s="5">
        <v>82837.349399999992</v>
      </c>
      <c r="AM219" s="5">
        <v>50000</v>
      </c>
      <c r="AN219" s="5">
        <v>60000</v>
      </c>
      <c r="AO219" s="5">
        <v>120000</v>
      </c>
      <c r="AP219" s="5">
        <v>20000</v>
      </c>
      <c r="AQ219" s="5">
        <v>20000</v>
      </c>
      <c r="AR219" s="5">
        <v>20000</v>
      </c>
      <c r="AS219" s="5">
        <v>3714</v>
      </c>
      <c r="AT219" s="5" t="s">
        <v>62</v>
      </c>
      <c r="AU219" s="5" t="s">
        <v>63</v>
      </c>
      <c r="AV219" s="5" t="s">
        <v>52</v>
      </c>
      <c r="AW219" s="5">
        <v>0</v>
      </c>
      <c r="AX219" s="5">
        <v>91</v>
      </c>
    </row>
    <row r="220" spans="1:50">
      <c r="A220" s="5" t="s">
        <v>480</v>
      </c>
      <c r="B220" s="5" t="s">
        <v>82</v>
      </c>
      <c r="C220" s="5" t="s">
        <v>76</v>
      </c>
      <c r="D220" s="5">
        <v>34.6</v>
      </c>
      <c r="E220" s="5">
        <v>9.6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25000</v>
      </c>
      <c r="L220" s="5">
        <v>32500</v>
      </c>
      <c r="M220" s="5" t="s">
        <v>61</v>
      </c>
      <c r="N220" s="5" t="s">
        <v>476</v>
      </c>
      <c r="O220" s="5" t="s">
        <v>459</v>
      </c>
      <c r="P220" s="5" t="s">
        <v>28</v>
      </c>
      <c r="Q220" s="5" t="s">
        <v>659</v>
      </c>
      <c r="R220" s="5" t="s">
        <v>659</v>
      </c>
      <c r="S220" s="5">
        <v>30000</v>
      </c>
      <c r="T220" s="5">
        <v>0</v>
      </c>
      <c r="U220" s="5">
        <v>0</v>
      </c>
      <c r="V220" s="5">
        <v>2500</v>
      </c>
      <c r="W220" s="5">
        <v>32500</v>
      </c>
      <c r="X220" s="5">
        <v>34.6</v>
      </c>
      <c r="Y220" s="5">
        <v>9.6</v>
      </c>
      <c r="Z220" s="5">
        <v>938</v>
      </c>
      <c r="AA220" s="5">
        <v>3389</v>
      </c>
      <c r="AB220" s="5">
        <v>3.6</v>
      </c>
      <c r="AC220" s="5">
        <v>150</v>
      </c>
      <c r="AD220" s="5">
        <v>21500</v>
      </c>
      <c r="AE220" s="5">
        <v>9000</v>
      </c>
      <c r="AF220" s="5">
        <v>0</v>
      </c>
      <c r="AG220" s="5">
        <v>0</v>
      </c>
      <c r="AH220">
        <v>0.18160000000000001</v>
      </c>
      <c r="AI220">
        <v>0</v>
      </c>
      <c r="AJ220">
        <v>5902</v>
      </c>
      <c r="AK220" s="5">
        <v>0</v>
      </c>
      <c r="AL220" s="5">
        <v>5902</v>
      </c>
      <c r="AM220" s="5">
        <v>7500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3714</v>
      </c>
      <c r="AT220" s="5" t="s">
        <v>62</v>
      </c>
      <c r="AU220" s="5" t="s">
        <v>63</v>
      </c>
      <c r="AV220" s="5" t="s">
        <v>52</v>
      </c>
      <c r="AW220" s="5">
        <v>0</v>
      </c>
      <c r="AX220" s="5">
        <v>91</v>
      </c>
    </row>
    <row r="221" spans="1:50">
      <c r="A221" s="5" t="s">
        <v>490</v>
      </c>
      <c r="B221" s="5" t="s">
        <v>83</v>
      </c>
      <c r="C221" s="5" t="s">
        <v>76</v>
      </c>
      <c r="D221" s="5">
        <v>1.2</v>
      </c>
      <c r="E221" s="5">
        <v>0.8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142500</v>
      </c>
      <c r="L221" s="5">
        <v>30000</v>
      </c>
      <c r="M221" s="5" t="s">
        <v>61</v>
      </c>
      <c r="N221" s="5" t="s">
        <v>478</v>
      </c>
      <c r="O221" s="5" t="s">
        <v>459</v>
      </c>
      <c r="P221" s="5" t="s">
        <v>28</v>
      </c>
      <c r="R221" s="5">
        <v>0</v>
      </c>
      <c r="S221" s="5">
        <v>30000</v>
      </c>
      <c r="T221" s="5">
        <v>0</v>
      </c>
      <c r="U221" s="5">
        <v>0</v>
      </c>
      <c r="V221" s="5">
        <v>0</v>
      </c>
      <c r="W221" s="5">
        <v>30000</v>
      </c>
      <c r="X221" s="5">
        <v>1.2</v>
      </c>
      <c r="Y221" s="5">
        <v>0.8</v>
      </c>
      <c r="Z221" s="5">
        <v>25313</v>
      </c>
      <c r="AA221" s="5">
        <v>37371</v>
      </c>
      <c r="AB221" s="5">
        <v>1.5</v>
      </c>
      <c r="AC221" s="5">
        <v>100</v>
      </c>
      <c r="AD221" s="5">
        <v>0</v>
      </c>
      <c r="AE221" s="5">
        <v>226633</v>
      </c>
      <c r="AF221" s="5">
        <v>146903</v>
      </c>
      <c r="AG221" s="5">
        <v>121657</v>
      </c>
      <c r="AH221">
        <v>4.8000000000000001E-2</v>
      </c>
      <c r="AI221">
        <v>0</v>
      </c>
      <c r="AJ221">
        <v>1440</v>
      </c>
      <c r="AK221" s="5">
        <v>0</v>
      </c>
      <c r="AL221" s="5">
        <v>1440</v>
      </c>
      <c r="AM221" s="5">
        <v>150000</v>
      </c>
      <c r="AN221" s="5">
        <v>150000</v>
      </c>
      <c r="AO221" s="5">
        <v>150000</v>
      </c>
      <c r="AP221" s="5">
        <v>150000</v>
      </c>
      <c r="AQ221" s="5">
        <v>150000</v>
      </c>
      <c r="AR221" s="5">
        <v>150000</v>
      </c>
      <c r="AS221" s="5">
        <v>3714</v>
      </c>
      <c r="AT221" s="5" t="s">
        <v>62</v>
      </c>
      <c r="AU221" s="5" t="s">
        <v>63</v>
      </c>
      <c r="AV221" s="5" t="s">
        <v>52</v>
      </c>
      <c r="AW221" s="5">
        <v>0</v>
      </c>
      <c r="AX221" s="5">
        <v>91</v>
      </c>
    </row>
    <row r="222" spans="1:50">
      <c r="A222" s="5" t="s">
        <v>480</v>
      </c>
      <c r="B222" s="5" t="s">
        <v>84</v>
      </c>
      <c r="C222" s="5" t="s">
        <v>76</v>
      </c>
      <c r="D222" s="5">
        <v>0</v>
      </c>
      <c r="E222" s="5">
        <v>0</v>
      </c>
      <c r="F222" s="5">
        <v>101.2</v>
      </c>
      <c r="G222" s="5">
        <v>7.3</v>
      </c>
      <c r="H222" s="5">
        <v>285000</v>
      </c>
      <c r="I222" s="5">
        <v>322500</v>
      </c>
      <c r="J222" s="5">
        <v>229500</v>
      </c>
      <c r="K222" s="5">
        <v>82500</v>
      </c>
      <c r="L222" s="5">
        <v>0</v>
      </c>
      <c r="M222" s="5" t="s">
        <v>61</v>
      </c>
      <c r="N222" s="5" t="s">
        <v>476</v>
      </c>
      <c r="O222" s="5" t="s">
        <v>493</v>
      </c>
      <c r="P222" s="5" t="s">
        <v>28</v>
      </c>
      <c r="Q222" s="5" t="s">
        <v>656</v>
      </c>
      <c r="R222" s="5" t="s">
        <v>656</v>
      </c>
      <c r="S222" s="5">
        <v>0</v>
      </c>
      <c r="T222" s="5">
        <v>0</v>
      </c>
      <c r="U222" s="5">
        <v>0</v>
      </c>
      <c r="V222" s="5">
        <v>0</v>
      </c>
      <c r="W222" s="5">
        <v>322500</v>
      </c>
      <c r="X222" s="5">
        <v>101.2</v>
      </c>
      <c r="Y222" s="5">
        <v>7.3</v>
      </c>
      <c r="Z222" s="5">
        <v>3188</v>
      </c>
      <c r="AA222" s="5">
        <v>43944</v>
      </c>
      <c r="AB222" s="5">
        <v>13.8</v>
      </c>
      <c r="AC222" s="5">
        <v>150</v>
      </c>
      <c r="AD222" s="5">
        <v>198000</v>
      </c>
      <c r="AE222" s="5">
        <v>132500</v>
      </c>
      <c r="AF222" s="5">
        <v>65000</v>
      </c>
      <c r="AG222" s="5">
        <v>0</v>
      </c>
      <c r="AH222">
        <v>0.13270000000000001</v>
      </c>
      <c r="AI222">
        <v>42795.750000000007</v>
      </c>
      <c r="AJ222">
        <v>0</v>
      </c>
      <c r="AK222" s="5">
        <v>0</v>
      </c>
      <c r="AL222" s="5">
        <v>42795.750000000007</v>
      </c>
      <c r="AM222" s="5">
        <v>51000</v>
      </c>
      <c r="AN222" s="5">
        <v>50000</v>
      </c>
      <c r="AO222" s="5">
        <v>50000</v>
      </c>
      <c r="AP222" s="5">
        <v>50000</v>
      </c>
      <c r="AQ222" s="5">
        <v>50000</v>
      </c>
      <c r="AR222" s="5">
        <v>50000</v>
      </c>
      <c r="AS222" s="5">
        <v>3714</v>
      </c>
      <c r="AT222" s="5" t="s">
        <v>62</v>
      </c>
      <c r="AU222" s="5" t="s">
        <v>63</v>
      </c>
      <c r="AV222" s="5" t="s">
        <v>52</v>
      </c>
      <c r="AW222" s="5">
        <v>0</v>
      </c>
      <c r="AX222" s="5">
        <v>91</v>
      </c>
    </row>
    <row r="223" spans="1:50">
      <c r="A223" s="5" t="s">
        <v>477</v>
      </c>
      <c r="B223" s="5" t="s">
        <v>85</v>
      </c>
      <c r="C223" s="5" t="s">
        <v>76</v>
      </c>
      <c r="D223" s="5" t="s">
        <v>474</v>
      </c>
      <c r="E223" s="5" t="s">
        <v>475</v>
      </c>
      <c r="F223" s="5" t="s">
        <v>475</v>
      </c>
      <c r="G223" s="5" t="s">
        <v>475</v>
      </c>
      <c r="H223" s="5">
        <v>5926500</v>
      </c>
      <c r="I223" s="5">
        <v>3919500</v>
      </c>
      <c r="J223" s="5">
        <v>319500</v>
      </c>
      <c r="K223" s="5">
        <v>1176000</v>
      </c>
      <c r="L223" s="5">
        <v>300000</v>
      </c>
      <c r="M223" s="5" t="s">
        <v>61</v>
      </c>
      <c r="N223" s="5" t="s">
        <v>478</v>
      </c>
      <c r="O223" s="5" t="s">
        <v>459</v>
      </c>
      <c r="P223" s="5" t="s">
        <v>28</v>
      </c>
      <c r="Q223" s="5" t="s">
        <v>660</v>
      </c>
      <c r="R223" s="5" t="s">
        <v>660</v>
      </c>
      <c r="S223" s="5">
        <v>300000</v>
      </c>
      <c r="T223" s="5">
        <v>0</v>
      </c>
      <c r="U223" s="5">
        <v>0</v>
      </c>
      <c r="V223" s="5">
        <v>0</v>
      </c>
      <c r="W223" s="5">
        <v>4219500</v>
      </c>
      <c r="X223" s="5" t="s">
        <v>58</v>
      </c>
      <c r="Y223" s="5" t="s">
        <v>58</v>
      </c>
      <c r="Z223" s="5">
        <v>0</v>
      </c>
      <c r="AA223" s="5" t="s">
        <v>58</v>
      </c>
      <c r="AB223" s="5" t="s">
        <v>68</v>
      </c>
      <c r="AC223" s="5" t="s">
        <v>68</v>
      </c>
      <c r="AD223" s="5">
        <v>0</v>
      </c>
      <c r="AE223" s="5">
        <v>0</v>
      </c>
      <c r="AF223" s="5">
        <v>0</v>
      </c>
      <c r="AG223" s="5">
        <v>0</v>
      </c>
      <c r="AH223">
        <v>0.1164</v>
      </c>
      <c r="AI223">
        <v>456229.8</v>
      </c>
      <c r="AJ223">
        <v>34920</v>
      </c>
      <c r="AK223" s="5">
        <v>0</v>
      </c>
      <c r="AL223" s="5">
        <v>491149.8</v>
      </c>
      <c r="AM223" s="5" t="s">
        <v>58</v>
      </c>
      <c r="AN223" s="5" t="s">
        <v>58</v>
      </c>
      <c r="AO223" s="5" t="s">
        <v>58</v>
      </c>
      <c r="AP223" s="5" t="s">
        <v>58</v>
      </c>
      <c r="AQ223" s="5" t="s">
        <v>58</v>
      </c>
      <c r="AR223" s="5" t="s">
        <v>58</v>
      </c>
      <c r="AS223" s="5">
        <v>3714</v>
      </c>
      <c r="AT223" s="5" t="s">
        <v>62</v>
      </c>
      <c r="AU223" s="5" t="s">
        <v>63</v>
      </c>
      <c r="AV223" s="5" t="s">
        <v>440</v>
      </c>
      <c r="AW223" s="5">
        <v>34920</v>
      </c>
      <c r="AX223" s="5">
        <v>12</v>
      </c>
    </row>
    <row r="224" spans="1:50">
      <c r="A224" s="5" t="s">
        <v>490</v>
      </c>
      <c r="B224" s="5" t="s">
        <v>86</v>
      </c>
      <c r="C224" s="5" t="s">
        <v>76</v>
      </c>
      <c r="D224" s="5">
        <v>10.199999999999999</v>
      </c>
      <c r="E224" s="5">
        <v>11.4</v>
      </c>
      <c r="F224" s="5">
        <v>4.4000000000000004</v>
      </c>
      <c r="G224" s="5">
        <v>4.9000000000000004</v>
      </c>
      <c r="H224" s="5">
        <v>300000</v>
      </c>
      <c r="I224" s="5">
        <v>300000</v>
      </c>
      <c r="J224" s="5">
        <v>300000</v>
      </c>
      <c r="K224" s="5">
        <v>962980</v>
      </c>
      <c r="L224" s="5">
        <v>699868</v>
      </c>
      <c r="M224" s="5" t="s">
        <v>61</v>
      </c>
      <c r="N224" s="5" t="s">
        <v>478</v>
      </c>
      <c r="O224" s="5" t="s">
        <v>459</v>
      </c>
      <c r="P224" s="5" t="s">
        <v>28</v>
      </c>
      <c r="Q224" s="5" t="s">
        <v>661</v>
      </c>
      <c r="R224" s="5" t="s">
        <v>661</v>
      </c>
      <c r="S224" s="5">
        <v>620980</v>
      </c>
      <c r="T224" s="5">
        <v>0</v>
      </c>
      <c r="U224" s="5">
        <v>78888</v>
      </c>
      <c r="V224" s="5">
        <v>0</v>
      </c>
      <c r="W224" s="5">
        <v>999868</v>
      </c>
      <c r="X224" s="5">
        <v>14.6</v>
      </c>
      <c r="Y224" s="5">
        <v>16.2</v>
      </c>
      <c r="Z224" s="5">
        <v>68450</v>
      </c>
      <c r="AA224" s="5">
        <v>61555</v>
      </c>
      <c r="AB224" s="5">
        <v>0.9</v>
      </c>
      <c r="AC224" s="5">
        <v>100</v>
      </c>
      <c r="AD224" s="5">
        <v>151500</v>
      </c>
      <c r="AE224" s="5">
        <v>254500</v>
      </c>
      <c r="AF224" s="5">
        <v>202000</v>
      </c>
      <c r="AG224" s="5">
        <v>103500</v>
      </c>
      <c r="AH224">
        <v>6.7500000000000004E-2</v>
      </c>
      <c r="AI224">
        <v>20250</v>
      </c>
      <c r="AJ224">
        <v>47241.090000000004</v>
      </c>
      <c r="AK224" s="5">
        <v>5324.9400000000005</v>
      </c>
      <c r="AL224" s="5">
        <v>67491.090000000011</v>
      </c>
      <c r="AM224" s="5">
        <v>280000</v>
      </c>
      <c r="AN224" s="5">
        <v>300000</v>
      </c>
      <c r="AO224" s="5">
        <v>300000</v>
      </c>
      <c r="AP224" s="5">
        <v>300000</v>
      </c>
      <c r="AQ224" s="5">
        <v>300000</v>
      </c>
      <c r="AR224" s="5">
        <v>300000</v>
      </c>
      <c r="AS224" s="5">
        <v>3714</v>
      </c>
      <c r="AT224" s="5" t="s">
        <v>62</v>
      </c>
      <c r="AU224" s="5" t="s">
        <v>63</v>
      </c>
      <c r="AV224" s="5" t="s">
        <v>52</v>
      </c>
      <c r="AW224" s="5">
        <v>0</v>
      </c>
      <c r="AX224" s="5">
        <v>91</v>
      </c>
    </row>
    <row r="225" spans="1:50">
      <c r="A225" s="5" t="s">
        <v>477</v>
      </c>
      <c r="B225" s="5" t="s">
        <v>87</v>
      </c>
      <c r="C225" s="5" t="s">
        <v>76</v>
      </c>
      <c r="D225" s="5" t="s">
        <v>474</v>
      </c>
      <c r="E225" s="5" t="s">
        <v>475</v>
      </c>
      <c r="F225" s="5" t="s">
        <v>475</v>
      </c>
      <c r="G225" s="5" t="s">
        <v>475</v>
      </c>
      <c r="H225" s="5">
        <v>0</v>
      </c>
      <c r="I225" s="5">
        <v>0</v>
      </c>
      <c r="J225" s="5">
        <v>0</v>
      </c>
      <c r="K225" s="5">
        <v>900</v>
      </c>
      <c r="L225" s="5">
        <v>900</v>
      </c>
      <c r="M225" s="5" t="s">
        <v>61</v>
      </c>
      <c r="N225" s="5" t="s">
        <v>476</v>
      </c>
      <c r="O225" s="5" t="s">
        <v>459</v>
      </c>
      <c r="P225" s="5" t="s">
        <v>28</v>
      </c>
      <c r="Q225" s="5" t="s">
        <v>662</v>
      </c>
      <c r="R225" s="5" t="s">
        <v>662</v>
      </c>
      <c r="S225" s="5">
        <v>900</v>
      </c>
      <c r="T225" s="5">
        <v>0</v>
      </c>
      <c r="U225" s="5">
        <v>0</v>
      </c>
      <c r="V225" s="5">
        <v>0</v>
      </c>
      <c r="W225" s="5">
        <v>900</v>
      </c>
      <c r="X225" s="5" t="s">
        <v>58</v>
      </c>
      <c r="Y225" s="5" t="s">
        <v>58</v>
      </c>
      <c r="Z225" s="5">
        <v>0</v>
      </c>
      <c r="AA225" s="5" t="s">
        <v>58</v>
      </c>
      <c r="AB225" s="5" t="s">
        <v>68</v>
      </c>
      <c r="AC225" s="5" t="s">
        <v>68</v>
      </c>
      <c r="AD225" s="5">
        <v>0</v>
      </c>
      <c r="AE225" s="5">
        <v>0</v>
      </c>
      <c r="AF225" s="5">
        <v>0</v>
      </c>
      <c r="AG225" s="5">
        <v>0</v>
      </c>
      <c r="AH225">
        <v>6.2100000000000002E-2</v>
      </c>
      <c r="AI225">
        <v>0</v>
      </c>
      <c r="AJ225">
        <v>55.89</v>
      </c>
      <c r="AK225" s="5">
        <v>0</v>
      </c>
      <c r="AL225" s="5">
        <v>55.89</v>
      </c>
      <c r="AM225" s="5" t="s">
        <v>58</v>
      </c>
      <c r="AN225" s="5" t="s">
        <v>58</v>
      </c>
      <c r="AO225" s="5" t="s">
        <v>58</v>
      </c>
      <c r="AP225" s="5" t="s">
        <v>58</v>
      </c>
      <c r="AQ225" s="5" t="s">
        <v>58</v>
      </c>
      <c r="AR225" s="5" t="s">
        <v>58</v>
      </c>
      <c r="AS225" s="5">
        <v>3714</v>
      </c>
      <c r="AT225" s="5" t="s">
        <v>62</v>
      </c>
      <c r="AU225" s="5" t="s">
        <v>63</v>
      </c>
      <c r="AV225" s="5" t="s">
        <v>440</v>
      </c>
      <c r="AW225" s="5">
        <v>55.89</v>
      </c>
      <c r="AX225" s="5">
        <v>83</v>
      </c>
    </row>
    <row r="226" spans="1:50">
      <c r="A226" s="5" t="s">
        <v>480</v>
      </c>
      <c r="B226" s="5" t="s">
        <v>88</v>
      </c>
      <c r="C226" s="5" t="s">
        <v>76</v>
      </c>
      <c r="D226" s="5">
        <v>36</v>
      </c>
      <c r="E226" s="5">
        <v>14.2</v>
      </c>
      <c r="F226" s="5">
        <v>4</v>
      </c>
      <c r="G226" s="5">
        <v>1.6</v>
      </c>
      <c r="H226" s="5">
        <v>2500</v>
      </c>
      <c r="I226" s="5">
        <v>2500</v>
      </c>
      <c r="J226" s="5">
        <v>2500</v>
      </c>
      <c r="K226" s="5">
        <v>32500</v>
      </c>
      <c r="L226" s="5">
        <v>22500</v>
      </c>
      <c r="M226" s="5" t="s">
        <v>61</v>
      </c>
      <c r="N226" s="5" t="s">
        <v>478</v>
      </c>
      <c r="O226" s="5" t="s">
        <v>493</v>
      </c>
      <c r="P226" s="5" t="s">
        <v>28</v>
      </c>
      <c r="Q226" s="5" t="s">
        <v>663</v>
      </c>
      <c r="R226" s="5" t="s">
        <v>663</v>
      </c>
      <c r="S226" s="5">
        <v>0</v>
      </c>
      <c r="T226" s="5">
        <v>0</v>
      </c>
      <c r="U226" s="5">
        <v>0</v>
      </c>
      <c r="V226" s="5">
        <v>22500</v>
      </c>
      <c r="W226" s="5">
        <v>25000</v>
      </c>
      <c r="X226" s="5">
        <v>40</v>
      </c>
      <c r="Y226" s="5">
        <v>15.8</v>
      </c>
      <c r="Z226" s="5">
        <v>625</v>
      </c>
      <c r="AA226" s="5">
        <v>1579</v>
      </c>
      <c r="AB226" s="5">
        <v>2.5</v>
      </c>
      <c r="AC226" s="5">
        <v>150</v>
      </c>
      <c r="AD226" s="5">
        <v>0</v>
      </c>
      <c r="AE226" s="5">
        <v>12287</v>
      </c>
      <c r="AF226" s="5">
        <v>9266</v>
      </c>
      <c r="AG226" s="5">
        <v>15698</v>
      </c>
      <c r="AH226">
        <v>0.1081</v>
      </c>
      <c r="AI226">
        <v>270.25</v>
      </c>
      <c r="AJ226">
        <v>2432.25</v>
      </c>
      <c r="AK226" s="5">
        <v>0</v>
      </c>
      <c r="AL226" s="5">
        <v>2702.5</v>
      </c>
      <c r="AM226" s="5">
        <v>10000</v>
      </c>
      <c r="AN226" s="5">
        <v>5000</v>
      </c>
      <c r="AO226" s="5">
        <v>5000</v>
      </c>
      <c r="AP226" s="5">
        <v>5000</v>
      </c>
      <c r="AQ226" s="5">
        <v>5000</v>
      </c>
      <c r="AR226" s="5">
        <v>5000</v>
      </c>
      <c r="AS226" s="5">
        <v>3714</v>
      </c>
      <c r="AT226" s="5" t="s">
        <v>62</v>
      </c>
      <c r="AU226" s="5" t="s">
        <v>63</v>
      </c>
      <c r="AV226" s="5" t="s">
        <v>52</v>
      </c>
      <c r="AW226" s="5">
        <v>0</v>
      </c>
      <c r="AX226" s="5">
        <v>91</v>
      </c>
    </row>
    <row r="227" spans="1:50">
      <c r="A227" s="5" t="s">
        <v>490</v>
      </c>
      <c r="B227" s="5" t="s">
        <v>89</v>
      </c>
      <c r="C227" s="5" t="s">
        <v>76</v>
      </c>
      <c r="D227" s="5">
        <v>7</v>
      </c>
      <c r="E227" s="5">
        <v>5.4</v>
      </c>
      <c r="F227" s="5">
        <v>8.1999999999999993</v>
      </c>
      <c r="G227" s="5">
        <v>6.3</v>
      </c>
      <c r="H227" s="5">
        <v>120000</v>
      </c>
      <c r="I227" s="5">
        <v>121500</v>
      </c>
      <c r="J227" s="5">
        <v>76500</v>
      </c>
      <c r="K227" s="5">
        <v>174000</v>
      </c>
      <c r="L227" s="5">
        <v>103500</v>
      </c>
      <c r="M227" s="5" t="s">
        <v>61</v>
      </c>
      <c r="N227" s="5" t="s">
        <v>478</v>
      </c>
      <c r="O227" s="5" t="s">
        <v>493</v>
      </c>
      <c r="P227" s="5" t="s">
        <v>28</v>
      </c>
      <c r="Q227" s="5" t="s">
        <v>664</v>
      </c>
      <c r="R227" s="5" t="s">
        <v>664</v>
      </c>
      <c r="S227" s="5">
        <v>76500</v>
      </c>
      <c r="T227" s="5">
        <v>0</v>
      </c>
      <c r="U227" s="5">
        <v>27000</v>
      </c>
      <c r="V227" s="5">
        <v>0</v>
      </c>
      <c r="W227" s="5">
        <v>225000</v>
      </c>
      <c r="X227" s="5">
        <v>15.2</v>
      </c>
      <c r="Y227" s="5">
        <v>11.6</v>
      </c>
      <c r="Z227" s="5">
        <v>14810</v>
      </c>
      <c r="AA227" s="5">
        <v>19333</v>
      </c>
      <c r="AB227" s="5">
        <v>1.3</v>
      </c>
      <c r="AC227" s="5">
        <v>100</v>
      </c>
      <c r="AD227" s="5">
        <v>36000</v>
      </c>
      <c r="AE227" s="5">
        <v>91500</v>
      </c>
      <c r="AF227" s="5">
        <v>54000</v>
      </c>
      <c r="AG227" s="5">
        <v>30000</v>
      </c>
      <c r="AH227">
        <v>0.16539999999999999</v>
      </c>
      <c r="AI227">
        <v>20096.099999999999</v>
      </c>
      <c r="AJ227">
        <v>17118.899999999998</v>
      </c>
      <c r="AK227" s="5">
        <v>4465.8</v>
      </c>
      <c r="AL227" s="5">
        <v>37215</v>
      </c>
      <c r="AM227" s="5">
        <v>42000</v>
      </c>
      <c r="AN227" s="5">
        <v>42000</v>
      </c>
      <c r="AO227" s="5">
        <v>60000</v>
      </c>
      <c r="AP227" s="5">
        <v>60000</v>
      </c>
      <c r="AQ227" s="5">
        <v>0</v>
      </c>
      <c r="AR227" s="5">
        <v>0</v>
      </c>
      <c r="AS227" s="5">
        <v>3714</v>
      </c>
      <c r="AT227" s="5" t="s">
        <v>62</v>
      </c>
      <c r="AU227" s="5" t="s">
        <v>63</v>
      </c>
      <c r="AV227" s="5" t="s">
        <v>52</v>
      </c>
      <c r="AW227" s="5">
        <v>0</v>
      </c>
      <c r="AX227" s="5">
        <v>91</v>
      </c>
    </row>
    <row r="228" spans="1:50">
      <c r="A228" s="5" t="s">
        <v>480</v>
      </c>
      <c r="B228" s="5" t="s">
        <v>90</v>
      </c>
      <c r="C228" s="5" t="s">
        <v>76</v>
      </c>
      <c r="D228" s="5">
        <v>3.6</v>
      </c>
      <c r="E228" s="5">
        <v>7.2</v>
      </c>
      <c r="F228" s="5">
        <v>26.4</v>
      </c>
      <c r="G228" s="5">
        <v>52.6</v>
      </c>
      <c r="H228" s="5">
        <v>5385000</v>
      </c>
      <c r="I228" s="5">
        <v>4827000</v>
      </c>
      <c r="J228" s="5">
        <v>1827000</v>
      </c>
      <c r="K228" s="5">
        <v>586500</v>
      </c>
      <c r="L228" s="5">
        <v>662387</v>
      </c>
      <c r="M228" s="5" t="s">
        <v>61</v>
      </c>
      <c r="N228" s="5" t="s">
        <v>478</v>
      </c>
      <c r="O228" s="5" t="s">
        <v>459</v>
      </c>
      <c r="P228" s="5" t="s">
        <v>28</v>
      </c>
      <c r="Q228" s="5" t="s">
        <v>661</v>
      </c>
      <c r="R228" s="5" t="s">
        <v>661</v>
      </c>
      <c r="S228" s="5">
        <v>421500</v>
      </c>
      <c r="T228" s="5">
        <v>0</v>
      </c>
      <c r="U228" s="5">
        <v>240887</v>
      </c>
      <c r="V228" s="5">
        <v>0</v>
      </c>
      <c r="W228" s="5">
        <v>5489387</v>
      </c>
      <c r="X228" s="5">
        <v>30</v>
      </c>
      <c r="Y228" s="5">
        <v>59.8</v>
      </c>
      <c r="Z228" s="5">
        <v>183057</v>
      </c>
      <c r="AA228" s="5">
        <v>91833</v>
      </c>
      <c r="AB228" s="5">
        <v>0.5</v>
      </c>
      <c r="AC228" s="5">
        <v>100</v>
      </c>
      <c r="AD228" s="5">
        <v>0</v>
      </c>
      <c r="AE228" s="5">
        <v>567000</v>
      </c>
      <c r="AF228" s="5">
        <v>337500</v>
      </c>
      <c r="AG228" s="5">
        <v>265500</v>
      </c>
      <c r="AH228">
        <v>9.98E-2</v>
      </c>
      <c r="AI228">
        <v>481734.6</v>
      </c>
      <c r="AJ228">
        <v>66106.222599999994</v>
      </c>
      <c r="AK228" s="5">
        <v>24040.5226</v>
      </c>
      <c r="AL228" s="5">
        <v>547840.82259999996</v>
      </c>
      <c r="AM228" s="5">
        <v>750000</v>
      </c>
      <c r="AN228" s="5">
        <v>900000</v>
      </c>
      <c r="AO228" s="5">
        <v>900000</v>
      </c>
      <c r="AP228" s="5">
        <v>900000</v>
      </c>
      <c r="AQ228" s="5">
        <v>600000</v>
      </c>
      <c r="AR228" s="5">
        <v>600000</v>
      </c>
      <c r="AS228" s="5">
        <v>3714</v>
      </c>
      <c r="AT228" s="5" t="s">
        <v>62</v>
      </c>
      <c r="AU228" s="5" t="s">
        <v>63</v>
      </c>
      <c r="AV228" s="5" t="s">
        <v>52</v>
      </c>
      <c r="AW228" s="5">
        <v>0</v>
      </c>
      <c r="AX228" s="5">
        <v>91</v>
      </c>
    </row>
    <row r="229" spans="1:50">
      <c r="A229" s="5" t="s">
        <v>480</v>
      </c>
      <c r="B229" s="5" t="s">
        <v>91</v>
      </c>
      <c r="C229" s="5" t="s">
        <v>76</v>
      </c>
      <c r="D229" s="5">
        <v>5.2</v>
      </c>
      <c r="E229" s="5">
        <v>3.4</v>
      </c>
      <c r="F229" s="5">
        <v>32</v>
      </c>
      <c r="G229" s="5">
        <v>20.9</v>
      </c>
      <c r="H229" s="5">
        <v>90000</v>
      </c>
      <c r="I229" s="5">
        <v>120000</v>
      </c>
      <c r="J229" s="5">
        <v>69000</v>
      </c>
      <c r="K229" s="5">
        <v>57000</v>
      </c>
      <c r="L229" s="5">
        <v>19500</v>
      </c>
      <c r="M229" s="5" t="s">
        <v>61</v>
      </c>
      <c r="N229" s="5" t="s">
        <v>478</v>
      </c>
      <c r="O229" s="5" t="s">
        <v>459</v>
      </c>
      <c r="P229" s="5" t="s">
        <v>28</v>
      </c>
      <c r="Q229" s="5" t="s">
        <v>665</v>
      </c>
      <c r="R229" s="5" t="s">
        <v>665</v>
      </c>
      <c r="S229" s="5">
        <v>19500</v>
      </c>
      <c r="T229" s="5">
        <v>0</v>
      </c>
      <c r="U229" s="5">
        <v>0</v>
      </c>
      <c r="V229" s="5">
        <v>0</v>
      </c>
      <c r="W229" s="5">
        <v>139500</v>
      </c>
      <c r="X229" s="5">
        <v>37.200000000000003</v>
      </c>
      <c r="Y229" s="5">
        <v>24.3</v>
      </c>
      <c r="Z229" s="5">
        <v>3750</v>
      </c>
      <c r="AA229" s="5">
        <v>5732</v>
      </c>
      <c r="AB229" s="5">
        <v>1.5</v>
      </c>
      <c r="AC229" s="5">
        <v>100</v>
      </c>
      <c r="AD229" s="5">
        <v>27636</v>
      </c>
      <c r="AE229" s="5">
        <v>18950</v>
      </c>
      <c r="AF229" s="5">
        <v>9000</v>
      </c>
      <c r="AG229" s="5">
        <v>24500</v>
      </c>
      <c r="AH229">
        <v>0.10009999999999999</v>
      </c>
      <c r="AI229">
        <v>12012</v>
      </c>
      <c r="AJ229">
        <v>1951.9499999999998</v>
      </c>
      <c r="AK229" s="5">
        <v>0</v>
      </c>
      <c r="AL229" s="5">
        <v>13963.949999999999</v>
      </c>
      <c r="AM229" s="5">
        <v>21000</v>
      </c>
      <c r="AN229" s="5">
        <v>27000</v>
      </c>
      <c r="AO229" s="5">
        <v>24000</v>
      </c>
      <c r="AP229" s="5">
        <v>24000</v>
      </c>
      <c r="AQ229" s="5">
        <v>24000</v>
      </c>
      <c r="AR229" s="5">
        <v>24000</v>
      </c>
      <c r="AS229" s="5">
        <v>3714</v>
      </c>
      <c r="AT229" s="5" t="s">
        <v>62</v>
      </c>
      <c r="AU229" s="5" t="s">
        <v>63</v>
      </c>
      <c r="AV229" s="5" t="s">
        <v>52</v>
      </c>
      <c r="AW229" s="5">
        <v>0</v>
      </c>
      <c r="AX229" s="5">
        <v>91</v>
      </c>
    </row>
    <row r="230" spans="1:50">
      <c r="A230" s="5" t="s">
        <v>480</v>
      </c>
      <c r="B230" s="5" t="s">
        <v>92</v>
      </c>
      <c r="C230" s="5" t="s">
        <v>76</v>
      </c>
      <c r="D230" s="5">
        <v>0</v>
      </c>
      <c r="E230" s="5">
        <v>0</v>
      </c>
      <c r="F230" s="5">
        <v>29.3</v>
      </c>
      <c r="G230" s="5">
        <v>16.5</v>
      </c>
      <c r="H230" s="5">
        <v>27500</v>
      </c>
      <c r="I230" s="5">
        <v>27500</v>
      </c>
      <c r="J230" s="5">
        <v>15000</v>
      </c>
      <c r="K230" s="5">
        <v>5000</v>
      </c>
      <c r="L230" s="5">
        <v>0</v>
      </c>
      <c r="M230" s="5" t="s">
        <v>61</v>
      </c>
      <c r="N230" s="5" t="s">
        <v>478</v>
      </c>
      <c r="O230" s="5" t="s">
        <v>493</v>
      </c>
      <c r="P230" s="5" t="s">
        <v>28</v>
      </c>
      <c r="Q230" s="5" t="s">
        <v>656</v>
      </c>
      <c r="R230" s="5" t="s">
        <v>656</v>
      </c>
      <c r="S230" s="5">
        <v>0</v>
      </c>
      <c r="T230" s="5">
        <v>0</v>
      </c>
      <c r="U230" s="5">
        <v>0</v>
      </c>
      <c r="V230" s="5">
        <v>0</v>
      </c>
      <c r="W230" s="5">
        <v>27500</v>
      </c>
      <c r="X230" s="5">
        <v>29.3</v>
      </c>
      <c r="Y230" s="5">
        <v>16.5</v>
      </c>
      <c r="Z230" s="5">
        <v>938</v>
      </c>
      <c r="AA230" s="5">
        <v>1667</v>
      </c>
      <c r="AB230" s="5">
        <v>1.8</v>
      </c>
      <c r="AC230" s="5">
        <v>100</v>
      </c>
      <c r="AD230" s="5">
        <v>5000</v>
      </c>
      <c r="AE230" s="5">
        <v>7500</v>
      </c>
      <c r="AF230" s="5">
        <v>5000</v>
      </c>
      <c r="AG230" s="5">
        <v>2500</v>
      </c>
      <c r="AH230">
        <v>9.7299999999999998E-2</v>
      </c>
      <c r="AI230">
        <v>2675.75</v>
      </c>
      <c r="AJ230">
        <v>0</v>
      </c>
      <c r="AK230" s="5">
        <v>0</v>
      </c>
      <c r="AL230" s="5">
        <v>2675.75</v>
      </c>
      <c r="AM230" s="5">
        <v>5000</v>
      </c>
      <c r="AN230" s="5">
        <v>5000</v>
      </c>
      <c r="AO230" s="5">
        <v>2500</v>
      </c>
      <c r="AP230" s="5">
        <v>0</v>
      </c>
      <c r="AQ230" s="5">
        <v>0</v>
      </c>
      <c r="AR230" s="5">
        <v>0</v>
      </c>
      <c r="AS230" s="5">
        <v>3714</v>
      </c>
      <c r="AT230" s="5" t="s">
        <v>62</v>
      </c>
      <c r="AU230" s="5" t="s">
        <v>63</v>
      </c>
      <c r="AV230" s="5" t="s">
        <v>52</v>
      </c>
      <c r="AW230" s="5">
        <v>0</v>
      </c>
      <c r="AX230" s="5">
        <v>91</v>
      </c>
    </row>
    <row r="231" spans="1:50">
      <c r="A231" s="5" t="s">
        <v>480</v>
      </c>
      <c r="B231" s="5" t="s">
        <v>93</v>
      </c>
      <c r="C231" s="5" t="s">
        <v>76</v>
      </c>
      <c r="D231" s="5">
        <v>9.9</v>
      </c>
      <c r="E231" s="5">
        <v>11.3</v>
      </c>
      <c r="F231" s="5">
        <v>25.2</v>
      </c>
      <c r="G231" s="5">
        <v>28.9</v>
      </c>
      <c r="H231" s="5">
        <v>84000</v>
      </c>
      <c r="I231" s="5">
        <v>94500</v>
      </c>
      <c r="J231" s="5">
        <v>84000</v>
      </c>
      <c r="K231" s="5">
        <v>47000</v>
      </c>
      <c r="L231" s="5">
        <v>37000</v>
      </c>
      <c r="M231" s="5" t="s">
        <v>61</v>
      </c>
      <c r="N231" s="5" t="s">
        <v>478</v>
      </c>
      <c r="O231" s="5" t="s">
        <v>493</v>
      </c>
      <c r="P231" s="5" t="s">
        <v>28</v>
      </c>
      <c r="Q231" s="5" t="s">
        <v>666</v>
      </c>
      <c r="R231" s="5" t="s">
        <v>666</v>
      </c>
      <c r="S231" s="5">
        <v>37000</v>
      </c>
      <c r="T231" s="5">
        <v>0</v>
      </c>
      <c r="U231" s="5">
        <v>0</v>
      </c>
      <c r="V231" s="5">
        <v>0</v>
      </c>
      <c r="W231" s="5">
        <v>131500</v>
      </c>
      <c r="X231" s="5">
        <v>35.1</v>
      </c>
      <c r="Y231" s="5">
        <v>40.200000000000003</v>
      </c>
      <c r="Z231" s="5">
        <v>3750</v>
      </c>
      <c r="AA231" s="5">
        <v>3274</v>
      </c>
      <c r="AB231" s="5">
        <v>0.9</v>
      </c>
      <c r="AC231" s="5">
        <v>100</v>
      </c>
      <c r="AD231" s="5">
        <v>0</v>
      </c>
      <c r="AE231" s="5">
        <v>19968</v>
      </c>
      <c r="AF231" s="5">
        <v>14500</v>
      </c>
      <c r="AG231" s="5">
        <v>26000</v>
      </c>
      <c r="AH231">
        <v>7.1999999999999995E-2</v>
      </c>
      <c r="AI231">
        <v>6803.9999999999991</v>
      </c>
      <c r="AJ231">
        <v>2664</v>
      </c>
      <c r="AK231" s="5">
        <v>0</v>
      </c>
      <c r="AL231" s="5">
        <v>9468</v>
      </c>
      <c r="AM231" s="5">
        <v>25000</v>
      </c>
      <c r="AN231" s="5">
        <v>25000</v>
      </c>
      <c r="AO231" s="5">
        <v>25000</v>
      </c>
      <c r="AP231" s="5">
        <v>20000</v>
      </c>
      <c r="AQ231" s="5">
        <v>20000</v>
      </c>
      <c r="AR231" s="5">
        <v>20000</v>
      </c>
      <c r="AS231" s="5">
        <v>3714</v>
      </c>
      <c r="AT231" s="5" t="s">
        <v>62</v>
      </c>
      <c r="AU231" s="5" t="s">
        <v>63</v>
      </c>
      <c r="AV231" s="5" t="s">
        <v>440</v>
      </c>
      <c r="AW231" s="5">
        <v>2664</v>
      </c>
      <c r="AX231" s="5">
        <v>48</v>
      </c>
    </row>
    <row r="232" spans="1:50">
      <c r="A232" s="5" t="s">
        <v>490</v>
      </c>
      <c r="B232" s="5" t="s">
        <v>94</v>
      </c>
      <c r="C232" s="5" t="s">
        <v>76</v>
      </c>
      <c r="D232" s="5">
        <v>12</v>
      </c>
      <c r="E232" s="5">
        <v>3.9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7500</v>
      </c>
      <c r="L232" s="5">
        <v>7500</v>
      </c>
      <c r="M232" s="5" t="s">
        <v>61</v>
      </c>
      <c r="N232" s="5" t="s">
        <v>478</v>
      </c>
      <c r="O232" s="5" t="s">
        <v>459</v>
      </c>
      <c r="P232" s="5" t="s">
        <v>28</v>
      </c>
      <c r="R232" s="5">
        <v>0</v>
      </c>
      <c r="S232" s="5">
        <v>5000</v>
      </c>
      <c r="T232" s="5">
        <v>0</v>
      </c>
      <c r="U232" s="5">
        <v>2500</v>
      </c>
      <c r="V232" s="5">
        <v>0</v>
      </c>
      <c r="W232" s="5">
        <v>7500</v>
      </c>
      <c r="X232" s="5">
        <v>12</v>
      </c>
      <c r="Y232" s="5">
        <v>3.9</v>
      </c>
      <c r="Z232" s="5">
        <v>625</v>
      </c>
      <c r="AA232" s="5">
        <v>1944</v>
      </c>
      <c r="AB232" s="5">
        <v>3.1</v>
      </c>
      <c r="AC232" s="5">
        <v>150</v>
      </c>
      <c r="AD232" s="5">
        <v>0</v>
      </c>
      <c r="AE232" s="5">
        <v>12500</v>
      </c>
      <c r="AF232" s="5">
        <v>7500</v>
      </c>
      <c r="AG232" s="5">
        <v>7500</v>
      </c>
      <c r="AH232">
        <v>0.1416</v>
      </c>
      <c r="AI232">
        <v>0</v>
      </c>
      <c r="AJ232">
        <v>1062</v>
      </c>
      <c r="AK232" s="5">
        <v>354</v>
      </c>
      <c r="AL232" s="5">
        <v>1062</v>
      </c>
      <c r="AM232" s="5">
        <v>5000</v>
      </c>
      <c r="AN232" s="5">
        <v>2500</v>
      </c>
      <c r="AO232" s="5">
        <v>2500</v>
      </c>
      <c r="AP232" s="5">
        <v>2500</v>
      </c>
      <c r="AQ232" s="5">
        <v>2500</v>
      </c>
      <c r="AR232" s="5">
        <v>2500</v>
      </c>
      <c r="AS232" s="5">
        <v>3714</v>
      </c>
      <c r="AT232" s="5" t="s">
        <v>62</v>
      </c>
      <c r="AU232" s="5" t="s">
        <v>63</v>
      </c>
      <c r="AV232" s="5" t="s">
        <v>52</v>
      </c>
      <c r="AW232" s="5">
        <v>0</v>
      </c>
      <c r="AX232" s="5">
        <v>91</v>
      </c>
    </row>
    <row r="233" spans="1:50">
      <c r="A233" s="5" t="s">
        <v>480</v>
      </c>
      <c r="B233" s="5" t="s">
        <v>95</v>
      </c>
      <c r="C233" s="5" t="s">
        <v>76</v>
      </c>
      <c r="D233" s="5">
        <v>26.8</v>
      </c>
      <c r="E233" s="5">
        <v>3.5</v>
      </c>
      <c r="F233" s="5">
        <v>34.700000000000003</v>
      </c>
      <c r="G233" s="5">
        <v>4.5</v>
      </c>
      <c r="H233" s="5">
        <v>2500</v>
      </c>
      <c r="I233" s="5">
        <v>2500</v>
      </c>
      <c r="J233" s="5">
        <v>0</v>
      </c>
      <c r="K233" s="5">
        <v>6927</v>
      </c>
      <c r="L233" s="5">
        <v>1927</v>
      </c>
      <c r="M233" s="5" t="s">
        <v>61</v>
      </c>
      <c r="N233" s="5" t="s">
        <v>478</v>
      </c>
      <c r="O233" s="5" t="s">
        <v>493</v>
      </c>
      <c r="P233" s="5" t="s">
        <v>28</v>
      </c>
      <c r="Q233" s="5" t="s">
        <v>667</v>
      </c>
      <c r="R233" s="5" t="s">
        <v>667</v>
      </c>
      <c r="S233" s="5">
        <v>0</v>
      </c>
      <c r="T233" s="5">
        <v>0</v>
      </c>
      <c r="U233" s="5">
        <v>1927</v>
      </c>
      <c r="V233" s="5">
        <v>0</v>
      </c>
      <c r="W233" s="5">
        <v>4427</v>
      </c>
      <c r="X233" s="5">
        <v>61.5</v>
      </c>
      <c r="Y233" s="5">
        <v>8</v>
      </c>
      <c r="Z233" s="5">
        <v>72</v>
      </c>
      <c r="AA233" s="5">
        <v>556</v>
      </c>
      <c r="AB233" s="5">
        <v>7.7</v>
      </c>
      <c r="AC233" s="5">
        <v>150</v>
      </c>
      <c r="AD233" s="5">
        <v>0</v>
      </c>
      <c r="AE233" s="5">
        <v>5000</v>
      </c>
      <c r="AF233" s="5">
        <v>0</v>
      </c>
      <c r="AG233" s="5">
        <v>0</v>
      </c>
      <c r="AH233">
        <v>0.1196</v>
      </c>
      <c r="AI233">
        <v>299</v>
      </c>
      <c r="AJ233">
        <v>230.4692</v>
      </c>
      <c r="AK233" s="5">
        <v>230.4692</v>
      </c>
      <c r="AL233" s="5">
        <v>529.4692</v>
      </c>
      <c r="AM233" s="5">
        <v>2500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3714</v>
      </c>
      <c r="AT233" s="5" t="s">
        <v>62</v>
      </c>
      <c r="AU233" s="5" t="s">
        <v>63</v>
      </c>
      <c r="AV233" s="5" t="s">
        <v>52</v>
      </c>
      <c r="AW233" s="5">
        <v>0</v>
      </c>
      <c r="AX233" s="5">
        <v>91</v>
      </c>
    </row>
    <row r="234" spans="1:50">
      <c r="A234" s="5" t="s">
        <v>480</v>
      </c>
      <c r="B234" s="5" t="s">
        <v>96</v>
      </c>
      <c r="C234" s="5" t="s">
        <v>76</v>
      </c>
      <c r="D234" s="5">
        <v>3.4</v>
      </c>
      <c r="E234" s="5">
        <v>4.4000000000000004</v>
      </c>
      <c r="F234" s="5">
        <v>21.1</v>
      </c>
      <c r="G234" s="5">
        <v>27.3</v>
      </c>
      <c r="H234" s="5">
        <v>1877500</v>
      </c>
      <c r="I234" s="5">
        <v>1675000</v>
      </c>
      <c r="J234" s="5">
        <v>925000</v>
      </c>
      <c r="K234" s="5">
        <v>450000</v>
      </c>
      <c r="L234" s="5">
        <v>272500</v>
      </c>
      <c r="M234" s="5" t="s">
        <v>61</v>
      </c>
      <c r="N234" s="5" t="s">
        <v>478</v>
      </c>
      <c r="O234" s="5" t="s">
        <v>459</v>
      </c>
      <c r="P234" s="5" t="s">
        <v>28</v>
      </c>
      <c r="Q234" s="5" t="s">
        <v>661</v>
      </c>
      <c r="R234" s="5" t="s">
        <v>661</v>
      </c>
      <c r="S234" s="5">
        <v>97500</v>
      </c>
      <c r="T234" s="5">
        <v>0</v>
      </c>
      <c r="U234" s="5">
        <v>175000</v>
      </c>
      <c r="V234" s="5">
        <v>0</v>
      </c>
      <c r="W234" s="5">
        <v>1947500</v>
      </c>
      <c r="X234" s="5">
        <v>24.5</v>
      </c>
      <c r="Y234" s="5">
        <v>31.7</v>
      </c>
      <c r="Z234" s="5">
        <v>79432</v>
      </c>
      <c r="AA234" s="5">
        <v>61389</v>
      </c>
      <c r="AB234" s="5">
        <v>0.8</v>
      </c>
      <c r="AC234" s="5">
        <v>100</v>
      </c>
      <c r="AD234" s="5">
        <v>0</v>
      </c>
      <c r="AE234" s="5">
        <v>387500</v>
      </c>
      <c r="AF234" s="5">
        <v>205000</v>
      </c>
      <c r="AG234" s="5">
        <v>132500</v>
      </c>
      <c r="AH234">
        <v>9.4100000000000003E-2</v>
      </c>
      <c r="AI234">
        <v>157617.5</v>
      </c>
      <c r="AJ234">
        <v>25642.25</v>
      </c>
      <c r="AK234" s="5">
        <v>16467.5</v>
      </c>
      <c r="AL234" s="5">
        <v>183259.75</v>
      </c>
      <c r="AM234" s="5" t="s">
        <v>58</v>
      </c>
      <c r="AN234" s="5" t="s">
        <v>58</v>
      </c>
      <c r="AO234" s="5" t="s">
        <v>58</v>
      </c>
      <c r="AP234" s="5" t="s">
        <v>58</v>
      </c>
      <c r="AQ234" s="5" t="s">
        <v>58</v>
      </c>
      <c r="AR234" s="5" t="s">
        <v>58</v>
      </c>
      <c r="AS234" s="5">
        <v>3714</v>
      </c>
      <c r="AT234" s="5" t="s">
        <v>62</v>
      </c>
      <c r="AU234" s="5" t="s">
        <v>63</v>
      </c>
      <c r="AV234" s="5" t="s">
        <v>52</v>
      </c>
      <c r="AW234" s="5">
        <v>0</v>
      </c>
      <c r="AX234" s="5">
        <v>91</v>
      </c>
    </row>
    <row r="235" spans="1:50">
      <c r="A235" s="5" t="s">
        <v>477</v>
      </c>
      <c r="B235" s="5" t="s">
        <v>97</v>
      </c>
      <c r="C235" s="5" t="s">
        <v>76</v>
      </c>
      <c r="D235" s="5" t="s">
        <v>474</v>
      </c>
      <c r="E235" s="5" t="s">
        <v>475</v>
      </c>
      <c r="F235" s="5" t="s">
        <v>475</v>
      </c>
      <c r="G235" s="5" t="s">
        <v>475</v>
      </c>
      <c r="H235" s="5">
        <v>3000</v>
      </c>
      <c r="I235" s="5">
        <v>3000</v>
      </c>
      <c r="J235" s="5">
        <v>3000</v>
      </c>
      <c r="K235" s="5">
        <v>1500</v>
      </c>
      <c r="L235" s="5">
        <v>1500</v>
      </c>
      <c r="M235" s="5" t="s">
        <v>61</v>
      </c>
      <c r="N235" s="5" t="s">
        <v>478</v>
      </c>
      <c r="O235" s="5" t="s">
        <v>459</v>
      </c>
      <c r="P235" s="5" t="s">
        <v>28</v>
      </c>
      <c r="R235" s="5">
        <v>0</v>
      </c>
      <c r="S235" s="5">
        <v>1500</v>
      </c>
      <c r="T235" s="5">
        <v>0</v>
      </c>
      <c r="U235" s="5">
        <v>0</v>
      </c>
      <c r="V235" s="5">
        <v>0</v>
      </c>
      <c r="W235" s="5">
        <v>4500</v>
      </c>
      <c r="X235" s="5" t="s">
        <v>58</v>
      </c>
      <c r="Y235" s="5" t="s">
        <v>58</v>
      </c>
      <c r="Z235" s="5">
        <v>0</v>
      </c>
      <c r="AA235" s="5" t="s">
        <v>58</v>
      </c>
      <c r="AB235" s="5" t="s">
        <v>68</v>
      </c>
      <c r="AC235" s="5" t="s">
        <v>68</v>
      </c>
      <c r="AD235" s="5">
        <v>0</v>
      </c>
      <c r="AE235" s="5">
        <v>0</v>
      </c>
      <c r="AF235" s="5">
        <v>0</v>
      </c>
      <c r="AG235" s="5">
        <v>0</v>
      </c>
      <c r="AH235">
        <v>0.2447</v>
      </c>
      <c r="AI235">
        <v>734.1</v>
      </c>
      <c r="AJ235">
        <v>367.05</v>
      </c>
      <c r="AK235" s="5">
        <v>0</v>
      </c>
      <c r="AL235" s="5">
        <v>1101.1500000000001</v>
      </c>
      <c r="AM235" s="5" t="s">
        <v>58</v>
      </c>
      <c r="AN235" s="5" t="s">
        <v>58</v>
      </c>
      <c r="AO235" s="5" t="s">
        <v>58</v>
      </c>
      <c r="AP235" s="5" t="s">
        <v>58</v>
      </c>
      <c r="AQ235" s="5" t="s">
        <v>58</v>
      </c>
      <c r="AR235" s="5" t="s">
        <v>58</v>
      </c>
      <c r="AS235" s="5">
        <v>3714</v>
      </c>
      <c r="AT235" s="5" t="s">
        <v>62</v>
      </c>
      <c r="AU235" s="5" t="s">
        <v>63</v>
      </c>
      <c r="AV235" s="5" t="s">
        <v>440</v>
      </c>
      <c r="AW235" s="5">
        <v>367.05</v>
      </c>
      <c r="AX235" s="5">
        <v>70</v>
      </c>
    </row>
    <row r="236" spans="1:50">
      <c r="A236" s="5" t="s">
        <v>480</v>
      </c>
      <c r="B236" s="5" t="s">
        <v>98</v>
      </c>
      <c r="C236" s="5" t="s">
        <v>76</v>
      </c>
      <c r="D236" s="5">
        <v>36</v>
      </c>
      <c r="E236" s="5">
        <v>12.7</v>
      </c>
      <c r="F236" s="5">
        <v>66</v>
      </c>
      <c r="G236" s="5">
        <v>23.3</v>
      </c>
      <c r="H236" s="5">
        <v>82500</v>
      </c>
      <c r="I236" s="5">
        <v>82500</v>
      </c>
      <c r="J236" s="5">
        <v>57500</v>
      </c>
      <c r="K236" s="5">
        <v>45000</v>
      </c>
      <c r="L236" s="5">
        <v>45000</v>
      </c>
      <c r="M236" s="5" t="s">
        <v>61</v>
      </c>
      <c r="N236" s="5" t="s">
        <v>478</v>
      </c>
      <c r="O236" s="5" t="s">
        <v>493</v>
      </c>
      <c r="P236" s="5" t="s">
        <v>28</v>
      </c>
      <c r="Q236" s="5" t="s">
        <v>668</v>
      </c>
      <c r="R236" s="5" t="s">
        <v>668</v>
      </c>
      <c r="S236" s="5">
        <v>45000</v>
      </c>
      <c r="T236" s="5">
        <v>0</v>
      </c>
      <c r="U236" s="5">
        <v>0</v>
      </c>
      <c r="V236" s="5">
        <v>0</v>
      </c>
      <c r="W236" s="5">
        <v>127500</v>
      </c>
      <c r="X236" s="5">
        <v>102</v>
      </c>
      <c r="Y236" s="5">
        <v>36.1</v>
      </c>
      <c r="Z236" s="5">
        <v>1250</v>
      </c>
      <c r="AA236" s="5">
        <v>3536</v>
      </c>
      <c r="AB236" s="5">
        <v>2.8</v>
      </c>
      <c r="AC236" s="5">
        <v>150</v>
      </c>
      <c r="AD236" s="5">
        <v>0</v>
      </c>
      <c r="AE236" s="5">
        <v>13820</v>
      </c>
      <c r="AF236" s="5">
        <v>18900</v>
      </c>
      <c r="AG236" s="5">
        <v>20100</v>
      </c>
      <c r="AH236">
        <v>5.8799999999999998E-2</v>
      </c>
      <c r="AI236">
        <v>4851</v>
      </c>
      <c r="AJ236">
        <v>2646</v>
      </c>
      <c r="AK236" s="5">
        <v>0</v>
      </c>
      <c r="AL236" s="5">
        <v>7497</v>
      </c>
      <c r="AM236" s="5">
        <v>15000</v>
      </c>
      <c r="AN236" s="5">
        <v>10000</v>
      </c>
      <c r="AO236" s="5">
        <v>10000</v>
      </c>
      <c r="AP236" s="5">
        <v>10000</v>
      </c>
      <c r="AQ236" s="5">
        <v>10000</v>
      </c>
      <c r="AR236" s="5">
        <v>10000</v>
      </c>
      <c r="AS236" s="5">
        <v>3714</v>
      </c>
      <c r="AT236" s="5" t="s">
        <v>62</v>
      </c>
      <c r="AU236" s="5" t="s">
        <v>63</v>
      </c>
      <c r="AV236" s="5" t="s">
        <v>440</v>
      </c>
      <c r="AW236" s="5">
        <v>2646</v>
      </c>
      <c r="AX236" s="5">
        <v>49</v>
      </c>
    </row>
    <row r="237" spans="1:50">
      <c r="A237" s="5" t="s">
        <v>490</v>
      </c>
      <c r="B237" s="5" t="s">
        <v>99</v>
      </c>
      <c r="C237" s="5" t="s">
        <v>76</v>
      </c>
      <c r="D237" s="5">
        <v>8.1</v>
      </c>
      <c r="E237" s="5" t="s">
        <v>475</v>
      </c>
      <c r="F237" s="5">
        <v>0</v>
      </c>
      <c r="G237" s="5" t="s">
        <v>475</v>
      </c>
      <c r="H237" s="5">
        <v>0</v>
      </c>
      <c r="I237" s="5">
        <v>0</v>
      </c>
      <c r="J237" s="5">
        <v>0</v>
      </c>
      <c r="K237" s="5">
        <v>3050</v>
      </c>
      <c r="L237" s="5">
        <v>3050</v>
      </c>
      <c r="M237" s="5" t="s">
        <v>61</v>
      </c>
      <c r="N237" s="5" t="s">
        <v>478</v>
      </c>
      <c r="O237" s="5" t="s">
        <v>493</v>
      </c>
      <c r="P237" s="5" t="s">
        <v>28</v>
      </c>
      <c r="Q237" s="5" t="s">
        <v>669</v>
      </c>
      <c r="R237" s="5" t="s">
        <v>669</v>
      </c>
      <c r="S237" s="5">
        <v>3050</v>
      </c>
      <c r="T237" s="5">
        <v>0</v>
      </c>
      <c r="U237" s="5">
        <v>0</v>
      </c>
      <c r="V237" s="5">
        <v>0</v>
      </c>
      <c r="W237" s="5">
        <v>3050</v>
      </c>
      <c r="X237" s="5">
        <v>8.1</v>
      </c>
      <c r="Y237" s="5" t="s">
        <v>58</v>
      </c>
      <c r="Z237" s="5">
        <v>375</v>
      </c>
      <c r="AA237" s="5">
        <v>0</v>
      </c>
      <c r="AB237" s="5" t="s">
        <v>68</v>
      </c>
      <c r="AC237" s="5" t="s">
        <v>68</v>
      </c>
      <c r="AD237" s="5">
        <v>0</v>
      </c>
      <c r="AE237" s="5">
        <v>0</v>
      </c>
      <c r="AF237" s="5">
        <v>523</v>
      </c>
      <c r="AG237" s="5">
        <v>0</v>
      </c>
      <c r="AH237">
        <v>6.7100000000000007E-2</v>
      </c>
      <c r="AI237">
        <v>0</v>
      </c>
      <c r="AJ237">
        <v>204.65500000000003</v>
      </c>
      <c r="AK237" s="5">
        <v>0</v>
      </c>
      <c r="AL237" s="5">
        <v>204.65500000000003</v>
      </c>
      <c r="AM237" s="5" t="s">
        <v>58</v>
      </c>
      <c r="AN237" s="5" t="s">
        <v>58</v>
      </c>
      <c r="AO237" s="5" t="s">
        <v>58</v>
      </c>
      <c r="AP237" s="5" t="s">
        <v>58</v>
      </c>
      <c r="AQ237" s="5" t="s">
        <v>58</v>
      </c>
      <c r="AR237" s="5" t="s">
        <v>58</v>
      </c>
      <c r="AS237" s="5">
        <v>3714</v>
      </c>
      <c r="AT237" s="5" t="s">
        <v>62</v>
      </c>
      <c r="AU237" s="5" t="s">
        <v>63</v>
      </c>
      <c r="AV237" s="5" t="s">
        <v>52</v>
      </c>
      <c r="AW237" s="5">
        <v>0</v>
      </c>
      <c r="AX237" s="5">
        <v>91</v>
      </c>
    </row>
    <row r="238" spans="1:50">
      <c r="A238" s="5" t="s">
        <v>477</v>
      </c>
      <c r="B238" s="5" t="s">
        <v>100</v>
      </c>
      <c r="C238" s="5" t="s">
        <v>76</v>
      </c>
      <c r="D238" s="5" t="s">
        <v>474</v>
      </c>
      <c r="E238" s="5" t="s">
        <v>475</v>
      </c>
      <c r="F238" s="5" t="s">
        <v>475</v>
      </c>
      <c r="G238" s="5" t="s">
        <v>475</v>
      </c>
      <c r="H238" s="5">
        <v>0</v>
      </c>
      <c r="I238" s="5">
        <v>0</v>
      </c>
      <c r="J238" s="5">
        <v>0</v>
      </c>
      <c r="K238" s="5">
        <v>3000</v>
      </c>
      <c r="L238" s="5">
        <v>3000</v>
      </c>
      <c r="M238" s="5" t="s">
        <v>61</v>
      </c>
      <c r="N238" s="5" t="s">
        <v>478</v>
      </c>
      <c r="O238" s="5" t="s">
        <v>459</v>
      </c>
      <c r="P238" s="5" t="s">
        <v>28</v>
      </c>
      <c r="R238" s="5">
        <v>0</v>
      </c>
      <c r="S238" s="5">
        <v>3000</v>
      </c>
      <c r="T238" s="5">
        <v>0</v>
      </c>
      <c r="U238" s="5">
        <v>0</v>
      </c>
      <c r="V238" s="5">
        <v>0</v>
      </c>
      <c r="W238" s="5">
        <v>3000</v>
      </c>
      <c r="X238" s="5" t="s">
        <v>58</v>
      </c>
      <c r="Y238" s="5" t="s">
        <v>58</v>
      </c>
      <c r="Z238" s="5">
        <v>0</v>
      </c>
      <c r="AA238" s="5" t="s">
        <v>58</v>
      </c>
      <c r="AB238" s="5" t="s">
        <v>68</v>
      </c>
      <c r="AC238" s="5" t="s">
        <v>68</v>
      </c>
      <c r="AD238" s="5">
        <v>0</v>
      </c>
      <c r="AE238" s="5">
        <v>0</v>
      </c>
      <c r="AF238" s="5">
        <v>0</v>
      </c>
      <c r="AG238" s="5">
        <v>0</v>
      </c>
      <c r="AH238">
        <v>3.5999999999999997E-2</v>
      </c>
      <c r="AI238">
        <v>0</v>
      </c>
      <c r="AJ238">
        <v>107.99999999999999</v>
      </c>
      <c r="AK238" s="5">
        <v>0</v>
      </c>
      <c r="AL238" s="5">
        <v>107.99999999999999</v>
      </c>
      <c r="AM238" s="5" t="s">
        <v>58</v>
      </c>
      <c r="AN238" s="5" t="s">
        <v>58</v>
      </c>
      <c r="AO238" s="5" t="s">
        <v>58</v>
      </c>
      <c r="AP238" s="5" t="s">
        <v>58</v>
      </c>
      <c r="AQ238" s="5" t="s">
        <v>58</v>
      </c>
      <c r="AR238" s="5" t="s">
        <v>58</v>
      </c>
      <c r="AS238" s="5">
        <v>3714</v>
      </c>
      <c r="AT238" s="5" t="s">
        <v>62</v>
      </c>
      <c r="AU238" s="5" t="s">
        <v>63</v>
      </c>
      <c r="AV238" s="5" t="s">
        <v>440</v>
      </c>
      <c r="AW238" s="5">
        <v>107.99999999999999</v>
      </c>
      <c r="AX238" s="5">
        <v>79</v>
      </c>
    </row>
    <row r="239" spans="1:50">
      <c r="A239" s="5" t="s">
        <v>497</v>
      </c>
      <c r="B239" s="5" t="s">
        <v>101</v>
      </c>
      <c r="C239" s="5" t="s">
        <v>76</v>
      </c>
      <c r="D239" s="5" t="s">
        <v>474</v>
      </c>
      <c r="E239" s="5">
        <v>20.5</v>
      </c>
      <c r="F239" s="5" t="s">
        <v>475</v>
      </c>
      <c r="G239" s="5">
        <v>0</v>
      </c>
      <c r="H239" s="5">
        <v>0</v>
      </c>
      <c r="I239" s="5">
        <v>0</v>
      </c>
      <c r="J239" s="5">
        <v>0</v>
      </c>
      <c r="K239" s="5">
        <v>6000</v>
      </c>
      <c r="L239" s="5">
        <v>3000</v>
      </c>
      <c r="M239" s="5" t="s">
        <v>61</v>
      </c>
      <c r="N239" s="5" t="s">
        <v>478</v>
      </c>
      <c r="O239" s="5" t="s">
        <v>493</v>
      </c>
      <c r="P239" s="5" t="s">
        <v>28</v>
      </c>
      <c r="Q239" s="5" t="s">
        <v>670</v>
      </c>
      <c r="R239" s="5" t="s">
        <v>670</v>
      </c>
      <c r="S239" s="5">
        <v>0</v>
      </c>
      <c r="T239" s="5">
        <v>0</v>
      </c>
      <c r="U239" s="5">
        <v>0</v>
      </c>
      <c r="V239" s="5">
        <v>3000</v>
      </c>
      <c r="W239" s="5">
        <v>3000</v>
      </c>
      <c r="X239" s="5" t="s">
        <v>58</v>
      </c>
      <c r="Y239" s="5">
        <v>20.5</v>
      </c>
      <c r="Z239" s="5">
        <v>0</v>
      </c>
      <c r="AA239" s="5">
        <v>146</v>
      </c>
      <c r="AB239" s="5" t="s">
        <v>65</v>
      </c>
      <c r="AC239" s="5" t="s">
        <v>65</v>
      </c>
      <c r="AD239" s="5">
        <v>0</v>
      </c>
      <c r="AE239" s="5">
        <v>310</v>
      </c>
      <c r="AF239" s="5">
        <v>1000</v>
      </c>
      <c r="AG239" s="5">
        <v>0</v>
      </c>
      <c r="AH239">
        <v>7.6499999999999999E-2</v>
      </c>
      <c r="AI239">
        <v>0</v>
      </c>
      <c r="AJ239">
        <v>229.5</v>
      </c>
      <c r="AK239" s="5">
        <v>0</v>
      </c>
      <c r="AL239" s="5">
        <v>229.5</v>
      </c>
      <c r="AM239" s="5" t="s">
        <v>58</v>
      </c>
      <c r="AN239" s="5" t="s">
        <v>58</v>
      </c>
      <c r="AO239" s="5" t="s">
        <v>58</v>
      </c>
      <c r="AP239" s="5" t="s">
        <v>58</v>
      </c>
      <c r="AQ239" s="5" t="s">
        <v>58</v>
      </c>
      <c r="AR239" s="5" t="s">
        <v>58</v>
      </c>
      <c r="AS239" s="5">
        <v>3714</v>
      </c>
      <c r="AT239" s="5" t="s">
        <v>62</v>
      </c>
      <c r="AU239" s="5" t="s">
        <v>63</v>
      </c>
      <c r="AV239" s="5" t="s">
        <v>52</v>
      </c>
      <c r="AW239" s="5">
        <v>0</v>
      </c>
      <c r="AX239" s="5">
        <v>91</v>
      </c>
    </row>
    <row r="240" spans="1:50">
      <c r="A240" s="5" t="s">
        <v>473</v>
      </c>
      <c r="B240" s="5" t="s">
        <v>102</v>
      </c>
      <c r="C240" s="5" t="s">
        <v>76</v>
      </c>
      <c r="D240" s="5" t="s">
        <v>474</v>
      </c>
      <c r="E240" s="5" t="s">
        <v>475</v>
      </c>
      <c r="F240" s="5" t="s">
        <v>475</v>
      </c>
      <c r="G240" s="5" t="s">
        <v>475</v>
      </c>
      <c r="H240" s="5">
        <v>0</v>
      </c>
      <c r="I240" s="5">
        <v>0</v>
      </c>
      <c r="J240" s="5">
        <v>0</v>
      </c>
      <c r="K240" s="5">
        <v>18000</v>
      </c>
      <c r="L240" s="5">
        <v>0</v>
      </c>
      <c r="M240" s="5" t="s">
        <v>61</v>
      </c>
      <c r="N240" s="5" t="s">
        <v>478</v>
      </c>
      <c r="O240" s="5" t="s">
        <v>459</v>
      </c>
      <c r="P240" s="5" t="s">
        <v>495</v>
      </c>
      <c r="Q240" s="5" t="s">
        <v>496</v>
      </c>
      <c r="R240" s="5" t="s">
        <v>496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 t="s">
        <v>58</v>
      </c>
      <c r="Y240" s="5" t="s">
        <v>58</v>
      </c>
      <c r="Z240" s="5">
        <v>0</v>
      </c>
      <c r="AA240" s="5">
        <v>0</v>
      </c>
      <c r="AB240" s="5" t="s">
        <v>68</v>
      </c>
      <c r="AC240" s="5" t="s">
        <v>68</v>
      </c>
      <c r="AD240" s="5">
        <v>0</v>
      </c>
      <c r="AE240" s="5">
        <v>0</v>
      </c>
      <c r="AF240" s="5">
        <v>0</v>
      </c>
      <c r="AG240" s="5">
        <v>0</v>
      </c>
      <c r="AH240">
        <v>6.3E-2</v>
      </c>
      <c r="AI240">
        <v>0</v>
      </c>
      <c r="AJ240">
        <v>0</v>
      </c>
      <c r="AK240" s="5">
        <v>0</v>
      </c>
      <c r="AL240" s="5">
        <v>0</v>
      </c>
      <c r="AM240" s="5">
        <v>6000</v>
      </c>
      <c r="AN240" s="5">
        <v>9000</v>
      </c>
      <c r="AO240" s="5">
        <v>0</v>
      </c>
      <c r="AP240" s="5">
        <v>0</v>
      </c>
      <c r="AQ240" s="5">
        <v>0</v>
      </c>
      <c r="AR240" s="5">
        <v>0</v>
      </c>
      <c r="AS240" s="5">
        <v>3714</v>
      </c>
      <c r="AT240" s="5" t="s">
        <v>62</v>
      </c>
      <c r="AU240" s="5" t="s">
        <v>63</v>
      </c>
      <c r="AV240" s="5" t="s">
        <v>52</v>
      </c>
      <c r="AW240" s="5">
        <v>0</v>
      </c>
      <c r="AX240" s="5">
        <v>91</v>
      </c>
    </row>
    <row r="241" spans="1:50">
      <c r="A241" s="5" t="s">
        <v>490</v>
      </c>
      <c r="B241" s="5" t="s">
        <v>103</v>
      </c>
      <c r="C241" s="5" t="s">
        <v>76</v>
      </c>
      <c r="D241" s="5">
        <v>16</v>
      </c>
      <c r="E241" s="5">
        <v>4.5</v>
      </c>
      <c r="F241" s="5">
        <v>0</v>
      </c>
      <c r="G241" s="5">
        <v>0</v>
      </c>
      <c r="H241" s="5">
        <v>192500</v>
      </c>
      <c r="I241" s="5">
        <v>0</v>
      </c>
      <c r="J241" s="5">
        <v>0</v>
      </c>
      <c r="K241" s="5">
        <v>2500</v>
      </c>
      <c r="L241" s="5">
        <v>10000</v>
      </c>
      <c r="M241" s="5" t="s">
        <v>61</v>
      </c>
      <c r="N241" s="5" t="s">
        <v>478</v>
      </c>
      <c r="O241" s="5" t="s">
        <v>493</v>
      </c>
      <c r="P241" s="5" t="s">
        <v>28</v>
      </c>
      <c r="Q241" s="5" t="s">
        <v>656</v>
      </c>
      <c r="R241" s="5" t="s">
        <v>656</v>
      </c>
      <c r="S241" s="5">
        <v>10000</v>
      </c>
      <c r="T241" s="5">
        <v>0</v>
      </c>
      <c r="U241" s="5">
        <v>0</v>
      </c>
      <c r="V241" s="5">
        <v>0</v>
      </c>
      <c r="W241" s="5">
        <v>10000</v>
      </c>
      <c r="X241" s="5">
        <v>16</v>
      </c>
      <c r="Y241" s="5">
        <v>4.5</v>
      </c>
      <c r="Z241" s="5">
        <v>625</v>
      </c>
      <c r="AA241" s="5">
        <v>2246</v>
      </c>
      <c r="AB241" s="5">
        <v>3.6</v>
      </c>
      <c r="AC241" s="5">
        <v>150</v>
      </c>
      <c r="AD241" s="5">
        <v>17341</v>
      </c>
      <c r="AE241" s="5">
        <v>2873</v>
      </c>
      <c r="AF241" s="5">
        <v>500</v>
      </c>
      <c r="AG241" s="5">
        <v>2700</v>
      </c>
      <c r="AH241">
        <v>8.5599999999999996E-2</v>
      </c>
      <c r="AI241">
        <v>0</v>
      </c>
      <c r="AJ241">
        <v>856</v>
      </c>
      <c r="AK241" s="5">
        <v>0</v>
      </c>
      <c r="AL241" s="5">
        <v>856</v>
      </c>
      <c r="AM241" s="5">
        <v>2500</v>
      </c>
      <c r="AN241" s="5">
        <v>2500</v>
      </c>
      <c r="AO241" s="5">
        <v>2500</v>
      </c>
      <c r="AP241" s="5">
        <v>2500</v>
      </c>
      <c r="AQ241" s="5">
        <v>2500</v>
      </c>
      <c r="AR241" s="5">
        <v>2500</v>
      </c>
      <c r="AS241" s="5">
        <v>3714</v>
      </c>
      <c r="AT241" s="5" t="s">
        <v>62</v>
      </c>
      <c r="AU241" s="5" t="s">
        <v>63</v>
      </c>
      <c r="AV241" s="5" t="s">
        <v>52</v>
      </c>
      <c r="AW241" s="5">
        <v>0</v>
      </c>
      <c r="AX241" s="5">
        <v>91</v>
      </c>
    </row>
    <row r="242" spans="1:50">
      <c r="A242" s="5" t="s">
        <v>480</v>
      </c>
      <c r="B242" s="5" t="s">
        <v>104</v>
      </c>
      <c r="C242" s="5" t="s">
        <v>76</v>
      </c>
      <c r="D242" s="5">
        <v>19.8</v>
      </c>
      <c r="E242" s="5">
        <v>5.9</v>
      </c>
      <c r="F242" s="5">
        <v>73.599999999999994</v>
      </c>
      <c r="G242" s="5">
        <v>22</v>
      </c>
      <c r="H242" s="5">
        <v>36000</v>
      </c>
      <c r="I242" s="5">
        <v>69000</v>
      </c>
      <c r="J242" s="5">
        <v>69000</v>
      </c>
      <c r="K242" s="5">
        <v>29096</v>
      </c>
      <c r="L242" s="5">
        <v>18596</v>
      </c>
      <c r="M242" s="5" t="s">
        <v>61</v>
      </c>
      <c r="N242" s="5" t="s">
        <v>478</v>
      </c>
      <c r="O242" s="5" t="s">
        <v>493</v>
      </c>
      <c r="P242" s="5" t="s">
        <v>28</v>
      </c>
      <c r="Q242" s="5" t="s">
        <v>671</v>
      </c>
      <c r="R242" s="5" t="s">
        <v>671</v>
      </c>
      <c r="S242" s="5">
        <v>18596</v>
      </c>
      <c r="T242" s="5">
        <v>0</v>
      </c>
      <c r="U242" s="5">
        <v>0</v>
      </c>
      <c r="V242" s="5">
        <v>0</v>
      </c>
      <c r="W242" s="5">
        <v>87596</v>
      </c>
      <c r="X242" s="5">
        <v>93.4</v>
      </c>
      <c r="Y242" s="5">
        <v>27.9</v>
      </c>
      <c r="Z242" s="5">
        <v>938</v>
      </c>
      <c r="AA242" s="5">
        <v>3140</v>
      </c>
      <c r="AB242" s="5">
        <v>3.3</v>
      </c>
      <c r="AC242" s="5">
        <v>150</v>
      </c>
      <c r="AD242" s="5">
        <v>0</v>
      </c>
      <c r="AE242" s="5">
        <v>18056</v>
      </c>
      <c r="AF242" s="5">
        <v>16600</v>
      </c>
      <c r="AG242" s="5">
        <v>23850</v>
      </c>
      <c r="AH242">
        <v>0.1215</v>
      </c>
      <c r="AI242">
        <v>8383.5</v>
      </c>
      <c r="AJ242">
        <v>2259.4139999999998</v>
      </c>
      <c r="AK242" s="5">
        <v>0</v>
      </c>
      <c r="AL242" s="5">
        <v>10642.913999999999</v>
      </c>
      <c r="AM242" s="5">
        <v>12000</v>
      </c>
      <c r="AN242" s="5">
        <v>7500</v>
      </c>
      <c r="AO242" s="5">
        <v>7500</v>
      </c>
      <c r="AP242" s="5">
        <v>7500</v>
      </c>
      <c r="AQ242" s="5">
        <v>7500</v>
      </c>
      <c r="AR242" s="5">
        <v>7500</v>
      </c>
      <c r="AS242" s="5">
        <v>3714</v>
      </c>
      <c r="AT242" s="5" t="s">
        <v>62</v>
      </c>
      <c r="AU242" s="5" t="s">
        <v>63</v>
      </c>
      <c r="AV242" s="5" t="s">
        <v>52</v>
      </c>
      <c r="AW242" s="5">
        <v>0</v>
      </c>
      <c r="AX242" s="5">
        <v>91</v>
      </c>
    </row>
    <row r="243" spans="1:50">
      <c r="A243" s="5" t="s">
        <v>497</v>
      </c>
      <c r="B243" s="5" t="s">
        <v>105</v>
      </c>
      <c r="C243" s="5" t="s">
        <v>76</v>
      </c>
      <c r="D243" s="5" t="s">
        <v>474</v>
      </c>
      <c r="E243" s="5">
        <v>0</v>
      </c>
      <c r="F243" s="5" t="s">
        <v>475</v>
      </c>
      <c r="G243" s="5">
        <v>9.4</v>
      </c>
      <c r="H243" s="5">
        <v>9000</v>
      </c>
      <c r="I243" s="5">
        <v>12000</v>
      </c>
      <c r="J243" s="5">
        <v>6000</v>
      </c>
      <c r="K243" s="5">
        <v>3000</v>
      </c>
      <c r="L243" s="5">
        <v>0</v>
      </c>
      <c r="M243" s="5" t="s">
        <v>61</v>
      </c>
      <c r="N243" s="5" t="s">
        <v>478</v>
      </c>
      <c r="O243" s="5" t="s">
        <v>493</v>
      </c>
      <c r="P243" s="5" t="s">
        <v>28</v>
      </c>
      <c r="Q243" s="5" t="s">
        <v>656</v>
      </c>
      <c r="R243" s="5" t="s">
        <v>656</v>
      </c>
      <c r="S243" s="5">
        <v>0</v>
      </c>
      <c r="T243" s="5">
        <v>0</v>
      </c>
      <c r="U243" s="5">
        <v>0</v>
      </c>
      <c r="V243" s="5">
        <v>0</v>
      </c>
      <c r="W243" s="5">
        <v>12000</v>
      </c>
      <c r="X243" s="5" t="s">
        <v>58</v>
      </c>
      <c r="Y243" s="5">
        <v>9.4</v>
      </c>
      <c r="Z243" s="5">
        <v>0</v>
      </c>
      <c r="AA243" s="5">
        <v>1271</v>
      </c>
      <c r="AB243" s="5" t="s">
        <v>65</v>
      </c>
      <c r="AC243" s="5" t="s">
        <v>65</v>
      </c>
      <c r="AD243" s="5">
        <v>8932</v>
      </c>
      <c r="AE243" s="5">
        <v>2505</v>
      </c>
      <c r="AF243" s="5">
        <v>500</v>
      </c>
      <c r="AG243" s="5">
        <v>2000</v>
      </c>
      <c r="AH243">
        <v>5.3400000000000003E-2</v>
      </c>
      <c r="AI243">
        <v>640.80000000000007</v>
      </c>
      <c r="AJ243">
        <v>0</v>
      </c>
      <c r="AK243" s="5">
        <v>0</v>
      </c>
      <c r="AL243" s="5">
        <v>640.80000000000007</v>
      </c>
      <c r="AM243" s="5" t="s">
        <v>58</v>
      </c>
      <c r="AN243" s="5" t="s">
        <v>58</v>
      </c>
      <c r="AO243" s="5" t="s">
        <v>58</v>
      </c>
      <c r="AP243" s="5" t="s">
        <v>58</v>
      </c>
      <c r="AQ243" s="5" t="s">
        <v>58</v>
      </c>
      <c r="AR243" s="5" t="s">
        <v>58</v>
      </c>
      <c r="AS243" s="5">
        <v>3714</v>
      </c>
      <c r="AT243" s="5" t="s">
        <v>62</v>
      </c>
      <c r="AU243" s="5" t="s">
        <v>63</v>
      </c>
      <c r="AV243" s="5" t="s">
        <v>52</v>
      </c>
      <c r="AW243" s="5">
        <v>0</v>
      </c>
      <c r="AX243" s="5">
        <v>91</v>
      </c>
    </row>
    <row r="244" spans="1:50">
      <c r="A244" s="5" t="s">
        <v>490</v>
      </c>
      <c r="B244" s="5" t="s">
        <v>106</v>
      </c>
      <c r="C244" s="5" t="s">
        <v>76</v>
      </c>
      <c r="D244" s="5">
        <v>0.1</v>
      </c>
      <c r="E244" s="5">
        <v>0.2</v>
      </c>
      <c r="F244" s="5">
        <v>9.1</v>
      </c>
      <c r="G244" s="5">
        <v>22</v>
      </c>
      <c r="H244" s="5">
        <v>15000</v>
      </c>
      <c r="I244" s="5">
        <v>20000</v>
      </c>
      <c r="J244" s="5">
        <v>15000</v>
      </c>
      <c r="K244" s="5">
        <v>10210</v>
      </c>
      <c r="L244" s="5">
        <v>210</v>
      </c>
      <c r="M244" s="5" t="s">
        <v>61</v>
      </c>
      <c r="N244" s="5" t="s">
        <v>478</v>
      </c>
      <c r="O244" s="5" t="s">
        <v>493</v>
      </c>
      <c r="P244" s="5" t="s">
        <v>28</v>
      </c>
      <c r="Q244" s="5" t="s">
        <v>672</v>
      </c>
      <c r="R244" s="5" t="s">
        <v>672</v>
      </c>
      <c r="S244" s="5">
        <v>210</v>
      </c>
      <c r="T244" s="5">
        <v>0</v>
      </c>
      <c r="U244" s="5">
        <v>0</v>
      </c>
      <c r="V244" s="5">
        <v>0</v>
      </c>
      <c r="W244" s="5">
        <v>20210</v>
      </c>
      <c r="X244" s="5">
        <v>9.1999999999999993</v>
      </c>
      <c r="Y244" s="5">
        <v>22.3</v>
      </c>
      <c r="Z244" s="5">
        <v>2188</v>
      </c>
      <c r="AA244" s="5">
        <v>908</v>
      </c>
      <c r="AB244" s="5">
        <v>0.4</v>
      </c>
      <c r="AC244" s="5">
        <v>50</v>
      </c>
      <c r="AD244" s="5">
        <v>0</v>
      </c>
      <c r="AE244" s="5">
        <v>8171</v>
      </c>
      <c r="AF244" s="5">
        <v>0</v>
      </c>
      <c r="AG244" s="5">
        <v>4000</v>
      </c>
      <c r="AH244">
        <v>0.1139</v>
      </c>
      <c r="AI244">
        <v>2278</v>
      </c>
      <c r="AJ244">
        <v>23.919</v>
      </c>
      <c r="AK244" s="5">
        <v>0</v>
      </c>
      <c r="AL244" s="5">
        <v>2301.9189999999999</v>
      </c>
      <c r="AM244" s="5">
        <v>7500</v>
      </c>
      <c r="AN244" s="5">
        <v>5000</v>
      </c>
      <c r="AO244" s="5">
        <v>5000</v>
      </c>
      <c r="AP244" s="5">
        <v>0</v>
      </c>
      <c r="AQ244" s="5">
        <v>0</v>
      </c>
      <c r="AR244" s="5">
        <v>0</v>
      </c>
      <c r="AS244" s="5">
        <v>3714</v>
      </c>
      <c r="AT244" s="5" t="s">
        <v>62</v>
      </c>
      <c r="AU244" s="5" t="s">
        <v>63</v>
      </c>
      <c r="AV244" s="5" t="s">
        <v>52</v>
      </c>
      <c r="AW244" s="5">
        <v>0</v>
      </c>
      <c r="AX244" s="5">
        <v>91</v>
      </c>
    </row>
    <row r="245" spans="1:50">
      <c r="A245" s="5" t="s">
        <v>490</v>
      </c>
      <c r="B245" s="5" t="s">
        <v>107</v>
      </c>
      <c r="C245" s="5" t="s">
        <v>76</v>
      </c>
      <c r="D245" s="5">
        <v>16</v>
      </c>
      <c r="E245" s="5">
        <v>17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21000</v>
      </c>
      <c r="L245" s="5">
        <v>12000</v>
      </c>
      <c r="M245" s="5" t="s">
        <v>61</v>
      </c>
      <c r="N245" s="5" t="s">
        <v>478</v>
      </c>
      <c r="O245" s="5" t="s">
        <v>493</v>
      </c>
      <c r="P245" s="5" t="s">
        <v>28</v>
      </c>
      <c r="Q245" s="5" t="s">
        <v>673</v>
      </c>
      <c r="R245" s="5" t="s">
        <v>673</v>
      </c>
      <c r="S245" s="5">
        <v>12000</v>
      </c>
      <c r="T245" s="5">
        <v>0</v>
      </c>
      <c r="U245" s="5">
        <v>0</v>
      </c>
      <c r="V245" s="5">
        <v>0</v>
      </c>
      <c r="W245" s="5">
        <v>12000</v>
      </c>
      <c r="X245" s="5">
        <v>16</v>
      </c>
      <c r="Y245" s="5">
        <v>17</v>
      </c>
      <c r="Z245" s="5">
        <v>750</v>
      </c>
      <c r="AA245" s="5">
        <v>706</v>
      </c>
      <c r="AB245" s="5">
        <v>0.9</v>
      </c>
      <c r="AC245" s="5">
        <v>100</v>
      </c>
      <c r="AD245" s="5">
        <v>0</v>
      </c>
      <c r="AE245" s="5">
        <v>5505</v>
      </c>
      <c r="AF245" s="5">
        <v>3850</v>
      </c>
      <c r="AG245" s="5">
        <v>4000</v>
      </c>
      <c r="AH245">
        <v>3.9199999999999999E-2</v>
      </c>
      <c r="AI245">
        <v>0</v>
      </c>
      <c r="AJ245">
        <v>470.4</v>
      </c>
      <c r="AK245" s="5">
        <v>0</v>
      </c>
      <c r="AL245" s="5">
        <v>470.4</v>
      </c>
      <c r="AM245" s="5" t="s">
        <v>58</v>
      </c>
      <c r="AN245" s="5" t="s">
        <v>58</v>
      </c>
      <c r="AO245" s="5" t="s">
        <v>58</v>
      </c>
      <c r="AP245" s="5" t="s">
        <v>58</v>
      </c>
      <c r="AQ245" s="5" t="s">
        <v>58</v>
      </c>
      <c r="AR245" s="5" t="s">
        <v>58</v>
      </c>
      <c r="AS245" s="5">
        <v>3714</v>
      </c>
      <c r="AT245" s="5" t="s">
        <v>62</v>
      </c>
      <c r="AU245" s="5" t="s">
        <v>63</v>
      </c>
      <c r="AV245" s="5" t="s">
        <v>52</v>
      </c>
      <c r="AW245" s="5">
        <v>0</v>
      </c>
      <c r="AX245" s="5">
        <v>91</v>
      </c>
    </row>
    <row r="246" spans="1:50">
      <c r="A246" s="5" t="s">
        <v>497</v>
      </c>
      <c r="B246" s="5" t="s">
        <v>108</v>
      </c>
      <c r="C246" s="5" t="s">
        <v>76</v>
      </c>
      <c r="D246" s="5" t="s">
        <v>474</v>
      </c>
      <c r="E246" s="5">
        <v>16</v>
      </c>
      <c r="F246" s="5" t="s">
        <v>475</v>
      </c>
      <c r="G246" s="5">
        <v>0</v>
      </c>
      <c r="H246" s="5">
        <v>0</v>
      </c>
      <c r="I246" s="5">
        <v>0</v>
      </c>
      <c r="J246" s="5">
        <v>0</v>
      </c>
      <c r="K246" s="5">
        <v>6000</v>
      </c>
      <c r="L246" s="5">
        <v>3000</v>
      </c>
      <c r="M246" s="5" t="s">
        <v>61</v>
      </c>
      <c r="N246" s="5" t="s">
        <v>478</v>
      </c>
      <c r="O246" s="5" t="s">
        <v>493</v>
      </c>
      <c r="P246" s="5" t="s">
        <v>28</v>
      </c>
      <c r="Q246" s="5" t="s">
        <v>674</v>
      </c>
      <c r="R246" s="5" t="s">
        <v>674</v>
      </c>
      <c r="S246" s="5">
        <v>3000</v>
      </c>
      <c r="T246" s="5">
        <v>0</v>
      </c>
      <c r="U246" s="5">
        <v>0</v>
      </c>
      <c r="V246" s="5">
        <v>0</v>
      </c>
      <c r="W246" s="5">
        <v>3000</v>
      </c>
      <c r="X246" s="5" t="s">
        <v>58</v>
      </c>
      <c r="Y246" s="5">
        <v>16</v>
      </c>
      <c r="Z246" s="5">
        <v>0</v>
      </c>
      <c r="AA246" s="5">
        <v>188</v>
      </c>
      <c r="AB246" s="5" t="s">
        <v>65</v>
      </c>
      <c r="AC246" s="5" t="s">
        <v>65</v>
      </c>
      <c r="AD246" s="5">
        <v>0</v>
      </c>
      <c r="AE246" s="5">
        <v>1696</v>
      </c>
      <c r="AF246" s="5">
        <v>1344</v>
      </c>
      <c r="AG246" s="5">
        <v>1648</v>
      </c>
      <c r="AH246">
        <v>4.7800000000000002E-2</v>
      </c>
      <c r="AI246">
        <v>0</v>
      </c>
      <c r="AJ246">
        <v>143.4</v>
      </c>
      <c r="AK246" s="5">
        <v>0</v>
      </c>
      <c r="AL246" s="5">
        <v>143.4</v>
      </c>
      <c r="AM246" s="5" t="s">
        <v>58</v>
      </c>
      <c r="AN246" s="5" t="s">
        <v>58</v>
      </c>
      <c r="AO246" s="5" t="s">
        <v>58</v>
      </c>
      <c r="AP246" s="5" t="s">
        <v>58</v>
      </c>
      <c r="AQ246" s="5" t="s">
        <v>58</v>
      </c>
      <c r="AR246" s="5" t="s">
        <v>58</v>
      </c>
      <c r="AS246" s="5">
        <v>3714</v>
      </c>
      <c r="AT246" s="5" t="s">
        <v>62</v>
      </c>
      <c r="AU246" s="5" t="s">
        <v>63</v>
      </c>
      <c r="AV246" s="5" t="s">
        <v>52</v>
      </c>
      <c r="AW246" s="5">
        <v>0</v>
      </c>
      <c r="AX246" s="5">
        <v>91</v>
      </c>
    </row>
    <row r="247" spans="1:50">
      <c r="A247" s="5" t="s">
        <v>477</v>
      </c>
      <c r="B247" s="5" t="s">
        <v>109</v>
      </c>
      <c r="C247" s="5" t="s">
        <v>76</v>
      </c>
      <c r="D247" s="5" t="s">
        <v>474</v>
      </c>
      <c r="E247" s="5" t="s">
        <v>475</v>
      </c>
      <c r="F247" s="5" t="s">
        <v>475</v>
      </c>
      <c r="G247" s="5" t="s">
        <v>475</v>
      </c>
      <c r="H247" s="5">
        <v>0</v>
      </c>
      <c r="I247" s="5">
        <v>0</v>
      </c>
      <c r="J247" s="5">
        <v>0</v>
      </c>
      <c r="K247" s="5">
        <v>1203</v>
      </c>
      <c r="L247" s="5">
        <v>1203</v>
      </c>
      <c r="M247" s="5" t="s">
        <v>61</v>
      </c>
      <c r="N247" s="5" t="s">
        <v>478</v>
      </c>
      <c r="O247" s="5" t="s">
        <v>459</v>
      </c>
      <c r="P247" s="5" t="s">
        <v>28</v>
      </c>
      <c r="R247" s="5">
        <v>0</v>
      </c>
      <c r="S247" s="5">
        <v>1203</v>
      </c>
      <c r="T247" s="5">
        <v>0</v>
      </c>
      <c r="U247" s="5">
        <v>0</v>
      </c>
      <c r="V247" s="5">
        <v>0</v>
      </c>
      <c r="W247" s="5">
        <v>1203</v>
      </c>
      <c r="X247" s="5" t="s">
        <v>58</v>
      </c>
      <c r="Y247" s="5" t="s">
        <v>58</v>
      </c>
      <c r="Z247" s="5">
        <v>0</v>
      </c>
      <c r="AA247" s="5" t="s">
        <v>58</v>
      </c>
      <c r="AB247" s="5" t="s">
        <v>68</v>
      </c>
      <c r="AC247" s="5" t="s">
        <v>68</v>
      </c>
      <c r="AD247" s="5">
        <v>0</v>
      </c>
      <c r="AE247" s="5">
        <v>0</v>
      </c>
      <c r="AF247" s="5">
        <v>0</v>
      </c>
      <c r="AG247" s="5">
        <v>0</v>
      </c>
      <c r="AH247">
        <v>0.1028</v>
      </c>
      <c r="AI247">
        <v>0</v>
      </c>
      <c r="AJ247">
        <v>123.66840000000001</v>
      </c>
      <c r="AK247" s="5">
        <v>0</v>
      </c>
      <c r="AL247" s="5">
        <v>123.66840000000001</v>
      </c>
      <c r="AM247" s="5" t="s">
        <v>58</v>
      </c>
      <c r="AN247" s="5" t="s">
        <v>58</v>
      </c>
      <c r="AO247" s="5" t="s">
        <v>58</v>
      </c>
      <c r="AP247" s="5" t="s">
        <v>58</v>
      </c>
      <c r="AQ247" s="5" t="s">
        <v>58</v>
      </c>
      <c r="AR247" s="5" t="s">
        <v>58</v>
      </c>
      <c r="AS247" s="5">
        <v>3714</v>
      </c>
      <c r="AT247" s="5" t="s">
        <v>62</v>
      </c>
      <c r="AU247" s="5" t="s">
        <v>63</v>
      </c>
      <c r="AV247" s="5" t="s">
        <v>440</v>
      </c>
      <c r="AW247" s="5">
        <v>123.66840000000001</v>
      </c>
      <c r="AX247" s="5">
        <v>76</v>
      </c>
    </row>
    <row r="248" spans="1:50">
      <c r="A248" s="5" t="s">
        <v>473</v>
      </c>
      <c r="B248" s="5" t="s">
        <v>110</v>
      </c>
      <c r="C248" s="5" t="s">
        <v>76</v>
      </c>
      <c r="D248" s="5" t="s">
        <v>474</v>
      </c>
      <c r="E248" s="5" t="s">
        <v>475</v>
      </c>
      <c r="F248" s="5" t="s">
        <v>475</v>
      </c>
      <c r="G248" s="5" t="s">
        <v>475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 t="s">
        <v>61</v>
      </c>
      <c r="N248" s="5" t="s">
        <v>478</v>
      </c>
      <c r="O248" s="5" t="s">
        <v>459</v>
      </c>
      <c r="P248" s="5" t="s">
        <v>28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 t="s">
        <v>58</v>
      </c>
      <c r="Y248" s="5" t="s">
        <v>58</v>
      </c>
      <c r="Z248" s="5">
        <v>0</v>
      </c>
      <c r="AA248" s="5">
        <v>0</v>
      </c>
      <c r="AB248" s="5" t="s">
        <v>68</v>
      </c>
      <c r="AC248" s="5" t="s">
        <v>68</v>
      </c>
      <c r="AD248" s="5">
        <v>0</v>
      </c>
      <c r="AE248" s="5">
        <v>0</v>
      </c>
      <c r="AF248" s="5">
        <v>0</v>
      </c>
      <c r="AG248" s="5">
        <v>0</v>
      </c>
      <c r="AH248">
        <v>3.4000000000000002E-2</v>
      </c>
      <c r="AI248">
        <v>0</v>
      </c>
      <c r="AJ248">
        <v>0</v>
      </c>
      <c r="AK248" s="5">
        <v>0</v>
      </c>
      <c r="AL248" s="5">
        <v>0</v>
      </c>
      <c r="AM248" s="5" t="s">
        <v>58</v>
      </c>
      <c r="AN248" s="5" t="s">
        <v>58</v>
      </c>
      <c r="AO248" s="5" t="s">
        <v>58</v>
      </c>
      <c r="AP248" s="5" t="s">
        <v>58</v>
      </c>
      <c r="AQ248" s="5" t="s">
        <v>58</v>
      </c>
      <c r="AR248" s="5" t="s">
        <v>58</v>
      </c>
      <c r="AS248" s="5">
        <v>3714</v>
      </c>
      <c r="AT248" s="5" t="s">
        <v>62</v>
      </c>
      <c r="AU248" s="5" t="s">
        <v>63</v>
      </c>
      <c r="AV248" s="5" t="s">
        <v>52</v>
      </c>
      <c r="AW248" s="5">
        <v>0</v>
      </c>
      <c r="AX248" s="5">
        <v>91</v>
      </c>
    </row>
    <row r="249" spans="1:50">
      <c r="A249" s="5" t="s">
        <v>497</v>
      </c>
      <c r="B249" s="5" t="s">
        <v>111</v>
      </c>
      <c r="C249" s="5" t="s">
        <v>76</v>
      </c>
      <c r="D249" s="5" t="s">
        <v>474</v>
      </c>
      <c r="E249" s="5">
        <v>0</v>
      </c>
      <c r="F249" s="5" t="s">
        <v>475</v>
      </c>
      <c r="G249" s="5">
        <v>0</v>
      </c>
      <c r="H249" s="5">
        <v>0</v>
      </c>
      <c r="I249" s="5">
        <v>0</v>
      </c>
      <c r="J249" s="5">
        <v>0</v>
      </c>
      <c r="K249" s="5">
        <v>2500</v>
      </c>
      <c r="L249" s="5">
        <v>0</v>
      </c>
      <c r="M249" s="5" t="s">
        <v>61</v>
      </c>
      <c r="N249" s="5" t="s">
        <v>478</v>
      </c>
      <c r="O249" s="5" t="s">
        <v>493</v>
      </c>
      <c r="P249" s="5" t="s">
        <v>28</v>
      </c>
      <c r="Q249" s="5" t="s">
        <v>675</v>
      </c>
      <c r="R249" s="5" t="s">
        <v>675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 t="s">
        <v>58</v>
      </c>
      <c r="Y249" s="5">
        <v>0</v>
      </c>
      <c r="Z249" s="5">
        <v>0</v>
      </c>
      <c r="AA249" s="5">
        <v>94</v>
      </c>
      <c r="AB249" s="5" t="s">
        <v>65</v>
      </c>
      <c r="AC249" s="5" t="s">
        <v>65</v>
      </c>
      <c r="AD249" s="5">
        <v>0</v>
      </c>
      <c r="AE249" s="5">
        <v>848</v>
      </c>
      <c r="AF249" s="5">
        <v>672</v>
      </c>
      <c r="AG249" s="5">
        <v>824</v>
      </c>
      <c r="AH249">
        <v>6.4899999999999999E-2</v>
      </c>
      <c r="AI249">
        <v>0</v>
      </c>
      <c r="AJ249">
        <v>0</v>
      </c>
      <c r="AK249" s="5">
        <v>0</v>
      </c>
      <c r="AL249" s="5">
        <v>0</v>
      </c>
      <c r="AM249" s="5" t="s">
        <v>58</v>
      </c>
      <c r="AN249" s="5" t="s">
        <v>58</v>
      </c>
      <c r="AO249" s="5" t="s">
        <v>58</v>
      </c>
      <c r="AP249" s="5" t="s">
        <v>58</v>
      </c>
      <c r="AQ249" s="5" t="s">
        <v>58</v>
      </c>
      <c r="AR249" s="5" t="s">
        <v>58</v>
      </c>
      <c r="AS249" s="5">
        <v>3714</v>
      </c>
      <c r="AT249" s="5" t="s">
        <v>62</v>
      </c>
      <c r="AU249" s="5" t="s">
        <v>63</v>
      </c>
      <c r="AV249" s="5" t="s">
        <v>52</v>
      </c>
      <c r="AW249" s="5">
        <v>0</v>
      </c>
      <c r="AX249" s="5">
        <v>91</v>
      </c>
    </row>
    <row r="250" spans="1:50">
      <c r="A250" s="5" t="s">
        <v>490</v>
      </c>
      <c r="B250" s="5" t="s">
        <v>112</v>
      </c>
      <c r="C250" s="5" t="s">
        <v>76</v>
      </c>
      <c r="D250" s="5">
        <v>4</v>
      </c>
      <c r="E250" s="5">
        <v>1.5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15000</v>
      </c>
      <c r="L250" s="5">
        <v>3000</v>
      </c>
      <c r="M250" s="5" t="s">
        <v>61</v>
      </c>
      <c r="N250" s="5" t="s">
        <v>478</v>
      </c>
      <c r="O250" s="5" t="s">
        <v>493</v>
      </c>
      <c r="P250" s="5" t="s">
        <v>28</v>
      </c>
      <c r="Q250" s="5" t="s">
        <v>676</v>
      </c>
      <c r="R250" s="5" t="s">
        <v>676</v>
      </c>
      <c r="S250" s="5">
        <v>0</v>
      </c>
      <c r="T250" s="5">
        <v>0</v>
      </c>
      <c r="U250" s="5">
        <v>3000</v>
      </c>
      <c r="V250" s="5">
        <v>0</v>
      </c>
      <c r="W250" s="5">
        <v>3000</v>
      </c>
      <c r="X250" s="5">
        <v>4</v>
      </c>
      <c r="Y250" s="5">
        <v>1.5</v>
      </c>
      <c r="Z250" s="5">
        <v>750</v>
      </c>
      <c r="AA250" s="5">
        <v>2000</v>
      </c>
      <c r="AB250" s="5">
        <v>2.7</v>
      </c>
      <c r="AC250" s="5">
        <v>150</v>
      </c>
      <c r="AD250" s="5">
        <v>0</v>
      </c>
      <c r="AE250" s="5">
        <v>15000</v>
      </c>
      <c r="AF250" s="5">
        <v>6000</v>
      </c>
      <c r="AG250" s="5">
        <v>9000</v>
      </c>
      <c r="AH250">
        <v>4.6699999999999998E-2</v>
      </c>
      <c r="AI250">
        <v>0</v>
      </c>
      <c r="AJ250">
        <v>140.1</v>
      </c>
      <c r="AK250" s="5">
        <v>140.1</v>
      </c>
      <c r="AL250" s="5">
        <v>140.1</v>
      </c>
      <c r="AM250" s="5">
        <v>3000</v>
      </c>
      <c r="AN250" s="5">
        <v>3000</v>
      </c>
      <c r="AO250" s="5">
        <v>3000</v>
      </c>
      <c r="AP250" s="5">
        <v>3000</v>
      </c>
      <c r="AQ250" s="5">
        <v>3000</v>
      </c>
      <c r="AR250" s="5">
        <v>3000</v>
      </c>
      <c r="AS250" s="5">
        <v>3714</v>
      </c>
      <c r="AT250" s="5" t="s">
        <v>62</v>
      </c>
      <c r="AU250" s="5" t="s">
        <v>63</v>
      </c>
      <c r="AV250" s="5" t="s">
        <v>52</v>
      </c>
      <c r="AW250" s="5">
        <v>0</v>
      </c>
      <c r="AX250" s="5">
        <v>91</v>
      </c>
    </row>
    <row r="251" spans="1:50">
      <c r="A251" s="5" t="s">
        <v>490</v>
      </c>
      <c r="B251" s="5" t="s">
        <v>229</v>
      </c>
      <c r="C251" s="5" t="s">
        <v>230</v>
      </c>
      <c r="D251" s="5">
        <v>6.6</v>
      </c>
      <c r="E251" s="5">
        <v>6.8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3000</v>
      </c>
      <c r="L251" s="5">
        <v>9000</v>
      </c>
      <c r="M251" s="5" t="s">
        <v>61</v>
      </c>
      <c r="N251" s="5" t="s">
        <v>58</v>
      </c>
      <c r="O251" s="5" t="s">
        <v>459</v>
      </c>
      <c r="P251" s="5" t="s">
        <v>28</v>
      </c>
      <c r="R251" s="5">
        <v>0</v>
      </c>
      <c r="S251" s="5">
        <v>0</v>
      </c>
      <c r="T251" s="5">
        <v>0</v>
      </c>
      <c r="U251" s="5">
        <v>9000</v>
      </c>
      <c r="V251" s="5">
        <v>0</v>
      </c>
      <c r="W251" s="5">
        <v>9000</v>
      </c>
      <c r="X251" s="5">
        <v>6.6</v>
      </c>
      <c r="Y251" s="5">
        <v>6.8</v>
      </c>
      <c r="Z251" s="5">
        <v>1372</v>
      </c>
      <c r="AA251" s="5">
        <v>1333</v>
      </c>
      <c r="AB251" s="5">
        <v>1</v>
      </c>
      <c r="AC251" s="5">
        <v>100</v>
      </c>
      <c r="AD251" s="5">
        <v>0</v>
      </c>
      <c r="AE251" s="5">
        <v>3000</v>
      </c>
      <c r="AF251" s="5">
        <v>3000</v>
      </c>
      <c r="AG251" s="5">
        <v>0</v>
      </c>
      <c r="AH251">
        <v>4.0030000000000003E-2</v>
      </c>
      <c r="AI251">
        <v>0</v>
      </c>
      <c r="AJ251">
        <v>360.27000000000004</v>
      </c>
      <c r="AK251" s="5">
        <v>360.27000000000004</v>
      </c>
      <c r="AL251" s="5">
        <v>360.27000000000004</v>
      </c>
      <c r="AM251" s="5" t="s">
        <v>58</v>
      </c>
      <c r="AN251" s="5" t="s">
        <v>58</v>
      </c>
      <c r="AO251" s="5" t="s">
        <v>58</v>
      </c>
      <c r="AP251" s="5" t="s">
        <v>58</v>
      </c>
      <c r="AQ251" s="5" t="s">
        <v>58</v>
      </c>
      <c r="AR251" s="5" t="s">
        <v>58</v>
      </c>
      <c r="AS251" s="5">
        <v>3715</v>
      </c>
      <c r="AT251" s="5" t="s">
        <v>62</v>
      </c>
      <c r="AU251" s="5" t="s">
        <v>63</v>
      </c>
      <c r="AV251" s="5" t="s">
        <v>52</v>
      </c>
      <c r="AW251" s="5">
        <v>0</v>
      </c>
      <c r="AX251" s="5">
        <v>91</v>
      </c>
    </row>
    <row r="252" spans="1:50">
      <c r="A252" s="5" t="s">
        <v>490</v>
      </c>
      <c r="B252" s="5" t="s">
        <v>113</v>
      </c>
      <c r="C252" s="5" t="s">
        <v>76</v>
      </c>
      <c r="D252" s="5">
        <v>0</v>
      </c>
      <c r="E252" s="5" t="s">
        <v>475</v>
      </c>
      <c r="F252" s="5">
        <v>4.4000000000000004</v>
      </c>
      <c r="G252" s="5" t="s">
        <v>475</v>
      </c>
      <c r="H252" s="5">
        <v>24000</v>
      </c>
      <c r="I252" s="5">
        <v>24000</v>
      </c>
      <c r="J252" s="5">
        <v>24000</v>
      </c>
      <c r="K252" s="5">
        <v>0</v>
      </c>
      <c r="L252" s="5">
        <v>0</v>
      </c>
      <c r="M252" s="5" t="s">
        <v>61</v>
      </c>
      <c r="N252" s="5" t="s">
        <v>478</v>
      </c>
      <c r="O252" s="5" t="s">
        <v>459</v>
      </c>
      <c r="P252" s="5" t="s">
        <v>28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24000</v>
      </c>
      <c r="X252" s="5">
        <v>4.4000000000000004</v>
      </c>
      <c r="Y252" s="5" t="s">
        <v>58</v>
      </c>
      <c r="Z252" s="5">
        <v>5409</v>
      </c>
      <c r="AA252" s="5" t="s">
        <v>58</v>
      </c>
      <c r="AB252" s="5" t="s">
        <v>68</v>
      </c>
      <c r="AC252" s="5" t="s">
        <v>68</v>
      </c>
      <c r="AD252" s="5">
        <v>0</v>
      </c>
      <c r="AE252" s="5">
        <v>0</v>
      </c>
      <c r="AF252" s="5">
        <v>0</v>
      </c>
      <c r="AG252" s="5">
        <v>0</v>
      </c>
      <c r="AH252">
        <v>3.3399999999999999E-2</v>
      </c>
      <c r="AI252">
        <v>801.6</v>
      </c>
      <c r="AJ252">
        <v>0</v>
      </c>
      <c r="AK252" s="5">
        <v>0</v>
      </c>
      <c r="AL252" s="5">
        <v>801.6</v>
      </c>
      <c r="AM252" s="5">
        <v>9000</v>
      </c>
      <c r="AN252" s="5">
        <v>9000</v>
      </c>
      <c r="AO252" s="5">
        <v>9000</v>
      </c>
      <c r="AP252" s="5">
        <v>9000</v>
      </c>
      <c r="AQ252" s="5">
        <v>9000</v>
      </c>
      <c r="AR252" s="5">
        <v>9000</v>
      </c>
      <c r="AS252" s="5">
        <v>3714</v>
      </c>
      <c r="AT252" s="5" t="s">
        <v>62</v>
      </c>
      <c r="AU252" s="5" t="s">
        <v>63</v>
      </c>
      <c r="AV252" s="5" t="s">
        <v>52</v>
      </c>
      <c r="AW252" s="5">
        <v>0</v>
      </c>
      <c r="AX252" s="5">
        <v>91</v>
      </c>
    </row>
    <row r="253" spans="1:50">
      <c r="A253" s="5" t="s">
        <v>490</v>
      </c>
      <c r="B253" s="5" t="s">
        <v>114</v>
      </c>
      <c r="C253" s="5" t="s">
        <v>76</v>
      </c>
      <c r="D253" s="5">
        <v>16</v>
      </c>
      <c r="E253" s="5" t="s">
        <v>475</v>
      </c>
      <c r="F253" s="5">
        <v>0</v>
      </c>
      <c r="G253" s="5" t="s">
        <v>475</v>
      </c>
      <c r="H253" s="5">
        <v>0</v>
      </c>
      <c r="I253" s="5">
        <v>0</v>
      </c>
      <c r="J253" s="5">
        <v>0</v>
      </c>
      <c r="K253" s="5">
        <v>6000</v>
      </c>
      <c r="L253" s="5">
        <v>6000</v>
      </c>
      <c r="M253" s="5" t="s">
        <v>61</v>
      </c>
      <c r="N253" s="5" t="s">
        <v>478</v>
      </c>
      <c r="O253" s="5" t="s">
        <v>459</v>
      </c>
      <c r="P253" s="5" t="s">
        <v>28</v>
      </c>
      <c r="R253" s="5">
        <v>0</v>
      </c>
      <c r="S253" s="5">
        <v>3000</v>
      </c>
      <c r="T253" s="5">
        <v>0</v>
      </c>
      <c r="U253" s="5">
        <v>3000</v>
      </c>
      <c r="V253" s="5">
        <v>0</v>
      </c>
      <c r="W253" s="5">
        <v>6000</v>
      </c>
      <c r="X253" s="5">
        <v>16</v>
      </c>
      <c r="Y253" s="5" t="s">
        <v>58</v>
      </c>
      <c r="Z253" s="5">
        <v>375</v>
      </c>
      <c r="AA253" s="5" t="s">
        <v>58</v>
      </c>
      <c r="AB253" s="5" t="s">
        <v>68</v>
      </c>
      <c r="AC253" s="5" t="s">
        <v>68</v>
      </c>
      <c r="AD253" s="5">
        <v>0</v>
      </c>
      <c r="AE253" s="5">
        <v>0</v>
      </c>
      <c r="AF253" s="5">
        <v>0</v>
      </c>
      <c r="AG253" s="5">
        <v>0</v>
      </c>
      <c r="AH253">
        <v>3.6299999999999999E-2</v>
      </c>
      <c r="AI253">
        <v>0</v>
      </c>
      <c r="AJ253">
        <v>217.79999999999998</v>
      </c>
      <c r="AK253" s="5">
        <v>108.89999999999999</v>
      </c>
      <c r="AL253" s="5">
        <v>217.79999999999998</v>
      </c>
      <c r="AM253" s="5">
        <v>3000</v>
      </c>
      <c r="AN253" s="5">
        <v>3000</v>
      </c>
      <c r="AO253" s="5">
        <v>3000</v>
      </c>
      <c r="AP253" s="5">
        <v>3000</v>
      </c>
      <c r="AQ253" s="5">
        <v>3000</v>
      </c>
      <c r="AR253" s="5">
        <v>3000</v>
      </c>
      <c r="AS253" s="5">
        <v>3714</v>
      </c>
      <c r="AT253" s="5" t="s">
        <v>62</v>
      </c>
      <c r="AU253" s="5" t="s">
        <v>63</v>
      </c>
      <c r="AV253" s="5" t="s">
        <v>52</v>
      </c>
      <c r="AW253" s="5">
        <v>0</v>
      </c>
      <c r="AX253" s="5">
        <v>91</v>
      </c>
    </row>
    <row r="254" spans="1:50">
      <c r="A254" s="5" t="s">
        <v>477</v>
      </c>
      <c r="B254" s="5" t="s">
        <v>231</v>
      </c>
      <c r="C254" s="5" t="s">
        <v>76</v>
      </c>
      <c r="D254" s="5" t="s">
        <v>474</v>
      </c>
      <c r="E254" s="5" t="s">
        <v>475</v>
      </c>
      <c r="F254" s="5" t="s">
        <v>475</v>
      </c>
      <c r="G254" s="5" t="s">
        <v>475</v>
      </c>
      <c r="H254" s="5">
        <v>3000</v>
      </c>
      <c r="I254" s="5">
        <v>3000</v>
      </c>
      <c r="J254" s="5">
        <v>0</v>
      </c>
      <c r="K254" s="5">
        <v>0</v>
      </c>
      <c r="L254" s="5">
        <v>0</v>
      </c>
      <c r="M254" s="5" t="s">
        <v>61</v>
      </c>
      <c r="N254" s="5" t="s">
        <v>58</v>
      </c>
      <c r="O254" s="5" t="s">
        <v>459</v>
      </c>
      <c r="P254" s="5" t="s">
        <v>28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3000</v>
      </c>
      <c r="X254" s="5" t="s">
        <v>58</v>
      </c>
      <c r="Y254" s="5" t="s">
        <v>58</v>
      </c>
      <c r="Z254" s="5">
        <v>0</v>
      </c>
      <c r="AA254" s="5" t="s">
        <v>58</v>
      </c>
      <c r="AB254" s="5" t="s">
        <v>68</v>
      </c>
      <c r="AC254" s="5" t="s">
        <v>68</v>
      </c>
      <c r="AD254" s="5">
        <v>0</v>
      </c>
      <c r="AE254" s="5">
        <v>0</v>
      </c>
      <c r="AF254" s="5">
        <v>0</v>
      </c>
      <c r="AG254" s="5">
        <v>0</v>
      </c>
      <c r="AH254">
        <v>0</v>
      </c>
      <c r="AI254">
        <v>0</v>
      </c>
      <c r="AJ254">
        <v>0</v>
      </c>
      <c r="AK254" s="5">
        <v>0</v>
      </c>
      <c r="AL254" s="5">
        <v>0</v>
      </c>
      <c r="AM254" s="5" t="s">
        <v>58</v>
      </c>
      <c r="AN254" s="5" t="s">
        <v>58</v>
      </c>
      <c r="AO254" s="5" t="s">
        <v>58</v>
      </c>
      <c r="AP254" s="5" t="s">
        <v>58</v>
      </c>
      <c r="AQ254" s="5" t="s">
        <v>58</v>
      </c>
      <c r="AR254" s="5" t="s">
        <v>58</v>
      </c>
      <c r="AS254" s="5">
        <v>3715</v>
      </c>
      <c r="AT254" s="5" t="s">
        <v>62</v>
      </c>
      <c r="AU254" s="5" t="s">
        <v>63</v>
      </c>
      <c r="AV254" s="5" t="s">
        <v>440</v>
      </c>
      <c r="AW254" s="5">
        <v>0</v>
      </c>
      <c r="AX254" s="5">
        <v>91</v>
      </c>
    </row>
    <row r="255" spans="1:50">
      <c r="A255" s="5" t="s">
        <v>477</v>
      </c>
      <c r="B255" s="5" t="s">
        <v>115</v>
      </c>
      <c r="C255" s="5" t="s">
        <v>76</v>
      </c>
      <c r="D255" s="5" t="s">
        <v>474</v>
      </c>
      <c r="E255" s="5" t="s">
        <v>475</v>
      </c>
      <c r="F255" s="5" t="s">
        <v>475</v>
      </c>
      <c r="G255" s="5" t="s">
        <v>475</v>
      </c>
      <c r="H255" s="5">
        <v>3000</v>
      </c>
      <c r="I255" s="5">
        <v>3000</v>
      </c>
      <c r="J255" s="5">
        <v>0</v>
      </c>
      <c r="K255" s="5">
        <v>0</v>
      </c>
      <c r="L255" s="5">
        <v>0</v>
      </c>
      <c r="M255" s="5" t="s">
        <v>61</v>
      </c>
      <c r="N255" s="5" t="s">
        <v>476</v>
      </c>
      <c r="O255" s="5" t="s">
        <v>459</v>
      </c>
      <c r="P255" s="5" t="s">
        <v>28</v>
      </c>
      <c r="Q255" s="5" t="s">
        <v>677</v>
      </c>
      <c r="R255" s="5" t="s">
        <v>677</v>
      </c>
      <c r="S255" s="5">
        <v>0</v>
      </c>
      <c r="T255" s="5">
        <v>0</v>
      </c>
      <c r="U255" s="5">
        <v>0</v>
      </c>
      <c r="V255" s="5">
        <v>0</v>
      </c>
      <c r="W255" s="5">
        <v>3000</v>
      </c>
      <c r="X255" s="5" t="s">
        <v>58</v>
      </c>
      <c r="Y255" s="5" t="s">
        <v>58</v>
      </c>
      <c r="Z255" s="5">
        <v>0</v>
      </c>
      <c r="AA255" s="5" t="s">
        <v>58</v>
      </c>
      <c r="AB255" s="5" t="s">
        <v>68</v>
      </c>
      <c r="AC255" s="5" t="s">
        <v>68</v>
      </c>
      <c r="AD255" s="5">
        <v>0</v>
      </c>
      <c r="AE255" s="5">
        <v>0</v>
      </c>
      <c r="AF255" s="5">
        <v>0</v>
      </c>
      <c r="AG255" s="5">
        <v>0</v>
      </c>
      <c r="AH255">
        <v>0.22500000000000001</v>
      </c>
      <c r="AI255">
        <v>675</v>
      </c>
      <c r="AJ255">
        <v>0</v>
      </c>
      <c r="AK255" s="5">
        <v>0</v>
      </c>
      <c r="AL255" s="5">
        <v>675</v>
      </c>
      <c r="AM255" s="5" t="s">
        <v>58</v>
      </c>
      <c r="AN255" s="5" t="s">
        <v>58</v>
      </c>
      <c r="AO255" s="5" t="s">
        <v>58</v>
      </c>
      <c r="AP255" s="5" t="s">
        <v>58</v>
      </c>
      <c r="AQ255" s="5" t="s">
        <v>58</v>
      </c>
      <c r="AR255" s="5" t="s">
        <v>58</v>
      </c>
      <c r="AS255" s="5">
        <v>3714</v>
      </c>
      <c r="AT255" s="5" t="s">
        <v>62</v>
      </c>
      <c r="AU255" s="5" t="s">
        <v>63</v>
      </c>
      <c r="AV255" s="5" t="s">
        <v>440</v>
      </c>
      <c r="AW255" s="5">
        <v>0</v>
      </c>
      <c r="AX255" s="5">
        <v>91</v>
      </c>
    </row>
    <row r="256" spans="1:50">
      <c r="A256" s="5" t="s">
        <v>480</v>
      </c>
      <c r="B256" s="5" t="s">
        <v>116</v>
      </c>
      <c r="C256" s="5" t="s">
        <v>76</v>
      </c>
      <c r="D256" s="5">
        <v>76.2</v>
      </c>
      <c r="E256" s="5">
        <v>29.4</v>
      </c>
      <c r="F256" s="5">
        <v>31.5</v>
      </c>
      <c r="G256" s="5">
        <v>12.2</v>
      </c>
      <c r="H256" s="5">
        <v>201000</v>
      </c>
      <c r="I256" s="5">
        <v>201000</v>
      </c>
      <c r="J256" s="5">
        <v>150000</v>
      </c>
      <c r="K256" s="5">
        <v>486000</v>
      </c>
      <c r="L256" s="5">
        <v>486000</v>
      </c>
      <c r="M256" s="5" t="s">
        <v>61</v>
      </c>
      <c r="N256" s="5" t="s">
        <v>478</v>
      </c>
      <c r="O256" s="5" t="s">
        <v>459</v>
      </c>
      <c r="P256" s="5" t="s">
        <v>28</v>
      </c>
      <c r="Q256" s="5" t="s">
        <v>678</v>
      </c>
      <c r="R256" s="5" t="s">
        <v>678</v>
      </c>
      <c r="S256" s="5">
        <v>486000</v>
      </c>
      <c r="T256" s="5">
        <v>0</v>
      </c>
      <c r="U256" s="5">
        <v>0</v>
      </c>
      <c r="V256" s="5">
        <v>0</v>
      </c>
      <c r="W256" s="5">
        <v>687000</v>
      </c>
      <c r="X256" s="5">
        <v>107.8</v>
      </c>
      <c r="Y256" s="5">
        <v>41.5</v>
      </c>
      <c r="Z256" s="5">
        <v>6375</v>
      </c>
      <c r="AA256" s="5">
        <v>16538</v>
      </c>
      <c r="AB256" s="5">
        <v>2.6</v>
      </c>
      <c r="AC256" s="5">
        <v>150</v>
      </c>
      <c r="AD256" s="5">
        <v>0</v>
      </c>
      <c r="AE256" s="5">
        <v>8100</v>
      </c>
      <c r="AF256" s="5">
        <v>174308</v>
      </c>
      <c r="AG256" s="5">
        <v>106700</v>
      </c>
      <c r="AH256">
        <v>3.6900000000000002E-2</v>
      </c>
      <c r="AI256">
        <v>7416.9000000000005</v>
      </c>
      <c r="AJ256">
        <v>17933.400000000001</v>
      </c>
      <c r="AK256" s="5">
        <v>0</v>
      </c>
      <c r="AL256" s="5">
        <v>25350.300000000003</v>
      </c>
      <c r="AM256" s="5">
        <v>0</v>
      </c>
      <c r="AN256" s="5">
        <v>0</v>
      </c>
      <c r="AO256" s="5">
        <v>186000</v>
      </c>
      <c r="AP256" s="5">
        <v>150000</v>
      </c>
      <c r="AQ256" s="5">
        <v>150000</v>
      </c>
      <c r="AR256" s="5">
        <v>150000</v>
      </c>
      <c r="AS256" s="5">
        <v>3714</v>
      </c>
      <c r="AT256" s="5" t="s">
        <v>62</v>
      </c>
      <c r="AU256" s="5" t="s">
        <v>63</v>
      </c>
      <c r="AV256" s="5" t="s">
        <v>440</v>
      </c>
      <c r="AW256" s="5">
        <v>17933.400000000001</v>
      </c>
      <c r="AX256" s="5">
        <v>23</v>
      </c>
    </row>
    <row r="257" spans="1:50">
      <c r="A257" s="5" t="s">
        <v>480</v>
      </c>
      <c r="B257" s="5" t="s">
        <v>117</v>
      </c>
      <c r="C257" s="5" t="s">
        <v>76</v>
      </c>
      <c r="D257" s="5">
        <v>0</v>
      </c>
      <c r="E257" s="5">
        <v>0</v>
      </c>
      <c r="F257" s="5">
        <v>17.7</v>
      </c>
      <c r="G257" s="5">
        <v>10.4</v>
      </c>
      <c r="H257" s="5">
        <v>126000</v>
      </c>
      <c r="I257" s="5">
        <v>126000</v>
      </c>
      <c r="J257" s="5">
        <v>27000</v>
      </c>
      <c r="K257" s="5">
        <v>54000</v>
      </c>
      <c r="L257" s="5">
        <v>0</v>
      </c>
      <c r="M257" s="5" t="s">
        <v>61</v>
      </c>
      <c r="N257" s="5" t="s">
        <v>478</v>
      </c>
      <c r="O257" s="5" t="s">
        <v>493</v>
      </c>
      <c r="P257" s="5" t="s">
        <v>28</v>
      </c>
      <c r="Q257" s="5" t="s">
        <v>656</v>
      </c>
      <c r="R257" s="5" t="s">
        <v>656</v>
      </c>
      <c r="S257" s="5">
        <v>0</v>
      </c>
      <c r="T257" s="5">
        <v>0</v>
      </c>
      <c r="U257" s="5">
        <v>0</v>
      </c>
      <c r="V257" s="5">
        <v>0</v>
      </c>
      <c r="W257" s="5">
        <v>126000</v>
      </c>
      <c r="X257" s="5">
        <v>17.7</v>
      </c>
      <c r="Y257" s="5">
        <v>10.4</v>
      </c>
      <c r="Z257" s="5">
        <v>7125</v>
      </c>
      <c r="AA257" s="5">
        <v>12062</v>
      </c>
      <c r="AB257" s="5">
        <v>1.7</v>
      </c>
      <c r="AC257" s="5">
        <v>100</v>
      </c>
      <c r="AD257" s="5">
        <v>26220</v>
      </c>
      <c r="AE257" s="5">
        <v>72342</v>
      </c>
      <c r="AF257" s="5">
        <v>20000</v>
      </c>
      <c r="AG257" s="5">
        <v>20000</v>
      </c>
      <c r="AH257">
        <v>3.7600000000000001E-2</v>
      </c>
      <c r="AI257">
        <v>4737.6000000000004</v>
      </c>
      <c r="AJ257">
        <v>0</v>
      </c>
      <c r="AK257" s="5">
        <v>0</v>
      </c>
      <c r="AL257" s="5">
        <v>4737.6000000000004</v>
      </c>
      <c r="AM257" s="5" t="s">
        <v>58</v>
      </c>
      <c r="AN257" s="5" t="s">
        <v>58</v>
      </c>
      <c r="AO257" s="5" t="s">
        <v>58</v>
      </c>
      <c r="AP257" s="5" t="s">
        <v>58</v>
      </c>
      <c r="AQ257" s="5" t="s">
        <v>58</v>
      </c>
      <c r="AR257" s="5" t="s">
        <v>58</v>
      </c>
      <c r="AS257" s="5">
        <v>3714</v>
      </c>
      <c r="AT257" s="5" t="s">
        <v>62</v>
      </c>
      <c r="AU257" s="5" t="s">
        <v>63</v>
      </c>
      <c r="AV257" s="5" t="s">
        <v>52</v>
      </c>
      <c r="AW257" s="5">
        <v>0</v>
      </c>
      <c r="AX257" s="5">
        <v>91</v>
      </c>
    </row>
    <row r="258" spans="1:50">
      <c r="A258" s="5" t="s">
        <v>477</v>
      </c>
      <c r="B258" s="5" t="s">
        <v>387</v>
      </c>
      <c r="C258" s="5" t="s">
        <v>386</v>
      </c>
      <c r="D258" s="5" t="s">
        <v>474</v>
      </c>
      <c r="E258" s="5" t="s">
        <v>475</v>
      </c>
      <c r="F258" s="5" t="s">
        <v>475</v>
      </c>
      <c r="G258" s="5" t="s">
        <v>475</v>
      </c>
      <c r="H258" s="5">
        <v>0</v>
      </c>
      <c r="I258" s="5">
        <v>0</v>
      </c>
      <c r="J258" s="5">
        <v>0</v>
      </c>
      <c r="K258" s="5">
        <v>600</v>
      </c>
      <c r="L258" s="5">
        <v>600</v>
      </c>
      <c r="M258" s="5" t="s">
        <v>191</v>
      </c>
      <c r="N258" s="5" t="s">
        <v>478</v>
      </c>
      <c r="O258" s="5" t="s">
        <v>576</v>
      </c>
      <c r="P258" s="5" t="s">
        <v>495</v>
      </c>
      <c r="Q258" s="5" t="s">
        <v>626</v>
      </c>
      <c r="R258" s="5" t="s">
        <v>627</v>
      </c>
      <c r="S258" s="5">
        <v>600</v>
      </c>
      <c r="T258" s="5">
        <v>0</v>
      </c>
      <c r="U258" s="5">
        <v>0</v>
      </c>
      <c r="V258" s="5">
        <v>0</v>
      </c>
      <c r="W258" s="5">
        <v>600</v>
      </c>
      <c r="X258" s="5" t="s">
        <v>58</v>
      </c>
      <c r="Y258" s="5" t="s">
        <v>58</v>
      </c>
      <c r="Z258" s="5">
        <v>0</v>
      </c>
      <c r="AA258" s="5" t="s">
        <v>58</v>
      </c>
      <c r="AB258" s="5" t="s">
        <v>68</v>
      </c>
      <c r="AC258" s="5" t="s">
        <v>68</v>
      </c>
      <c r="AD258" s="5">
        <v>0</v>
      </c>
      <c r="AE258" s="5">
        <v>0</v>
      </c>
      <c r="AF258" s="5">
        <v>0</v>
      </c>
      <c r="AG258" s="5">
        <v>0</v>
      </c>
      <c r="AH258">
        <v>0.16800000000000001</v>
      </c>
      <c r="AI258">
        <v>0</v>
      </c>
      <c r="AJ258">
        <v>100.80000000000001</v>
      </c>
      <c r="AK258" s="5">
        <v>0</v>
      </c>
      <c r="AL258" s="5">
        <v>100.80000000000001</v>
      </c>
      <c r="AM258" s="5" t="s">
        <v>58</v>
      </c>
      <c r="AN258" s="5" t="s">
        <v>58</v>
      </c>
      <c r="AO258" s="5" t="s">
        <v>58</v>
      </c>
      <c r="AP258" s="5" t="s">
        <v>58</v>
      </c>
      <c r="AQ258" s="5" t="s">
        <v>58</v>
      </c>
      <c r="AR258" s="5" t="s">
        <v>58</v>
      </c>
      <c r="AS258" s="5">
        <v>3719</v>
      </c>
      <c r="AT258" s="5" t="s">
        <v>62</v>
      </c>
      <c r="AU258" s="5" t="s">
        <v>63</v>
      </c>
      <c r="AV258" s="5" t="s">
        <v>440</v>
      </c>
      <c r="AW258" s="5">
        <v>100.80000000000001</v>
      </c>
      <c r="AX258" s="5">
        <v>81</v>
      </c>
    </row>
    <row r="259" spans="1:50">
      <c r="A259" s="5" t="s">
        <v>497</v>
      </c>
      <c r="B259" s="5" t="s">
        <v>356</v>
      </c>
      <c r="C259" s="5" t="s">
        <v>249</v>
      </c>
      <c r="D259" s="5" t="s">
        <v>474</v>
      </c>
      <c r="E259" s="5">
        <v>0</v>
      </c>
      <c r="F259" s="5" t="s">
        <v>475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 t="s">
        <v>191</v>
      </c>
      <c r="N259" s="5" t="s">
        <v>478</v>
      </c>
      <c r="O259" s="5" t="s">
        <v>459</v>
      </c>
      <c r="P259" s="5" t="s">
        <v>28</v>
      </c>
      <c r="Q259" s="5" t="s">
        <v>679</v>
      </c>
      <c r="R259" s="5" t="s">
        <v>680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 t="s">
        <v>58</v>
      </c>
      <c r="Y259" s="5">
        <v>0</v>
      </c>
      <c r="Z259" s="5">
        <v>0</v>
      </c>
      <c r="AA259" s="5">
        <v>1659</v>
      </c>
      <c r="AB259" s="5" t="s">
        <v>65</v>
      </c>
      <c r="AC259" s="5" t="s">
        <v>65</v>
      </c>
      <c r="AD259" s="5">
        <v>0</v>
      </c>
      <c r="AE259" s="5">
        <v>14927</v>
      </c>
      <c r="AF259" s="5">
        <v>0</v>
      </c>
      <c r="AG259" s="5">
        <v>0</v>
      </c>
      <c r="AH259">
        <v>1.7</v>
      </c>
      <c r="AI259">
        <v>0</v>
      </c>
      <c r="AJ259">
        <v>0</v>
      </c>
      <c r="AK259" s="5">
        <v>0</v>
      </c>
      <c r="AL259" s="5">
        <v>0</v>
      </c>
      <c r="AM259" s="5">
        <v>7000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3719</v>
      </c>
      <c r="AT259" s="5" t="s">
        <v>62</v>
      </c>
      <c r="AU259" s="5" t="s">
        <v>63</v>
      </c>
      <c r="AV259" s="5" t="s">
        <v>52</v>
      </c>
      <c r="AW259" s="5">
        <v>0</v>
      </c>
      <c r="AX259" s="5">
        <v>91</v>
      </c>
    </row>
    <row r="260" spans="1:50">
      <c r="A260" s="5" t="s">
        <v>480</v>
      </c>
      <c r="B260" s="5" t="s">
        <v>388</v>
      </c>
      <c r="C260" s="5" t="s">
        <v>358</v>
      </c>
      <c r="D260" s="5">
        <v>6.7</v>
      </c>
      <c r="E260" s="5">
        <v>6.9</v>
      </c>
      <c r="F260" s="5">
        <v>9.6</v>
      </c>
      <c r="G260" s="5">
        <v>9.8000000000000007</v>
      </c>
      <c r="H260" s="5">
        <v>600000</v>
      </c>
      <c r="I260" s="5">
        <v>600000</v>
      </c>
      <c r="J260" s="5">
        <v>300000</v>
      </c>
      <c r="K260" s="5">
        <v>435000</v>
      </c>
      <c r="L260" s="5">
        <v>420000</v>
      </c>
      <c r="M260" s="5" t="s">
        <v>250</v>
      </c>
      <c r="N260" s="5" t="s">
        <v>478</v>
      </c>
      <c r="O260" s="5" t="s">
        <v>459</v>
      </c>
      <c r="P260" s="5" t="s">
        <v>28</v>
      </c>
      <c r="Q260" s="5" t="s">
        <v>508</v>
      </c>
      <c r="R260" s="5" t="s">
        <v>681</v>
      </c>
      <c r="S260" s="5">
        <v>0</v>
      </c>
      <c r="T260" s="5">
        <v>0</v>
      </c>
      <c r="U260" s="5">
        <v>420000</v>
      </c>
      <c r="V260" s="5">
        <v>0</v>
      </c>
      <c r="W260" s="5">
        <v>1020000</v>
      </c>
      <c r="X260" s="5">
        <v>16.399999999999999</v>
      </c>
      <c r="Y260" s="5">
        <v>16.7</v>
      </c>
      <c r="Z260" s="5">
        <v>62250</v>
      </c>
      <c r="AA260" s="5">
        <v>61187</v>
      </c>
      <c r="AB260" s="5">
        <v>1</v>
      </c>
      <c r="AC260" s="5">
        <v>100</v>
      </c>
      <c r="AD260" s="5">
        <v>0</v>
      </c>
      <c r="AE260" s="5">
        <v>141876</v>
      </c>
      <c r="AF260" s="5">
        <v>565483</v>
      </c>
      <c r="AG260" s="5">
        <v>0</v>
      </c>
      <c r="AH260">
        <v>6.8900000000000003E-2</v>
      </c>
      <c r="AI260">
        <v>41340</v>
      </c>
      <c r="AJ260">
        <v>28938</v>
      </c>
      <c r="AK260" s="5">
        <v>28938</v>
      </c>
      <c r="AL260" s="5">
        <v>70278</v>
      </c>
      <c r="AM260" s="5">
        <v>330000</v>
      </c>
      <c r="AN260" s="5">
        <v>240000</v>
      </c>
      <c r="AO260" s="5">
        <v>300000</v>
      </c>
      <c r="AP260" s="5">
        <v>300000</v>
      </c>
      <c r="AQ260" s="5">
        <v>300000</v>
      </c>
      <c r="AR260" s="5">
        <v>300000</v>
      </c>
      <c r="AS260" s="5">
        <v>3719</v>
      </c>
      <c r="AT260" s="5" t="s">
        <v>62</v>
      </c>
      <c r="AU260" s="5" t="s">
        <v>63</v>
      </c>
      <c r="AV260" s="5" t="s">
        <v>52</v>
      </c>
      <c r="AW260" s="5">
        <v>0</v>
      </c>
      <c r="AX260" s="5">
        <v>91</v>
      </c>
    </row>
    <row r="261" spans="1:50">
      <c r="A261" s="5" t="s">
        <v>497</v>
      </c>
      <c r="B261" s="5" t="s">
        <v>389</v>
      </c>
      <c r="C261" s="5" t="s">
        <v>358</v>
      </c>
      <c r="D261" s="5" t="s">
        <v>474</v>
      </c>
      <c r="E261" s="5">
        <v>0</v>
      </c>
      <c r="F261" s="5" t="s">
        <v>475</v>
      </c>
      <c r="G261" s="5">
        <v>0</v>
      </c>
      <c r="H261" s="5">
        <v>3000</v>
      </c>
      <c r="I261" s="5">
        <v>0</v>
      </c>
      <c r="J261" s="5">
        <v>0</v>
      </c>
      <c r="K261" s="5">
        <v>0</v>
      </c>
      <c r="L261" s="5">
        <v>0</v>
      </c>
      <c r="M261" s="5" t="s">
        <v>250</v>
      </c>
      <c r="N261" s="5" t="s">
        <v>478</v>
      </c>
      <c r="O261" s="5" t="s">
        <v>493</v>
      </c>
      <c r="P261" s="5" t="s">
        <v>28</v>
      </c>
      <c r="Q261" s="5" t="s">
        <v>652</v>
      </c>
      <c r="R261" s="5" t="s">
        <v>682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 t="s">
        <v>58</v>
      </c>
      <c r="Y261" s="5">
        <v>0</v>
      </c>
      <c r="Z261" s="5">
        <v>0</v>
      </c>
      <c r="AA261" s="5">
        <v>215</v>
      </c>
      <c r="AB261" s="5" t="s">
        <v>65</v>
      </c>
      <c r="AC261" s="5" t="s">
        <v>65</v>
      </c>
      <c r="AD261" s="5">
        <v>1939</v>
      </c>
      <c r="AE261" s="5">
        <v>0</v>
      </c>
      <c r="AF261" s="5">
        <v>0</v>
      </c>
      <c r="AG261" s="5">
        <v>0</v>
      </c>
      <c r="AH261">
        <v>0.23499999999999999</v>
      </c>
      <c r="AI261">
        <v>0</v>
      </c>
      <c r="AJ261">
        <v>0</v>
      </c>
      <c r="AK261" s="5">
        <v>0</v>
      </c>
      <c r="AL261" s="5">
        <v>0</v>
      </c>
      <c r="AM261" s="5">
        <v>3000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3719</v>
      </c>
      <c r="AT261" s="5" t="s">
        <v>62</v>
      </c>
      <c r="AU261" s="5" t="s">
        <v>63</v>
      </c>
      <c r="AV261" s="5" t="s">
        <v>52</v>
      </c>
      <c r="AW261" s="5">
        <v>0</v>
      </c>
      <c r="AX261" s="5">
        <v>91</v>
      </c>
    </row>
    <row r="262" spans="1:50">
      <c r="A262" s="5" t="s">
        <v>490</v>
      </c>
      <c r="B262" s="5" t="s">
        <v>390</v>
      </c>
      <c r="C262" s="5" t="s">
        <v>358</v>
      </c>
      <c r="D262" s="5">
        <v>0</v>
      </c>
      <c r="E262" s="5" t="s">
        <v>475</v>
      </c>
      <c r="F262" s="5">
        <v>0</v>
      </c>
      <c r="G262" s="5" t="s">
        <v>475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 t="s">
        <v>250</v>
      </c>
      <c r="N262" s="5" t="s">
        <v>478</v>
      </c>
      <c r="O262" s="5" t="s">
        <v>493</v>
      </c>
      <c r="P262" s="5" t="s">
        <v>28</v>
      </c>
      <c r="Q262" s="5" t="s">
        <v>652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 t="s">
        <v>58</v>
      </c>
      <c r="Z262" s="5">
        <v>375</v>
      </c>
      <c r="AA262" s="5" t="s">
        <v>58</v>
      </c>
      <c r="AB262" s="5" t="s">
        <v>68</v>
      </c>
      <c r="AC262" s="5" t="s">
        <v>68</v>
      </c>
      <c r="AD262" s="5">
        <v>0</v>
      </c>
      <c r="AE262" s="5">
        <v>0</v>
      </c>
      <c r="AF262" s="5">
        <v>0</v>
      </c>
      <c r="AG262" s="5">
        <v>0</v>
      </c>
      <c r="AH262">
        <v>0.182</v>
      </c>
      <c r="AI262">
        <v>0</v>
      </c>
      <c r="AJ262">
        <v>0</v>
      </c>
      <c r="AK262" s="5">
        <v>0</v>
      </c>
      <c r="AL262" s="5">
        <v>0</v>
      </c>
      <c r="AM262" s="5">
        <v>3000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3719</v>
      </c>
      <c r="AT262" s="5" t="s">
        <v>62</v>
      </c>
      <c r="AU262" s="5" t="s">
        <v>63</v>
      </c>
      <c r="AV262" s="5" t="s">
        <v>52</v>
      </c>
      <c r="AW262" s="5">
        <v>0</v>
      </c>
      <c r="AX262" s="5">
        <v>91</v>
      </c>
    </row>
    <row r="263" spans="1:50">
      <c r="A263" s="5" t="s">
        <v>477</v>
      </c>
      <c r="B263" s="5" t="s">
        <v>391</v>
      </c>
      <c r="C263" s="5" t="s">
        <v>358</v>
      </c>
      <c r="D263" s="5" t="s">
        <v>474</v>
      </c>
      <c r="E263" s="5" t="s">
        <v>475</v>
      </c>
      <c r="F263" s="5" t="s">
        <v>475</v>
      </c>
      <c r="G263" s="5" t="s">
        <v>475</v>
      </c>
      <c r="H263" s="5">
        <v>24000</v>
      </c>
      <c r="I263" s="5">
        <v>24000</v>
      </c>
      <c r="J263" s="5">
        <v>24000</v>
      </c>
      <c r="K263" s="5">
        <v>0</v>
      </c>
      <c r="L263" s="5">
        <v>0</v>
      </c>
      <c r="M263" s="5" t="s">
        <v>250</v>
      </c>
      <c r="N263" s="5" t="s">
        <v>478</v>
      </c>
      <c r="O263" s="5" t="s">
        <v>493</v>
      </c>
      <c r="P263" s="5" t="s">
        <v>28</v>
      </c>
      <c r="Q263" s="5" t="s">
        <v>652</v>
      </c>
      <c r="R263" s="5" t="s">
        <v>682</v>
      </c>
      <c r="S263" s="5">
        <v>0</v>
      </c>
      <c r="T263" s="5">
        <v>0</v>
      </c>
      <c r="U263" s="5">
        <v>0</v>
      </c>
      <c r="V263" s="5">
        <v>0</v>
      </c>
      <c r="W263" s="5">
        <v>24000</v>
      </c>
      <c r="X263" s="5" t="s">
        <v>58</v>
      </c>
      <c r="Y263" s="5" t="s">
        <v>58</v>
      </c>
      <c r="Z263" s="5">
        <v>0</v>
      </c>
      <c r="AA263" s="5" t="s">
        <v>58</v>
      </c>
      <c r="AB263" s="5" t="s">
        <v>68</v>
      </c>
      <c r="AC263" s="5" t="s">
        <v>68</v>
      </c>
      <c r="AD263" s="5">
        <v>0</v>
      </c>
      <c r="AE263" s="5">
        <v>0</v>
      </c>
      <c r="AF263" s="5">
        <v>0</v>
      </c>
      <c r="AG263" s="5">
        <v>0</v>
      </c>
      <c r="AH263">
        <v>4.1500000000000002E-2</v>
      </c>
      <c r="AI263">
        <v>996</v>
      </c>
      <c r="AJ263">
        <v>0</v>
      </c>
      <c r="AK263" s="5">
        <v>0</v>
      </c>
      <c r="AL263" s="5">
        <v>996</v>
      </c>
      <c r="AM263" s="5">
        <v>3000</v>
      </c>
      <c r="AN263" s="5">
        <v>0</v>
      </c>
      <c r="AO263" s="5">
        <v>3000</v>
      </c>
      <c r="AP263" s="5">
        <v>3000</v>
      </c>
      <c r="AQ263" s="5">
        <v>3000</v>
      </c>
      <c r="AR263" s="5">
        <v>3000</v>
      </c>
      <c r="AS263" s="5">
        <v>3719</v>
      </c>
      <c r="AT263" s="5" t="s">
        <v>62</v>
      </c>
      <c r="AU263" s="5" t="s">
        <v>63</v>
      </c>
      <c r="AV263" s="5" t="s">
        <v>440</v>
      </c>
      <c r="AW263" s="5">
        <v>0</v>
      </c>
      <c r="AX263" s="5">
        <v>91</v>
      </c>
    </row>
    <row r="264" spans="1:50">
      <c r="A264" s="5" t="s">
        <v>490</v>
      </c>
      <c r="B264" s="5" t="s">
        <v>232</v>
      </c>
      <c r="C264" s="5" t="s">
        <v>163</v>
      </c>
      <c r="D264" s="5">
        <v>3.7</v>
      </c>
      <c r="E264" s="5">
        <v>6.6</v>
      </c>
      <c r="F264" s="5">
        <v>7.5</v>
      </c>
      <c r="G264" s="5">
        <v>13.3</v>
      </c>
      <c r="H264" s="5">
        <v>18000</v>
      </c>
      <c r="I264" s="5">
        <v>90000</v>
      </c>
      <c r="J264" s="5">
        <v>0</v>
      </c>
      <c r="K264" s="5">
        <v>49810</v>
      </c>
      <c r="L264" s="5">
        <v>45010</v>
      </c>
      <c r="M264" s="5" t="s">
        <v>61</v>
      </c>
      <c r="N264" s="5" t="s">
        <v>478</v>
      </c>
      <c r="O264" s="5" t="s">
        <v>459</v>
      </c>
      <c r="P264" s="5" t="s">
        <v>28</v>
      </c>
      <c r="R264" s="5">
        <v>0</v>
      </c>
      <c r="S264" s="5">
        <v>29000</v>
      </c>
      <c r="T264" s="5">
        <v>0</v>
      </c>
      <c r="U264" s="5">
        <v>16010</v>
      </c>
      <c r="V264" s="5">
        <v>0</v>
      </c>
      <c r="W264" s="5">
        <v>135010</v>
      </c>
      <c r="X264" s="5">
        <v>11.2</v>
      </c>
      <c r="Y264" s="5">
        <v>19.899999999999999</v>
      </c>
      <c r="Z264" s="5">
        <v>12053</v>
      </c>
      <c r="AA264" s="5">
        <v>6778</v>
      </c>
      <c r="AB264" s="5">
        <v>0.6</v>
      </c>
      <c r="AC264" s="5">
        <v>100</v>
      </c>
      <c r="AD264" s="5">
        <v>0</v>
      </c>
      <c r="AE264" s="5">
        <v>50000</v>
      </c>
      <c r="AF264" s="5">
        <v>52000</v>
      </c>
      <c r="AG264" s="5">
        <v>36000</v>
      </c>
      <c r="AH264">
        <v>1.0669999999999999</v>
      </c>
      <c r="AI264">
        <v>96030</v>
      </c>
      <c r="AJ264">
        <v>48025.67</v>
      </c>
      <c r="AK264" s="5">
        <v>17082.669999999998</v>
      </c>
      <c r="AL264" s="5">
        <v>144055.66999999998</v>
      </c>
      <c r="AM264" s="5">
        <v>30000</v>
      </c>
      <c r="AN264" s="5">
        <v>30000</v>
      </c>
      <c r="AO264" s="5">
        <v>20000</v>
      </c>
      <c r="AP264" s="5">
        <v>20000</v>
      </c>
      <c r="AQ264" s="5">
        <v>20000</v>
      </c>
      <c r="AR264" s="5">
        <v>20000</v>
      </c>
      <c r="AS264" s="5">
        <v>3715</v>
      </c>
      <c r="AT264" s="5" t="s">
        <v>62</v>
      </c>
      <c r="AU264" s="5" t="s">
        <v>63</v>
      </c>
      <c r="AV264" s="5" t="s">
        <v>52</v>
      </c>
      <c r="AW264" s="5">
        <v>0</v>
      </c>
      <c r="AX264" s="5">
        <v>91</v>
      </c>
    </row>
    <row r="265" spans="1:50">
      <c r="A265" s="5" t="s">
        <v>490</v>
      </c>
      <c r="B265" s="5" t="s">
        <v>233</v>
      </c>
      <c r="C265" s="5" t="s">
        <v>163</v>
      </c>
      <c r="D265" s="5">
        <v>0.4</v>
      </c>
      <c r="E265" s="5">
        <v>0.4</v>
      </c>
      <c r="F265" s="5">
        <v>11.4</v>
      </c>
      <c r="G265" s="5">
        <v>11.1</v>
      </c>
      <c r="H265" s="5">
        <v>0</v>
      </c>
      <c r="I265" s="5">
        <v>21000</v>
      </c>
      <c r="J265" s="5">
        <v>10000</v>
      </c>
      <c r="K265" s="5">
        <v>748</v>
      </c>
      <c r="L265" s="5">
        <v>748</v>
      </c>
      <c r="M265" s="5" t="s">
        <v>61</v>
      </c>
      <c r="N265" s="5" t="s">
        <v>478</v>
      </c>
      <c r="O265" s="5" t="s">
        <v>459</v>
      </c>
      <c r="P265" s="5" t="s">
        <v>28</v>
      </c>
      <c r="R265" s="5">
        <v>0</v>
      </c>
      <c r="S265" s="5">
        <v>0</v>
      </c>
      <c r="T265" s="5">
        <v>0</v>
      </c>
      <c r="U265" s="5">
        <v>748</v>
      </c>
      <c r="V265" s="5">
        <v>0</v>
      </c>
      <c r="W265" s="5">
        <v>21748</v>
      </c>
      <c r="X265" s="5">
        <v>11.8</v>
      </c>
      <c r="Y265" s="5">
        <v>11.5</v>
      </c>
      <c r="Z265" s="5">
        <v>1838</v>
      </c>
      <c r="AA265" s="5">
        <v>1889</v>
      </c>
      <c r="AB265" s="5">
        <v>1</v>
      </c>
      <c r="AC265" s="5">
        <v>100</v>
      </c>
      <c r="AD265" s="5">
        <v>0</v>
      </c>
      <c r="AE265" s="5">
        <v>17000</v>
      </c>
      <c r="AF265" s="5">
        <v>1000</v>
      </c>
      <c r="AG265" s="5">
        <v>3000</v>
      </c>
      <c r="AH265">
        <v>3.2</v>
      </c>
      <c r="AI265">
        <v>67200</v>
      </c>
      <c r="AJ265">
        <v>2393.6</v>
      </c>
      <c r="AK265" s="5">
        <v>2393.6</v>
      </c>
      <c r="AL265" s="5">
        <v>69593.600000000006</v>
      </c>
      <c r="AM265" s="5">
        <v>2000</v>
      </c>
      <c r="AN265" s="5">
        <v>20000</v>
      </c>
      <c r="AO265" s="5">
        <v>0</v>
      </c>
      <c r="AP265" s="5">
        <v>0</v>
      </c>
      <c r="AQ265" s="5">
        <v>0</v>
      </c>
      <c r="AR265" s="5">
        <v>0</v>
      </c>
      <c r="AS265" s="5">
        <v>3715</v>
      </c>
      <c r="AT265" s="5" t="s">
        <v>62</v>
      </c>
      <c r="AU265" s="5" t="s">
        <v>63</v>
      </c>
      <c r="AV265" s="5" t="s">
        <v>52</v>
      </c>
      <c r="AW265" s="5">
        <v>0</v>
      </c>
      <c r="AX265" s="5">
        <v>91</v>
      </c>
    </row>
    <row r="266" spans="1:50">
      <c r="A266" s="5" t="s">
        <v>477</v>
      </c>
      <c r="B266" s="5" t="s">
        <v>234</v>
      </c>
      <c r="C266" s="5" t="s">
        <v>60</v>
      </c>
      <c r="D266" s="5" t="s">
        <v>474</v>
      </c>
      <c r="E266" s="5" t="s">
        <v>475</v>
      </c>
      <c r="F266" s="5" t="s">
        <v>475</v>
      </c>
      <c r="G266" s="5" t="s">
        <v>475</v>
      </c>
      <c r="H266" s="5">
        <v>0</v>
      </c>
      <c r="I266" s="5">
        <v>0</v>
      </c>
      <c r="J266" s="5">
        <v>0</v>
      </c>
      <c r="K266" s="5">
        <v>3000</v>
      </c>
      <c r="L266" s="5">
        <v>3000</v>
      </c>
      <c r="M266" s="5" t="s">
        <v>61</v>
      </c>
      <c r="N266" s="5" t="s">
        <v>478</v>
      </c>
      <c r="O266" s="5" t="s">
        <v>576</v>
      </c>
      <c r="P266" s="5" t="s">
        <v>491</v>
      </c>
      <c r="Q266" s="5" t="s">
        <v>683</v>
      </c>
      <c r="R266" s="5" t="s">
        <v>683</v>
      </c>
      <c r="S266" s="5">
        <v>3000</v>
      </c>
      <c r="T266" s="5">
        <v>0</v>
      </c>
      <c r="U266" s="5">
        <v>0</v>
      </c>
      <c r="V266" s="5">
        <v>0</v>
      </c>
      <c r="W266" s="5">
        <v>3000</v>
      </c>
      <c r="X266" s="5" t="s">
        <v>58</v>
      </c>
      <c r="Y266" s="5" t="s">
        <v>58</v>
      </c>
      <c r="Z266" s="5">
        <v>0</v>
      </c>
      <c r="AA266" s="5" t="s">
        <v>58</v>
      </c>
      <c r="AB266" s="5" t="s">
        <v>68</v>
      </c>
      <c r="AC266" s="5" t="s">
        <v>68</v>
      </c>
      <c r="AD266" s="5">
        <v>0</v>
      </c>
      <c r="AE266" s="5">
        <v>0</v>
      </c>
      <c r="AF266" s="5">
        <v>0</v>
      </c>
      <c r="AG266" s="5">
        <v>0</v>
      </c>
      <c r="AH266">
        <v>0.65469999999999995</v>
      </c>
      <c r="AI266">
        <v>0</v>
      </c>
      <c r="AJ266">
        <v>1964.1</v>
      </c>
      <c r="AK266" s="5">
        <v>0</v>
      </c>
      <c r="AL266" s="5">
        <v>1964.1</v>
      </c>
      <c r="AM266" s="5" t="s">
        <v>58</v>
      </c>
      <c r="AN266" s="5" t="s">
        <v>58</v>
      </c>
      <c r="AO266" s="5" t="s">
        <v>58</v>
      </c>
      <c r="AP266" s="5" t="s">
        <v>58</v>
      </c>
      <c r="AQ266" s="5" t="s">
        <v>58</v>
      </c>
      <c r="AR266" s="5" t="s">
        <v>58</v>
      </c>
      <c r="AS266" s="5">
        <v>3715</v>
      </c>
      <c r="AT266" s="5" t="s">
        <v>62</v>
      </c>
      <c r="AU266" s="5" t="s">
        <v>63</v>
      </c>
      <c r="AV266" s="5" t="s">
        <v>440</v>
      </c>
      <c r="AW266" s="5">
        <v>1964.1</v>
      </c>
      <c r="AX266" s="5">
        <v>55</v>
      </c>
    </row>
    <row r="267" spans="1:50">
      <c r="A267" s="5" t="s">
        <v>480</v>
      </c>
      <c r="B267" s="5" t="s">
        <v>118</v>
      </c>
      <c r="C267" s="5" t="s">
        <v>60</v>
      </c>
      <c r="D267" s="5">
        <v>0.6</v>
      </c>
      <c r="E267" s="5">
        <v>0.3</v>
      </c>
      <c r="F267" s="5">
        <v>24.7</v>
      </c>
      <c r="G267" s="5">
        <v>15.1</v>
      </c>
      <c r="H267" s="5">
        <v>492000</v>
      </c>
      <c r="I267" s="5">
        <v>519000</v>
      </c>
      <c r="J267" s="5">
        <v>309000</v>
      </c>
      <c r="K267" s="5">
        <v>54000</v>
      </c>
      <c r="L267" s="5">
        <v>12000</v>
      </c>
      <c r="M267" s="5" t="s">
        <v>61</v>
      </c>
      <c r="N267" s="5" t="s">
        <v>478</v>
      </c>
      <c r="O267" s="5" t="s">
        <v>493</v>
      </c>
      <c r="P267" s="5" t="s">
        <v>495</v>
      </c>
      <c r="Q267" s="5" t="s">
        <v>684</v>
      </c>
      <c r="R267" s="5" t="s">
        <v>684</v>
      </c>
      <c r="S267" s="5">
        <v>12000</v>
      </c>
      <c r="T267" s="5">
        <v>0</v>
      </c>
      <c r="U267" s="5">
        <v>0</v>
      </c>
      <c r="V267" s="5">
        <v>0</v>
      </c>
      <c r="W267" s="5">
        <v>531000</v>
      </c>
      <c r="X267" s="5">
        <v>25.3</v>
      </c>
      <c r="Y267" s="5">
        <v>15.4</v>
      </c>
      <c r="Z267" s="5">
        <v>21000</v>
      </c>
      <c r="AA267" s="5">
        <v>34458</v>
      </c>
      <c r="AB267" s="5">
        <v>1.6</v>
      </c>
      <c r="AC267" s="5">
        <v>100</v>
      </c>
      <c r="AD267" s="5">
        <v>0</v>
      </c>
      <c r="AE267" s="5">
        <v>36780</v>
      </c>
      <c r="AF267" s="5">
        <v>274078</v>
      </c>
      <c r="AG267" s="5">
        <v>72500</v>
      </c>
      <c r="AH267">
        <v>0.4864</v>
      </c>
      <c r="AI267">
        <v>252441.60000000001</v>
      </c>
      <c r="AJ267">
        <v>5836.8</v>
      </c>
      <c r="AK267" s="5">
        <v>0</v>
      </c>
      <c r="AL267" s="5">
        <v>258278.39999999999</v>
      </c>
      <c r="AM267" s="5">
        <v>142000</v>
      </c>
      <c r="AN267" s="5">
        <v>78000</v>
      </c>
      <c r="AO267" s="5">
        <v>60000</v>
      </c>
      <c r="AP267" s="5">
        <v>60000</v>
      </c>
      <c r="AQ267" s="5">
        <v>60000</v>
      </c>
      <c r="AR267" s="5">
        <v>60000</v>
      </c>
      <c r="AS267" s="5">
        <v>3714</v>
      </c>
      <c r="AT267" s="5" t="s">
        <v>62</v>
      </c>
      <c r="AU267" s="5" t="s">
        <v>63</v>
      </c>
      <c r="AV267" s="5" t="s">
        <v>52</v>
      </c>
      <c r="AW267" s="5">
        <v>0</v>
      </c>
      <c r="AX267" s="5">
        <v>91</v>
      </c>
    </row>
    <row r="268" spans="1:50">
      <c r="A268" s="5" t="s">
        <v>490</v>
      </c>
      <c r="B268" s="5" t="s">
        <v>119</v>
      </c>
      <c r="C268" s="5" t="s">
        <v>60</v>
      </c>
      <c r="D268" s="5">
        <v>0</v>
      </c>
      <c r="E268" s="5">
        <v>0</v>
      </c>
      <c r="F268" s="5">
        <v>8</v>
      </c>
      <c r="G268" s="5">
        <v>4.7</v>
      </c>
      <c r="H268" s="5">
        <v>0</v>
      </c>
      <c r="I268" s="5">
        <v>6000</v>
      </c>
      <c r="J268" s="5">
        <v>0</v>
      </c>
      <c r="K268" s="5">
        <v>0</v>
      </c>
      <c r="L268" s="5">
        <v>0</v>
      </c>
      <c r="M268" s="5" t="s">
        <v>61</v>
      </c>
      <c r="N268" s="5" t="s">
        <v>478</v>
      </c>
      <c r="O268" s="5" t="s">
        <v>493</v>
      </c>
      <c r="P268" s="5" t="s">
        <v>495</v>
      </c>
      <c r="Q268" s="5" t="s">
        <v>656</v>
      </c>
      <c r="R268" s="5" t="s">
        <v>656</v>
      </c>
      <c r="S268" s="5">
        <v>0</v>
      </c>
      <c r="T268" s="5">
        <v>0</v>
      </c>
      <c r="U268" s="5">
        <v>0</v>
      </c>
      <c r="V268" s="5">
        <v>0</v>
      </c>
      <c r="W268" s="5">
        <v>6000</v>
      </c>
      <c r="X268" s="5">
        <v>8</v>
      </c>
      <c r="Y268" s="5">
        <v>4.7</v>
      </c>
      <c r="Z268" s="5">
        <v>750</v>
      </c>
      <c r="AA268" s="5">
        <v>1282</v>
      </c>
      <c r="AB268" s="5">
        <v>1.7</v>
      </c>
      <c r="AC268" s="5">
        <v>100</v>
      </c>
      <c r="AD268" s="5">
        <v>0</v>
      </c>
      <c r="AE268" s="5">
        <v>5541</v>
      </c>
      <c r="AF268" s="5">
        <v>9000</v>
      </c>
      <c r="AG268" s="5">
        <v>3000</v>
      </c>
      <c r="AH268">
        <v>0.41</v>
      </c>
      <c r="AI268">
        <v>2460</v>
      </c>
      <c r="AJ268">
        <v>0</v>
      </c>
      <c r="AK268" s="5">
        <v>0</v>
      </c>
      <c r="AL268" s="5">
        <v>2460</v>
      </c>
      <c r="AM268" s="5" t="s">
        <v>58</v>
      </c>
      <c r="AN268" s="5" t="s">
        <v>58</v>
      </c>
      <c r="AO268" s="5" t="s">
        <v>58</v>
      </c>
      <c r="AP268" s="5" t="s">
        <v>58</v>
      </c>
      <c r="AQ268" s="5" t="s">
        <v>58</v>
      </c>
      <c r="AR268" s="5" t="s">
        <v>58</v>
      </c>
      <c r="AS268" s="5">
        <v>3714</v>
      </c>
      <c r="AT268" s="5" t="s">
        <v>62</v>
      </c>
      <c r="AU268" s="5" t="s">
        <v>63</v>
      </c>
      <c r="AV268" s="5" t="s">
        <v>52</v>
      </c>
      <c r="AW268" s="5">
        <v>0</v>
      </c>
      <c r="AX268" s="5">
        <v>91</v>
      </c>
    </row>
    <row r="269" spans="1:50">
      <c r="A269" s="5" t="s">
        <v>480</v>
      </c>
      <c r="B269" s="5" t="s">
        <v>120</v>
      </c>
      <c r="C269" s="5" t="s">
        <v>60</v>
      </c>
      <c r="D269" s="5">
        <v>13.8</v>
      </c>
      <c r="E269" s="5">
        <v>11.7</v>
      </c>
      <c r="F269" s="5">
        <v>6.8</v>
      </c>
      <c r="G269" s="5">
        <v>5.7</v>
      </c>
      <c r="H269" s="5">
        <v>66000</v>
      </c>
      <c r="I269" s="5">
        <v>66000</v>
      </c>
      <c r="J269" s="5">
        <v>45000</v>
      </c>
      <c r="K269" s="5">
        <v>192000</v>
      </c>
      <c r="L269" s="5">
        <v>135000</v>
      </c>
      <c r="M269" s="5" t="s">
        <v>61</v>
      </c>
      <c r="N269" s="5" t="s">
        <v>478</v>
      </c>
      <c r="O269" s="5" t="s">
        <v>493</v>
      </c>
      <c r="P269" s="5" t="s">
        <v>495</v>
      </c>
      <c r="Q269" s="5" t="s">
        <v>685</v>
      </c>
      <c r="R269" s="5" t="s">
        <v>685</v>
      </c>
      <c r="S269" s="5">
        <v>135000</v>
      </c>
      <c r="T269" s="5">
        <v>0</v>
      </c>
      <c r="U269" s="5">
        <v>0</v>
      </c>
      <c r="V269" s="5">
        <v>0</v>
      </c>
      <c r="W269" s="5">
        <v>201000</v>
      </c>
      <c r="X269" s="5">
        <v>20.6</v>
      </c>
      <c r="Y269" s="5">
        <v>17.399999999999999</v>
      </c>
      <c r="Z269" s="5">
        <v>9750</v>
      </c>
      <c r="AA269" s="5">
        <v>11577</v>
      </c>
      <c r="AB269" s="5">
        <v>1.2</v>
      </c>
      <c r="AC269" s="5">
        <v>100</v>
      </c>
      <c r="AD269" s="5">
        <v>0</v>
      </c>
      <c r="AE269" s="5">
        <v>63071</v>
      </c>
      <c r="AF269" s="5">
        <v>71006</v>
      </c>
      <c r="AG269" s="5">
        <v>18384</v>
      </c>
      <c r="AH269">
        <v>0.22</v>
      </c>
      <c r="AI269">
        <v>14520</v>
      </c>
      <c r="AJ269">
        <v>29700</v>
      </c>
      <c r="AK269" s="5">
        <v>0</v>
      </c>
      <c r="AL269" s="5">
        <v>44220</v>
      </c>
      <c r="AM269" s="5">
        <v>30000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3714</v>
      </c>
      <c r="AT269" s="5" t="s">
        <v>62</v>
      </c>
      <c r="AU269" s="5" t="s">
        <v>63</v>
      </c>
      <c r="AV269" s="5" t="s">
        <v>52</v>
      </c>
      <c r="AW269" s="5">
        <v>0</v>
      </c>
      <c r="AX269" s="5">
        <v>91</v>
      </c>
    </row>
    <row r="270" spans="1:50">
      <c r="A270" s="5" t="s">
        <v>490</v>
      </c>
      <c r="B270" s="5" t="s">
        <v>121</v>
      </c>
      <c r="C270" s="5" t="s">
        <v>60</v>
      </c>
      <c r="D270" s="5">
        <v>0</v>
      </c>
      <c r="E270" s="5">
        <v>0</v>
      </c>
      <c r="F270" s="5">
        <v>13.9</v>
      </c>
      <c r="G270" s="5">
        <v>28.7</v>
      </c>
      <c r="H270" s="5">
        <v>99000</v>
      </c>
      <c r="I270" s="5">
        <v>120000</v>
      </c>
      <c r="J270" s="5">
        <v>57000</v>
      </c>
      <c r="K270" s="5">
        <v>0</v>
      </c>
      <c r="L270" s="5">
        <v>0</v>
      </c>
      <c r="M270" s="5" t="s">
        <v>61</v>
      </c>
      <c r="N270" s="5" t="s">
        <v>478</v>
      </c>
      <c r="O270" s="5" t="s">
        <v>459</v>
      </c>
      <c r="P270" s="5" t="s">
        <v>28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120000</v>
      </c>
      <c r="X270" s="5">
        <v>13.9</v>
      </c>
      <c r="Y270" s="5">
        <v>28.7</v>
      </c>
      <c r="Z270" s="5">
        <v>8625</v>
      </c>
      <c r="AA270" s="5">
        <v>4179</v>
      </c>
      <c r="AB270" s="5">
        <v>0.5</v>
      </c>
      <c r="AC270" s="5">
        <v>100</v>
      </c>
      <c r="AD270" s="5">
        <v>0</v>
      </c>
      <c r="AE270" s="5">
        <v>18605</v>
      </c>
      <c r="AF270" s="5">
        <v>20931</v>
      </c>
      <c r="AG270" s="5">
        <v>22000</v>
      </c>
      <c r="AH270">
        <v>1.0551999999999999</v>
      </c>
      <c r="AI270">
        <v>126623.99999999999</v>
      </c>
      <c r="AJ270">
        <v>0</v>
      </c>
      <c r="AK270" s="5">
        <v>0</v>
      </c>
      <c r="AL270" s="5">
        <v>126623.99999999999</v>
      </c>
      <c r="AM270" s="5">
        <v>45000</v>
      </c>
      <c r="AN270" s="5">
        <v>27000</v>
      </c>
      <c r="AO270" s="5">
        <v>27000</v>
      </c>
      <c r="AP270" s="5">
        <v>27000</v>
      </c>
      <c r="AQ270" s="5">
        <v>0</v>
      </c>
      <c r="AR270" s="5">
        <v>0</v>
      </c>
      <c r="AS270" s="5">
        <v>3714</v>
      </c>
      <c r="AT270" s="5" t="s">
        <v>62</v>
      </c>
      <c r="AU270" s="5" t="s">
        <v>63</v>
      </c>
      <c r="AV270" s="5" t="s">
        <v>52</v>
      </c>
      <c r="AW270" s="5">
        <v>0</v>
      </c>
      <c r="AX270" s="5">
        <v>91</v>
      </c>
    </row>
    <row r="271" spans="1:50">
      <c r="A271" s="5" t="s">
        <v>490</v>
      </c>
      <c r="B271" s="5" t="s">
        <v>392</v>
      </c>
      <c r="C271" s="5" t="s">
        <v>60</v>
      </c>
      <c r="D271" s="5">
        <v>0</v>
      </c>
      <c r="E271" s="5" t="s">
        <v>475</v>
      </c>
      <c r="F271" s="5">
        <v>0</v>
      </c>
      <c r="G271" s="5" t="s">
        <v>475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 t="s">
        <v>61</v>
      </c>
      <c r="N271" s="5" t="s">
        <v>478</v>
      </c>
      <c r="O271" s="5" t="s">
        <v>459</v>
      </c>
      <c r="P271" s="5" t="s">
        <v>28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 t="s">
        <v>58</v>
      </c>
      <c r="Z271" s="5">
        <v>375</v>
      </c>
      <c r="AA271" s="5" t="s">
        <v>58</v>
      </c>
      <c r="AB271" s="5" t="s">
        <v>68</v>
      </c>
      <c r="AC271" s="5" t="s">
        <v>68</v>
      </c>
      <c r="AD271" s="5">
        <v>0</v>
      </c>
      <c r="AE271" s="5">
        <v>0</v>
      </c>
      <c r="AF271" s="5">
        <v>0</v>
      </c>
      <c r="AG271" s="5">
        <v>0</v>
      </c>
      <c r="AH271">
        <v>0.39</v>
      </c>
      <c r="AI271">
        <v>0</v>
      </c>
      <c r="AJ271">
        <v>0</v>
      </c>
      <c r="AK271" s="5">
        <v>0</v>
      </c>
      <c r="AL271" s="5">
        <v>0</v>
      </c>
      <c r="AM271" s="5" t="s">
        <v>58</v>
      </c>
      <c r="AN271" s="5" t="s">
        <v>58</v>
      </c>
      <c r="AO271" s="5" t="s">
        <v>58</v>
      </c>
      <c r="AP271" s="5" t="s">
        <v>58</v>
      </c>
      <c r="AQ271" s="5" t="s">
        <v>58</v>
      </c>
      <c r="AR271" s="5" t="s">
        <v>58</v>
      </c>
      <c r="AS271" s="5">
        <v>3719</v>
      </c>
      <c r="AT271" s="5" t="s">
        <v>62</v>
      </c>
      <c r="AU271" s="5" t="s">
        <v>63</v>
      </c>
      <c r="AV271" s="5" t="s">
        <v>52</v>
      </c>
      <c r="AW271" s="5">
        <v>0</v>
      </c>
      <c r="AX271" s="5">
        <v>91</v>
      </c>
    </row>
    <row r="272" spans="1:50">
      <c r="A272" s="5" t="s">
        <v>490</v>
      </c>
      <c r="B272" s="5" t="s">
        <v>123</v>
      </c>
      <c r="C272" s="5" t="s">
        <v>60</v>
      </c>
      <c r="D272" s="5">
        <v>1.6</v>
      </c>
      <c r="E272" s="5">
        <v>3.3</v>
      </c>
      <c r="F272" s="5">
        <v>3.2</v>
      </c>
      <c r="G272" s="5">
        <v>6.6</v>
      </c>
      <c r="H272" s="5">
        <v>6000</v>
      </c>
      <c r="I272" s="5">
        <v>6000</v>
      </c>
      <c r="J272" s="5">
        <v>3000</v>
      </c>
      <c r="K272" s="5">
        <v>3000</v>
      </c>
      <c r="L272" s="5">
        <v>3000</v>
      </c>
      <c r="M272" s="5" t="s">
        <v>61</v>
      </c>
      <c r="N272" s="5" t="s">
        <v>478</v>
      </c>
      <c r="O272" s="5" t="s">
        <v>459</v>
      </c>
      <c r="P272" s="5" t="s">
        <v>28</v>
      </c>
      <c r="R272" s="5">
        <v>0</v>
      </c>
      <c r="S272" s="5">
        <v>3000</v>
      </c>
      <c r="T272" s="5">
        <v>0</v>
      </c>
      <c r="U272" s="5">
        <v>0</v>
      </c>
      <c r="V272" s="5">
        <v>0</v>
      </c>
      <c r="W272" s="5">
        <v>9000</v>
      </c>
      <c r="X272" s="5">
        <v>4.8</v>
      </c>
      <c r="Y272" s="5">
        <v>9.8000000000000007</v>
      </c>
      <c r="Z272" s="5">
        <v>1875</v>
      </c>
      <c r="AA272" s="5">
        <v>916</v>
      </c>
      <c r="AB272" s="5">
        <v>0.5</v>
      </c>
      <c r="AC272" s="5">
        <v>100</v>
      </c>
      <c r="AD272" s="5">
        <v>0</v>
      </c>
      <c r="AE272" s="5">
        <v>8245</v>
      </c>
      <c r="AF272" s="5">
        <v>6482</v>
      </c>
      <c r="AG272" s="5">
        <v>6800</v>
      </c>
      <c r="AH272">
        <v>0.7349</v>
      </c>
      <c r="AI272">
        <v>4409.3999999999996</v>
      </c>
      <c r="AJ272">
        <v>2204.6999999999998</v>
      </c>
      <c r="AK272" s="5">
        <v>0</v>
      </c>
      <c r="AL272" s="5">
        <v>6614.1</v>
      </c>
      <c r="AM272" s="5" t="s">
        <v>58</v>
      </c>
      <c r="AN272" s="5" t="s">
        <v>58</v>
      </c>
      <c r="AO272" s="5" t="s">
        <v>58</v>
      </c>
      <c r="AP272" s="5" t="s">
        <v>58</v>
      </c>
      <c r="AQ272" s="5" t="s">
        <v>58</v>
      </c>
      <c r="AR272" s="5" t="s">
        <v>58</v>
      </c>
      <c r="AS272" s="5">
        <v>3714</v>
      </c>
      <c r="AT272" s="5" t="s">
        <v>62</v>
      </c>
      <c r="AU272" s="5" t="s">
        <v>63</v>
      </c>
      <c r="AV272" s="5" t="s">
        <v>52</v>
      </c>
      <c r="AW272" s="5">
        <v>0</v>
      </c>
      <c r="AX272" s="5">
        <v>91</v>
      </c>
    </row>
    <row r="273" spans="1:50">
      <c r="A273" s="5" t="s">
        <v>497</v>
      </c>
      <c r="B273" s="5" t="s">
        <v>122</v>
      </c>
      <c r="C273" s="5" t="s">
        <v>60</v>
      </c>
      <c r="D273" s="5" t="s">
        <v>474</v>
      </c>
      <c r="E273" s="5">
        <v>38</v>
      </c>
      <c r="F273" s="5" t="s">
        <v>475</v>
      </c>
      <c r="G273" s="5">
        <v>38</v>
      </c>
      <c r="H273" s="5">
        <v>6000</v>
      </c>
      <c r="I273" s="5">
        <v>6000</v>
      </c>
      <c r="J273" s="5">
        <v>3000</v>
      </c>
      <c r="K273" s="5">
        <v>6000</v>
      </c>
      <c r="L273" s="5">
        <v>6000</v>
      </c>
      <c r="M273" s="5" t="s">
        <v>61</v>
      </c>
      <c r="N273" s="5" t="s">
        <v>478</v>
      </c>
      <c r="O273" s="5" t="s">
        <v>493</v>
      </c>
      <c r="P273" s="5" t="s">
        <v>495</v>
      </c>
      <c r="Q273" s="5" t="s">
        <v>656</v>
      </c>
      <c r="R273" s="5" t="s">
        <v>656</v>
      </c>
      <c r="S273" s="5">
        <v>6000</v>
      </c>
      <c r="T273" s="5">
        <v>0</v>
      </c>
      <c r="U273" s="5">
        <v>0</v>
      </c>
      <c r="V273" s="5">
        <v>0</v>
      </c>
      <c r="W273" s="5">
        <v>12000</v>
      </c>
      <c r="X273" s="5" t="s">
        <v>58</v>
      </c>
      <c r="Y273" s="5">
        <v>75.900000000000006</v>
      </c>
      <c r="Z273" s="5">
        <v>0</v>
      </c>
      <c r="AA273" s="5">
        <v>158</v>
      </c>
      <c r="AB273" s="5" t="s">
        <v>65</v>
      </c>
      <c r="AC273" s="5" t="s">
        <v>65</v>
      </c>
      <c r="AD273" s="5">
        <v>0</v>
      </c>
      <c r="AE273" s="5">
        <v>1418</v>
      </c>
      <c r="AF273" s="5">
        <v>0</v>
      </c>
      <c r="AG273" s="5">
        <v>3000</v>
      </c>
      <c r="AH273">
        <v>0.62529999999999997</v>
      </c>
      <c r="AI273">
        <v>3751.7999999999997</v>
      </c>
      <c r="AJ273">
        <v>3751.7999999999997</v>
      </c>
      <c r="AK273" s="5">
        <v>0</v>
      </c>
      <c r="AL273" s="5">
        <v>7503.5999999999995</v>
      </c>
      <c r="AM273" s="5" t="s">
        <v>58</v>
      </c>
      <c r="AN273" s="5" t="s">
        <v>58</v>
      </c>
      <c r="AO273" s="5" t="s">
        <v>58</v>
      </c>
      <c r="AP273" s="5" t="s">
        <v>58</v>
      </c>
      <c r="AQ273" s="5" t="s">
        <v>58</v>
      </c>
      <c r="AR273" s="5" t="s">
        <v>58</v>
      </c>
      <c r="AS273" s="5">
        <v>3714</v>
      </c>
      <c r="AT273" s="5" t="s">
        <v>62</v>
      </c>
      <c r="AU273" s="5" t="s">
        <v>63</v>
      </c>
      <c r="AV273" s="5" t="s">
        <v>440</v>
      </c>
      <c r="AW273" s="5">
        <v>3751.7999999999997</v>
      </c>
      <c r="AX273" s="5">
        <v>46</v>
      </c>
    </row>
    <row r="274" spans="1:50">
      <c r="A274" s="5" t="s">
        <v>480</v>
      </c>
      <c r="B274" s="5" t="s">
        <v>124</v>
      </c>
      <c r="C274" s="5" t="s">
        <v>60</v>
      </c>
      <c r="D274" s="5">
        <v>0</v>
      </c>
      <c r="E274" s="5">
        <v>0</v>
      </c>
      <c r="F274" s="5">
        <v>60</v>
      </c>
      <c r="G274" s="5">
        <v>21.2</v>
      </c>
      <c r="H274" s="5">
        <v>39000</v>
      </c>
      <c r="I274" s="5">
        <v>45000</v>
      </c>
      <c r="J274" s="5">
        <v>3000</v>
      </c>
      <c r="K274" s="5">
        <v>3000</v>
      </c>
      <c r="L274" s="5">
        <v>0</v>
      </c>
      <c r="M274" s="5" t="s">
        <v>61</v>
      </c>
      <c r="N274" s="5" t="s">
        <v>478</v>
      </c>
      <c r="O274" s="5" t="s">
        <v>493</v>
      </c>
      <c r="P274" s="5" t="s">
        <v>495</v>
      </c>
      <c r="Q274" s="5" t="s">
        <v>656</v>
      </c>
      <c r="R274" s="5" t="s">
        <v>656</v>
      </c>
      <c r="S274" s="5">
        <v>0</v>
      </c>
      <c r="T274" s="5">
        <v>0</v>
      </c>
      <c r="U274" s="5">
        <v>0</v>
      </c>
      <c r="V274" s="5">
        <v>0</v>
      </c>
      <c r="W274" s="5">
        <v>45000</v>
      </c>
      <c r="X274" s="5">
        <v>60</v>
      </c>
      <c r="Y274" s="5">
        <v>21.2</v>
      </c>
      <c r="Z274" s="5">
        <v>750</v>
      </c>
      <c r="AA274" s="5">
        <v>2127</v>
      </c>
      <c r="AB274" s="5">
        <v>2.8</v>
      </c>
      <c r="AC274" s="5">
        <v>150</v>
      </c>
      <c r="AD274" s="5">
        <v>0</v>
      </c>
      <c r="AE274" s="5">
        <v>17447</v>
      </c>
      <c r="AF274" s="5">
        <v>7700</v>
      </c>
      <c r="AG274" s="5">
        <v>8000</v>
      </c>
      <c r="AH274">
        <v>0.31259999999999999</v>
      </c>
      <c r="AI274">
        <v>14067</v>
      </c>
      <c r="AJ274">
        <v>0</v>
      </c>
      <c r="AK274" s="5">
        <v>0</v>
      </c>
      <c r="AL274" s="5">
        <v>14067</v>
      </c>
      <c r="AM274" s="5">
        <v>6000</v>
      </c>
      <c r="AN274" s="5">
        <v>3000</v>
      </c>
      <c r="AO274" s="5">
        <v>3000</v>
      </c>
      <c r="AP274" s="5">
        <v>0</v>
      </c>
      <c r="AQ274" s="5">
        <v>0</v>
      </c>
      <c r="AR274" s="5">
        <v>0</v>
      </c>
      <c r="AS274" s="5">
        <v>3714</v>
      </c>
      <c r="AT274" s="5" t="s">
        <v>62</v>
      </c>
      <c r="AU274" s="5" t="s">
        <v>63</v>
      </c>
      <c r="AV274" s="5" t="s">
        <v>52</v>
      </c>
      <c r="AW274" s="5">
        <v>0</v>
      </c>
      <c r="AX274" s="5">
        <v>91</v>
      </c>
    </row>
    <row r="275" spans="1:50">
      <c r="A275" s="5" t="s">
        <v>480</v>
      </c>
      <c r="B275" s="5" t="s">
        <v>125</v>
      </c>
      <c r="C275" s="5" t="s">
        <v>60</v>
      </c>
      <c r="D275" s="5">
        <v>8</v>
      </c>
      <c r="E275" s="5">
        <v>3.9</v>
      </c>
      <c r="F275" s="5">
        <v>44</v>
      </c>
      <c r="G275" s="5">
        <v>21.5</v>
      </c>
      <c r="H275" s="5">
        <v>27000</v>
      </c>
      <c r="I275" s="5">
        <v>33000</v>
      </c>
      <c r="J275" s="5">
        <v>12000</v>
      </c>
      <c r="K275" s="5">
        <v>6000</v>
      </c>
      <c r="L275" s="5">
        <v>6000</v>
      </c>
      <c r="M275" s="5" t="s">
        <v>61</v>
      </c>
      <c r="N275" s="5" t="s">
        <v>478</v>
      </c>
      <c r="O275" s="5" t="s">
        <v>493</v>
      </c>
      <c r="P275" s="5" t="s">
        <v>495</v>
      </c>
      <c r="Q275" s="5" t="s">
        <v>686</v>
      </c>
      <c r="R275" s="5" t="s">
        <v>686</v>
      </c>
      <c r="S275" s="5">
        <v>6000</v>
      </c>
      <c r="T275" s="5">
        <v>0</v>
      </c>
      <c r="U275" s="5">
        <v>0</v>
      </c>
      <c r="V275" s="5">
        <v>0</v>
      </c>
      <c r="W275" s="5">
        <v>39000</v>
      </c>
      <c r="X275" s="5">
        <v>52</v>
      </c>
      <c r="Y275" s="5">
        <v>25.4</v>
      </c>
      <c r="Z275" s="5">
        <v>750</v>
      </c>
      <c r="AA275" s="5">
        <v>1536</v>
      </c>
      <c r="AB275" s="5">
        <v>2</v>
      </c>
      <c r="AC275" s="5">
        <v>150</v>
      </c>
      <c r="AD275" s="5">
        <v>0</v>
      </c>
      <c r="AE275" s="5">
        <v>6623</v>
      </c>
      <c r="AF275" s="5">
        <v>9600</v>
      </c>
      <c r="AG275" s="5">
        <v>10500</v>
      </c>
      <c r="AH275">
        <v>0.32240000000000002</v>
      </c>
      <c r="AI275">
        <v>10639.2</v>
      </c>
      <c r="AJ275">
        <v>1934.4</v>
      </c>
      <c r="AK275" s="5">
        <v>0</v>
      </c>
      <c r="AL275" s="5">
        <v>12573.6</v>
      </c>
      <c r="AM275" s="5" t="s">
        <v>58</v>
      </c>
      <c r="AN275" s="5" t="s">
        <v>58</v>
      </c>
      <c r="AO275" s="5" t="s">
        <v>58</v>
      </c>
      <c r="AP275" s="5" t="s">
        <v>58</v>
      </c>
      <c r="AQ275" s="5" t="s">
        <v>58</v>
      </c>
      <c r="AR275" s="5" t="s">
        <v>58</v>
      </c>
      <c r="AS275" s="5">
        <v>3714</v>
      </c>
      <c r="AT275" s="5" t="s">
        <v>62</v>
      </c>
      <c r="AU275" s="5" t="s">
        <v>63</v>
      </c>
      <c r="AV275" s="5" t="s">
        <v>52</v>
      </c>
      <c r="AW275" s="5">
        <v>0</v>
      </c>
      <c r="AX275" s="5">
        <v>91</v>
      </c>
    </row>
    <row r="276" spans="1:50">
      <c r="A276" s="5" t="s">
        <v>480</v>
      </c>
      <c r="B276" s="5" t="s">
        <v>126</v>
      </c>
      <c r="C276" s="5" t="s">
        <v>60</v>
      </c>
      <c r="D276" s="5">
        <v>0</v>
      </c>
      <c r="E276" s="5">
        <v>0</v>
      </c>
      <c r="F276" s="5">
        <v>25.1</v>
      </c>
      <c r="G276" s="5">
        <v>20.2</v>
      </c>
      <c r="H276" s="5">
        <v>48000</v>
      </c>
      <c r="I276" s="5">
        <v>66000</v>
      </c>
      <c r="J276" s="5">
        <v>27000</v>
      </c>
      <c r="K276" s="5">
        <v>3000</v>
      </c>
      <c r="L276" s="5">
        <v>0</v>
      </c>
      <c r="M276" s="5" t="s">
        <v>61</v>
      </c>
      <c r="N276" s="5" t="s">
        <v>478</v>
      </c>
      <c r="O276" s="5" t="s">
        <v>493</v>
      </c>
      <c r="P276" s="5" t="s">
        <v>495</v>
      </c>
      <c r="Q276" s="5" t="s">
        <v>656</v>
      </c>
      <c r="R276" s="5" t="s">
        <v>656</v>
      </c>
      <c r="S276" s="5">
        <v>0</v>
      </c>
      <c r="T276" s="5">
        <v>0</v>
      </c>
      <c r="U276" s="5">
        <v>0</v>
      </c>
      <c r="V276" s="5">
        <v>0</v>
      </c>
      <c r="W276" s="5">
        <v>66000</v>
      </c>
      <c r="X276" s="5">
        <v>25.1</v>
      </c>
      <c r="Y276" s="5">
        <v>20.2</v>
      </c>
      <c r="Z276" s="5">
        <v>2625</v>
      </c>
      <c r="AA276" s="5">
        <v>3261</v>
      </c>
      <c r="AB276" s="5">
        <v>1.2</v>
      </c>
      <c r="AC276" s="5">
        <v>100</v>
      </c>
      <c r="AD276" s="5">
        <v>0</v>
      </c>
      <c r="AE276" s="5">
        <v>16147</v>
      </c>
      <c r="AF276" s="5">
        <v>17600</v>
      </c>
      <c r="AG276" s="5">
        <v>17600</v>
      </c>
      <c r="AH276">
        <v>0.4592</v>
      </c>
      <c r="AI276">
        <v>30307.200000000001</v>
      </c>
      <c r="AJ276">
        <v>0</v>
      </c>
      <c r="AK276" s="5">
        <v>0</v>
      </c>
      <c r="AL276" s="5">
        <v>30307.200000000001</v>
      </c>
      <c r="AM276" s="5" t="s">
        <v>58</v>
      </c>
      <c r="AN276" s="5" t="s">
        <v>58</v>
      </c>
      <c r="AO276" s="5" t="s">
        <v>58</v>
      </c>
      <c r="AP276" s="5" t="s">
        <v>58</v>
      </c>
      <c r="AQ276" s="5" t="s">
        <v>58</v>
      </c>
      <c r="AR276" s="5" t="s">
        <v>58</v>
      </c>
      <c r="AS276" s="5">
        <v>3714</v>
      </c>
      <c r="AT276" s="5" t="s">
        <v>62</v>
      </c>
      <c r="AU276" s="5" t="s">
        <v>63</v>
      </c>
      <c r="AV276" s="5" t="s">
        <v>52</v>
      </c>
      <c r="AW276" s="5">
        <v>0</v>
      </c>
      <c r="AX276" s="5">
        <v>91</v>
      </c>
    </row>
    <row r="277" spans="1:50">
      <c r="A277" s="5" t="s">
        <v>490</v>
      </c>
      <c r="B277" s="5" t="s">
        <v>127</v>
      </c>
      <c r="C277" s="5" t="s">
        <v>60</v>
      </c>
      <c r="D277" s="5">
        <v>0</v>
      </c>
      <c r="E277" s="5">
        <v>0</v>
      </c>
      <c r="F277" s="5">
        <v>14.7</v>
      </c>
      <c r="G277" s="5">
        <v>26.6</v>
      </c>
      <c r="H277" s="5">
        <v>15000</v>
      </c>
      <c r="I277" s="5">
        <v>33000</v>
      </c>
      <c r="J277" s="5">
        <v>9000</v>
      </c>
      <c r="K277" s="5">
        <v>3000</v>
      </c>
      <c r="L277" s="5">
        <v>0</v>
      </c>
      <c r="M277" s="5" t="s">
        <v>61</v>
      </c>
      <c r="N277" s="5" t="s">
        <v>478</v>
      </c>
      <c r="O277" s="5" t="s">
        <v>459</v>
      </c>
      <c r="P277" s="5" t="s">
        <v>28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33000</v>
      </c>
      <c r="X277" s="5">
        <v>14.7</v>
      </c>
      <c r="Y277" s="5">
        <v>26.6</v>
      </c>
      <c r="Z277" s="5">
        <v>2250</v>
      </c>
      <c r="AA277" s="5">
        <v>1241</v>
      </c>
      <c r="AB277" s="5">
        <v>0.6</v>
      </c>
      <c r="AC277" s="5">
        <v>100</v>
      </c>
      <c r="AD277" s="5">
        <v>0</v>
      </c>
      <c r="AE277" s="5">
        <v>6638</v>
      </c>
      <c r="AF277" s="5">
        <v>7530</v>
      </c>
      <c r="AG277" s="5">
        <v>10996</v>
      </c>
      <c r="AH277">
        <v>1.1724000000000001</v>
      </c>
      <c r="AI277">
        <v>38689.200000000004</v>
      </c>
      <c r="AJ277">
        <v>0</v>
      </c>
      <c r="AK277" s="5">
        <v>0</v>
      </c>
      <c r="AL277" s="5">
        <v>38689.200000000004</v>
      </c>
      <c r="AM277" s="5">
        <v>9000</v>
      </c>
      <c r="AN277" s="5">
        <v>12000</v>
      </c>
      <c r="AO277" s="5">
        <v>9000</v>
      </c>
      <c r="AP277" s="5">
        <v>9000</v>
      </c>
      <c r="AQ277" s="5">
        <v>9000</v>
      </c>
      <c r="AR277" s="5">
        <v>9000</v>
      </c>
      <c r="AS277" s="5">
        <v>3714</v>
      </c>
      <c r="AT277" s="5" t="s">
        <v>62</v>
      </c>
      <c r="AU277" s="5" t="s">
        <v>63</v>
      </c>
      <c r="AV277" s="5" t="s">
        <v>52</v>
      </c>
      <c r="AW277" s="5">
        <v>0</v>
      </c>
      <c r="AX277" s="5">
        <v>91</v>
      </c>
    </row>
    <row r="278" spans="1:50">
      <c r="A278" s="5" t="s">
        <v>490</v>
      </c>
      <c r="B278" s="5" t="s">
        <v>128</v>
      </c>
      <c r="C278" s="5" t="s">
        <v>60</v>
      </c>
      <c r="D278" s="5">
        <v>0.2</v>
      </c>
      <c r="E278" s="5" t="s">
        <v>475</v>
      </c>
      <c r="F278" s="5">
        <v>10.7</v>
      </c>
      <c r="G278" s="5" t="s">
        <v>475</v>
      </c>
      <c r="H278" s="5">
        <v>0</v>
      </c>
      <c r="I278" s="5">
        <v>18000</v>
      </c>
      <c r="J278" s="5">
        <v>0</v>
      </c>
      <c r="K278" s="5">
        <v>379</v>
      </c>
      <c r="L278" s="5">
        <v>379</v>
      </c>
      <c r="M278" s="5" t="s">
        <v>61</v>
      </c>
      <c r="N278" s="5" t="s">
        <v>478</v>
      </c>
      <c r="O278" s="5" t="s">
        <v>459</v>
      </c>
      <c r="P278" s="5" t="s">
        <v>28</v>
      </c>
      <c r="R278" s="5">
        <v>0</v>
      </c>
      <c r="S278" s="5">
        <v>379</v>
      </c>
      <c r="T278" s="5">
        <v>0</v>
      </c>
      <c r="U278" s="5">
        <v>0</v>
      </c>
      <c r="V278" s="5">
        <v>0</v>
      </c>
      <c r="W278" s="5">
        <v>18379</v>
      </c>
      <c r="X278" s="5">
        <v>10.9</v>
      </c>
      <c r="Y278" s="5" t="s">
        <v>58</v>
      </c>
      <c r="Z278" s="5">
        <v>1688</v>
      </c>
      <c r="AA278" s="5">
        <v>0</v>
      </c>
      <c r="AB278" s="5" t="s">
        <v>68</v>
      </c>
      <c r="AC278" s="5" t="s">
        <v>68</v>
      </c>
      <c r="AD278" s="5">
        <v>0</v>
      </c>
      <c r="AE278" s="5">
        <v>0</v>
      </c>
      <c r="AF278" s="5">
        <v>0</v>
      </c>
      <c r="AG278" s="5">
        <v>0</v>
      </c>
      <c r="AH278">
        <v>0.91839999999999999</v>
      </c>
      <c r="AI278">
        <v>16531.2</v>
      </c>
      <c r="AJ278">
        <v>348.0736</v>
      </c>
      <c r="AK278" s="5">
        <v>0</v>
      </c>
      <c r="AL278" s="5">
        <v>16879.2736</v>
      </c>
      <c r="AM278" s="5" t="s">
        <v>58</v>
      </c>
      <c r="AN278" s="5" t="s">
        <v>58</v>
      </c>
      <c r="AO278" s="5" t="s">
        <v>58</v>
      </c>
      <c r="AP278" s="5" t="s">
        <v>58</v>
      </c>
      <c r="AQ278" s="5" t="s">
        <v>58</v>
      </c>
      <c r="AR278" s="5" t="s">
        <v>58</v>
      </c>
      <c r="AS278" s="5">
        <v>3714</v>
      </c>
      <c r="AT278" s="5" t="s">
        <v>62</v>
      </c>
      <c r="AU278" s="5" t="s">
        <v>63</v>
      </c>
      <c r="AV278" s="5" t="s">
        <v>52</v>
      </c>
      <c r="AW278" s="5">
        <v>0</v>
      </c>
      <c r="AX278" s="5">
        <v>91</v>
      </c>
    </row>
    <row r="279" spans="1:50">
      <c r="A279" s="5" t="s">
        <v>480</v>
      </c>
      <c r="B279" s="5" t="s">
        <v>129</v>
      </c>
      <c r="C279" s="5" t="s">
        <v>60</v>
      </c>
      <c r="D279" s="5">
        <v>0.3</v>
      </c>
      <c r="E279" s="5">
        <v>0.2</v>
      </c>
      <c r="F279" s="5">
        <v>38.299999999999997</v>
      </c>
      <c r="G279" s="5">
        <v>21.8</v>
      </c>
      <c r="H279" s="5">
        <v>2919000</v>
      </c>
      <c r="I279" s="5">
        <v>4053000</v>
      </c>
      <c r="J279" s="5">
        <v>1821000</v>
      </c>
      <c r="K279" s="5">
        <v>24000</v>
      </c>
      <c r="L279" s="5">
        <v>33000</v>
      </c>
      <c r="M279" s="5" t="s">
        <v>61</v>
      </c>
      <c r="N279" s="5" t="s">
        <v>478</v>
      </c>
      <c r="O279" s="5" t="s">
        <v>493</v>
      </c>
      <c r="P279" s="5" t="s">
        <v>495</v>
      </c>
      <c r="Q279" s="5" t="s">
        <v>687</v>
      </c>
      <c r="R279" s="5" t="s">
        <v>687</v>
      </c>
      <c r="S279" s="5">
        <v>33000</v>
      </c>
      <c r="T279" s="5">
        <v>0</v>
      </c>
      <c r="U279" s="5">
        <v>0</v>
      </c>
      <c r="V279" s="5">
        <v>0</v>
      </c>
      <c r="W279" s="5">
        <v>4086000</v>
      </c>
      <c r="X279" s="5">
        <v>38.6</v>
      </c>
      <c r="Y279" s="5">
        <v>22</v>
      </c>
      <c r="Z279" s="5">
        <v>105750</v>
      </c>
      <c r="AA279" s="5">
        <v>185879</v>
      </c>
      <c r="AB279" s="5">
        <v>1.8</v>
      </c>
      <c r="AC279" s="5">
        <v>100</v>
      </c>
      <c r="AD279" s="5">
        <v>0</v>
      </c>
      <c r="AE279" s="5">
        <v>949873</v>
      </c>
      <c r="AF279" s="5">
        <v>967034</v>
      </c>
      <c r="AG279" s="5">
        <v>2873600</v>
      </c>
      <c r="AH279">
        <v>6.25E-2</v>
      </c>
      <c r="AI279">
        <v>253312.5</v>
      </c>
      <c r="AJ279">
        <v>2062.5</v>
      </c>
      <c r="AK279" s="5">
        <v>0</v>
      </c>
      <c r="AL279" s="5">
        <v>255375</v>
      </c>
      <c r="AM279" s="5">
        <v>600000</v>
      </c>
      <c r="AN279" s="5">
        <v>201000</v>
      </c>
      <c r="AO279" s="5">
        <v>180000</v>
      </c>
      <c r="AP279" s="5">
        <v>180000</v>
      </c>
      <c r="AQ279" s="5">
        <v>180000</v>
      </c>
      <c r="AR279" s="5">
        <v>180000</v>
      </c>
      <c r="AS279" s="5">
        <v>3714</v>
      </c>
      <c r="AT279" s="5" t="s">
        <v>62</v>
      </c>
      <c r="AU279" s="5" t="s">
        <v>63</v>
      </c>
      <c r="AV279" s="5" t="s">
        <v>52</v>
      </c>
      <c r="AW279" s="5">
        <v>0</v>
      </c>
      <c r="AX279" s="5">
        <v>91</v>
      </c>
    </row>
    <row r="280" spans="1:50">
      <c r="A280" s="5" t="s">
        <v>480</v>
      </c>
      <c r="B280" s="5" t="s">
        <v>130</v>
      </c>
      <c r="C280" s="5" t="s">
        <v>60</v>
      </c>
      <c r="D280" s="5">
        <v>0</v>
      </c>
      <c r="E280" s="5">
        <v>0</v>
      </c>
      <c r="F280" s="5">
        <v>32</v>
      </c>
      <c r="G280" s="5">
        <v>38.9</v>
      </c>
      <c r="H280" s="5">
        <v>360000</v>
      </c>
      <c r="I280" s="5">
        <v>348000</v>
      </c>
      <c r="J280" s="5">
        <v>105000</v>
      </c>
      <c r="K280" s="5">
        <v>0</v>
      </c>
      <c r="L280" s="5">
        <v>0</v>
      </c>
      <c r="M280" s="5" t="s">
        <v>61</v>
      </c>
      <c r="N280" s="5" t="s">
        <v>478</v>
      </c>
      <c r="O280" s="5" t="s">
        <v>493</v>
      </c>
      <c r="P280" s="5" t="s">
        <v>495</v>
      </c>
      <c r="Q280" s="5" t="s">
        <v>494</v>
      </c>
      <c r="R280" s="5" t="s">
        <v>494</v>
      </c>
      <c r="S280" s="5">
        <v>0</v>
      </c>
      <c r="T280" s="5">
        <v>0</v>
      </c>
      <c r="U280" s="5">
        <v>0</v>
      </c>
      <c r="V280" s="5">
        <v>0</v>
      </c>
      <c r="W280" s="5">
        <v>348000</v>
      </c>
      <c r="X280" s="5">
        <v>32</v>
      </c>
      <c r="Y280" s="5">
        <v>38.9</v>
      </c>
      <c r="Z280" s="5">
        <v>10875</v>
      </c>
      <c r="AA280" s="5">
        <v>8951</v>
      </c>
      <c r="AB280" s="5">
        <v>0.8</v>
      </c>
      <c r="AC280" s="5">
        <v>100</v>
      </c>
      <c r="AD280" s="5">
        <v>0</v>
      </c>
      <c r="AE280" s="5">
        <v>77526</v>
      </c>
      <c r="AF280" s="5">
        <v>9754</v>
      </c>
      <c r="AG280" s="5">
        <v>0</v>
      </c>
      <c r="AH280">
        <v>9.9699999999999997E-2</v>
      </c>
      <c r="AI280">
        <v>34695.599999999999</v>
      </c>
      <c r="AJ280">
        <v>0</v>
      </c>
      <c r="AK280" s="5">
        <v>0</v>
      </c>
      <c r="AL280" s="5">
        <v>34695.599999999999</v>
      </c>
      <c r="AM280" s="5">
        <v>30000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3714</v>
      </c>
      <c r="AT280" s="5" t="s">
        <v>62</v>
      </c>
      <c r="AU280" s="5" t="s">
        <v>63</v>
      </c>
      <c r="AV280" s="5" t="s">
        <v>52</v>
      </c>
      <c r="AW280" s="5">
        <v>0</v>
      </c>
      <c r="AX280" s="5">
        <v>91</v>
      </c>
    </row>
    <row r="281" spans="1:50">
      <c r="A281" s="5" t="s">
        <v>490</v>
      </c>
      <c r="B281" s="5" t="s">
        <v>131</v>
      </c>
      <c r="C281" s="5" t="s">
        <v>60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 t="s">
        <v>61</v>
      </c>
      <c r="N281" s="5" t="s">
        <v>478</v>
      </c>
      <c r="O281" s="5" t="s">
        <v>459</v>
      </c>
      <c r="P281" s="5" t="s">
        <v>28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375</v>
      </c>
      <c r="AA281" s="5">
        <v>472</v>
      </c>
      <c r="AB281" s="5">
        <v>1.3</v>
      </c>
      <c r="AC281" s="5">
        <v>100</v>
      </c>
      <c r="AD281" s="5">
        <v>0</v>
      </c>
      <c r="AE281" s="5">
        <v>43</v>
      </c>
      <c r="AF281" s="5">
        <v>4204</v>
      </c>
      <c r="AG281" s="5">
        <v>0</v>
      </c>
      <c r="AH281">
        <v>6.3E-2</v>
      </c>
      <c r="AI281">
        <v>0</v>
      </c>
      <c r="AJ281">
        <v>0</v>
      </c>
      <c r="AK281" s="5">
        <v>0</v>
      </c>
      <c r="AL281" s="5">
        <v>0</v>
      </c>
      <c r="AM281" s="5" t="s">
        <v>58</v>
      </c>
      <c r="AN281" s="5" t="s">
        <v>58</v>
      </c>
      <c r="AO281" s="5" t="s">
        <v>58</v>
      </c>
      <c r="AP281" s="5" t="s">
        <v>58</v>
      </c>
      <c r="AQ281" s="5" t="s">
        <v>58</v>
      </c>
      <c r="AR281" s="5" t="s">
        <v>58</v>
      </c>
      <c r="AS281" s="5">
        <v>3714</v>
      </c>
      <c r="AT281" s="5" t="s">
        <v>62</v>
      </c>
      <c r="AU281" s="5" t="s">
        <v>63</v>
      </c>
      <c r="AV281" s="5" t="s">
        <v>52</v>
      </c>
      <c r="AW281" s="5">
        <v>0</v>
      </c>
      <c r="AX281" s="5">
        <v>91</v>
      </c>
    </row>
    <row r="282" spans="1:50">
      <c r="A282" s="5" t="s">
        <v>480</v>
      </c>
      <c r="B282" s="5" t="s">
        <v>132</v>
      </c>
      <c r="C282" s="5" t="s">
        <v>60</v>
      </c>
      <c r="D282" s="5">
        <v>5.2</v>
      </c>
      <c r="E282" s="5">
        <v>4.9000000000000004</v>
      </c>
      <c r="F282" s="5">
        <v>16.7</v>
      </c>
      <c r="G282" s="5">
        <v>15.7</v>
      </c>
      <c r="H282" s="5">
        <v>1812000</v>
      </c>
      <c r="I282" s="5">
        <v>2400000</v>
      </c>
      <c r="J282" s="5">
        <v>1410000</v>
      </c>
      <c r="K282" s="5">
        <v>1227000</v>
      </c>
      <c r="L282" s="5">
        <v>744000</v>
      </c>
      <c r="M282" s="5" t="s">
        <v>61</v>
      </c>
      <c r="N282" s="5" t="s">
        <v>478</v>
      </c>
      <c r="O282" s="5" t="s">
        <v>493</v>
      </c>
      <c r="P282" s="5" t="s">
        <v>495</v>
      </c>
      <c r="Q282" s="5" t="s">
        <v>688</v>
      </c>
      <c r="R282" s="5" t="s">
        <v>688</v>
      </c>
      <c r="S282" s="5">
        <v>744000</v>
      </c>
      <c r="T282" s="5">
        <v>0</v>
      </c>
      <c r="U282" s="5">
        <v>0</v>
      </c>
      <c r="V282" s="5">
        <v>0</v>
      </c>
      <c r="W282" s="5">
        <v>3144000</v>
      </c>
      <c r="X282" s="5">
        <v>21.9</v>
      </c>
      <c r="Y282" s="5">
        <v>20.6</v>
      </c>
      <c r="Z282" s="5">
        <v>143625</v>
      </c>
      <c r="AA282" s="5">
        <v>152649</v>
      </c>
      <c r="AB282" s="5">
        <v>1.1000000000000001</v>
      </c>
      <c r="AC282" s="5">
        <v>100</v>
      </c>
      <c r="AD282" s="5">
        <v>0</v>
      </c>
      <c r="AE282" s="5">
        <v>477186</v>
      </c>
      <c r="AF282" s="5">
        <v>1180450</v>
      </c>
      <c r="AG282" s="5">
        <v>561117</v>
      </c>
      <c r="AH282">
        <v>0.1358</v>
      </c>
      <c r="AI282">
        <v>325920</v>
      </c>
      <c r="AJ282">
        <v>101035.2</v>
      </c>
      <c r="AK282" s="5">
        <v>0</v>
      </c>
      <c r="AL282" s="5">
        <v>426955.2</v>
      </c>
      <c r="AM282" s="5">
        <v>360000</v>
      </c>
      <c r="AN282" s="5">
        <v>420000</v>
      </c>
      <c r="AO282" s="5">
        <v>300000</v>
      </c>
      <c r="AP282" s="5">
        <v>600000</v>
      </c>
      <c r="AQ282" s="5">
        <v>300000</v>
      </c>
      <c r="AR282" s="5">
        <v>300000</v>
      </c>
      <c r="AS282" s="5">
        <v>3714</v>
      </c>
      <c r="AT282" s="5" t="s">
        <v>62</v>
      </c>
      <c r="AU282" s="5" t="s">
        <v>63</v>
      </c>
      <c r="AV282" s="5" t="s">
        <v>52</v>
      </c>
      <c r="AW282" s="5">
        <v>0</v>
      </c>
      <c r="AX282" s="5">
        <v>91</v>
      </c>
    </row>
    <row r="283" spans="1:50">
      <c r="A283" s="5" t="s">
        <v>480</v>
      </c>
      <c r="B283" s="5" t="s">
        <v>133</v>
      </c>
      <c r="C283" s="5" t="s">
        <v>60</v>
      </c>
      <c r="D283" s="5">
        <v>110.8</v>
      </c>
      <c r="E283" s="5">
        <v>40.4</v>
      </c>
      <c r="F283" s="5">
        <v>13.6</v>
      </c>
      <c r="G283" s="5">
        <v>5</v>
      </c>
      <c r="H283" s="5">
        <v>222000</v>
      </c>
      <c r="I283" s="5">
        <v>102000</v>
      </c>
      <c r="J283" s="5">
        <v>102000</v>
      </c>
      <c r="K283" s="5">
        <v>723000</v>
      </c>
      <c r="L283" s="5">
        <v>831000</v>
      </c>
      <c r="M283" s="5" t="s">
        <v>61</v>
      </c>
      <c r="N283" s="5" t="s">
        <v>478</v>
      </c>
      <c r="O283" s="5" t="s">
        <v>459</v>
      </c>
      <c r="P283" s="5" t="s">
        <v>495</v>
      </c>
      <c r="Q283" s="5" t="s">
        <v>689</v>
      </c>
      <c r="R283" s="5" t="s">
        <v>689</v>
      </c>
      <c r="S283" s="5">
        <v>831000</v>
      </c>
      <c r="T283" s="5">
        <v>0</v>
      </c>
      <c r="U283" s="5">
        <v>0</v>
      </c>
      <c r="V283" s="5">
        <v>0</v>
      </c>
      <c r="W283" s="5">
        <v>933000</v>
      </c>
      <c r="X283" s="5">
        <v>124.4</v>
      </c>
      <c r="Y283" s="5">
        <v>45.3</v>
      </c>
      <c r="Z283" s="5">
        <v>7500</v>
      </c>
      <c r="AA283" s="5">
        <v>20575</v>
      </c>
      <c r="AB283" s="5">
        <v>2.7</v>
      </c>
      <c r="AC283" s="5">
        <v>150</v>
      </c>
      <c r="AD283" s="5">
        <v>0</v>
      </c>
      <c r="AE283" s="5">
        <v>113177</v>
      </c>
      <c r="AF283" s="5">
        <v>87482</v>
      </c>
      <c r="AG283" s="5">
        <v>43800</v>
      </c>
      <c r="AH283">
        <v>7.0599999999999996E-2</v>
      </c>
      <c r="AI283">
        <v>7201.2</v>
      </c>
      <c r="AJ283">
        <v>58668.6</v>
      </c>
      <c r="AK283" s="5">
        <v>0</v>
      </c>
      <c r="AL283" s="5">
        <v>65869.8</v>
      </c>
      <c r="AM283" s="5">
        <v>90000</v>
      </c>
      <c r="AN283" s="5">
        <v>60000</v>
      </c>
      <c r="AO283" s="5">
        <v>60000</v>
      </c>
      <c r="AP283" s="5">
        <v>60000</v>
      </c>
      <c r="AQ283" s="5">
        <v>60000</v>
      </c>
      <c r="AR283" s="5">
        <v>60000</v>
      </c>
      <c r="AS283" s="5">
        <v>3714</v>
      </c>
      <c r="AT283" s="5" t="s">
        <v>62</v>
      </c>
      <c r="AU283" s="5" t="s">
        <v>63</v>
      </c>
      <c r="AV283" s="5" t="s">
        <v>52</v>
      </c>
      <c r="AW283" s="5">
        <v>0</v>
      </c>
      <c r="AX283" s="5">
        <v>91</v>
      </c>
    </row>
    <row r="284" spans="1:50">
      <c r="A284" s="5" t="s">
        <v>490</v>
      </c>
      <c r="B284" s="5" t="s">
        <v>134</v>
      </c>
      <c r="C284" s="5" t="s">
        <v>60</v>
      </c>
      <c r="D284" s="5">
        <v>0</v>
      </c>
      <c r="E284" s="5">
        <v>0</v>
      </c>
      <c r="F284" s="5">
        <v>6.3</v>
      </c>
      <c r="G284" s="5">
        <v>3.9</v>
      </c>
      <c r="H284" s="5">
        <v>90000</v>
      </c>
      <c r="I284" s="5">
        <v>90000</v>
      </c>
      <c r="J284" s="5">
        <v>60000</v>
      </c>
      <c r="K284" s="5">
        <v>0</v>
      </c>
      <c r="L284" s="5">
        <v>0</v>
      </c>
      <c r="M284" s="5" t="s">
        <v>61</v>
      </c>
      <c r="N284" s="5" t="s">
        <v>478</v>
      </c>
      <c r="O284" s="5" t="s">
        <v>459</v>
      </c>
      <c r="P284" s="5" t="s">
        <v>28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90000</v>
      </c>
      <c r="X284" s="5">
        <v>6.3</v>
      </c>
      <c r="Y284" s="5">
        <v>3.9</v>
      </c>
      <c r="Z284" s="5">
        <v>14250</v>
      </c>
      <c r="AA284" s="5">
        <v>23172</v>
      </c>
      <c r="AB284" s="5">
        <v>1.6</v>
      </c>
      <c r="AC284" s="5">
        <v>100</v>
      </c>
      <c r="AD284" s="5">
        <v>0</v>
      </c>
      <c r="AE284" s="5">
        <v>121544</v>
      </c>
      <c r="AF284" s="5">
        <v>105000</v>
      </c>
      <c r="AG284" s="5">
        <v>43000</v>
      </c>
      <c r="AH284">
        <v>0.1681</v>
      </c>
      <c r="AI284">
        <v>15129</v>
      </c>
      <c r="AJ284">
        <v>0</v>
      </c>
      <c r="AK284" s="5">
        <v>0</v>
      </c>
      <c r="AL284" s="5">
        <v>15129</v>
      </c>
      <c r="AM284" s="5">
        <v>170000</v>
      </c>
      <c r="AN284" s="5">
        <v>60000</v>
      </c>
      <c r="AO284" s="5">
        <v>30000</v>
      </c>
      <c r="AP284" s="5">
        <v>21000</v>
      </c>
      <c r="AQ284" s="5">
        <v>21000</v>
      </c>
      <c r="AR284" s="5">
        <v>21000</v>
      </c>
      <c r="AS284" s="5">
        <v>3714</v>
      </c>
      <c r="AT284" s="5" t="s">
        <v>62</v>
      </c>
      <c r="AU284" s="5" t="s">
        <v>63</v>
      </c>
      <c r="AV284" s="5" t="s">
        <v>52</v>
      </c>
      <c r="AW284" s="5">
        <v>0</v>
      </c>
      <c r="AX284" s="5">
        <v>91</v>
      </c>
    </row>
    <row r="285" spans="1:50">
      <c r="A285" s="5" t="s">
        <v>480</v>
      </c>
      <c r="B285" s="5" t="s">
        <v>135</v>
      </c>
      <c r="C285" s="5" t="s">
        <v>60</v>
      </c>
      <c r="D285" s="5">
        <v>41.3</v>
      </c>
      <c r="E285" s="5">
        <v>9.6</v>
      </c>
      <c r="F285" s="5">
        <v>70</v>
      </c>
      <c r="G285" s="5">
        <v>16.2</v>
      </c>
      <c r="H285" s="5">
        <v>192000</v>
      </c>
      <c r="I285" s="5">
        <v>315000</v>
      </c>
      <c r="J285" s="5">
        <v>192000</v>
      </c>
      <c r="K285" s="5">
        <v>186000</v>
      </c>
      <c r="L285" s="5">
        <v>186000</v>
      </c>
      <c r="M285" s="5" t="s">
        <v>61</v>
      </c>
      <c r="N285" s="5" t="s">
        <v>478</v>
      </c>
      <c r="O285" s="5" t="s">
        <v>493</v>
      </c>
      <c r="P285" s="5" t="s">
        <v>495</v>
      </c>
      <c r="Q285" s="5" t="s">
        <v>690</v>
      </c>
      <c r="R285" s="5" t="s">
        <v>690</v>
      </c>
      <c r="S285" s="5">
        <v>186000</v>
      </c>
      <c r="T285" s="5">
        <v>0</v>
      </c>
      <c r="U285" s="5">
        <v>0</v>
      </c>
      <c r="V285" s="5">
        <v>0</v>
      </c>
      <c r="W285" s="5">
        <v>501000</v>
      </c>
      <c r="X285" s="5">
        <v>111.3</v>
      </c>
      <c r="Y285" s="5">
        <v>25.8</v>
      </c>
      <c r="Z285" s="5">
        <v>4500</v>
      </c>
      <c r="AA285" s="5">
        <v>19418</v>
      </c>
      <c r="AB285" s="5">
        <v>4.3</v>
      </c>
      <c r="AC285" s="5">
        <v>150</v>
      </c>
      <c r="AD285" s="5">
        <v>0</v>
      </c>
      <c r="AE285" s="5">
        <v>30765</v>
      </c>
      <c r="AF285" s="5">
        <v>147600</v>
      </c>
      <c r="AG285" s="5">
        <v>160800</v>
      </c>
      <c r="AH285">
        <v>0.14660000000000001</v>
      </c>
      <c r="AI285">
        <v>46179</v>
      </c>
      <c r="AJ285">
        <v>27267.600000000002</v>
      </c>
      <c r="AK285" s="5">
        <v>0</v>
      </c>
      <c r="AL285" s="5">
        <v>73446.600000000006</v>
      </c>
      <c r="AM285" s="5">
        <v>57000</v>
      </c>
      <c r="AN285" s="5">
        <v>57000</v>
      </c>
      <c r="AO285" s="5">
        <v>57000</v>
      </c>
      <c r="AP285" s="5">
        <v>57000</v>
      </c>
      <c r="AQ285" s="5">
        <v>57000</v>
      </c>
      <c r="AR285" s="5">
        <v>57000</v>
      </c>
      <c r="AS285" s="5">
        <v>3714</v>
      </c>
      <c r="AT285" s="5" t="s">
        <v>62</v>
      </c>
      <c r="AU285" s="5" t="s">
        <v>63</v>
      </c>
      <c r="AV285" s="5" t="s">
        <v>440</v>
      </c>
      <c r="AW285" s="5">
        <v>27267.600000000002</v>
      </c>
      <c r="AX285" s="5">
        <v>17</v>
      </c>
    </row>
    <row r="286" spans="1:50">
      <c r="A286" s="5" t="s">
        <v>497</v>
      </c>
      <c r="B286" s="5" t="s">
        <v>136</v>
      </c>
      <c r="C286" s="5" t="s">
        <v>60</v>
      </c>
      <c r="D286" s="5" t="s">
        <v>474</v>
      </c>
      <c r="E286" s="5">
        <v>0</v>
      </c>
      <c r="F286" s="5" t="s">
        <v>475</v>
      </c>
      <c r="G286" s="5">
        <v>12.3</v>
      </c>
      <c r="H286" s="5">
        <v>90000</v>
      </c>
      <c r="I286" s="5">
        <v>117000</v>
      </c>
      <c r="J286" s="5">
        <v>90000</v>
      </c>
      <c r="K286" s="5">
        <v>0</v>
      </c>
      <c r="L286" s="5">
        <v>0</v>
      </c>
      <c r="M286" s="5" t="s">
        <v>61</v>
      </c>
      <c r="N286" s="5" t="s">
        <v>478</v>
      </c>
      <c r="O286" s="5" t="s">
        <v>493</v>
      </c>
      <c r="P286" s="5" t="s">
        <v>495</v>
      </c>
      <c r="Q286" s="5" t="s">
        <v>691</v>
      </c>
      <c r="R286" s="5" t="s">
        <v>691</v>
      </c>
      <c r="S286" s="5">
        <v>0</v>
      </c>
      <c r="T286" s="5">
        <v>0</v>
      </c>
      <c r="U286" s="5">
        <v>0</v>
      </c>
      <c r="V286" s="5">
        <v>0</v>
      </c>
      <c r="W286" s="5">
        <v>117000</v>
      </c>
      <c r="X286" s="5" t="s">
        <v>58</v>
      </c>
      <c r="Y286" s="5">
        <v>12.3</v>
      </c>
      <c r="Z286" s="5">
        <v>0</v>
      </c>
      <c r="AA286" s="5">
        <v>9496</v>
      </c>
      <c r="AB286" s="5" t="s">
        <v>65</v>
      </c>
      <c r="AC286" s="5" t="s">
        <v>65</v>
      </c>
      <c r="AD286" s="5">
        <v>0</v>
      </c>
      <c r="AE286" s="5">
        <v>56465</v>
      </c>
      <c r="AF286" s="5">
        <v>29000</v>
      </c>
      <c r="AG286" s="5">
        <v>0</v>
      </c>
      <c r="AH286">
        <v>0.20799999999999999</v>
      </c>
      <c r="AI286">
        <v>24336</v>
      </c>
      <c r="AJ286">
        <v>0</v>
      </c>
      <c r="AK286" s="5">
        <v>0</v>
      </c>
      <c r="AL286" s="5">
        <v>24336</v>
      </c>
      <c r="AM286" s="5" t="s">
        <v>58</v>
      </c>
      <c r="AN286" s="5" t="s">
        <v>58</v>
      </c>
      <c r="AO286" s="5" t="s">
        <v>58</v>
      </c>
      <c r="AP286" s="5" t="s">
        <v>58</v>
      </c>
      <c r="AQ286" s="5" t="s">
        <v>58</v>
      </c>
      <c r="AR286" s="5" t="s">
        <v>58</v>
      </c>
      <c r="AS286" s="5">
        <v>3714</v>
      </c>
      <c r="AT286" s="5" t="s">
        <v>62</v>
      </c>
      <c r="AU286" s="5" t="s">
        <v>63</v>
      </c>
      <c r="AV286" s="5" t="s">
        <v>52</v>
      </c>
      <c r="AW286" s="5">
        <v>0</v>
      </c>
      <c r="AX286" s="5">
        <v>91</v>
      </c>
    </row>
    <row r="287" spans="1:50">
      <c r="A287" s="5" t="s">
        <v>480</v>
      </c>
      <c r="B287" s="5" t="s">
        <v>137</v>
      </c>
      <c r="C287" s="5" t="s">
        <v>60</v>
      </c>
      <c r="D287" s="5">
        <v>29.6</v>
      </c>
      <c r="E287" s="5">
        <v>11.1</v>
      </c>
      <c r="F287" s="5">
        <v>75.2</v>
      </c>
      <c r="G287" s="5">
        <v>28.3</v>
      </c>
      <c r="H287" s="5">
        <v>195000</v>
      </c>
      <c r="I287" s="5">
        <v>282000</v>
      </c>
      <c r="J287" s="5">
        <v>195000</v>
      </c>
      <c r="K287" s="5">
        <v>114000</v>
      </c>
      <c r="L287" s="5">
        <v>111000</v>
      </c>
      <c r="M287" s="5" t="s">
        <v>61</v>
      </c>
      <c r="N287" s="5" t="s">
        <v>478</v>
      </c>
      <c r="O287" s="5" t="s">
        <v>493</v>
      </c>
      <c r="P287" s="5" t="s">
        <v>495</v>
      </c>
      <c r="Q287" s="5" t="s">
        <v>692</v>
      </c>
      <c r="R287" s="5" t="s">
        <v>494</v>
      </c>
      <c r="S287" s="5">
        <v>111000</v>
      </c>
      <c r="T287" s="5">
        <v>0</v>
      </c>
      <c r="U287" s="5">
        <v>0</v>
      </c>
      <c r="V287" s="5">
        <v>0</v>
      </c>
      <c r="W287" s="5">
        <v>393000</v>
      </c>
      <c r="X287" s="5">
        <v>104.8</v>
      </c>
      <c r="Y287" s="5">
        <v>39.4</v>
      </c>
      <c r="Z287" s="5">
        <v>3750</v>
      </c>
      <c r="AA287" s="5">
        <v>9963</v>
      </c>
      <c r="AB287" s="5">
        <v>2.7</v>
      </c>
      <c r="AC287" s="5">
        <v>150</v>
      </c>
      <c r="AD287" s="5">
        <v>0</v>
      </c>
      <c r="AE287" s="5">
        <v>17667</v>
      </c>
      <c r="AF287" s="5">
        <v>75600</v>
      </c>
      <c r="AG287" s="5">
        <v>80400</v>
      </c>
      <c r="AH287">
        <v>0.3488</v>
      </c>
      <c r="AI287">
        <v>98361.600000000006</v>
      </c>
      <c r="AJ287">
        <v>38716.800000000003</v>
      </c>
      <c r="AK287" s="5">
        <v>0</v>
      </c>
      <c r="AL287" s="5">
        <v>137078.39999999999</v>
      </c>
      <c r="AM287" s="5">
        <v>90000</v>
      </c>
      <c r="AN287" s="5">
        <v>30000</v>
      </c>
      <c r="AO287" s="5">
        <v>30000</v>
      </c>
      <c r="AP287" s="5">
        <v>30000</v>
      </c>
      <c r="AQ287" s="5">
        <v>30000</v>
      </c>
      <c r="AR287" s="5">
        <v>30000</v>
      </c>
      <c r="AS287" s="5">
        <v>3714</v>
      </c>
      <c r="AT287" s="5" t="s">
        <v>62</v>
      </c>
      <c r="AU287" s="5" t="s">
        <v>63</v>
      </c>
      <c r="AV287" s="5" t="s">
        <v>440</v>
      </c>
      <c r="AW287" s="5">
        <v>38716.800000000003</v>
      </c>
      <c r="AX287" s="5">
        <v>10</v>
      </c>
    </row>
    <row r="288" spans="1:50">
      <c r="A288" s="5" t="s">
        <v>490</v>
      </c>
      <c r="B288" s="5" t="s">
        <v>138</v>
      </c>
      <c r="C288" s="5" t="s">
        <v>60</v>
      </c>
      <c r="D288" s="5">
        <v>2.2000000000000002</v>
      </c>
      <c r="E288" s="5">
        <v>4.3</v>
      </c>
      <c r="F288" s="5">
        <v>8.4</v>
      </c>
      <c r="G288" s="5">
        <v>16.399999999999999</v>
      </c>
      <c r="H288" s="5">
        <v>51000</v>
      </c>
      <c r="I288" s="5">
        <v>69000</v>
      </c>
      <c r="J288" s="5">
        <v>30000</v>
      </c>
      <c r="K288" s="5">
        <v>24000</v>
      </c>
      <c r="L288" s="5">
        <v>18000</v>
      </c>
      <c r="M288" s="5" t="s">
        <v>61</v>
      </c>
      <c r="N288" s="5" t="s">
        <v>478</v>
      </c>
      <c r="O288" s="5" t="s">
        <v>493</v>
      </c>
      <c r="P288" s="5" t="s">
        <v>495</v>
      </c>
      <c r="Q288" s="5" t="s">
        <v>693</v>
      </c>
      <c r="R288" s="5" t="s">
        <v>693</v>
      </c>
      <c r="S288" s="5">
        <v>18000</v>
      </c>
      <c r="T288" s="5">
        <v>0</v>
      </c>
      <c r="U288" s="5">
        <v>0</v>
      </c>
      <c r="V288" s="5">
        <v>0</v>
      </c>
      <c r="W288" s="5">
        <v>87000</v>
      </c>
      <c r="X288" s="5">
        <v>10.5</v>
      </c>
      <c r="Y288" s="5">
        <v>20.7</v>
      </c>
      <c r="Z288" s="5">
        <v>8250</v>
      </c>
      <c r="AA288" s="5">
        <v>4208</v>
      </c>
      <c r="AB288" s="5">
        <v>0.5</v>
      </c>
      <c r="AC288" s="5">
        <v>100</v>
      </c>
      <c r="AD288" s="5">
        <v>0</v>
      </c>
      <c r="AE288" s="5">
        <v>18869</v>
      </c>
      <c r="AF288" s="5">
        <v>20931</v>
      </c>
      <c r="AG288" s="5">
        <v>22000</v>
      </c>
      <c r="AH288">
        <v>0.1231</v>
      </c>
      <c r="AI288">
        <v>8493.9</v>
      </c>
      <c r="AJ288">
        <v>2215.8000000000002</v>
      </c>
      <c r="AK288" s="5">
        <v>0</v>
      </c>
      <c r="AL288" s="5">
        <v>10709.7</v>
      </c>
      <c r="AM288" s="5">
        <v>27000</v>
      </c>
      <c r="AN288" s="5">
        <v>27000</v>
      </c>
      <c r="AO288" s="5">
        <v>27000</v>
      </c>
      <c r="AP288" s="5">
        <v>0</v>
      </c>
      <c r="AQ288" s="5">
        <v>0</v>
      </c>
      <c r="AR288" s="5">
        <v>0</v>
      </c>
      <c r="AS288" s="5">
        <v>3714</v>
      </c>
      <c r="AT288" s="5" t="s">
        <v>62</v>
      </c>
      <c r="AU288" s="5" t="s">
        <v>63</v>
      </c>
      <c r="AV288" s="5" t="s">
        <v>52</v>
      </c>
      <c r="AW288" s="5">
        <v>0</v>
      </c>
      <c r="AX288" s="5">
        <v>91</v>
      </c>
    </row>
    <row r="289" spans="1:50">
      <c r="A289" s="5" t="s">
        <v>480</v>
      </c>
      <c r="B289" s="5" t="s">
        <v>139</v>
      </c>
      <c r="C289" s="5" t="s">
        <v>60</v>
      </c>
      <c r="D289" s="5">
        <v>0</v>
      </c>
      <c r="E289" s="5">
        <v>0</v>
      </c>
      <c r="F289" s="5">
        <v>23.1</v>
      </c>
      <c r="G289" s="5">
        <v>16</v>
      </c>
      <c r="H289" s="5">
        <v>78000</v>
      </c>
      <c r="I289" s="5">
        <v>78000</v>
      </c>
      <c r="J289" s="5">
        <v>24000</v>
      </c>
      <c r="K289" s="5">
        <v>0</v>
      </c>
      <c r="L289" s="5">
        <v>0</v>
      </c>
      <c r="M289" s="5" t="s">
        <v>61</v>
      </c>
      <c r="N289" s="5" t="s">
        <v>478</v>
      </c>
      <c r="O289" s="5" t="s">
        <v>493</v>
      </c>
      <c r="P289" s="5" t="s">
        <v>495</v>
      </c>
      <c r="Q289" s="5" t="s">
        <v>694</v>
      </c>
      <c r="R289" s="5" t="s">
        <v>694</v>
      </c>
      <c r="S289" s="5">
        <v>0</v>
      </c>
      <c r="T289" s="5">
        <v>0</v>
      </c>
      <c r="U289" s="5">
        <v>0</v>
      </c>
      <c r="V289" s="5">
        <v>0</v>
      </c>
      <c r="W289" s="5">
        <v>78000</v>
      </c>
      <c r="X289" s="5">
        <v>23.1</v>
      </c>
      <c r="Y289" s="5">
        <v>16</v>
      </c>
      <c r="Z289" s="5">
        <v>3375</v>
      </c>
      <c r="AA289" s="5">
        <v>4872</v>
      </c>
      <c r="AB289" s="5">
        <v>1.4</v>
      </c>
      <c r="AC289" s="5">
        <v>100</v>
      </c>
      <c r="AD289" s="5">
        <v>4079</v>
      </c>
      <c r="AE289" s="5">
        <v>21770</v>
      </c>
      <c r="AF289" s="5">
        <v>24000</v>
      </c>
      <c r="AG289" s="5">
        <v>26000</v>
      </c>
      <c r="AH289">
        <v>0.21</v>
      </c>
      <c r="AI289">
        <v>16380</v>
      </c>
      <c r="AJ289">
        <v>0</v>
      </c>
      <c r="AK289" s="5">
        <v>0</v>
      </c>
      <c r="AL289" s="5">
        <v>16380</v>
      </c>
      <c r="AM289" s="5">
        <v>21000</v>
      </c>
      <c r="AN289" s="5">
        <v>15000</v>
      </c>
      <c r="AO289" s="5">
        <v>15000</v>
      </c>
      <c r="AP289" s="5">
        <v>15000</v>
      </c>
      <c r="AQ289" s="5">
        <v>15000</v>
      </c>
      <c r="AR289" s="5">
        <v>15000</v>
      </c>
      <c r="AS289" s="5">
        <v>3714</v>
      </c>
      <c r="AT289" s="5" t="s">
        <v>62</v>
      </c>
      <c r="AU289" s="5" t="s">
        <v>63</v>
      </c>
      <c r="AV289" s="5" t="s">
        <v>52</v>
      </c>
      <c r="AW289" s="5">
        <v>0</v>
      </c>
      <c r="AX289" s="5">
        <v>91</v>
      </c>
    </row>
    <row r="290" spans="1:50">
      <c r="A290" s="5" t="s">
        <v>490</v>
      </c>
      <c r="B290" s="5" t="s">
        <v>140</v>
      </c>
      <c r="C290" s="5" t="s">
        <v>60</v>
      </c>
      <c r="D290" s="5">
        <v>0</v>
      </c>
      <c r="E290" s="5">
        <v>0</v>
      </c>
      <c r="F290" s="5">
        <v>12</v>
      </c>
      <c r="G290" s="5">
        <v>8.8000000000000007</v>
      </c>
      <c r="H290" s="5">
        <v>6000</v>
      </c>
      <c r="I290" s="5">
        <v>9000</v>
      </c>
      <c r="J290" s="5">
        <v>0</v>
      </c>
      <c r="K290" s="5">
        <v>0</v>
      </c>
      <c r="L290" s="5">
        <v>0</v>
      </c>
      <c r="M290" s="5" t="s">
        <v>61</v>
      </c>
      <c r="N290" s="5" t="s">
        <v>478</v>
      </c>
      <c r="O290" s="5" t="s">
        <v>459</v>
      </c>
      <c r="P290" s="5" t="s">
        <v>28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9000</v>
      </c>
      <c r="X290" s="5">
        <v>12</v>
      </c>
      <c r="Y290" s="5">
        <v>8.8000000000000007</v>
      </c>
      <c r="Z290" s="5">
        <v>750</v>
      </c>
      <c r="AA290" s="5">
        <v>1027</v>
      </c>
      <c r="AB290" s="5">
        <v>1.4</v>
      </c>
      <c r="AC290" s="5">
        <v>100</v>
      </c>
      <c r="AD290" s="5">
        <v>0</v>
      </c>
      <c r="AE290" s="5">
        <v>7243</v>
      </c>
      <c r="AF290" s="5">
        <v>6000</v>
      </c>
      <c r="AG290" s="5">
        <v>4000</v>
      </c>
      <c r="AH290">
        <v>0.1759</v>
      </c>
      <c r="AI290">
        <v>1583.1</v>
      </c>
      <c r="AJ290">
        <v>0</v>
      </c>
      <c r="AK290" s="5">
        <v>0</v>
      </c>
      <c r="AL290" s="5">
        <v>1583.1</v>
      </c>
      <c r="AM290" s="5" t="s">
        <v>58</v>
      </c>
      <c r="AN290" s="5" t="s">
        <v>58</v>
      </c>
      <c r="AO290" s="5" t="s">
        <v>58</v>
      </c>
      <c r="AP290" s="5" t="s">
        <v>58</v>
      </c>
      <c r="AQ290" s="5" t="s">
        <v>58</v>
      </c>
      <c r="AR290" s="5" t="s">
        <v>58</v>
      </c>
      <c r="AS290" s="5">
        <v>3714</v>
      </c>
      <c r="AT290" s="5" t="s">
        <v>62</v>
      </c>
      <c r="AU290" s="5" t="s">
        <v>63</v>
      </c>
      <c r="AV290" s="5" t="s">
        <v>52</v>
      </c>
      <c r="AW290" s="5">
        <v>0</v>
      </c>
      <c r="AX290" s="5">
        <v>91</v>
      </c>
    </row>
    <row r="291" spans="1:50">
      <c r="A291" s="5" t="s">
        <v>480</v>
      </c>
      <c r="B291" s="5" t="s">
        <v>141</v>
      </c>
      <c r="C291" s="5" t="s">
        <v>60</v>
      </c>
      <c r="D291" s="5">
        <v>0</v>
      </c>
      <c r="E291" s="5">
        <v>0</v>
      </c>
      <c r="F291" s="5">
        <v>24</v>
      </c>
      <c r="G291" s="5">
        <v>5.3</v>
      </c>
      <c r="H291" s="5">
        <v>12000</v>
      </c>
      <c r="I291" s="5">
        <v>18000</v>
      </c>
      <c r="J291" s="5">
        <v>6000</v>
      </c>
      <c r="K291" s="5">
        <v>0</v>
      </c>
      <c r="L291" s="5">
        <v>0</v>
      </c>
      <c r="M291" s="5" t="s">
        <v>61</v>
      </c>
      <c r="N291" s="5" t="s">
        <v>478</v>
      </c>
      <c r="O291" s="5" t="s">
        <v>459</v>
      </c>
      <c r="P291" s="5" t="s">
        <v>28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18000</v>
      </c>
      <c r="X291" s="5">
        <v>24</v>
      </c>
      <c r="Y291" s="5">
        <v>5.3</v>
      </c>
      <c r="Z291" s="5">
        <v>750</v>
      </c>
      <c r="AA291" s="5">
        <v>3402</v>
      </c>
      <c r="AB291" s="5">
        <v>4.5</v>
      </c>
      <c r="AC291" s="5">
        <v>150</v>
      </c>
      <c r="AD291" s="5">
        <v>0</v>
      </c>
      <c r="AE291" s="5">
        <v>24622</v>
      </c>
      <c r="AF291" s="5">
        <v>9000</v>
      </c>
      <c r="AG291" s="5">
        <v>3000</v>
      </c>
      <c r="AH291">
        <v>0.182</v>
      </c>
      <c r="AI291">
        <v>3276</v>
      </c>
      <c r="AJ291">
        <v>0</v>
      </c>
      <c r="AK291" s="5">
        <v>0</v>
      </c>
      <c r="AL291" s="5">
        <v>3276</v>
      </c>
      <c r="AM291" s="5" t="s">
        <v>58</v>
      </c>
      <c r="AN291" s="5" t="s">
        <v>58</v>
      </c>
      <c r="AO291" s="5" t="s">
        <v>58</v>
      </c>
      <c r="AP291" s="5" t="s">
        <v>58</v>
      </c>
      <c r="AQ291" s="5" t="s">
        <v>58</v>
      </c>
      <c r="AR291" s="5" t="s">
        <v>58</v>
      </c>
      <c r="AS291" s="5">
        <v>3714</v>
      </c>
      <c r="AT291" s="5" t="s">
        <v>62</v>
      </c>
      <c r="AU291" s="5" t="s">
        <v>63</v>
      </c>
      <c r="AV291" s="5" t="s">
        <v>52</v>
      </c>
      <c r="AW291" s="5">
        <v>0</v>
      </c>
      <c r="AX291" s="5">
        <v>91</v>
      </c>
    </row>
    <row r="292" spans="1:50">
      <c r="A292" s="5" t="s">
        <v>480</v>
      </c>
      <c r="B292" s="5" t="s">
        <v>142</v>
      </c>
      <c r="C292" s="5" t="s">
        <v>60</v>
      </c>
      <c r="D292" s="5">
        <v>1.8</v>
      </c>
      <c r="E292" s="5">
        <v>0.9</v>
      </c>
      <c r="F292" s="5">
        <v>22</v>
      </c>
      <c r="G292" s="5">
        <v>11</v>
      </c>
      <c r="H292" s="5">
        <v>564000</v>
      </c>
      <c r="I292" s="5">
        <v>594000</v>
      </c>
      <c r="J292" s="5">
        <v>513000</v>
      </c>
      <c r="K292" s="5">
        <v>129000</v>
      </c>
      <c r="L292" s="5">
        <v>48000</v>
      </c>
      <c r="M292" s="5" t="s">
        <v>61</v>
      </c>
      <c r="N292" s="5" t="s">
        <v>478</v>
      </c>
      <c r="O292" s="5" t="s">
        <v>493</v>
      </c>
      <c r="P292" s="5" t="s">
        <v>495</v>
      </c>
      <c r="Q292" s="5" t="s">
        <v>695</v>
      </c>
      <c r="R292" s="5" t="s">
        <v>695</v>
      </c>
      <c r="S292" s="5">
        <v>48000</v>
      </c>
      <c r="T292" s="5">
        <v>0</v>
      </c>
      <c r="U292" s="5">
        <v>0</v>
      </c>
      <c r="V292" s="5">
        <v>0</v>
      </c>
      <c r="W292" s="5">
        <v>642000</v>
      </c>
      <c r="X292" s="5">
        <v>23.8</v>
      </c>
      <c r="Y292" s="5">
        <v>11.9</v>
      </c>
      <c r="Z292" s="5">
        <v>27000</v>
      </c>
      <c r="AA292" s="5">
        <v>54114</v>
      </c>
      <c r="AB292" s="5">
        <v>2</v>
      </c>
      <c r="AC292" s="5">
        <v>150</v>
      </c>
      <c r="AD292" s="5">
        <v>0</v>
      </c>
      <c r="AE292" s="5">
        <v>341556</v>
      </c>
      <c r="AF292" s="5">
        <v>181752</v>
      </c>
      <c r="AG292" s="5">
        <v>99823</v>
      </c>
      <c r="AH292">
        <v>0.1686</v>
      </c>
      <c r="AI292">
        <v>100148.4</v>
      </c>
      <c r="AJ292">
        <v>8092.8</v>
      </c>
      <c r="AK292" s="5">
        <v>0</v>
      </c>
      <c r="AL292" s="5">
        <v>108241.2</v>
      </c>
      <c r="AM292" s="5">
        <v>390000</v>
      </c>
      <c r="AN292" s="5">
        <v>132000</v>
      </c>
      <c r="AO292" s="5">
        <v>120000</v>
      </c>
      <c r="AP292" s="5">
        <v>60000</v>
      </c>
      <c r="AQ292" s="5">
        <v>60000</v>
      </c>
      <c r="AR292" s="5">
        <v>60000</v>
      </c>
      <c r="AS292" s="5">
        <v>3714</v>
      </c>
      <c r="AT292" s="5" t="s">
        <v>62</v>
      </c>
      <c r="AU292" s="5" t="s">
        <v>63</v>
      </c>
      <c r="AV292" s="5" t="s">
        <v>52</v>
      </c>
      <c r="AW292" s="5">
        <v>0</v>
      </c>
      <c r="AX292" s="5">
        <v>91</v>
      </c>
    </row>
    <row r="293" spans="1:50">
      <c r="A293" s="5" t="s">
        <v>473</v>
      </c>
      <c r="B293" s="5" t="s">
        <v>143</v>
      </c>
      <c r="C293" s="5" t="s">
        <v>60</v>
      </c>
      <c r="D293" s="5" t="s">
        <v>474</v>
      </c>
      <c r="E293" s="5" t="s">
        <v>475</v>
      </c>
      <c r="F293" s="5" t="s">
        <v>475</v>
      </c>
      <c r="G293" s="5" t="s">
        <v>475</v>
      </c>
      <c r="H293" s="5">
        <v>0</v>
      </c>
      <c r="I293" s="5">
        <v>0</v>
      </c>
      <c r="J293" s="5">
        <v>0</v>
      </c>
      <c r="K293" s="5">
        <v>3000</v>
      </c>
      <c r="L293" s="5">
        <v>0</v>
      </c>
      <c r="M293" s="5" t="s">
        <v>61</v>
      </c>
      <c r="N293" s="5" t="s">
        <v>478</v>
      </c>
      <c r="O293" s="5" t="s">
        <v>459</v>
      </c>
      <c r="P293" s="5" t="s">
        <v>495</v>
      </c>
      <c r="Q293" s="5" t="s">
        <v>696</v>
      </c>
      <c r="R293" s="5" t="s">
        <v>696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 t="s">
        <v>58</v>
      </c>
      <c r="Y293" s="5" t="s">
        <v>58</v>
      </c>
      <c r="Z293" s="5">
        <v>0</v>
      </c>
      <c r="AA293" s="5">
        <v>0</v>
      </c>
      <c r="AB293" s="5" t="s">
        <v>68</v>
      </c>
      <c r="AC293" s="5" t="s">
        <v>68</v>
      </c>
      <c r="AD293" s="5">
        <v>0</v>
      </c>
      <c r="AE293" s="5">
        <v>0</v>
      </c>
      <c r="AF293" s="5">
        <v>0</v>
      </c>
      <c r="AG293" s="5">
        <v>0</v>
      </c>
      <c r="AH293">
        <v>0.33600000000000002</v>
      </c>
      <c r="AI293">
        <v>0</v>
      </c>
      <c r="AJ293">
        <v>0</v>
      </c>
      <c r="AK293" s="5">
        <v>0</v>
      </c>
      <c r="AL293" s="5">
        <v>0</v>
      </c>
      <c r="AM293" s="5" t="s">
        <v>58</v>
      </c>
      <c r="AN293" s="5" t="s">
        <v>58</v>
      </c>
      <c r="AO293" s="5" t="s">
        <v>58</v>
      </c>
      <c r="AP293" s="5" t="s">
        <v>58</v>
      </c>
      <c r="AQ293" s="5" t="s">
        <v>58</v>
      </c>
      <c r="AR293" s="5" t="s">
        <v>58</v>
      </c>
      <c r="AS293" s="5">
        <v>3714</v>
      </c>
      <c r="AT293" s="5" t="s">
        <v>62</v>
      </c>
      <c r="AU293" s="5" t="s">
        <v>63</v>
      </c>
      <c r="AV293" s="5" t="s">
        <v>52</v>
      </c>
      <c r="AW293" s="5">
        <v>0</v>
      </c>
      <c r="AX293" s="5">
        <v>91</v>
      </c>
    </row>
    <row r="294" spans="1:50">
      <c r="A294" s="5" t="s">
        <v>480</v>
      </c>
      <c r="B294" s="5" t="s">
        <v>144</v>
      </c>
      <c r="C294" s="5" t="s">
        <v>60</v>
      </c>
      <c r="D294" s="5">
        <v>2.2999999999999998</v>
      </c>
      <c r="E294" s="5">
        <v>0.3</v>
      </c>
      <c r="F294" s="5">
        <v>258.60000000000002</v>
      </c>
      <c r="G294" s="5">
        <v>32.1</v>
      </c>
      <c r="H294" s="5">
        <v>75000</v>
      </c>
      <c r="I294" s="5">
        <v>75000</v>
      </c>
      <c r="J294" s="5">
        <v>75000</v>
      </c>
      <c r="K294" s="5">
        <v>675</v>
      </c>
      <c r="L294" s="5">
        <v>675</v>
      </c>
      <c r="M294" s="5" t="s">
        <v>61</v>
      </c>
      <c r="N294" s="5" t="s">
        <v>476</v>
      </c>
      <c r="O294" s="5" t="s">
        <v>459</v>
      </c>
      <c r="P294" s="5" t="s">
        <v>28</v>
      </c>
      <c r="Q294" s="5" t="s">
        <v>697</v>
      </c>
      <c r="R294" s="5" t="s">
        <v>697</v>
      </c>
      <c r="S294" s="5">
        <v>675</v>
      </c>
      <c r="T294" s="5">
        <v>0</v>
      </c>
      <c r="U294" s="5">
        <v>0</v>
      </c>
      <c r="V294" s="5">
        <v>0</v>
      </c>
      <c r="W294" s="5">
        <v>75675</v>
      </c>
      <c r="X294" s="5">
        <v>260.89999999999998</v>
      </c>
      <c r="Y294" s="5">
        <v>32.4</v>
      </c>
      <c r="Z294" s="5">
        <v>290</v>
      </c>
      <c r="AA294" s="5">
        <v>2333</v>
      </c>
      <c r="AB294" s="5">
        <v>8</v>
      </c>
      <c r="AC294" s="5">
        <v>150</v>
      </c>
      <c r="AD294" s="5">
        <v>0</v>
      </c>
      <c r="AE294" s="5">
        <v>16000</v>
      </c>
      <c r="AF294" s="5">
        <v>5000</v>
      </c>
      <c r="AG294" s="5">
        <v>0</v>
      </c>
      <c r="AH294">
        <v>0.32240000000000002</v>
      </c>
      <c r="AI294">
        <v>24180</v>
      </c>
      <c r="AJ294">
        <v>217.62</v>
      </c>
      <c r="AK294" s="5">
        <v>0</v>
      </c>
      <c r="AL294" s="5">
        <v>24397.620000000003</v>
      </c>
      <c r="AM294" s="5" t="s">
        <v>58</v>
      </c>
      <c r="AN294" s="5" t="s">
        <v>58</v>
      </c>
      <c r="AO294" s="5" t="s">
        <v>58</v>
      </c>
      <c r="AP294" s="5" t="s">
        <v>58</v>
      </c>
      <c r="AQ294" s="5" t="s">
        <v>58</v>
      </c>
      <c r="AR294" s="5" t="s">
        <v>58</v>
      </c>
      <c r="AS294" s="5">
        <v>3714</v>
      </c>
      <c r="AT294" s="5" t="s">
        <v>62</v>
      </c>
      <c r="AU294" s="5" t="s">
        <v>63</v>
      </c>
      <c r="AV294" s="5" t="s">
        <v>52</v>
      </c>
      <c r="AW294" s="5">
        <v>0</v>
      </c>
      <c r="AX294" s="5">
        <v>91</v>
      </c>
    </row>
    <row r="295" spans="1:50">
      <c r="A295" s="5" t="s">
        <v>477</v>
      </c>
      <c r="B295" s="5" t="s">
        <v>145</v>
      </c>
      <c r="C295" s="5" t="s">
        <v>60</v>
      </c>
      <c r="D295" s="5" t="s">
        <v>474</v>
      </c>
      <c r="E295" s="5" t="s">
        <v>475</v>
      </c>
      <c r="F295" s="5" t="s">
        <v>475</v>
      </c>
      <c r="G295" s="5" t="s">
        <v>475</v>
      </c>
      <c r="H295" s="5">
        <v>0</v>
      </c>
      <c r="I295" s="5">
        <v>0</v>
      </c>
      <c r="J295" s="5">
        <v>0</v>
      </c>
      <c r="K295" s="5">
        <v>30</v>
      </c>
      <c r="L295" s="5">
        <v>30</v>
      </c>
      <c r="M295" s="5" t="s">
        <v>61</v>
      </c>
      <c r="N295" s="5" t="s">
        <v>478</v>
      </c>
      <c r="O295" s="5" t="s">
        <v>459</v>
      </c>
      <c r="P295" s="5" t="s">
        <v>28</v>
      </c>
      <c r="Q295" s="5" t="s">
        <v>698</v>
      </c>
      <c r="R295" s="5" t="s">
        <v>698</v>
      </c>
      <c r="S295" s="5">
        <v>30</v>
      </c>
      <c r="T295" s="5">
        <v>0</v>
      </c>
      <c r="U295" s="5">
        <v>0</v>
      </c>
      <c r="V295" s="5">
        <v>0</v>
      </c>
      <c r="W295" s="5">
        <v>30</v>
      </c>
      <c r="X295" s="5" t="s">
        <v>58</v>
      </c>
      <c r="Y295" s="5" t="s">
        <v>58</v>
      </c>
      <c r="Z295" s="5">
        <v>0</v>
      </c>
      <c r="AA295" s="5" t="s">
        <v>58</v>
      </c>
      <c r="AB295" s="5" t="s">
        <v>68</v>
      </c>
      <c r="AC295" s="5" t="s">
        <v>68</v>
      </c>
      <c r="AD295" s="5">
        <v>0</v>
      </c>
      <c r="AE295" s="5">
        <v>0</v>
      </c>
      <c r="AF295" s="5">
        <v>0</v>
      </c>
      <c r="AG295" s="5">
        <v>0</v>
      </c>
      <c r="AH295">
        <v>0.66510000000000002</v>
      </c>
      <c r="AI295">
        <v>0</v>
      </c>
      <c r="AJ295">
        <v>19.952999999999999</v>
      </c>
      <c r="AK295" s="5">
        <v>0</v>
      </c>
      <c r="AL295" s="5">
        <v>19.952999999999999</v>
      </c>
      <c r="AM295" s="5" t="s">
        <v>58</v>
      </c>
      <c r="AN295" s="5" t="s">
        <v>58</v>
      </c>
      <c r="AO295" s="5" t="s">
        <v>58</v>
      </c>
      <c r="AP295" s="5" t="s">
        <v>58</v>
      </c>
      <c r="AQ295" s="5" t="s">
        <v>58</v>
      </c>
      <c r="AR295" s="5" t="s">
        <v>58</v>
      </c>
      <c r="AS295" s="5">
        <v>3714</v>
      </c>
      <c r="AT295" s="5" t="s">
        <v>62</v>
      </c>
      <c r="AU295" s="5" t="s">
        <v>63</v>
      </c>
      <c r="AV295" s="5" t="s">
        <v>440</v>
      </c>
      <c r="AW295" s="5">
        <v>19.952999999999999</v>
      </c>
      <c r="AX295" s="5">
        <v>89</v>
      </c>
    </row>
    <row r="296" spans="1:50">
      <c r="A296" s="5" t="s">
        <v>480</v>
      </c>
      <c r="B296" s="5" t="s">
        <v>146</v>
      </c>
      <c r="C296" s="5" t="s">
        <v>60</v>
      </c>
      <c r="D296" s="5">
        <v>0</v>
      </c>
      <c r="E296" s="5">
        <v>0</v>
      </c>
      <c r="F296" s="5">
        <v>46</v>
      </c>
      <c r="G296" s="5">
        <v>27</v>
      </c>
      <c r="H296" s="5">
        <v>69000</v>
      </c>
      <c r="I296" s="5">
        <v>69000</v>
      </c>
      <c r="J296" s="5">
        <v>42000</v>
      </c>
      <c r="K296" s="5">
        <v>6000</v>
      </c>
      <c r="L296" s="5">
        <v>0</v>
      </c>
      <c r="M296" s="5" t="s">
        <v>61</v>
      </c>
      <c r="N296" s="5" t="s">
        <v>478</v>
      </c>
      <c r="O296" s="5" t="s">
        <v>493</v>
      </c>
      <c r="P296" s="5" t="s">
        <v>495</v>
      </c>
      <c r="Q296" s="5" t="s">
        <v>494</v>
      </c>
      <c r="R296" s="5" t="s">
        <v>494</v>
      </c>
      <c r="S296" s="5">
        <v>0</v>
      </c>
      <c r="T296" s="5">
        <v>0</v>
      </c>
      <c r="U296" s="5">
        <v>0</v>
      </c>
      <c r="V296" s="5">
        <v>0</v>
      </c>
      <c r="W296" s="5">
        <v>69000</v>
      </c>
      <c r="X296" s="5">
        <v>46</v>
      </c>
      <c r="Y296" s="5">
        <v>27</v>
      </c>
      <c r="Z296" s="5">
        <v>1500</v>
      </c>
      <c r="AA296" s="5">
        <v>2556</v>
      </c>
      <c r="AB296" s="5">
        <v>1.7</v>
      </c>
      <c r="AC296" s="5">
        <v>100</v>
      </c>
      <c r="AD296" s="5">
        <v>0</v>
      </c>
      <c r="AE296" s="5">
        <v>11000</v>
      </c>
      <c r="AF296" s="5">
        <v>18000</v>
      </c>
      <c r="AG296" s="5">
        <v>6000</v>
      </c>
      <c r="AH296">
        <v>0.67259999999999998</v>
      </c>
      <c r="AI296">
        <v>46409.4</v>
      </c>
      <c r="AJ296">
        <v>0</v>
      </c>
      <c r="AK296" s="5">
        <v>0</v>
      </c>
      <c r="AL296" s="5">
        <v>46409.4</v>
      </c>
      <c r="AM296" s="5" t="s">
        <v>58</v>
      </c>
      <c r="AN296" s="5" t="s">
        <v>58</v>
      </c>
      <c r="AO296" s="5" t="s">
        <v>58</v>
      </c>
      <c r="AP296" s="5" t="s">
        <v>58</v>
      </c>
      <c r="AQ296" s="5" t="s">
        <v>58</v>
      </c>
      <c r="AR296" s="5" t="s">
        <v>58</v>
      </c>
      <c r="AS296" s="5">
        <v>3714</v>
      </c>
      <c r="AT296" s="5" t="s">
        <v>62</v>
      </c>
      <c r="AU296" s="5" t="s">
        <v>63</v>
      </c>
      <c r="AV296" s="5" t="s">
        <v>52</v>
      </c>
      <c r="AW296" s="5">
        <v>0</v>
      </c>
      <c r="AX296" s="5">
        <v>91</v>
      </c>
    </row>
    <row r="297" spans="1:50">
      <c r="A297" s="5" t="s">
        <v>497</v>
      </c>
      <c r="B297" s="5" t="s">
        <v>235</v>
      </c>
      <c r="C297" s="5" t="s">
        <v>60</v>
      </c>
      <c r="D297" s="5" t="s">
        <v>474</v>
      </c>
      <c r="E297" s="5">
        <v>0</v>
      </c>
      <c r="F297" s="5" t="s">
        <v>475</v>
      </c>
      <c r="G297" s="5">
        <v>56.6</v>
      </c>
      <c r="H297" s="5">
        <v>226500</v>
      </c>
      <c r="I297" s="5">
        <v>226500</v>
      </c>
      <c r="J297" s="5">
        <v>109500</v>
      </c>
      <c r="K297" s="5">
        <v>0</v>
      </c>
      <c r="L297" s="5">
        <v>0</v>
      </c>
      <c r="M297" s="5" t="s">
        <v>61</v>
      </c>
      <c r="N297" s="5" t="s">
        <v>476</v>
      </c>
      <c r="O297" s="5" t="s">
        <v>493</v>
      </c>
      <c r="P297" s="5" t="s">
        <v>495</v>
      </c>
      <c r="Q297" s="5" t="s">
        <v>699</v>
      </c>
      <c r="R297" s="5" t="s">
        <v>699</v>
      </c>
      <c r="S297" s="5">
        <v>0</v>
      </c>
      <c r="T297" s="5">
        <v>0</v>
      </c>
      <c r="U297" s="5">
        <v>0</v>
      </c>
      <c r="V297" s="5">
        <v>0</v>
      </c>
      <c r="W297" s="5">
        <v>226500</v>
      </c>
      <c r="X297" s="5" t="s">
        <v>58</v>
      </c>
      <c r="Y297" s="5">
        <v>56.6</v>
      </c>
      <c r="Z297" s="5">
        <v>0</v>
      </c>
      <c r="AA297" s="5">
        <v>4000</v>
      </c>
      <c r="AB297" s="5" t="s">
        <v>65</v>
      </c>
      <c r="AC297" s="5" t="s">
        <v>65</v>
      </c>
      <c r="AD297" s="5">
        <v>0</v>
      </c>
      <c r="AE297" s="5">
        <v>0</v>
      </c>
      <c r="AF297" s="5">
        <v>36000</v>
      </c>
      <c r="AG297" s="5">
        <v>35800</v>
      </c>
      <c r="AH297">
        <v>0</v>
      </c>
      <c r="AI297">
        <v>0</v>
      </c>
      <c r="AJ297">
        <v>0</v>
      </c>
      <c r="AK297" s="5">
        <v>0</v>
      </c>
      <c r="AL297" s="5">
        <v>0</v>
      </c>
      <c r="AM297" s="5" t="s">
        <v>58</v>
      </c>
      <c r="AN297" s="5" t="s">
        <v>58</v>
      </c>
      <c r="AO297" s="5" t="s">
        <v>58</v>
      </c>
      <c r="AP297" s="5" t="s">
        <v>58</v>
      </c>
      <c r="AQ297" s="5" t="s">
        <v>58</v>
      </c>
      <c r="AR297" s="5" t="s">
        <v>58</v>
      </c>
      <c r="AS297" s="5">
        <v>3715</v>
      </c>
      <c r="AT297" s="5" t="s">
        <v>62</v>
      </c>
      <c r="AU297" s="5" t="s">
        <v>63</v>
      </c>
      <c r="AV297" s="5" t="s">
        <v>52</v>
      </c>
      <c r="AW297" s="5">
        <v>0</v>
      </c>
      <c r="AX297" s="5">
        <v>91</v>
      </c>
    </row>
    <row r="298" spans="1:50">
      <c r="A298" s="5" t="s">
        <v>497</v>
      </c>
      <c r="B298" s="5" t="s">
        <v>236</v>
      </c>
      <c r="C298" s="5" t="s">
        <v>60</v>
      </c>
      <c r="D298" s="5" t="s">
        <v>474</v>
      </c>
      <c r="E298" s="5">
        <v>0</v>
      </c>
      <c r="F298" s="5" t="s">
        <v>475</v>
      </c>
      <c r="G298" s="5">
        <v>218.4</v>
      </c>
      <c r="H298" s="5">
        <v>102000</v>
      </c>
      <c r="I298" s="5">
        <v>102000</v>
      </c>
      <c r="J298" s="5">
        <v>87000</v>
      </c>
      <c r="K298" s="5">
        <v>0</v>
      </c>
      <c r="L298" s="5">
        <v>0</v>
      </c>
      <c r="M298" s="5" t="s">
        <v>61</v>
      </c>
      <c r="N298" s="5" t="s">
        <v>478</v>
      </c>
      <c r="O298" s="5" t="s">
        <v>493</v>
      </c>
      <c r="P298" s="5" t="s">
        <v>495</v>
      </c>
      <c r="Q298" s="5" t="s">
        <v>699</v>
      </c>
      <c r="R298" s="5" t="s">
        <v>699</v>
      </c>
      <c r="S298" s="5">
        <v>0</v>
      </c>
      <c r="T298" s="5">
        <v>0</v>
      </c>
      <c r="U298" s="5">
        <v>0</v>
      </c>
      <c r="V298" s="5">
        <v>0</v>
      </c>
      <c r="W298" s="5">
        <v>102000</v>
      </c>
      <c r="X298" s="5" t="s">
        <v>58</v>
      </c>
      <c r="Y298" s="5">
        <v>218.4</v>
      </c>
      <c r="Z298" s="5">
        <v>0</v>
      </c>
      <c r="AA298" s="5">
        <v>467</v>
      </c>
      <c r="AB298" s="5" t="s">
        <v>65</v>
      </c>
      <c r="AC298" s="5" t="s">
        <v>65</v>
      </c>
      <c r="AD298" s="5">
        <v>0</v>
      </c>
      <c r="AE298" s="5">
        <v>4200</v>
      </c>
      <c r="AF298" s="5">
        <v>0</v>
      </c>
      <c r="AG298" s="5">
        <v>35800</v>
      </c>
      <c r="AH298">
        <v>0.35</v>
      </c>
      <c r="AI298">
        <v>35700</v>
      </c>
      <c r="AJ298">
        <v>0</v>
      </c>
      <c r="AK298" s="5">
        <v>0</v>
      </c>
      <c r="AL298" s="5">
        <v>35700</v>
      </c>
      <c r="AM298" s="5" t="s">
        <v>58</v>
      </c>
      <c r="AN298" s="5" t="s">
        <v>58</v>
      </c>
      <c r="AO298" s="5" t="s">
        <v>58</v>
      </c>
      <c r="AP298" s="5" t="s">
        <v>58</v>
      </c>
      <c r="AQ298" s="5" t="s">
        <v>58</v>
      </c>
      <c r="AR298" s="5" t="s">
        <v>58</v>
      </c>
      <c r="AS298" s="5">
        <v>3715</v>
      </c>
      <c r="AT298" s="5" t="s">
        <v>62</v>
      </c>
      <c r="AU298" s="5" t="s">
        <v>63</v>
      </c>
      <c r="AV298" s="5" t="s">
        <v>52</v>
      </c>
      <c r="AW298" s="5">
        <v>0</v>
      </c>
      <c r="AX298" s="5">
        <v>91</v>
      </c>
    </row>
    <row r="299" spans="1:50">
      <c r="A299" s="5" t="s">
        <v>490</v>
      </c>
      <c r="B299" s="5" t="s">
        <v>147</v>
      </c>
      <c r="C299" s="5" t="s">
        <v>60</v>
      </c>
      <c r="D299" s="5">
        <v>12</v>
      </c>
      <c r="E299" s="5" t="s">
        <v>475</v>
      </c>
      <c r="F299" s="5">
        <v>0</v>
      </c>
      <c r="G299" s="5" t="s">
        <v>475</v>
      </c>
      <c r="H299" s="5">
        <v>0</v>
      </c>
      <c r="I299" s="5">
        <v>0</v>
      </c>
      <c r="J299" s="5">
        <v>0</v>
      </c>
      <c r="K299" s="5">
        <v>9000</v>
      </c>
      <c r="L299" s="5">
        <v>9000</v>
      </c>
      <c r="M299" s="5" t="s">
        <v>61</v>
      </c>
      <c r="N299" s="5" t="s">
        <v>478</v>
      </c>
      <c r="O299" s="5" t="s">
        <v>493</v>
      </c>
      <c r="P299" s="5" t="s">
        <v>495</v>
      </c>
      <c r="Q299" s="5" t="s">
        <v>700</v>
      </c>
      <c r="R299" s="5" t="s">
        <v>700</v>
      </c>
      <c r="S299" s="5">
        <v>9000</v>
      </c>
      <c r="T299" s="5">
        <v>0</v>
      </c>
      <c r="U299" s="5">
        <v>0</v>
      </c>
      <c r="V299" s="5">
        <v>0</v>
      </c>
      <c r="W299" s="5">
        <v>9000</v>
      </c>
      <c r="X299" s="5">
        <v>12</v>
      </c>
      <c r="Y299" s="5" t="s">
        <v>58</v>
      </c>
      <c r="Z299" s="5">
        <v>750</v>
      </c>
      <c r="AA299" s="5">
        <v>0</v>
      </c>
      <c r="AB299" s="5" t="s">
        <v>68</v>
      </c>
      <c r="AC299" s="5" t="s">
        <v>68</v>
      </c>
      <c r="AD299" s="5">
        <v>0</v>
      </c>
      <c r="AE299" s="5">
        <v>0</v>
      </c>
      <c r="AF299" s="5">
        <v>0</v>
      </c>
      <c r="AG299" s="5">
        <v>0</v>
      </c>
      <c r="AH299">
        <v>0.39079999999999998</v>
      </c>
      <c r="AI299">
        <v>0</v>
      </c>
      <c r="AJ299">
        <v>3517.2</v>
      </c>
      <c r="AK299" s="5">
        <v>0</v>
      </c>
      <c r="AL299" s="5">
        <v>3517.2</v>
      </c>
      <c r="AM299" s="5" t="s">
        <v>58</v>
      </c>
      <c r="AN299" s="5" t="s">
        <v>58</v>
      </c>
      <c r="AO299" s="5" t="s">
        <v>58</v>
      </c>
      <c r="AP299" s="5" t="s">
        <v>58</v>
      </c>
      <c r="AQ299" s="5" t="s">
        <v>58</v>
      </c>
      <c r="AR299" s="5" t="s">
        <v>58</v>
      </c>
      <c r="AS299" s="5">
        <v>3714</v>
      </c>
      <c r="AT299" s="5" t="s">
        <v>62</v>
      </c>
      <c r="AU299" s="5" t="s">
        <v>63</v>
      </c>
      <c r="AV299" s="5" t="s">
        <v>52</v>
      </c>
      <c r="AW299" s="5">
        <v>0</v>
      </c>
      <c r="AX299" s="5">
        <v>91</v>
      </c>
    </row>
    <row r="300" spans="1:50">
      <c r="A300" s="5" t="s">
        <v>473</v>
      </c>
      <c r="B300" s="5" t="s">
        <v>148</v>
      </c>
      <c r="C300" s="5" t="s">
        <v>60</v>
      </c>
      <c r="D300" s="5" t="s">
        <v>474</v>
      </c>
      <c r="E300" s="5" t="s">
        <v>475</v>
      </c>
      <c r="F300" s="5" t="s">
        <v>475</v>
      </c>
      <c r="G300" s="5" t="s">
        <v>475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 t="s">
        <v>61</v>
      </c>
      <c r="N300" s="5" t="s">
        <v>478</v>
      </c>
      <c r="O300" s="5" t="s">
        <v>486</v>
      </c>
      <c r="P300" s="5" t="s">
        <v>495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 t="s">
        <v>58</v>
      </c>
      <c r="Y300" s="5" t="s">
        <v>58</v>
      </c>
      <c r="Z300" s="5">
        <v>0</v>
      </c>
      <c r="AA300" s="5">
        <v>0</v>
      </c>
      <c r="AB300" s="5" t="s">
        <v>68</v>
      </c>
      <c r="AC300" s="5" t="s">
        <v>68</v>
      </c>
      <c r="AD300" s="5">
        <v>0</v>
      </c>
      <c r="AE300" s="5">
        <v>0</v>
      </c>
      <c r="AF300" s="5">
        <v>0</v>
      </c>
      <c r="AG300" s="5">
        <v>0</v>
      </c>
      <c r="AH300">
        <v>0.38</v>
      </c>
      <c r="AI300">
        <v>0</v>
      </c>
      <c r="AJ300">
        <v>0</v>
      </c>
      <c r="AK300" s="5">
        <v>0</v>
      </c>
      <c r="AL300" s="5">
        <v>0</v>
      </c>
      <c r="AM300" s="5" t="s">
        <v>58</v>
      </c>
      <c r="AN300" s="5" t="s">
        <v>58</v>
      </c>
      <c r="AO300" s="5" t="s">
        <v>58</v>
      </c>
      <c r="AP300" s="5" t="s">
        <v>58</v>
      </c>
      <c r="AQ300" s="5" t="s">
        <v>58</v>
      </c>
      <c r="AR300" s="5" t="s">
        <v>58</v>
      </c>
      <c r="AS300" s="5">
        <v>3714</v>
      </c>
      <c r="AT300" s="5" t="s">
        <v>62</v>
      </c>
      <c r="AU300" s="5" t="s">
        <v>63</v>
      </c>
      <c r="AV300" s="5" t="s">
        <v>52</v>
      </c>
      <c r="AW300" s="5">
        <v>0</v>
      </c>
      <c r="AX300" s="5">
        <v>91</v>
      </c>
    </row>
    <row r="301" spans="1:50">
      <c r="A301" s="5" t="s">
        <v>480</v>
      </c>
      <c r="B301" s="5" t="s">
        <v>149</v>
      </c>
      <c r="C301" s="5" t="s">
        <v>60</v>
      </c>
      <c r="D301" s="5">
        <v>0</v>
      </c>
      <c r="E301" s="5">
        <v>0</v>
      </c>
      <c r="F301" s="5">
        <v>18.7</v>
      </c>
      <c r="G301" s="5">
        <v>11.7</v>
      </c>
      <c r="H301" s="5">
        <v>21000</v>
      </c>
      <c r="I301" s="5">
        <v>21000</v>
      </c>
      <c r="J301" s="5">
        <v>15000</v>
      </c>
      <c r="K301" s="5">
        <v>0</v>
      </c>
      <c r="L301" s="5">
        <v>0</v>
      </c>
      <c r="M301" s="5" t="s">
        <v>61</v>
      </c>
      <c r="N301" s="5" t="s">
        <v>478</v>
      </c>
      <c r="O301" s="5" t="s">
        <v>493</v>
      </c>
      <c r="P301" s="5" t="s">
        <v>495</v>
      </c>
      <c r="Q301" s="5" t="s">
        <v>701</v>
      </c>
      <c r="R301" s="5" t="s">
        <v>701</v>
      </c>
      <c r="S301" s="5">
        <v>0</v>
      </c>
      <c r="T301" s="5">
        <v>0</v>
      </c>
      <c r="U301" s="5">
        <v>0</v>
      </c>
      <c r="V301" s="5">
        <v>0</v>
      </c>
      <c r="W301" s="5">
        <v>21000</v>
      </c>
      <c r="X301" s="5">
        <v>18.7</v>
      </c>
      <c r="Y301" s="5">
        <v>11.7</v>
      </c>
      <c r="Z301" s="5">
        <v>1125</v>
      </c>
      <c r="AA301" s="5">
        <v>1789</v>
      </c>
      <c r="AB301" s="5">
        <v>1.6</v>
      </c>
      <c r="AC301" s="5">
        <v>100</v>
      </c>
      <c r="AD301" s="5">
        <v>0</v>
      </c>
      <c r="AE301" s="5">
        <v>4698</v>
      </c>
      <c r="AF301" s="5">
        <v>17400</v>
      </c>
      <c r="AG301" s="5">
        <v>17400</v>
      </c>
      <c r="AH301">
        <v>0.48</v>
      </c>
      <c r="AI301">
        <v>10080</v>
      </c>
      <c r="AJ301">
        <v>0</v>
      </c>
      <c r="AK301" s="5">
        <v>0</v>
      </c>
      <c r="AL301" s="5">
        <v>10080</v>
      </c>
      <c r="AM301" s="5">
        <v>12000</v>
      </c>
      <c r="AN301" s="5">
        <v>12000</v>
      </c>
      <c r="AO301" s="5">
        <v>15000</v>
      </c>
      <c r="AP301" s="5">
        <v>15000</v>
      </c>
      <c r="AQ301" s="5">
        <v>15000</v>
      </c>
      <c r="AR301" s="5">
        <v>15000</v>
      </c>
      <c r="AS301" s="5">
        <v>3714</v>
      </c>
      <c r="AT301" s="5" t="s">
        <v>62</v>
      </c>
      <c r="AU301" s="5" t="s">
        <v>63</v>
      </c>
      <c r="AV301" s="5" t="s">
        <v>52</v>
      </c>
      <c r="AW301" s="5">
        <v>0</v>
      </c>
      <c r="AX301" s="5">
        <v>91</v>
      </c>
    </row>
    <row r="302" spans="1:50">
      <c r="A302" s="5" t="s">
        <v>497</v>
      </c>
      <c r="B302" s="5" t="s">
        <v>150</v>
      </c>
      <c r="C302" s="5" t="s">
        <v>60</v>
      </c>
      <c r="D302" s="5" t="s">
        <v>474</v>
      </c>
      <c r="E302" s="5">
        <v>0</v>
      </c>
      <c r="F302" s="5" t="s">
        <v>475</v>
      </c>
      <c r="G302" s="5">
        <v>8.6</v>
      </c>
      <c r="H302" s="5">
        <v>6000</v>
      </c>
      <c r="I302" s="5">
        <v>6000</v>
      </c>
      <c r="J302" s="5">
        <v>6000</v>
      </c>
      <c r="K302" s="5">
        <v>0</v>
      </c>
      <c r="L302" s="5">
        <v>0</v>
      </c>
      <c r="M302" s="5" t="s">
        <v>61</v>
      </c>
      <c r="N302" s="5" t="s">
        <v>478</v>
      </c>
      <c r="O302" s="5" t="s">
        <v>493</v>
      </c>
      <c r="P302" s="5" t="s">
        <v>495</v>
      </c>
      <c r="Q302" s="5" t="s">
        <v>673</v>
      </c>
      <c r="R302" s="5" t="s">
        <v>673</v>
      </c>
      <c r="S302" s="5">
        <v>0</v>
      </c>
      <c r="T302" s="5">
        <v>0</v>
      </c>
      <c r="U302" s="5">
        <v>0</v>
      </c>
      <c r="V302" s="5">
        <v>0</v>
      </c>
      <c r="W302" s="5">
        <v>6000</v>
      </c>
      <c r="X302" s="5" t="s">
        <v>58</v>
      </c>
      <c r="Y302" s="5">
        <v>8.6</v>
      </c>
      <c r="Z302" s="5">
        <v>0</v>
      </c>
      <c r="AA302" s="5">
        <v>700</v>
      </c>
      <c r="AB302" s="5" t="s">
        <v>65</v>
      </c>
      <c r="AC302" s="5" t="s">
        <v>65</v>
      </c>
      <c r="AD302" s="5">
        <v>0</v>
      </c>
      <c r="AE302" s="5">
        <v>1496</v>
      </c>
      <c r="AF302" s="5">
        <v>6400</v>
      </c>
      <c r="AG302" s="5">
        <v>6400</v>
      </c>
      <c r="AH302">
        <v>0.92</v>
      </c>
      <c r="AI302">
        <v>5520</v>
      </c>
      <c r="AJ302">
        <v>0</v>
      </c>
      <c r="AK302" s="5">
        <v>0</v>
      </c>
      <c r="AL302" s="5">
        <v>5520</v>
      </c>
      <c r="AM302" s="5" t="s">
        <v>58</v>
      </c>
      <c r="AN302" s="5" t="s">
        <v>58</v>
      </c>
      <c r="AO302" s="5" t="s">
        <v>58</v>
      </c>
      <c r="AP302" s="5" t="s">
        <v>58</v>
      </c>
      <c r="AQ302" s="5" t="s">
        <v>58</v>
      </c>
      <c r="AR302" s="5" t="s">
        <v>58</v>
      </c>
      <c r="AS302" s="5">
        <v>3714</v>
      </c>
      <c r="AT302" s="5" t="s">
        <v>62</v>
      </c>
      <c r="AU302" s="5" t="s">
        <v>63</v>
      </c>
      <c r="AV302" s="5" t="s">
        <v>52</v>
      </c>
      <c r="AW302" s="5">
        <v>0</v>
      </c>
      <c r="AX302" s="5">
        <v>91</v>
      </c>
    </row>
    <row r="303" spans="1:50">
      <c r="A303" s="5" t="s">
        <v>480</v>
      </c>
      <c r="B303" s="5" t="s">
        <v>151</v>
      </c>
      <c r="C303" s="5" t="s">
        <v>60</v>
      </c>
      <c r="D303" s="5">
        <v>0</v>
      </c>
      <c r="E303" s="5">
        <v>0</v>
      </c>
      <c r="F303" s="5">
        <v>32</v>
      </c>
      <c r="G303" s="5">
        <v>21.1</v>
      </c>
      <c r="H303" s="5">
        <v>36000</v>
      </c>
      <c r="I303" s="5">
        <v>48000</v>
      </c>
      <c r="J303" s="5">
        <v>27000</v>
      </c>
      <c r="K303" s="5">
        <v>24000</v>
      </c>
      <c r="L303" s="5">
        <v>0</v>
      </c>
      <c r="M303" s="5" t="s">
        <v>61</v>
      </c>
      <c r="N303" s="5" t="s">
        <v>478</v>
      </c>
      <c r="O303" s="5" t="s">
        <v>459</v>
      </c>
      <c r="P303" s="5" t="s">
        <v>495</v>
      </c>
      <c r="Q303" s="5" t="s">
        <v>702</v>
      </c>
      <c r="R303" s="5" t="s">
        <v>702</v>
      </c>
      <c r="S303" s="5">
        <v>0</v>
      </c>
      <c r="T303" s="5">
        <v>0</v>
      </c>
      <c r="U303" s="5">
        <v>0</v>
      </c>
      <c r="V303" s="5">
        <v>0</v>
      </c>
      <c r="W303" s="5">
        <v>48000</v>
      </c>
      <c r="X303" s="5">
        <v>32</v>
      </c>
      <c r="Y303" s="5">
        <v>21.1</v>
      </c>
      <c r="Z303" s="5">
        <v>1500</v>
      </c>
      <c r="AA303" s="5">
        <v>2276</v>
      </c>
      <c r="AB303" s="5">
        <v>1.5</v>
      </c>
      <c r="AC303" s="5">
        <v>100</v>
      </c>
      <c r="AD303" s="5">
        <v>0</v>
      </c>
      <c r="AE303" s="5">
        <v>12083</v>
      </c>
      <c r="AF303" s="5">
        <v>11200</v>
      </c>
      <c r="AG303" s="5">
        <v>17200</v>
      </c>
      <c r="AH303">
        <v>0.88480000000000003</v>
      </c>
      <c r="AI303">
        <v>42470.400000000001</v>
      </c>
      <c r="AJ303">
        <v>0</v>
      </c>
      <c r="AK303" s="5">
        <v>0</v>
      </c>
      <c r="AL303" s="5">
        <v>42470.400000000001</v>
      </c>
      <c r="AM303" s="5">
        <v>6000</v>
      </c>
      <c r="AN303" s="5">
        <v>6000</v>
      </c>
      <c r="AO303" s="5">
        <v>6000</v>
      </c>
      <c r="AP303" s="5">
        <v>6000</v>
      </c>
      <c r="AQ303" s="5">
        <v>6000</v>
      </c>
      <c r="AR303" s="5">
        <v>6000</v>
      </c>
      <c r="AS303" s="5">
        <v>3714</v>
      </c>
      <c r="AT303" s="5" t="s">
        <v>62</v>
      </c>
      <c r="AU303" s="5" t="s">
        <v>63</v>
      </c>
      <c r="AV303" s="5" t="s">
        <v>52</v>
      </c>
      <c r="AW303" s="5">
        <v>0</v>
      </c>
      <c r="AX303" s="5">
        <v>91</v>
      </c>
    </row>
    <row r="304" spans="1:50">
      <c r="A304" s="5" t="s">
        <v>497</v>
      </c>
      <c r="B304" s="5" t="s">
        <v>152</v>
      </c>
      <c r="C304" s="5" t="s">
        <v>60</v>
      </c>
      <c r="D304" s="5" t="s">
        <v>474</v>
      </c>
      <c r="E304" s="5">
        <v>10.8</v>
      </c>
      <c r="F304" s="5" t="s">
        <v>475</v>
      </c>
      <c r="G304" s="5">
        <v>6.2</v>
      </c>
      <c r="H304" s="5">
        <v>10000</v>
      </c>
      <c r="I304" s="5">
        <v>20000</v>
      </c>
      <c r="J304" s="5">
        <v>0</v>
      </c>
      <c r="K304" s="5">
        <v>55848</v>
      </c>
      <c r="L304" s="5">
        <v>34744</v>
      </c>
      <c r="M304" s="5" t="s">
        <v>61</v>
      </c>
      <c r="N304" s="5" t="s">
        <v>478</v>
      </c>
      <c r="O304" s="5" t="s">
        <v>486</v>
      </c>
      <c r="P304" s="5" t="s">
        <v>495</v>
      </c>
      <c r="Q304" s="5" t="s">
        <v>668</v>
      </c>
      <c r="R304" s="5" t="s">
        <v>668</v>
      </c>
      <c r="S304" s="5">
        <v>34744</v>
      </c>
      <c r="T304" s="5">
        <v>0</v>
      </c>
      <c r="U304" s="5">
        <v>0</v>
      </c>
      <c r="V304" s="5">
        <v>0</v>
      </c>
      <c r="W304" s="5">
        <v>54744</v>
      </c>
      <c r="X304" s="5" t="s">
        <v>58</v>
      </c>
      <c r="Y304" s="5">
        <v>17</v>
      </c>
      <c r="Z304" s="5">
        <v>0</v>
      </c>
      <c r="AA304" s="5">
        <v>3218</v>
      </c>
      <c r="AB304" s="5" t="s">
        <v>65</v>
      </c>
      <c r="AC304" s="5" t="s">
        <v>65</v>
      </c>
      <c r="AD304" s="5">
        <v>0</v>
      </c>
      <c r="AE304" s="5">
        <v>20961</v>
      </c>
      <c r="AF304" s="5">
        <v>24160</v>
      </c>
      <c r="AG304" s="5">
        <v>0</v>
      </c>
      <c r="AH304">
        <v>0.91300000000000003</v>
      </c>
      <c r="AI304">
        <v>18260</v>
      </c>
      <c r="AJ304">
        <v>31721.272000000001</v>
      </c>
      <c r="AK304" s="5">
        <v>0</v>
      </c>
      <c r="AL304" s="5">
        <v>49981.272000000004</v>
      </c>
      <c r="AM304" s="5">
        <v>30000</v>
      </c>
      <c r="AN304" s="5">
        <v>20000</v>
      </c>
      <c r="AO304" s="5">
        <v>20000</v>
      </c>
      <c r="AP304" s="5">
        <v>20000</v>
      </c>
      <c r="AQ304" s="5">
        <v>20000</v>
      </c>
      <c r="AR304" s="5">
        <v>20000</v>
      </c>
      <c r="AS304" s="5">
        <v>3714</v>
      </c>
      <c r="AT304" s="5" t="s">
        <v>62</v>
      </c>
      <c r="AU304" s="5" t="s">
        <v>63</v>
      </c>
      <c r="AV304" s="5" t="s">
        <v>52</v>
      </c>
      <c r="AW304" s="5">
        <v>0</v>
      </c>
      <c r="AX304" s="5">
        <v>91</v>
      </c>
    </row>
    <row r="305" spans="1:50">
      <c r="A305" s="5" t="s">
        <v>480</v>
      </c>
      <c r="B305" s="5" t="s">
        <v>153</v>
      </c>
      <c r="C305" s="5" t="s">
        <v>60</v>
      </c>
      <c r="D305" s="5">
        <v>0</v>
      </c>
      <c r="E305" s="5">
        <v>0</v>
      </c>
      <c r="F305" s="5">
        <v>20.2</v>
      </c>
      <c r="G305" s="5">
        <v>22.1</v>
      </c>
      <c r="H305" s="5">
        <v>129000</v>
      </c>
      <c r="I305" s="5">
        <v>144000</v>
      </c>
      <c r="J305" s="5">
        <v>60000</v>
      </c>
      <c r="K305" s="5">
        <v>6000</v>
      </c>
      <c r="L305" s="5">
        <v>0</v>
      </c>
      <c r="M305" s="5" t="s">
        <v>61</v>
      </c>
      <c r="N305" s="5" t="s">
        <v>478</v>
      </c>
      <c r="O305" s="5" t="s">
        <v>459</v>
      </c>
      <c r="P305" s="5" t="s">
        <v>28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144000</v>
      </c>
      <c r="X305" s="5">
        <v>20.2</v>
      </c>
      <c r="Y305" s="5">
        <v>22.1</v>
      </c>
      <c r="Z305" s="5">
        <v>7125</v>
      </c>
      <c r="AA305" s="5">
        <v>6508</v>
      </c>
      <c r="AB305" s="5">
        <v>0.9</v>
      </c>
      <c r="AC305" s="5">
        <v>100</v>
      </c>
      <c r="AD305" s="5">
        <v>0</v>
      </c>
      <c r="AE305" s="5">
        <v>58569</v>
      </c>
      <c r="AF305" s="5">
        <v>6720</v>
      </c>
      <c r="AG305" s="5">
        <v>0</v>
      </c>
      <c r="AH305">
        <v>0.14660000000000001</v>
      </c>
      <c r="AI305">
        <v>21110.400000000001</v>
      </c>
      <c r="AJ305">
        <v>0</v>
      </c>
      <c r="AK305" s="5">
        <v>0</v>
      </c>
      <c r="AL305" s="5">
        <v>21110.400000000001</v>
      </c>
      <c r="AM305" s="5">
        <v>42000</v>
      </c>
      <c r="AN305" s="5">
        <v>33000</v>
      </c>
      <c r="AO305" s="5">
        <v>21000</v>
      </c>
      <c r="AP305" s="5">
        <v>0</v>
      </c>
      <c r="AQ305" s="5">
        <v>0</v>
      </c>
      <c r="AR305" s="5">
        <v>0</v>
      </c>
      <c r="AS305" s="5">
        <v>3714</v>
      </c>
      <c r="AT305" s="5" t="s">
        <v>62</v>
      </c>
      <c r="AU305" s="5" t="s">
        <v>63</v>
      </c>
      <c r="AV305" s="5" t="s">
        <v>52</v>
      </c>
      <c r="AW305" s="5">
        <v>0</v>
      </c>
      <c r="AX305" s="5">
        <v>91</v>
      </c>
    </row>
    <row r="306" spans="1:50">
      <c r="A306" s="5" t="s">
        <v>480</v>
      </c>
      <c r="B306" s="5" t="s">
        <v>393</v>
      </c>
      <c r="C306" s="5" t="s">
        <v>358</v>
      </c>
      <c r="D306" s="5">
        <v>58.7</v>
      </c>
      <c r="E306" s="5">
        <v>10.8</v>
      </c>
      <c r="F306" s="5">
        <v>13.3</v>
      </c>
      <c r="G306" s="5">
        <v>2.5</v>
      </c>
      <c r="H306" s="5">
        <v>15000</v>
      </c>
      <c r="I306" s="5">
        <v>15000</v>
      </c>
      <c r="J306" s="5">
        <v>15000</v>
      </c>
      <c r="K306" s="5">
        <v>66000</v>
      </c>
      <c r="L306" s="5">
        <v>66000</v>
      </c>
      <c r="M306" s="5" t="s">
        <v>250</v>
      </c>
      <c r="N306" s="5" t="s">
        <v>478</v>
      </c>
      <c r="O306" s="5" t="s">
        <v>459</v>
      </c>
      <c r="P306" s="5" t="s">
        <v>28</v>
      </c>
      <c r="Q306" s="5" t="s">
        <v>703</v>
      </c>
      <c r="R306" s="5" t="s">
        <v>704</v>
      </c>
      <c r="S306" s="5">
        <v>66000</v>
      </c>
      <c r="T306" s="5">
        <v>0</v>
      </c>
      <c r="U306" s="5">
        <v>0</v>
      </c>
      <c r="V306" s="5">
        <v>0</v>
      </c>
      <c r="W306" s="5">
        <v>81000</v>
      </c>
      <c r="X306" s="5">
        <v>72</v>
      </c>
      <c r="Y306" s="5">
        <v>13.3</v>
      </c>
      <c r="Z306" s="5">
        <v>1125</v>
      </c>
      <c r="AA306" s="5">
        <v>6102</v>
      </c>
      <c r="AB306" s="5">
        <v>5.4</v>
      </c>
      <c r="AC306" s="5">
        <v>150</v>
      </c>
      <c r="AD306" s="5">
        <v>0</v>
      </c>
      <c r="AE306" s="5">
        <v>43922</v>
      </c>
      <c r="AF306" s="5">
        <v>11000</v>
      </c>
      <c r="AG306" s="5">
        <v>29500</v>
      </c>
      <c r="AH306">
        <v>0.124</v>
      </c>
      <c r="AI306">
        <v>1860</v>
      </c>
      <c r="AJ306">
        <v>8184</v>
      </c>
      <c r="AK306" s="5">
        <v>0</v>
      </c>
      <c r="AL306" s="5">
        <v>10044</v>
      </c>
      <c r="AM306" s="5">
        <v>36000</v>
      </c>
      <c r="AN306" s="5">
        <v>63000</v>
      </c>
      <c r="AO306" s="5">
        <v>12000</v>
      </c>
      <c r="AP306" s="5">
        <v>15000</v>
      </c>
      <c r="AQ306" s="5">
        <v>6000</v>
      </c>
      <c r="AR306" s="5">
        <v>6000</v>
      </c>
      <c r="AS306" s="5">
        <v>3719</v>
      </c>
      <c r="AT306" s="5" t="s">
        <v>62</v>
      </c>
      <c r="AU306" s="5" t="s">
        <v>63</v>
      </c>
      <c r="AV306" s="5" t="s">
        <v>52</v>
      </c>
      <c r="AW306" s="5">
        <v>0</v>
      </c>
      <c r="AX306" s="5">
        <v>91</v>
      </c>
    </row>
    <row r="307" spans="1:50">
      <c r="A307" s="5" t="s">
        <v>480</v>
      </c>
      <c r="B307" s="5" t="s">
        <v>394</v>
      </c>
      <c r="C307" s="5" t="s">
        <v>395</v>
      </c>
      <c r="D307" s="5">
        <v>30.6</v>
      </c>
      <c r="E307" s="5" t="s">
        <v>475</v>
      </c>
      <c r="F307" s="5">
        <v>16.100000000000001</v>
      </c>
      <c r="G307" s="5" t="s">
        <v>475</v>
      </c>
      <c r="H307" s="5">
        <v>12000</v>
      </c>
      <c r="I307" s="5">
        <v>12000</v>
      </c>
      <c r="J307" s="5">
        <v>12000</v>
      </c>
      <c r="K307" s="5">
        <v>22974</v>
      </c>
      <c r="L307" s="5">
        <v>22737</v>
      </c>
      <c r="M307" s="5" t="s">
        <v>250</v>
      </c>
      <c r="N307" s="5" t="s">
        <v>478</v>
      </c>
      <c r="O307" s="5" t="s">
        <v>493</v>
      </c>
      <c r="P307" s="5" t="s">
        <v>28</v>
      </c>
      <c r="Q307" s="5" t="s">
        <v>705</v>
      </c>
      <c r="R307" s="5" t="s">
        <v>706</v>
      </c>
      <c r="S307" s="5">
        <v>0</v>
      </c>
      <c r="T307" s="5">
        <v>0</v>
      </c>
      <c r="U307" s="5">
        <v>22737</v>
      </c>
      <c r="V307" s="5">
        <v>0</v>
      </c>
      <c r="W307" s="5">
        <v>34737</v>
      </c>
      <c r="X307" s="5">
        <v>46.7</v>
      </c>
      <c r="Y307" s="5" t="s">
        <v>58</v>
      </c>
      <c r="Z307" s="5">
        <v>744</v>
      </c>
      <c r="AA307" s="5">
        <v>0</v>
      </c>
      <c r="AB307" s="5" t="s">
        <v>68</v>
      </c>
      <c r="AC307" s="5" t="s">
        <v>68</v>
      </c>
      <c r="AD307" s="5">
        <v>0</v>
      </c>
      <c r="AE307" s="5">
        <v>0</v>
      </c>
      <c r="AF307" s="5">
        <v>0</v>
      </c>
      <c r="AG307" s="5">
        <v>8000</v>
      </c>
      <c r="AH307">
        <v>4.6100000000000002E-2</v>
      </c>
      <c r="AI307">
        <v>553.20000000000005</v>
      </c>
      <c r="AJ307">
        <v>1048.1757</v>
      </c>
      <c r="AK307" s="5">
        <v>1048.1757</v>
      </c>
      <c r="AL307" s="5">
        <v>1601.3757000000001</v>
      </c>
      <c r="AM307" s="5">
        <v>0</v>
      </c>
      <c r="AN307" s="5">
        <v>0</v>
      </c>
      <c r="AO307" s="5">
        <v>0</v>
      </c>
      <c r="AP307" s="5">
        <v>6000</v>
      </c>
      <c r="AQ307" s="5">
        <v>4000</v>
      </c>
      <c r="AR307" s="5">
        <v>4000</v>
      </c>
      <c r="AS307" s="5">
        <v>3719</v>
      </c>
      <c r="AT307" s="5" t="s">
        <v>62</v>
      </c>
      <c r="AU307" s="5" t="s">
        <v>63</v>
      </c>
      <c r="AV307" s="5" t="s">
        <v>440</v>
      </c>
      <c r="AW307" s="5">
        <v>1048.1757</v>
      </c>
      <c r="AX307" s="5">
        <v>62</v>
      </c>
    </row>
    <row r="308" spans="1:50">
      <c r="A308" s="5" t="s">
        <v>473</v>
      </c>
      <c r="B308" s="5" t="s">
        <v>396</v>
      </c>
      <c r="C308" s="5" t="s">
        <v>395</v>
      </c>
      <c r="D308" s="5" t="s">
        <v>474</v>
      </c>
      <c r="E308" s="5" t="s">
        <v>475</v>
      </c>
      <c r="F308" s="5" t="s">
        <v>475</v>
      </c>
      <c r="G308" s="5" t="s">
        <v>475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 t="s">
        <v>250</v>
      </c>
      <c r="N308" s="5" t="s">
        <v>478</v>
      </c>
      <c r="O308" s="5" t="s">
        <v>493</v>
      </c>
      <c r="P308" s="5" t="s">
        <v>28</v>
      </c>
      <c r="Q308" s="5" t="s">
        <v>707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 t="s">
        <v>58</v>
      </c>
      <c r="Y308" s="5" t="s">
        <v>58</v>
      </c>
      <c r="Z308" s="5">
        <v>0</v>
      </c>
      <c r="AA308" s="5" t="s">
        <v>58</v>
      </c>
      <c r="AB308" s="5" t="s">
        <v>68</v>
      </c>
      <c r="AC308" s="5" t="s">
        <v>68</v>
      </c>
      <c r="AD308" s="5">
        <v>0</v>
      </c>
      <c r="AE308" s="5">
        <v>0</v>
      </c>
      <c r="AF308" s="5">
        <v>0</v>
      </c>
      <c r="AG308" s="5">
        <v>0</v>
      </c>
      <c r="AH308">
        <v>8.3000000000000001E-3</v>
      </c>
      <c r="AI308">
        <v>0</v>
      </c>
      <c r="AJ308">
        <v>0</v>
      </c>
      <c r="AK308" s="5">
        <v>0</v>
      </c>
      <c r="AL308" s="5">
        <v>0</v>
      </c>
      <c r="AM308" s="5" t="s">
        <v>58</v>
      </c>
      <c r="AN308" s="5" t="s">
        <v>58</v>
      </c>
      <c r="AO308" s="5" t="s">
        <v>58</v>
      </c>
      <c r="AP308" s="5" t="s">
        <v>58</v>
      </c>
      <c r="AQ308" s="5" t="s">
        <v>58</v>
      </c>
      <c r="AR308" s="5" t="s">
        <v>58</v>
      </c>
      <c r="AS308" s="5">
        <v>3719</v>
      </c>
      <c r="AT308" s="5" t="s">
        <v>62</v>
      </c>
      <c r="AU308" s="5" t="s">
        <v>63</v>
      </c>
      <c r="AV308" s="5" t="s">
        <v>52</v>
      </c>
      <c r="AW308" s="5">
        <v>0</v>
      </c>
      <c r="AX308" s="5">
        <v>91</v>
      </c>
    </row>
    <row r="309" spans="1:50">
      <c r="A309" s="5" t="s">
        <v>480</v>
      </c>
      <c r="B309" s="5" t="s">
        <v>397</v>
      </c>
      <c r="C309" s="5" t="s">
        <v>395</v>
      </c>
      <c r="D309" s="5">
        <v>10.1</v>
      </c>
      <c r="E309" s="5">
        <v>4.5999999999999996</v>
      </c>
      <c r="F309" s="5">
        <v>16.899999999999999</v>
      </c>
      <c r="G309" s="5">
        <v>7.7</v>
      </c>
      <c r="H309" s="5">
        <v>111000</v>
      </c>
      <c r="I309" s="5">
        <v>111000</v>
      </c>
      <c r="J309" s="5">
        <v>111000</v>
      </c>
      <c r="K309" s="5">
        <v>68028</v>
      </c>
      <c r="L309" s="5">
        <v>66518</v>
      </c>
      <c r="M309" s="5" t="s">
        <v>250</v>
      </c>
      <c r="N309" s="5" t="s">
        <v>478</v>
      </c>
      <c r="O309" s="5" t="s">
        <v>459</v>
      </c>
      <c r="P309" s="5" t="s">
        <v>28</v>
      </c>
      <c r="Q309" s="5" t="s">
        <v>708</v>
      </c>
      <c r="R309" s="5" t="s">
        <v>709</v>
      </c>
      <c r="S309" s="5">
        <v>18000</v>
      </c>
      <c r="T309" s="5">
        <v>30000</v>
      </c>
      <c r="U309" s="5">
        <v>18518</v>
      </c>
      <c r="V309" s="5">
        <v>0</v>
      </c>
      <c r="W309" s="5">
        <v>177518</v>
      </c>
      <c r="X309" s="5">
        <v>27</v>
      </c>
      <c r="Y309" s="5">
        <v>12.4</v>
      </c>
      <c r="Z309" s="5">
        <v>6565</v>
      </c>
      <c r="AA309" s="5">
        <v>14333</v>
      </c>
      <c r="AB309" s="5">
        <v>2.2000000000000002</v>
      </c>
      <c r="AC309" s="5">
        <v>150</v>
      </c>
      <c r="AD309" s="5">
        <v>15000</v>
      </c>
      <c r="AE309" s="5">
        <v>78000</v>
      </c>
      <c r="AF309" s="5">
        <v>42000</v>
      </c>
      <c r="AG309" s="5">
        <v>60000</v>
      </c>
      <c r="AH309">
        <v>0.04</v>
      </c>
      <c r="AI309">
        <v>4440</v>
      </c>
      <c r="AJ309">
        <v>2660.7200000000003</v>
      </c>
      <c r="AK309" s="5">
        <v>1940.72</v>
      </c>
      <c r="AL309" s="5">
        <v>7100.72</v>
      </c>
      <c r="AM309" s="5">
        <v>35000</v>
      </c>
      <c r="AN309" s="5">
        <v>72000</v>
      </c>
      <c r="AO309" s="5">
        <v>60000</v>
      </c>
      <c r="AP309" s="5">
        <v>60000</v>
      </c>
      <c r="AQ309" s="5">
        <v>60000</v>
      </c>
      <c r="AR309" s="5">
        <v>60000</v>
      </c>
      <c r="AS309" s="5">
        <v>3719</v>
      </c>
      <c r="AT309" s="5" t="s">
        <v>62</v>
      </c>
      <c r="AU309" s="5" t="s">
        <v>63</v>
      </c>
      <c r="AV309" s="5" t="s">
        <v>52</v>
      </c>
      <c r="AW309" s="5">
        <v>0</v>
      </c>
      <c r="AX309" s="5">
        <v>91</v>
      </c>
    </row>
    <row r="310" spans="1:50">
      <c r="A310" s="5" t="s">
        <v>480</v>
      </c>
      <c r="B310" s="5" t="s">
        <v>154</v>
      </c>
      <c r="C310" s="5" t="s">
        <v>60</v>
      </c>
      <c r="D310" s="5">
        <v>5.3</v>
      </c>
      <c r="E310" s="5">
        <v>5.3</v>
      </c>
      <c r="F310" s="5">
        <v>24</v>
      </c>
      <c r="G310" s="5">
        <v>23.9</v>
      </c>
      <c r="H310" s="5">
        <v>21000</v>
      </c>
      <c r="I310" s="5">
        <v>27000</v>
      </c>
      <c r="J310" s="5">
        <v>15000</v>
      </c>
      <c r="K310" s="5">
        <v>9000</v>
      </c>
      <c r="L310" s="5">
        <v>6000</v>
      </c>
      <c r="M310" s="5" t="s">
        <v>61</v>
      </c>
      <c r="N310" s="5" t="s">
        <v>478</v>
      </c>
      <c r="O310" s="5" t="s">
        <v>493</v>
      </c>
      <c r="P310" s="5" t="s">
        <v>495</v>
      </c>
      <c r="Q310" s="5" t="s">
        <v>710</v>
      </c>
      <c r="R310" s="5" t="s">
        <v>710</v>
      </c>
      <c r="S310" s="5">
        <v>6000</v>
      </c>
      <c r="T310" s="5">
        <v>0</v>
      </c>
      <c r="U310" s="5">
        <v>0</v>
      </c>
      <c r="V310" s="5">
        <v>0</v>
      </c>
      <c r="W310" s="5">
        <v>33000</v>
      </c>
      <c r="X310" s="5">
        <v>29.3</v>
      </c>
      <c r="Y310" s="5">
        <v>29.2</v>
      </c>
      <c r="Z310" s="5">
        <v>1125</v>
      </c>
      <c r="AA310" s="5">
        <v>1131</v>
      </c>
      <c r="AB310" s="5">
        <v>1</v>
      </c>
      <c r="AC310" s="5">
        <v>100</v>
      </c>
      <c r="AD310" s="5">
        <v>0</v>
      </c>
      <c r="AE310" s="5">
        <v>10178</v>
      </c>
      <c r="AF310" s="5">
        <v>0</v>
      </c>
      <c r="AG310" s="5">
        <v>5400</v>
      </c>
      <c r="AH310">
        <v>1.66E-2</v>
      </c>
      <c r="AI310">
        <v>448.2</v>
      </c>
      <c r="AJ310">
        <v>99.6</v>
      </c>
      <c r="AK310" s="5">
        <v>0</v>
      </c>
      <c r="AL310" s="5">
        <v>547.79999999999995</v>
      </c>
      <c r="AM310" s="5" t="s">
        <v>58</v>
      </c>
      <c r="AN310" s="5" t="s">
        <v>58</v>
      </c>
      <c r="AO310" s="5" t="s">
        <v>58</v>
      </c>
      <c r="AP310" s="5" t="s">
        <v>58</v>
      </c>
      <c r="AQ310" s="5" t="s">
        <v>58</v>
      </c>
      <c r="AR310" s="5" t="s">
        <v>58</v>
      </c>
      <c r="AS310" s="5">
        <v>3714</v>
      </c>
      <c r="AT310" s="5" t="s">
        <v>62</v>
      </c>
      <c r="AU310" s="5" t="s">
        <v>63</v>
      </c>
      <c r="AV310" s="5" t="s">
        <v>52</v>
      </c>
      <c r="AW310" s="5">
        <v>0</v>
      </c>
      <c r="AX310" s="5">
        <v>91</v>
      </c>
    </row>
    <row r="311" spans="1:50">
      <c r="A311" s="5" t="s">
        <v>480</v>
      </c>
      <c r="B311" s="5" t="s">
        <v>155</v>
      </c>
      <c r="C311" s="5" t="s">
        <v>60</v>
      </c>
      <c r="D311" s="5">
        <v>0</v>
      </c>
      <c r="E311" s="5">
        <v>0</v>
      </c>
      <c r="F311" s="5">
        <v>63.2</v>
      </c>
      <c r="G311" s="5">
        <v>10.7</v>
      </c>
      <c r="H311" s="5">
        <v>498000</v>
      </c>
      <c r="I311" s="5">
        <v>498000</v>
      </c>
      <c r="J311" s="5">
        <v>498000</v>
      </c>
      <c r="K311" s="5">
        <v>0</v>
      </c>
      <c r="L311" s="5">
        <v>0</v>
      </c>
      <c r="M311" s="5" t="s">
        <v>61</v>
      </c>
      <c r="N311" s="5" t="s">
        <v>478</v>
      </c>
      <c r="O311" s="5" t="s">
        <v>493</v>
      </c>
      <c r="P311" s="5" t="s">
        <v>495</v>
      </c>
      <c r="Q311" s="5" t="s">
        <v>711</v>
      </c>
      <c r="R311" s="5" t="s">
        <v>711</v>
      </c>
      <c r="S311" s="5">
        <v>0</v>
      </c>
      <c r="T311" s="5">
        <v>0</v>
      </c>
      <c r="U311" s="5">
        <v>0</v>
      </c>
      <c r="V311" s="5">
        <v>0</v>
      </c>
      <c r="W311" s="5">
        <v>498000</v>
      </c>
      <c r="X311" s="5">
        <v>63.2</v>
      </c>
      <c r="Y311" s="5">
        <v>10.7</v>
      </c>
      <c r="Z311" s="5">
        <v>7875</v>
      </c>
      <c r="AA311" s="5">
        <v>46698</v>
      </c>
      <c r="AB311" s="5">
        <v>5.9</v>
      </c>
      <c r="AC311" s="5">
        <v>150</v>
      </c>
      <c r="AD311" s="5">
        <v>0</v>
      </c>
      <c r="AE311" s="5">
        <v>286442</v>
      </c>
      <c r="AF311" s="5">
        <v>157840</v>
      </c>
      <c r="AG311" s="5">
        <v>96000</v>
      </c>
      <c r="AH311">
        <v>3.7999999999999999E-2</v>
      </c>
      <c r="AI311">
        <v>18924</v>
      </c>
      <c r="AJ311">
        <v>0</v>
      </c>
      <c r="AK311" s="5">
        <v>0</v>
      </c>
      <c r="AL311" s="5">
        <v>18924</v>
      </c>
      <c r="AM311" s="5">
        <v>78000</v>
      </c>
      <c r="AN311" s="5">
        <v>12000</v>
      </c>
      <c r="AO311" s="5">
        <v>0</v>
      </c>
      <c r="AP311" s="5">
        <v>0</v>
      </c>
      <c r="AQ311" s="5">
        <v>0</v>
      </c>
      <c r="AR311" s="5">
        <v>0</v>
      </c>
      <c r="AS311" s="5">
        <v>3714</v>
      </c>
      <c r="AT311" s="5" t="s">
        <v>62</v>
      </c>
      <c r="AU311" s="5" t="s">
        <v>63</v>
      </c>
      <c r="AV311" s="5" t="s">
        <v>52</v>
      </c>
      <c r="AW311" s="5">
        <v>0</v>
      </c>
      <c r="AX311" s="5">
        <v>91</v>
      </c>
    </row>
    <row r="312" spans="1:50">
      <c r="A312" s="5" t="s">
        <v>480</v>
      </c>
      <c r="B312" s="5" t="s">
        <v>156</v>
      </c>
      <c r="C312" s="5" t="s">
        <v>60</v>
      </c>
      <c r="D312" s="5">
        <v>5.3</v>
      </c>
      <c r="E312" s="5">
        <v>12.9</v>
      </c>
      <c r="F312" s="5">
        <v>17.600000000000001</v>
      </c>
      <c r="G312" s="5">
        <v>43.2</v>
      </c>
      <c r="H312" s="5">
        <v>270000</v>
      </c>
      <c r="I312" s="5">
        <v>270000</v>
      </c>
      <c r="J312" s="5">
        <v>270000</v>
      </c>
      <c r="K312" s="5">
        <v>87000</v>
      </c>
      <c r="L312" s="5">
        <v>81000</v>
      </c>
      <c r="M312" s="5" t="s">
        <v>61</v>
      </c>
      <c r="N312" s="5" t="s">
        <v>478</v>
      </c>
      <c r="O312" s="5" t="s">
        <v>493</v>
      </c>
      <c r="P312" s="5" t="s">
        <v>495</v>
      </c>
      <c r="Q312" s="5" t="s">
        <v>712</v>
      </c>
      <c r="R312" s="5" t="s">
        <v>712</v>
      </c>
      <c r="S312" s="5">
        <v>81000</v>
      </c>
      <c r="T312" s="5">
        <v>0</v>
      </c>
      <c r="U312" s="5">
        <v>0</v>
      </c>
      <c r="V312" s="5">
        <v>0</v>
      </c>
      <c r="W312" s="5">
        <v>351000</v>
      </c>
      <c r="X312" s="5">
        <v>22.8</v>
      </c>
      <c r="Y312" s="5">
        <v>56.1</v>
      </c>
      <c r="Z312" s="5">
        <v>15375</v>
      </c>
      <c r="AA312" s="5">
        <v>6257</v>
      </c>
      <c r="AB312" s="5">
        <v>0.4</v>
      </c>
      <c r="AC312" s="5">
        <v>50</v>
      </c>
      <c r="AD312" s="5">
        <v>3051</v>
      </c>
      <c r="AE312" s="5">
        <v>40261</v>
      </c>
      <c r="AF312" s="5">
        <v>24504</v>
      </c>
      <c r="AG312" s="5">
        <v>41800</v>
      </c>
      <c r="AH312">
        <v>3.6499999999999998E-2</v>
      </c>
      <c r="AI312">
        <v>9855</v>
      </c>
      <c r="AJ312">
        <v>2956.5</v>
      </c>
      <c r="AK312" s="5">
        <v>0</v>
      </c>
      <c r="AL312" s="5">
        <v>12811.5</v>
      </c>
      <c r="AM312" s="5">
        <v>72000</v>
      </c>
      <c r="AN312" s="5">
        <v>24000</v>
      </c>
      <c r="AO312" s="5">
        <v>30000</v>
      </c>
      <c r="AP312" s="5">
        <v>30000</v>
      </c>
      <c r="AQ312" s="5">
        <v>30000</v>
      </c>
      <c r="AR312" s="5">
        <v>30000</v>
      </c>
      <c r="AS312" s="5">
        <v>3714</v>
      </c>
      <c r="AT312" s="5" t="s">
        <v>62</v>
      </c>
      <c r="AU312" s="5" t="s">
        <v>63</v>
      </c>
      <c r="AV312" s="5" t="s">
        <v>52</v>
      </c>
      <c r="AW312" s="5">
        <v>0</v>
      </c>
      <c r="AX312" s="5">
        <v>91</v>
      </c>
    </row>
    <row r="313" spans="1:50">
      <c r="A313" s="5" t="s">
        <v>480</v>
      </c>
      <c r="B313" s="5" t="s">
        <v>157</v>
      </c>
      <c r="C313" s="5" t="s">
        <v>60</v>
      </c>
      <c r="D313" s="5">
        <v>0</v>
      </c>
      <c r="E313" s="5">
        <v>0</v>
      </c>
      <c r="F313" s="5">
        <v>53.3</v>
      </c>
      <c r="G313" s="5">
        <v>60.5</v>
      </c>
      <c r="H313" s="5">
        <v>120000</v>
      </c>
      <c r="I313" s="5">
        <v>120000</v>
      </c>
      <c r="J313" s="5">
        <v>108000</v>
      </c>
      <c r="K313" s="5">
        <v>0</v>
      </c>
      <c r="L313" s="5">
        <v>0</v>
      </c>
      <c r="M313" s="5" t="s">
        <v>61</v>
      </c>
      <c r="N313" s="5" t="s">
        <v>478</v>
      </c>
      <c r="O313" s="5" t="s">
        <v>459</v>
      </c>
      <c r="P313" s="5" t="s">
        <v>28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120000</v>
      </c>
      <c r="X313" s="5">
        <v>53.3</v>
      </c>
      <c r="Y313" s="5">
        <v>60.5</v>
      </c>
      <c r="Z313" s="5">
        <v>2250</v>
      </c>
      <c r="AA313" s="5">
        <v>1985</v>
      </c>
      <c r="AB313" s="5">
        <v>0.9</v>
      </c>
      <c r="AC313" s="5">
        <v>100</v>
      </c>
      <c r="AD313" s="5">
        <v>0</v>
      </c>
      <c r="AE313" s="5">
        <v>16165</v>
      </c>
      <c r="AF313" s="5">
        <v>7700</v>
      </c>
      <c r="AG313" s="5">
        <v>8000</v>
      </c>
      <c r="AH313">
        <v>3.9399999999999998E-2</v>
      </c>
      <c r="AI313">
        <v>4728</v>
      </c>
      <c r="AJ313">
        <v>0</v>
      </c>
      <c r="AK313" s="5">
        <v>0</v>
      </c>
      <c r="AL313" s="5">
        <v>4728</v>
      </c>
      <c r="AM313" s="5" t="s">
        <v>58</v>
      </c>
      <c r="AN313" s="5" t="s">
        <v>58</v>
      </c>
      <c r="AO313" s="5" t="s">
        <v>58</v>
      </c>
      <c r="AP313" s="5" t="s">
        <v>58</v>
      </c>
      <c r="AQ313" s="5" t="s">
        <v>58</v>
      </c>
      <c r="AR313" s="5" t="s">
        <v>58</v>
      </c>
      <c r="AS313" s="5">
        <v>3714</v>
      </c>
      <c r="AT313" s="5" t="s">
        <v>62</v>
      </c>
      <c r="AU313" s="5" t="s">
        <v>63</v>
      </c>
      <c r="AV313" s="5" t="s">
        <v>52</v>
      </c>
      <c r="AW313" s="5">
        <v>0</v>
      </c>
      <c r="AX313" s="5">
        <v>91</v>
      </c>
    </row>
    <row r="314" spans="1:50">
      <c r="A314" s="5" t="s">
        <v>490</v>
      </c>
      <c r="B314" s="5" t="s">
        <v>398</v>
      </c>
      <c r="C314" s="5" t="s">
        <v>358</v>
      </c>
      <c r="D314" s="5">
        <v>5.3</v>
      </c>
      <c r="E314" s="5">
        <v>29</v>
      </c>
      <c r="F314" s="5">
        <v>5.3</v>
      </c>
      <c r="G314" s="5">
        <v>29</v>
      </c>
      <c r="H314" s="5">
        <v>2000</v>
      </c>
      <c r="I314" s="5">
        <v>2000</v>
      </c>
      <c r="J314" s="5">
        <v>1000</v>
      </c>
      <c r="K314" s="5">
        <v>3000</v>
      </c>
      <c r="L314" s="5">
        <v>2000</v>
      </c>
      <c r="M314" s="5" t="s">
        <v>250</v>
      </c>
      <c r="N314" s="5" t="s">
        <v>478</v>
      </c>
      <c r="O314" s="5" t="s">
        <v>459</v>
      </c>
      <c r="P314" s="5" t="s">
        <v>28</v>
      </c>
      <c r="Q314" s="5" t="s">
        <v>581</v>
      </c>
      <c r="R314" s="5" t="s">
        <v>713</v>
      </c>
      <c r="S314" s="5">
        <v>2000</v>
      </c>
      <c r="T314" s="5">
        <v>0</v>
      </c>
      <c r="U314" s="5">
        <v>0</v>
      </c>
      <c r="V314" s="5">
        <v>0</v>
      </c>
      <c r="W314" s="5">
        <v>4000</v>
      </c>
      <c r="X314" s="5">
        <v>10.7</v>
      </c>
      <c r="Y314" s="5">
        <v>58</v>
      </c>
      <c r="Z314" s="5">
        <v>375</v>
      </c>
      <c r="AA314" s="5">
        <v>69</v>
      </c>
      <c r="AB314" s="5">
        <v>0.2</v>
      </c>
      <c r="AC314" s="5">
        <v>50</v>
      </c>
      <c r="AD314" s="5">
        <v>0</v>
      </c>
      <c r="AE314" s="5">
        <v>622</v>
      </c>
      <c r="AF314" s="5">
        <v>918</v>
      </c>
      <c r="AG314" s="5">
        <v>1122</v>
      </c>
      <c r="AH314">
        <v>0.18140000000000001</v>
      </c>
      <c r="AI314">
        <v>362.8</v>
      </c>
      <c r="AJ314">
        <v>362.8</v>
      </c>
      <c r="AK314" s="5">
        <v>0</v>
      </c>
      <c r="AL314" s="5">
        <v>725.6</v>
      </c>
      <c r="AM314" s="5">
        <v>2000</v>
      </c>
      <c r="AN314" s="5">
        <v>2000</v>
      </c>
      <c r="AO314" s="5">
        <v>2000</v>
      </c>
      <c r="AP314" s="5">
        <v>2000</v>
      </c>
      <c r="AQ314" s="5">
        <v>2000</v>
      </c>
      <c r="AR314" s="5">
        <v>2000</v>
      </c>
      <c r="AS314" s="5">
        <v>3719</v>
      </c>
      <c r="AT314" s="5" t="s">
        <v>62</v>
      </c>
      <c r="AU314" s="5" t="s">
        <v>63</v>
      </c>
      <c r="AV314" s="5" t="s">
        <v>52</v>
      </c>
      <c r="AW314" s="5">
        <v>0</v>
      </c>
      <c r="AX314" s="5">
        <v>91</v>
      </c>
    </row>
    <row r="315" spans="1:50">
      <c r="A315" s="5" t="s">
        <v>480</v>
      </c>
      <c r="B315" s="5" t="s">
        <v>399</v>
      </c>
      <c r="C315" s="5" t="s">
        <v>358</v>
      </c>
      <c r="D315" s="5">
        <v>11.4</v>
      </c>
      <c r="E315" s="5">
        <v>7.2</v>
      </c>
      <c r="F315" s="5">
        <v>12.9</v>
      </c>
      <c r="G315" s="5">
        <v>8.1999999999999993</v>
      </c>
      <c r="H315" s="5">
        <v>54000</v>
      </c>
      <c r="I315" s="5">
        <v>54000</v>
      </c>
      <c r="J315" s="5">
        <v>54000</v>
      </c>
      <c r="K315" s="5">
        <v>35771</v>
      </c>
      <c r="L315" s="5">
        <v>47671</v>
      </c>
      <c r="M315" s="5" t="s">
        <v>250</v>
      </c>
      <c r="N315" s="5" t="s">
        <v>478</v>
      </c>
      <c r="O315" s="5" t="s">
        <v>459</v>
      </c>
      <c r="P315" s="5" t="s">
        <v>28</v>
      </c>
      <c r="Q315" s="5" t="s">
        <v>503</v>
      </c>
      <c r="R315" s="5" t="s">
        <v>655</v>
      </c>
      <c r="S315" s="5">
        <v>0</v>
      </c>
      <c r="T315" s="5">
        <v>27000</v>
      </c>
      <c r="U315" s="5">
        <v>20671</v>
      </c>
      <c r="V315" s="5">
        <v>0</v>
      </c>
      <c r="W315" s="5">
        <v>101671</v>
      </c>
      <c r="X315" s="5">
        <v>24.3</v>
      </c>
      <c r="Y315" s="5">
        <v>15.4</v>
      </c>
      <c r="Z315" s="5">
        <v>4184</v>
      </c>
      <c r="AA315" s="5">
        <v>6581</v>
      </c>
      <c r="AB315" s="5">
        <v>1.6</v>
      </c>
      <c r="AC315" s="5">
        <v>100</v>
      </c>
      <c r="AD315" s="5">
        <v>6000</v>
      </c>
      <c r="AE315" s="5">
        <v>38236</v>
      </c>
      <c r="AF315" s="5">
        <v>27000</v>
      </c>
      <c r="AG315" s="5">
        <v>21000</v>
      </c>
      <c r="AH315">
        <v>5.8900000000000001E-2</v>
      </c>
      <c r="AI315">
        <v>3180.6</v>
      </c>
      <c r="AJ315">
        <v>2807.8218999999999</v>
      </c>
      <c r="AK315" s="5">
        <v>2807.8218999999999</v>
      </c>
      <c r="AL315" s="5">
        <v>5988.4219000000003</v>
      </c>
      <c r="AM315" s="5">
        <v>24000</v>
      </c>
      <c r="AN315" s="5">
        <v>36000</v>
      </c>
      <c r="AO315" s="5">
        <v>24000</v>
      </c>
      <c r="AP315" s="5">
        <v>21000</v>
      </c>
      <c r="AQ315" s="5">
        <v>21000</v>
      </c>
      <c r="AR315" s="5">
        <v>21000</v>
      </c>
      <c r="AS315" s="5">
        <v>3719</v>
      </c>
      <c r="AT315" s="5" t="s">
        <v>62</v>
      </c>
      <c r="AU315" s="5" t="s">
        <v>63</v>
      </c>
      <c r="AV315" s="5" t="s">
        <v>52</v>
      </c>
      <c r="AW315" s="5">
        <v>0</v>
      </c>
      <c r="AX315" s="5">
        <v>91</v>
      </c>
    </row>
    <row r="316" spans="1:50">
      <c r="A316" s="5" t="s">
        <v>497</v>
      </c>
      <c r="B316" s="5" t="s">
        <v>400</v>
      </c>
      <c r="C316" s="5" t="s">
        <v>249</v>
      </c>
      <c r="D316" s="5" t="s">
        <v>474</v>
      </c>
      <c r="E316" s="5">
        <v>0</v>
      </c>
      <c r="F316" s="5" t="s">
        <v>475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 t="s">
        <v>250</v>
      </c>
      <c r="N316" s="5" t="s">
        <v>478</v>
      </c>
      <c r="O316" s="5" t="s">
        <v>459</v>
      </c>
      <c r="P316" s="5" t="s">
        <v>28</v>
      </c>
      <c r="Q316" s="5" t="s">
        <v>714</v>
      </c>
      <c r="R316" s="5" t="s">
        <v>714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 t="s">
        <v>58</v>
      </c>
      <c r="Y316" s="5">
        <v>0</v>
      </c>
      <c r="Z316" s="5">
        <v>0</v>
      </c>
      <c r="AA316" s="5">
        <v>114333</v>
      </c>
      <c r="AB316" s="5" t="s">
        <v>65</v>
      </c>
      <c r="AC316" s="5" t="s">
        <v>65</v>
      </c>
      <c r="AD316" s="5">
        <v>0</v>
      </c>
      <c r="AE316" s="5">
        <v>591000</v>
      </c>
      <c r="AF316" s="5">
        <v>513000</v>
      </c>
      <c r="AG316" s="5">
        <v>21000</v>
      </c>
      <c r="AH316">
        <v>2.8500000000000001E-2</v>
      </c>
      <c r="AI316">
        <v>0</v>
      </c>
      <c r="AJ316">
        <v>0</v>
      </c>
      <c r="AK316" s="5">
        <v>0</v>
      </c>
      <c r="AL316" s="5">
        <v>0</v>
      </c>
      <c r="AM316" s="5">
        <v>795000</v>
      </c>
      <c r="AN316" s="5">
        <v>600000</v>
      </c>
      <c r="AO316" s="5">
        <v>510000</v>
      </c>
      <c r="AP316" s="5">
        <v>480000</v>
      </c>
      <c r="AQ316" s="5">
        <v>480000</v>
      </c>
      <c r="AR316" s="5">
        <v>480000</v>
      </c>
      <c r="AS316" s="5">
        <v>3719</v>
      </c>
      <c r="AT316" s="5" t="s">
        <v>62</v>
      </c>
      <c r="AU316" s="5" t="s">
        <v>63</v>
      </c>
      <c r="AV316" s="5" t="s">
        <v>52</v>
      </c>
      <c r="AW316" s="5">
        <v>0</v>
      </c>
      <c r="AX316" s="5">
        <v>91</v>
      </c>
    </row>
    <row r="317" spans="1:50">
      <c r="A317" s="5" t="s">
        <v>497</v>
      </c>
      <c r="B317" s="5" t="s">
        <v>401</v>
      </c>
      <c r="C317" s="5" t="s">
        <v>249</v>
      </c>
      <c r="D317" s="5" t="s">
        <v>474</v>
      </c>
      <c r="E317" s="5">
        <v>0</v>
      </c>
      <c r="F317" s="5" t="s">
        <v>475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 t="s">
        <v>250</v>
      </c>
      <c r="N317" s="5" t="s">
        <v>478</v>
      </c>
      <c r="O317" s="5" t="s">
        <v>459</v>
      </c>
      <c r="P317" s="5" t="s">
        <v>28</v>
      </c>
      <c r="Q317" s="5" t="s">
        <v>715</v>
      </c>
      <c r="R317" s="5" t="s">
        <v>715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 t="s">
        <v>58</v>
      </c>
      <c r="Y317" s="5">
        <v>0</v>
      </c>
      <c r="Z317" s="5">
        <v>0</v>
      </c>
      <c r="AA317" s="5">
        <v>31667</v>
      </c>
      <c r="AB317" s="5" t="s">
        <v>65</v>
      </c>
      <c r="AC317" s="5" t="s">
        <v>65</v>
      </c>
      <c r="AD317" s="5">
        <v>0</v>
      </c>
      <c r="AE317" s="5">
        <v>168000</v>
      </c>
      <c r="AF317" s="5">
        <v>138000</v>
      </c>
      <c r="AG317" s="5">
        <v>6000</v>
      </c>
      <c r="AH317">
        <v>9.9000000000000008E-3</v>
      </c>
      <c r="AI317">
        <v>0</v>
      </c>
      <c r="AJ317">
        <v>0</v>
      </c>
      <c r="AK317" s="5">
        <v>0</v>
      </c>
      <c r="AL317" s="5">
        <v>0</v>
      </c>
      <c r="AM317" s="5" t="s">
        <v>58</v>
      </c>
      <c r="AN317" s="5" t="s">
        <v>58</v>
      </c>
      <c r="AO317" s="5" t="s">
        <v>58</v>
      </c>
      <c r="AP317" s="5" t="s">
        <v>58</v>
      </c>
      <c r="AQ317" s="5" t="s">
        <v>58</v>
      </c>
      <c r="AR317" s="5" t="s">
        <v>58</v>
      </c>
      <c r="AS317" s="5">
        <v>3719</v>
      </c>
      <c r="AT317" s="5" t="s">
        <v>62</v>
      </c>
      <c r="AU317" s="5" t="s">
        <v>63</v>
      </c>
      <c r="AV317" s="5" t="s">
        <v>52</v>
      </c>
      <c r="AW317" s="5">
        <v>0</v>
      </c>
      <c r="AX317" s="5">
        <v>91</v>
      </c>
    </row>
    <row r="318" spans="1:50">
      <c r="A318" s="5" t="s">
        <v>490</v>
      </c>
      <c r="B318" s="5" t="s">
        <v>402</v>
      </c>
      <c r="C318" s="5" t="s">
        <v>249</v>
      </c>
      <c r="D318" s="5">
        <v>3.7</v>
      </c>
      <c r="E318" s="5">
        <v>7.5</v>
      </c>
      <c r="F318" s="5">
        <v>7.9</v>
      </c>
      <c r="G318" s="5">
        <v>16.100000000000001</v>
      </c>
      <c r="H318" s="5">
        <v>5226</v>
      </c>
      <c r="I318" s="5">
        <v>5226</v>
      </c>
      <c r="J318" s="5">
        <v>386</v>
      </c>
      <c r="K318" s="5">
        <v>2440</v>
      </c>
      <c r="L318" s="5">
        <v>2440</v>
      </c>
      <c r="M318" s="5" t="s">
        <v>250</v>
      </c>
      <c r="N318" s="5" t="s">
        <v>478</v>
      </c>
      <c r="O318" s="5" t="s">
        <v>459</v>
      </c>
      <c r="P318" s="5" t="s">
        <v>28</v>
      </c>
      <c r="Q318" s="5" t="s">
        <v>581</v>
      </c>
      <c r="R318" s="5">
        <v>0</v>
      </c>
      <c r="S318" s="5">
        <v>2440</v>
      </c>
      <c r="T318" s="5">
        <v>0</v>
      </c>
      <c r="U318" s="5">
        <v>0</v>
      </c>
      <c r="V318" s="5">
        <v>0</v>
      </c>
      <c r="W318" s="5">
        <v>7666</v>
      </c>
      <c r="X318" s="5">
        <v>11.6</v>
      </c>
      <c r="Y318" s="5">
        <v>23.7</v>
      </c>
      <c r="Z318" s="5">
        <v>660</v>
      </c>
      <c r="AA318" s="5">
        <v>324</v>
      </c>
      <c r="AB318" s="5">
        <v>0.5</v>
      </c>
      <c r="AC318" s="5">
        <v>100</v>
      </c>
      <c r="AD318" s="5">
        <v>0</v>
      </c>
      <c r="AE318" s="5">
        <v>2919</v>
      </c>
      <c r="AF318" s="5">
        <v>2850</v>
      </c>
      <c r="AG318" s="5">
        <v>1150</v>
      </c>
      <c r="AH318">
        <v>3.0874999999999999</v>
      </c>
      <c r="AI318">
        <v>16135.275</v>
      </c>
      <c r="AJ318">
        <v>7533.5</v>
      </c>
      <c r="AK318" s="5">
        <v>0</v>
      </c>
      <c r="AL318" s="5">
        <v>23668.774999999998</v>
      </c>
      <c r="AM318" s="5">
        <v>1836</v>
      </c>
      <c r="AN318" s="5">
        <v>3058</v>
      </c>
      <c r="AO318" s="5">
        <v>2850</v>
      </c>
      <c r="AP318" s="5">
        <v>2000</v>
      </c>
      <c r="AQ318" s="5">
        <v>2000</v>
      </c>
      <c r="AR318" s="5">
        <v>2000</v>
      </c>
      <c r="AS318" s="5">
        <v>3719</v>
      </c>
      <c r="AT318" s="5" t="s">
        <v>62</v>
      </c>
      <c r="AU318" s="5" t="s">
        <v>63</v>
      </c>
      <c r="AV318" s="5" t="s">
        <v>52</v>
      </c>
      <c r="AW318" s="5">
        <v>0</v>
      </c>
      <c r="AX318" s="5">
        <v>91</v>
      </c>
    </row>
    <row r="319" spans="1:50">
      <c r="A319" s="5" t="s">
        <v>477</v>
      </c>
      <c r="B319" s="5" t="s">
        <v>403</v>
      </c>
      <c r="C319" s="5" t="s">
        <v>249</v>
      </c>
      <c r="D319" s="5" t="s">
        <v>474</v>
      </c>
      <c r="E319" s="5" t="s">
        <v>475</v>
      </c>
      <c r="F319" s="5" t="s">
        <v>475</v>
      </c>
      <c r="G319" s="5" t="s">
        <v>475</v>
      </c>
      <c r="H319" s="5">
        <v>0</v>
      </c>
      <c r="I319" s="5">
        <v>0</v>
      </c>
      <c r="J319" s="5">
        <v>0</v>
      </c>
      <c r="K319" s="5">
        <v>107800</v>
      </c>
      <c r="L319" s="5">
        <v>107800</v>
      </c>
      <c r="M319" s="5" t="s">
        <v>250</v>
      </c>
      <c r="N319" s="5" t="s">
        <v>478</v>
      </c>
      <c r="O319" s="5" t="s">
        <v>576</v>
      </c>
      <c r="P319" s="5" t="s">
        <v>28</v>
      </c>
      <c r="Q319" s="5" t="s">
        <v>716</v>
      </c>
      <c r="R319" s="5" t="s">
        <v>627</v>
      </c>
      <c r="S319" s="5">
        <v>107800</v>
      </c>
      <c r="T319" s="5">
        <v>0</v>
      </c>
      <c r="U319" s="5">
        <v>0</v>
      </c>
      <c r="V319" s="5">
        <v>0</v>
      </c>
      <c r="W319" s="5">
        <v>107800</v>
      </c>
      <c r="X319" s="5" t="s">
        <v>58</v>
      </c>
      <c r="Y319" s="5" t="s">
        <v>58</v>
      </c>
      <c r="Z319" s="5">
        <v>0</v>
      </c>
      <c r="AA319" s="5" t="s">
        <v>58</v>
      </c>
      <c r="AB319" s="5" t="s">
        <v>68</v>
      </c>
      <c r="AC319" s="5" t="s">
        <v>68</v>
      </c>
      <c r="AD319" s="5">
        <v>0</v>
      </c>
      <c r="AE319" s="5">
        <v>0</v>
      </c>
      <c r="AF319" s="5">
        <v>0</v>
      </c>
      <c r="AG319" s="5">
        <v>0</v>
      </c>
      <c r="AH319">
        <v>0.90549999999999997</v>
      </c>
      <c r="AI319">
        <v>0</v>
      </c>
      <c r="AJ319">
        <v>97612.9</v>
      </c>
      <c r="AK319" s="5">
        <v>0</v>
      </c>
      <c r="AL319" s="5">
        <v>97612.9</v>
      </c>
      <c r="AM319" s="5" t="s">
        <v>58</v>
      </c>
      <c r="AN319" s="5" t="s">
        <v>58</v>
      </c>
      <c r="AO319" s="5" t="s">
        <v>58</v>
      </c>
      <c r="AP319" s="5" t="s">
        <v>58</v>
      </c>
      <c r="AQ319" s="5" t="s">
        <v>58</v>
      </c>
      <c r="AR319" s="5" t="s">
        <v>58</v>
      </c>
      <c r="AS319" s="5">
        <v>3719</v>
      </c>
      <c r="AT319" s="5" t="s">
        <v>62</v>
      </c>
      <c r="AU319" s="5" t="s">
        <v>63</v>
      </c>
      <c r="AV319" s="5" t="s">
        <v>440</v>
      </c>
      <c r="AW319" s="5">
        <v>97612.9</v>
      </c>
      <c r="AX319" s="5">
        <v>6</v>
      </c>
    </row>
    <row r="320" spans="1:50">
      <c r="A320" s="5" t="s">
        <v>477</v>
      </c>
      <c r="B320" s="5" t="s">
        <v>404</v>
      </c>
      <c r="C320" s="5" t="s">
        <v>249</v>
      </c>
      <c r="D320" s="5" t="s">
        <v>474</v>
      </c>
      <c r="E320" s="5" t="s">
        <v>475</v>
      </c>
      <c r="F320" s="5" t="s">
        <v>475</v>
      </c>
      <c r="G320" s="5" t="s">
        <v>475</v>
      </c>
      <c r="H320" s="5">
        <v>0</v>
      </c>
      <c r="I320" s="5">
        <v>0</v>
      </c>
      <c r="J320" s="5">
        <v>0</v>
      </c>
      <c r="K320" s="5">
        <v>19012</v>
      </c>
      <c r="L320" s="5">
        <v>19012</v>
      </c>
      <c r="M320" s="5" t="s">
        <v>250</v>
      </c>
      <c r="N320" s="5" t="s">
        <v>478</v>
      </c>
      <c r="O320" s="5" t="s">
        <v>576</v>
      </c>
      <c r="P320" s="5" t="s">
        <v>28</v>
      </c>
      <c r="Q320" s="5" t="s">
        <v>627</v>
      </c>
      <c r="R320" s="5" t="s">
        <v>627</v>
      </c>
      <c r="S320" s="5">
        <v>19012</v>
      </c>
      <c r="T320" s="5">
        <v>0</v>
      </c>
      <c r="U320" s="5">
        <v>0</v>
      </c>
      <c r="V320" s="5">
        <v>0</v>
      </c>
      <c r="W320" s="5">
        <v>19012</v>
      </c>
      <c r="X320" s="5" t="s">
        <v>58</v>
      </c>
      <c r="Y320" s="5" t="s">
        <v>58</v>
      </c>
      <c r="Z320" s="5">
        <v>0</v>
      </c>
      <c r="AA320" s="5" t="s">
        <v>58</v>
      </c>
      <c r="AB320" s="5" t="s">
        <v>68</v>
      </c>
      <c r="AC320" s="5" t="s">
        <v>68</v>
      </c>
      <c r="AD320" s="5">
        <v>0</v>
      </c>
      <c r="AE320" s="5">
        <v>0</v>
      </c>
      <c r="AF320" s="5">
        <v>0</v>
      </c>
      <c r="AG320" s="5">
        <v>0</v>
      </c>
      <c r="AH320">
        <v>0.91100000000000003</v>
      </c>
      <c r="AI320">
        <v>0</v>
      </c>
      <c r="AJ320">
        <v>17319.932000000001</v>
      </c>
      <c r="AK320" s="5">
        <v>0</v>
      </c>
      <c r="AL320" s="5">
        <v>17319.932000000001</v>
      </c>
      <c r="AM320" s="5" t="s">
        <v>58</v>
      </c>
      <c r="AN320" s="5" t="s">
        <v>58</v>
      </c>
      <c r="AO320" s="5" t="s">
        <v>58</v>
      </c>
      <c r="AP320" s="5" t="s">
        <v>58</v>
      </c>
      <c r="AQ320" s="5" t="s">
        <v>58</v>
      </c>
      <c r="AR320" s="5" t="s">
        <v>58</v>
      </c>
      <c r="AS320" s="5">
        <v>3719</v>
      </c>
      <c r="AT320" s="5" t="s">
        <v>62</v>
      </c>
      <c r="AU320" s="5" t="s">
        <v>63</v>
      </c>
      <c r="AV320" s="5" t="s">
        <v>440</v>
      </c>
      <c r="AW320" s="5">
        <v>17319.932000000001</v>
      </c>
      <c r="AX320" s="5">
        <v>24</v>
      </c>
    </row>
    <row r="321" spans="1:50">
      <c r="A321" s="5" t="s">
        <v>480</v>
      </c>
      <c r="B321" s="5" t="s">
        <v>405</v>
      </c>
      <c r="C321" s="5" t="s">
        <v>249</v>
      </c>
      <c r="D321" s="5">
        <v>39.9</v>
      </c>
      <c r="E321" s="5">
        <v>34.799999999999997</v>
      </c>
      <c r="F321" s="5">
        <v>0</v>
      </c>
      <c r="G321" s="5">
        <v>0</v>
      </c>
      <c r="H321" s="5">
        <v>200000</v>
      </c>
      <c r="I321" s="5">
        <v>0</v>
      </c>
      <c r="J321" s="5">
        <v>0</v>
      </c>
      <c r="K321" s="5">
        <v>508296</v>
      </c>
      <c r="L321" s="5">
        <v>508296</v>
      </c>
      <c r="M321" s="5" t="s">
        <v>250</v>
      </c>
      <c r="N321" s="5" t="s">
        <v>478</v>
      </c>
      <c r="O321" s="5" t="s">
        <v>486</v>
      </c>
      <c r="P321" s="5" t="s">
        <v>28</v>
      </c>
      <c r="Q321" s="5" t="s">
        <v>717</v>
      </c>
      <c r="R321" s="5" t="s">
        <v>718</v>
      </c>
      <c r="S321" s="5">
        <v>508296</v>
      </c>
      <c r="T321" s="5">
        <v>0</v>
      </c>
      <c r="U321" s="5">
        <v>0</v>
      </c>
      <c r="V321" s="5">
        <v>0</v>
      </c>
      <c r="W321" s="5">
        <v>508296</v>
      </c>
      <c r="X321" s="5">
        <v>39.9</v>
      </c>
      <c r="Y321" s="5">
        <v>34.799999999999997</v>
      </c>
      <c r="Z321" s="5">
        <v>12731</v>
      </c>
      <c r="AA321" s="5">
        <v>14587</v>
      </c>
      <c r="AB321" s="5">
        <v>1.1000000000000001</v>
      </c>
      <c r="AC321" s="5">
        <v>100</v>
      </c>
      <c r="AD321" s="5">
        <v>0</v>
      </c>
      <c r="AE321" s="5">
        <v>21290</v>
      </c>
      <c r="AF321" s="5">
        <v>118608</v>
      </c>
      <c r="AG321" s="5">
        <v>106700</v>
      </c>
      <c r="AH321">
        <v>1.2565</v>
      </c>
      <c r="AI321">
        <v>0</v>
      </c>
      <c r="AJ321">
        <v>638673.924</v>
      </c>
      <c r="AK321" s="5">
        <v>0</v>
      </c>
      <c r="AL321" s="5">
        <v>638673.924</v>
      </c>
      <c r="AM321" s="5">
        <v>0</v>
      </c>
      <c r="AN321" s="5">
        <v>0</v>
      </c>
      <c r="AO321" s="5">
        <v>139648</v>
      </c>
      <c r="AP321" s="5">
        <v>106700</v>
      </c>
      <c r="AQ321" s="5">
        <v>101564</v>
      </c>
      <c r="AR321" s="5">
        <v>100000</v>
      </c>
      <c r="AS321" s="5">
        <v>3719</v>
      </c>
      <c r="AT321" s="5" t="s">
        <v>62</v>
      </c>
      <c r="AU321" s="5" t="s">
        <v>63</v>
      </c>
      <c r="AV321" s="5" t="s">
        <v>52</v>
      </c>
      <c r="AW321" s="5">
        <v>0</v>
      </c>
      <c r="AX321" s="5">
        <v>91</v>
      </c>
    </row>
    <row r="322" spans="1:50">
      <c r="A322" s="5" t="s">
        <v>497</v>
      </c>
      <c r="B322" s="5" t="s">
        <v>406</v>
      </c>
      <c r="C322" s="5" t="s">
        <v>249</v>
      </c>
      <c r="D322" s="5" t="s">
        <v>474</v>
      </c>
      <c r="E322" s="5">
        <v>0</v>
      </c>
      <c r="F322" s="5" t="s">
        <v>475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 t="s">
        <v>250</v>
      </c>
      <c r="N322" s="5" t="s">
        <v>478</v>
      </c>
      <c r="O322" s="5" t="s">
        <v>459</v>
      </c>
      <c r="P322" s="5" t="s">
        <v>28</v>
      </c>
      <c r="Q322" s="5" t="s">
        <v>513</v>
      </c>
      <c r="R322" s="5" t="s">
        <v>719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 t="s">
        <v>58</v>
      </c>
      <c r="Y322" s="5">
        <v>0</v>
      </c>
      <c r="Z322" s="5">
        <v>0</v>
      </c>
      <c r="AA322" s="5">
        <v>8889</v>
      </c>
      <c r="AB322" s="5" t="s">
        <v>65</v>
      </c>
      <c r="AC322" s="5" t="s">
        <v>65</v>
      </c>
      <c r="AD322" s="5">
        <v>0</v>
      </c>
      <c r="AE322" s="5">
        <v>46000</v>
      </c>
      <c r="AF322" s="5">
        <v>54000</v>
      </c>
      <c r="AG322" s="5">
        <v>26000</v>
      </c>
      <c r="AH322">
        <v>4.65E-2</v>
      </c>
      <c r="AI322">
        <v>0</v>
      </c>
      <c r="AJ322">
        <v>0</v>
      </c>
      <c r="AK322" s="5">
        <v>0</v>
      </c>
      <c r="AL322" s="5">
        <v>0</v>
      </c>
      <c r="AM322" s="5">
        <v>78000</v>
      </c>
      <c r="AN322" s="5">
        <v>46000</v>
      </c>
      <c r="AO322" s="5">
        <v>60000</v>
      </c>
      <c r="AP322" s="5">
        <v>60000</v>
      </c>
      <c r="AQ322" s="5">
        <v>60000</v>
      </c>
      <c r="AR322" s="5">
        <v>60000</v>
      </c>
      <c r="AS322" s="5">
        <v>3719</v>
      </c>
      <c r="AT322" s="5" t="s">
        <v>62</v>
      </c>
      <c r="AU322" s="5" t="s">
        <v>63</v>
      </c>
      <c r="AV322" s="5" t="s">
        <v>52</v>
      </c>
      <c r="AW322" s="5">
        <v>0</v>
      </c>
      <c r="AX322" s="5">
        <v>91</v>
      </c>
    </row>
    <row r="323" spans="1:50">
      <c r="A323" s="5" t="s">
        <v>497</v>
      </c>
      <c r="B323" s="5" t="s">
        <v>407</v>
      </c>
      <c r="C323" s="5" t="s">
        <v>249</v>
      </c>
      <c r="D323" s="5" t="s">
        <v>474</v>
      </c>
      <c r="E323" s="5">
        <v>0</v>
      </c>
      <c r="F323" s="5" t="s">
        <v>475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 t="s">
        <v>250</v>
      </c>
      <c r="N323" s="5" t="s">
        <v>478</v>
      </c>
      <c r="O323" s="5" t="s">
        <v>459</v>
      </c>
      <c r="P323" s="5" t="s">
        <v>28</v>
      </c>
      <c r="Q323" s="5" t="s">
        <v>720</v>
      </c>
      <c r="R323" s="5" t="s">
        <v>501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 t="s">
        <v>58</v>
      </c>
      <c r="Y323" s="5">
        <v>0</v>
      </c>
      <c r="Z323" s="5">
        <v>0</v>
      </c>
      <c r="AA323" s="5">
        <v>3667</v>
      </c>
      <c r="AB323" s="5" t="s">
        <v>65</v>
      </c>
      <c r="AC323" s="5" t="s">
        <v>65</v>
      </c>
      <c r="AD323" s="5">
        <v>0</v>
      </c>
      <c r="AE323" s="5">
        <v>27000</v>
      </c>
      <c r="AF323" s="5">
        <v>6000</v>
      </c>
      <c r="AG323" s="5">
        <v>0</v>
      </c>
      <c r="AH323">
        <v>1.06E-2</v>
      </c>
      <c r="AI323">
        <v>0</v>
      </c>
      <c r="AJ323">
        <v>0</v>
      </c>
      <c r="AK323" s="5">
        <v>0</v>
      </c>
      <c r="AL323" s="5">
        <v>0</v>
      </c>
      <c r="AM323" s="5" t="s">
        <v>58</v>
      </c>
      <c r="AN323" s="5" t="s">
        <v>58</v>
      </c>
      <c r="AO323" s="5" t="s">
        <v>58</v>
      </c>
      <c r="AP323" s="5" t="s">
        <v>58</v>
      </c>
      <c r="AQ323" s="5" t="s">
        <v>58</v>
      </c>
      <c r="AR323" s="5" t="s">
        <v>58</v>
      </c>
      <c r="AS323" s="5">
        <v>3719</v>
      </c>
      <c r="AT323" s="5" t="s">
        <v>62</v>
      </c>
      <c r="AU323" s="5" t="s">
        <v>63</v>
      </c>
      <c r="AV323" s="5" t="s">
        <v>52</v>
      </c>
      <c r="AW323" s="5">
        <v>0</v>
      </c>
      <c r="AX323" s="5">
        <v>91</v>
      </c>
    </row>
    <row r="324" spans="1:50">
      <c r="A324" s="5" t="s">
        <v>497</v>
      </c>
      <c r="B324" s="5" t="s">
        <v>408</v>
      </c>
      <c r="C324" s="5" t="s">
        <v>249</v>
      </c>
      <c r="D324" s="5" t="s">
        <v>474</v>
      </c>
      <c r="E324" s="5">
        <v>0</v>
      </c>
      <c r="F324" s="5" t="s">
        <v>475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 t="s">
        <v>250</v>
      </c>
      <c r="N324" s="5" t="s">
        <v>478</v>
      </c>
      <c r="O324" s="5" t="s">
        <v>459</v>
      </c>
      <c r="P324" s="5" t="s">
        <v>28</v>
      </c>
      <c r="Q324" s="5" t="s">
        <v>721</v>
      </c>
      <c r="R324" s="5" t="s">
        <v>721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 t="s">
        <v>58</v>
      </c>
      <c r="Y324" s="5">
        <v>0</v>
      </c>
      <c r="Z324" s="5">
        <v>0</v>
      </c>
      <c r="AA324" s="5">
        <v>1000</v>
      </c>
      <c r="AB324" s="5" t="s">
        <v>65</v>
      </c>
      <c r="AC324" s="5" t="s">
        <v>65</v>
      </c>
      <c r="AD324" s="5">
        <v>0</v>
      </c>
      <c r="AE324" s="5">
        <v>9000</v>
      </c>
      <c r="AF324" s="5">
        <v>0</v>
      </c>
      <c r="AG324" s="5">
        <v>0</v>
      </c>
      <c r="AH324">
        <v>0.124</v>
      </c>
      <c r="AI324">
        <v>0</v>
      </c>
      <c r="AJ324">
        <v>0</v>
      </c>
      <c r="AK324" s="5">
        <v>0</v>
      </c>
      <c r="AL324" s="5">
        <v>0</v>
      </c>
      <c r="AM324" s="5" t="s">
        <v>58</v>
      </c>
      <c r="AN324" s="5" t="s">
        <v>58</v>
      </c>
      <c r="AO324" s="5" t="s">
        <v>58</v>
      </c>
      <c r="AP324" s="5" t="s">
        <v>58</v>
      </c>
      <c r="AQ324" s="5" t="s">
        <v>58</v>
      </c>
      <c r="AR324" s="5" t="s">
        <v>58</v>
      </c>
      <c r="AS324" s="5">
        <v>3719</v>
      </c>
      <c r="AT324" s="5" t="s">
        <v>62</v>
      </c>
      <c r="AU324" s="5" t="s">
        <v>63</v>
      </c>
      <c r="AV324" s="5" t="s">
        <v>52</v>
      </c>
      <c r="AW324" s="5">
        <v>0</v>
      </c>
      <c r="AX324" s="5">
        <v>91</v>
      </c>
    </row>
    <row r="325" spans="1:50">
      <c r="A325" s="5" t="s">
        <v>490</v>
      </c>
      <c r="B325" s="5" t="s">
        <v>409</v>
      </c>
      <c r="C325" s="5" t="s">
        <v>249</v>
      </c>
      <c r="D325" s="5">
        <v>0</v>
      </c>
      <c r="E325" s="5">
        <v>0</v>
      </c>
      <c r="F325" s="5">
        <v>12.3</v>
      </c>
      <c r="G325" s="5">
        <v>25.7</v>
      </c>
      <c r="H325" s="5">
        <v>60000</v>
      </c>
      <c r="I325" s="5">
        <v>60000</v>
      </c>
      <c r="J325" s="5">
        <v>60000</v>
      </c>
      <c r="K325" s="5">
        <v>15000</v>
      </c>
      <c r="L325" s="5">
        <v>0</v>
      </c>
      <c r="M325" s="5" t="s">
        <v>191</v>
      </c>
      <c r="N325" s="5" t="s">
        <v>478</v>
      </c>
      <c r="O325" s="5" t="s">
        <v>459</v>
      </c>
      <c r="P325" s="5" t="s">
        <v>28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60000</v>
      </c>
      <c r="X325" s="5">
        <v>12.3</v>
      </c>
      <c r="Y325" s="5">
        <v>25.7</v>
      </c>
      <c r="Z325" s="5">
        <v>4875</v>
      </c>
      <c r="AA325" s="5">
        <v>2333</v>
      </c>
      <c r="AB325" s="5">
        <v>0.5</v>
      </c>
      <c r="AC325" s="5">
        <v>100</v>
      </c>
      <c r="AD325" s="5">
        <v>0</v>
      </c>
      <c r="AE325" s="5">
        <v>21000</v>
      </c>
      <c r="AF325" s="5">
        <v>0</v>
      </c>
      <c r="AG325" s="5">
        <v>0</v>
      </c>
      <c r="AH325">
        <v>6.8000000000000005E-2</v>
      </c>
      <c r="AI325">
        <v>4080.0000000000005</v>
      </c>
      <c r="AJ325">
        <v>0</v>
      </c>
      <c r="AK325" s="5">
        <v>0</v>
      </c>
      <c r="AL325" s="5">
        <v>4080.0000000000005</v>
      </c>
      <c r="AM325" s="5">
        <v>15000</v>
      </c>
      <c r="AN325" s="5">
        <v>15000</v>
      </c>
      <c r="AO325" s="5">
        <v>15000</v>
      </c>
      <c r="AP325" s="5">
        <v>15000</v>
      </c>
      <c r="AQ325" s="5">
        <v>15000</v>
      </c>
      <c r="AR325" s="5">
        <v>15000</v>
      </c>
      <c r="AS325" s="5">
        <v>3719</v>
      </c>
      <c r="AT325" s="5" t="s">
        <v>62</v>
      </c>
      <c r="AU325" s="5" t="s">
        <v>63</v>
      </c>
      <c r="AV325" s="5" t="s">
        <v>52</v>
      </c>
      <c r="AW325" s="5">
        <v>0</v>
      </c>
      <c r="AX325" s="5">
        <v>91</v>
      </c>
    </row>
    <row r="326" spans="1:50">
      <c r="A326" s="5" t="s">
        <v>480</v>
      </c>
      <c r="B326" s="5" t="s">
        <v>410</v>
      </c>
      <c r="C326" s="5" t="s">
        <v>249</v>
      </c>
      <c r="D326" s="5">
        <v>49.9</v>
      </c>
      <c r="E326" s="5">
        <v>57.2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145033</v>
      </c>
      <c r="L326" s="5">
        <v>144205</v>
      </c>
      <c r="M326" s="5" t="s">
        <v>250</v>
      </c>
      <c r="N326" s="5" t="s">
        <v>478</v>
      </c>
      <c r="O326" s="5" t="s">
        <v>486</v>
      </c>
      <c r="P326" s="5" t="s">
        <v>28</v>
      </c>
      <c r="Q326" s="5" t="s">
        <v>717</v>
      </c>
      <c r="R326" s="5" t="s">
        <v>718</v>
      </c>
      <c r="S326" s="5">
        <v>144205</v>
      </c>
      <c r="T326" s="5">
        <v>0</v>
      </c>
      <c r="U326" s="5">
        <v>0</v>
      </c>
      <c r="V326" s="5">
        <v>0</v>
      </c>
      <c r="W326" s="5">
        <v>144205</v>
      </c>
      <c r="X326" s="5">
        <v>49.9</v>
      </c>
      <c r="Y326" s="5">
        <v>57.2</v>
      </c>
      <c r="Z326" s="5">
        <v>2888</v>
      </c>
      <c r="AA326" s="5">
        <v>2520</v>
      </c>
      <c r="AB326" s="5">
        <v>0.9</v>
      </c>
      <c r="AC326" s="5">
        <v>100</v>
      </c>
      <c r="AD326" s="5">
        <v>0</v>
      </c>
      <c r="AE326" s="5">
        <v>0</v>
      </c>
      <c r="AF326" s="5">
        <v>47626</v>
      </c>
      <c r="AG326" s="5">
        <v>0</v>
      </c>
      <c r="AH326">
        <v>2.2324999999999999</v>
      </c>
      <c r="AI326">
        <v>0</v>
      </c>
      <c r="AJ326">
        <v>321937.66249999998</v>
      </c>
      <c r="AK326" s="5">
        <v>0</v>
      </c>
      <c r="AL326" s="5">
        <v>321937.66249999998</v>
      </c>
      <c r="AM326" s="5">
        <v>0</v>
      </c>
      <c r="AN326" s="5">
        <v>0</v>
      </c>
      <c r="AO326" s="5">
        <v>26404</v>
      </c>
      <c r="AP326" s="5">
        <v>21168</v>
      </c>
      <c r="AQ326" s="5">
        <v>23237</v>
      </c>
      <c r="AR326" s="5">
        <v>20000</v>
      </c>
      <c r="AS326" s="5">
        <v>3719</v>
      </c>
      <c r="AT326" s="5" t="s">
        <v>62</v>
      </c>
      <c r="AU326" s="5" t="s">
        <v>63</v>
      </c>
      <c r="AV326" s="5" t="s">
        <v>52</v>
      </c>
      <c r="AW326" s="5">
        <v>0</v>
      </c>
      <c r="AX326" s="5">
        <v>91</v>
      </c>
    </row>
    <row r="327" spans="1:50">
      <c r="A327" s="5" t="s">
        <v>477</v>
      </c>
      <c r="B327" s="5" t="s">
        <v>411</v>
      </c>
      <c r="C327" s="5" t="s">
        <v>249</v>
      </c>
      <c r="D327" s="5" t="s">
        <v>474</v>
      </c>
      <c r="E327" s="5" t="s">
        <v>475</v>
      </c>
      <c r="F327" s="5" t="s">
        <v>475</v>
      </c>
      <c r="G327" s="5" t="s">
        <v>475</v>
      </c>
      <c r="H327" s="5">
        <v>0</v>
      </c>
      <c r="I327" s="5">
        <v>0</v>
      </c>
      <c r="J327" s="5">
        <v>0</v>
      </c>
      <c r="K327" s="5">
        <v>3246</v>
      </c>
      <c r="L327" s="5">
        <v>3246</v>
      </c>
      <c r="M327" s="5" t="s">
        <v>250</v>
      </c>
      <c r="N327" s="5" t="s">
        <v>478</v>
      </c>
      <c r="O327" s="5" t="s">
        <v>576</v>
      </c>
      <c r="P327" s="5" t="s">
        <v>495</v>
      </c>
      <c r="Q327" s="5" t="s">
        <v>717</v>
      </c>
      <c r="R327" s="5" t="s">
        <v>718</v>
      </c>
      <c r="S327" s="5">
        <v>3246</v>
      </c>
      <c r="T327" s="5">
        <v>0</v>
      </c>
      <c r="U327" s="5">
        <v>0</v>
      </c>
      <c r="V327" s="5">
        <v>0</v>
      </c>
      <c r="W327" s="5">
        <v>3246</v>
      </c>
      <c r="X327" s="5" t="s">
        <v>58</v>
      </c>
      <c r="Y327" s="5" t="s">
        <v>58</v>
      </c>
      <c r="Z327" s="5">
        <v>0</v>
      </c>
      <c r="AA327" s="5" t="s">
        <v>58</v>
      </c>
      <c r="AB327" s="5" t="s">
        <v>68</v>
      </c>
      <c r="AC327" s="5" t="s">
        <v>68</v>
      </c>
      <c r="AD327" s="5">
        <v>0</v>
      </c>
      <c r="AE327" s="5">
        <v>0</v>
      </c>
      <c r="AF327" s="5">
        <v>0</v>
      </c>
      <c r="AG327" s="5">
        <v>0</v>
      </c>
      <c r="AH327">
        <v>2.5623</v>
      </c>
      <c r="AI327">
        <v>0</v>
      </c>
      <c r="AJ327">
        <v>8317.2258000000002</v>
      </c>
      <c r="AK327" s="5">
        <v>0</v>
      </c>
      <c r="AL327" s="5">
        <v>8317.2258000000002</v>
      </c>
      <c r="AM327" s="5" t="s">
        <v>58</v>
      </c>
      <c r="AN327" s="5" t="s">
        <v>58</v>
      </c>
      <c r="AO327" s="5" t="s">
        <v>58</v>
      </c>
      <c r="AP327" s="5" t="s">
        <v>58</v>
      </c>
      <c r="AQ327" s="5" t="s">
        <v>58</v>
      </c>
      <c r="AR327" s="5" t="s">
        <v>58</v>
      </c>
      <c r="AS327" s="5">
        <v>3719</v>
      </c>
      <c r="AT327" s="5" t="s">
        <v>62</v>
      </c>
      <c r="AU327" s="5" t="s">
        <v>63</v>
      </c>
      <c r="AV327" s="5" t="s">
        <v>440</v>
      </c>
      <c r="AW327" s="5">
        <v>8317.2258000000002</v>
      </c>
      <c r="AX327" s="5">
        <v>34</v>
      </c>
    </row>
    <row r="328" spans="1:50">
      <c r="A328" s="5" t="s">
        <v>480</v>
      </c>
      <c r="B328" s="5" t="s">
        <v>412</v>
      </c>
      <c r="C328" s="5" t="s">
        <v>249</v>
      </c>
      <c r="D328" s="5">
        <v>41.5</v>
      </c>
      <c r="E328" s="5">
        <v>13.1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4360</v>
      </c>
      <c r="L328" s="5">
        <v>4360</v>
      </c>
      <c r="M328" s="5" t="s">
        <v>250</v>
      </c>
      <c r="N328" s="5" t="s">
        <v>478</v>
      </c>
      <c r="O328" s="5" t="s">
        <v>459</v>
      </c>
      <c r="P328" s="5" t="s">
        <v>28</v>
      </c>
      <c r="Q328" s="5" t="s">
        <v>722</v>
      </c>
      <c r="R328" s="5" t="s">
        <v>723</v>
      </c>
      <c r="S328" s="5">
        <v>4360</v>
      </c>
      <c r="T328" s="5">
        <v>0</v>
      </c>
      <c r="U328" s="5">
        <v>0</v>
      </c>
      <c r="V328" s="5">
        <v>0</v>
      </c>
      <c r="W328" s="5">
        <v>4360</v>
      </c>
      <c r="X328" s="5">
        <v>41.5</v>
      </c>
      <c r="Y328" s="5">
        <v>13.1</v>
      </c>
      <c r="Z328" s="5">
        <v>105</v>
      </c>
      <c r="AA328" s="5">
        <v>332</v>
      </c>
      <c r="AB328" s="5">
        <v>3.2</v>
      </c>
      <c r="AC328" s="5">
        <v>150</v>
      </c>
      <c r="AD328" s="5">
        <v>0</v>
      </c>
      <c r="AE328" s="5">
        <v>1990</v>
      </c>
      <c r="AF328" s="5">
        <v>1370</v>
      </c>
      <c r="AG328" s="5">
        <v>0</v>
      </c>
      <c r="AH328">
        <v>2.0407000000000002</v>
      </c>
      <c r="AI328">
        <v>0</v>
      </c>
      <c r="AJ328">
        <v>8897.4520000000011</v>
      </c>
      <c r="AK328" s="5">
        <v>0</v>
      </c>
      <c r="AL328" s="5">
        <v>8897.4520000000011</v>
      </c>
      <c r="AM328" s="5">
        <v>840</v>
      </c>
      <c r="AN328" s="5">
        <v>1511</v>
      </c>
      <c r="AO328" s="5">
        <v>1849</v>
      </c>
      <c r="AP328" s="5">
        <v>0</v>
      </c>
      <c r="AQ328" s="5">
        <v>0</v>
      </c>
      <c r="AR328" s="5">
        <v>0</v>
      </c>
      <c r="AS328" s="5">
        <v>3719</v>
      </c>
      <c r="AT328" s="5" t="s">
        <v>62</v>
      </c>
      <c r="AU328" s="5" t="s">
        <v>63</v>
      </c>
      <c r="AV328" s="5" t="s">
        <v>52</v>
      </c>
      <c r="AW328" s="5">
        <v>0</v>
      </c>
      <c r="AX328" s="5">
        <v>91</v>
      </c>
    </row>
    <row r="329" spans="1:50">
      <c r="A329" s="5" t="s">
        <v>473</v>
      </c>
      <c r="B329" s="5" t="s">
        <v>413</v>
      </c>
      <c r="C329" s="5" t="s">
        <v>249</v>
      </c>
      <c r="D329" s="5" t="s">
        <v>474</v>
      </c>
      <c r="E329" s="5" t="s">
        <v>475</v>
      </c>
      <c r="F329" s="5" t="s">
        <v>475</v>
      </c>
      <c r="G329" s="5" t="s">
        <v>475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 t="s">
        <v>250</v>
      </c>
      <c r="N329" s="5" t="s">
        <v>478</v>
      </c>
      <c r="O329" s="5" t="s">
        <v>459</v>
      </c>
      <c r="P329" s="5" t="s">
        <v>28</v>
      </c>
      <c r="Q329" s="5" t="s">
        <v>707</v>
      </c>
      <c r="R329" s="5" t="s">
        <v>723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 t="s">
        <v>58</v>
      </c>
      <c r="Y329" s="5" t="s">
        <v>58</v>
      </c>
      <c r="Z329" s="5">
        <v>0</v>
      </c>
      <c r="AA329" s="5">
        <v>0</v>
      </c>
      <c r="AB329" s="5" t="s">
        <v>68</v>
      </c>
      <c r="AC329" s="5" t="s">
        <v>68</v>
      </c>
      <c r="AD329" s="5">
        <v>0</v>
      </c>
      <c r="AE329" s="5">
        <v>0</v>
      </c>
      <c r="AF329" s="5">
        <v>490</v>
      </c>
      <c r="AG329" s="5">
        <v>0</v>
      </c>
      <c r="AH329">
        <v>2.1724999999999999</v>
      </c>
      <c r="AI329">
        <v>0</v>
      </c>
      <c r="AJ329">
        <v>0</v>
      </c>
      <c r="AK329" s="5">
        <v>0</v>
      </c>
      <c r="AL329" s="5">
        <v>0</v>
      </c>
      <c r="AM329" s="5">
        <v>41</v>
      </c>
      <c r="AN329" s="5">
        <v>310</v>
      </c>
      <c r="AO329" s="5">
        <v>161</v>
      </c>
      <c r="AP329" s="5">
        <v>0</v>
      </c>
      <c r="AQ329" s="5">
        <v>0</v>
      </c>
      <c r="AR329" s="5">
        <v>0</v>
      </c>
      <c r="AS329" s="5">
        <v>3719</v>
      </c>
      <c r="AT329" s="5" t="s">
        <v>62</v>
      </c>
      <c r="AU329" s="5" t="s">
        <v>63</v>
      </c>
      <c r="AV329" s="5" t="s">
        <v>52</v>
      </c>
      <c r="AW329" s="5">
        <v>0</v>
      </c>
      <c r="AX329" s="5">
        <v>91</v>
      </c>
    </row>
    <row r="330" spans="1:50">
      <c r="A330" s="5" t="s">
        <v>477</v>
      </c>
      <c r="B330" s="5" t="s">
        <v>414</v>
      </c>
      <c r="C330" s="5" t="s">
        <v>249</v>
      </c>
      <c r="D330" s="5" t="s">
        <v>474</v>
      </c>
      <c r="E330" s="5" t="s">
        <v>475</v>
      </c>
      <c r="F330" s="5" t="s">
        <v>475</v>
      </c>
      <c r="G330" s="5" t="s">
        <v>475</v>
      </c>
      <c r="H330" s="5">
        <v>1000</v>
      </c>
      <c r="I330" s="5">
        <v>1000</v>
      </c>
      <c r="J330" s="5">
        <v>1000</v>
      </c>
      <c r="K330" s="5">
        <v>2520</v>
      </c>
      <c r="L330" s="5">
        <v>2520</v>
      </c>
      <c r="M330" s="5" t="s">
        <v>250</v>
      </c>
      <c r="N330" s="5" t="s">
        <v>478</v>
      </c>
      <c r="O330" s="5" t="s">
        <v>459</v>
      </c>
      <c r="P330" s="5" t="s">
        <v>28</v>
      </c>
      <c r="Q330" s="5" t="s">
        <v>724</v>
      </c>
      <c r="R330" s="5" t="s">
        <v>724</v>
      </c>
      <c r="S330" s="5">
        <v>2520</v>
      </c>
      <c r="T330" s="5">
        <v>0</v>
      </c>
      <c r="U330" s="5">
        <v>0</v>
      </c>
      <c r="V330" s="5">
        <v>0</v>
      </c>
      <c r="W330" s="5">
        <v>3520</v>
      </c>
      <c r="X330" s="5" t="s">
        <v>58</v>
      </c>
      <c r="Y330" s="5" t="s">
        <v>58</v>
      </c>
      <c r="Z330" s="5">
        <v>0</v>
      </c>
      <c r="AA330" s="5" t="s">
        <v>58</v>
      </c>
      <c r="AB330" s="5" t="s">
        <v>68</v>
      </c>
      <c r="AC330" s="5" t="s">
        <v>68</v>
      </c>
      <c r="AD330" s="5">
        <v>0</v>
      </c>
      <c r="AE330" s="5">
        <v>0</v>
      </c>
      <c r="AF330" s="5">
        <v>0</v>
      </c>
      <c r="AG330" s="5">
        <v>0</v>
      </c>
      <c r="AH330">
        <v>5.1433999999999997</v>
      </c>
      <c r="AI330">
        <v>5143.3999999999996</v>
      </c>
      <c r="AJ330">
        <v>12961.367999999999</v>
      </c>
      <c r="AK330" s="5">
        <v>0</v>
      </c>
      <c r="AL330" s="5">
        <v>18104.768</v>
      </c>
      <c r="AM330" s="5" t="s">
        <v>58</v>
      </c>
      <c r="AN330" s="5" t="s">
        <v>58</v>
      </c>
      <c r="AO330" s="5" t="s">
        <v>58</v>
      </c>
      <c r="AP330" s="5" t="s">
        <v>58</v>
      </c>
      <c r="AQ330" s="5" t="s">
        <v>58</v>
      </c>
      <c r="AR330" s="5" t="s">
        <v>58</v>
      </c>
      <c r="AS330" s="5">
        <v>3719</v>
      </c>
      <c r="AT330" s="5" t="s">
        <v>62</v>
      </c>
      <c r="AU330" s="5" t="s">
        <v>63</v>
      </c>
      <c r="AV330" s="5" t="s">
        <v>440</v>
      </c>
      <c r="AW330" s="5">
        <v>12961.367999999999</v>
      </c>
      <c r="AX330" s="5">
        <v>29</v>
      </c>
    </row>
    <row r="331" spans="1:50">
      <c r="A331" s="5" t="s">
        <v>497</v>
      </c>
      <c r="B331" s="5" t="s">
        <v>415</v>
      </c>
      <c r="C331" s="5" t="s">
        <v>249</v>
      </c>
      <c r="D331" s="5" t="s">
        <v>474</v>
      </c>
      <c r="E331" s="5">
        <v>0</v>
      </c>
      <c r="F331" s="5" t="s">
        <v>475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 t="s">
        <v>250</v>
      </c>
      <c r="N331" s="5" t="s">
        <v>478</v>
      </c>
      <c r="O331" s="5" t="s">
        <v>459</v>
      </c>
      <c r="P331" s="5" t="s">
        <v>28</v>
      </c>
      <c r="Q331" s="5" t="s">
        <v>725</v>
      </c>
      <c r="R331" s="5" t="s">
        <v>725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 t="s">
        <v>58</v>
      </c>
      <c r="Y331" s="5">
        <v>0</v>
      </c>
      <c r="Z331" s="5">
        <v>0</v>
      </c>
      <c r="AA331" s="5">
        <v>216</v>
      </c>
      <c r="AB331" s="5" t="s">
        <v>65</v>
      </c>
      <c r="AC331" s="5" t="s">
        <v>65</v>
      </c>
      <c r="AD331" s="5">
        <v>0</v>
      </c>
      <c r="AE331" s="5">
        <v>1492</v>
      </c>
      <c r="AF331" s="5">
        <v>2048</v>
      </c>
      <c r="AG331" s="5">
        <v>456</v>
      </c>
      <c r="AH331">
        <v>0.42499999999999999</v>
      </c>
      <c r="AI331">
        <v>0</v>
      </c>
      <c r="AJ331">
        <v>0</v>
      </c>
      <c r="AK331" s="5">
        <v>0</v>
      </c>
      <c r="AL331" s="5">
        <v>0</v>
      </c>
      <c r="AM331" s="5">
        <v>2000</v>
      </c>
      <c r="AN331" s="5">
        <v>2000</v>
      </c>
      <c r="AO331" s="5">
        <v>2000</v>
      </c>
      <c r="AP331" s="5">
        <v>2000</v>
      </c>
      <c r="AQ331" s="5">
        <v>2000</v>
      </c>
      <c r="AR331" s="5">
        <v>2000</v>
      </c>
      <c r="AS331" s="5">
        <v>3719</v>
      </c>
      <c r="AT331" s="5" t="s">
        <v>62</v>
      </c>
      <c r="AU331" s="5" t="s">
        <v>63</v>
      </c>
      <c r="AV331" s="5" t="s">
        <v>52</v>
      </c>
      <c r="AW331" s="5">
        <v>0</v>
      </c>
      <c r="AX331" s="5">
        <v>91</v>
      </c>
    </row>
    <row r="332" spans="1:50">
      <c r="A332" s="5" t="s">
        <v>490</v>
      </c>
      <c r="B332" s="5" t="s">
        <v>416</v>
      </c>
      <c r="C332" s="5" t="s">
        <v>249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 t="s">
        <v>250</v>
      </c>
      <c r="N332" s="5" t="s">
        <v>478</v>
      </c>
      <c r="O332" s="5" t="s">
        <v>459</v>
      </c>
      <c r="P332" s="5" t="s">
        <v>28</v>
      </c>
      <c r="Q332" s="5" t="s">
        <v>559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3750</v>
      </c>
      <c r="AA332" s="5">
        <v>1667</v>
      </c>
      <c r="AB332" s="5">
        <v>0.4</v>
      </c>
      <c r="AC332" s="5">
        <v>50</v>
      </c>
      <c r="AD332" s="5">
        <v>3603</v>
      </c>
      <c r="AE332" s="5">
        <v>11397</v>
      </c>
      <c r="AF332" s="5">
        <v>0</v>
      </c>
      <c r="AG332" s="5">
        <v>0</v>
      </c>
      <c r="AH332">
        <v>3.4599999999999999E-2</v>
      </c>
      <c r="AI332">
        <v>0</v>
      </c>
      <c r="AJ332">
        <v>0</v>
      </c>
      <c r="AK332" s="5">
        <v>0</v>
      </c>
      <c r="AL332" s="5">
        <v>0</v>
      </c>
      <c r="AM332" s="5">
        <v>17500</v>
      </c>
      <c r="AN332" s="5">
        <v>20000</v>
      </c>
      <c r="AO332" s="5">
        <v>20000</v>
      </c>
      <c r="AP332" s="5">
        <v>20000</v>
      </c>
      <c r="AQ332" s="5">
        <v>20000</v>
      </c>
      <c r="AR332" s="5">
        <v>20000</v>
      </c>
      <c r="AS332" s="5">
        <v>3719</v>
      </c>
      <c r="AT332" s="5" t="s">
        <v>62</v>
      </c>
      <c r="AU332" s="5" t="s">
        <v>63</v>
      </c>
      <c r="AV332" s="5" t="s">
        <v>52</v>
      </c>
      <c r="AW332" s="5">
        <v>0</v>
      </c>
      <c r="AX332" s="5">
        <v>91</v>
      </c>
    </row>
    <row r="333" spans="1:50">
      <c r="A333" s="5" t="s">
        <v>490</v>
      </c>
      <c r="B333" s="5" t="s">
        <v>417</v>
      </c>
      <c r="C333" s="5" t="s">
        <v>249</v>
      </c>
      <c r="D333" s="5">
        <v>0</v>
      </c>
      <c r="E333" s="5" t="s">
        <v>475</v>
      </c>
      <c r="F333" s="5">
        <v>0</v>
      </c>
      <c r="G333" s="5" t="s">
        <v>475</v>
      </c>
      <c r="H333" s="5">
        <v>0</v>
      </c>
      <c r="I333" s="5">
        <v>0</v>
      </c>
      <c r="J333" s="5">
        <v>0</v>
      </c>
      <c r="K333" s="5">
        <v>20000</v>
      </c>
      <c r="L333" s="5">
        <v>0</v>
      </c>
      <c r="M333" s="5" t="s">
        <v>250</v>
      </c>
      <c r="N333" s="5" t="s">
        <v>476</v>
      </c>
      <c r="O333" s="5" t="s">
        <v>459</v>
      </c>
      <c r="P333" s="5" t="s">
        <v>28</v>
      </c>
      <c r="Q333" s="5" t="s">
        <v>707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 t="s">
        <v>58</v>
      </c>
      <c r="Z333" s="5">
        <v>6875</v>
      </c>
      <c r="AA333" s="5">
        <v>0</v>
      </c>
      <c r="AB333" s="5" t="s">
        <v>68</v>
      </c>
      <c r="AC333" s="5" t="s">
        <v>68</v>
      </c>
      <c r="AD333" s="5">
        <v>0</v>
      </c>
      <c r="AE333" s="5">
        <v>0</v>
      </c>
      <c r="AF333" s="5">
        <v>12757</v>
      </c>
      <c r="AG333" s="5">
        <v>79000</v>
      </c>
      <c r="AH333">
        <v>0.43519999999999998</v>
      </c>
      <c r="AI333">
        <v>0</v>
      </c>
      <c r="AJ333">
        <v>0</v>
      </c>
      <c r="AK333" s="5">
        <v>0</v>
      </c>
      <c r="AL333" s="5">
        <v>0</v>
      </c>
      <c r="AM333" s="5">
        <v>15000</v>
      </c>
      <c r="AN333" s="5">
        <v>30000</v>
      </c>
      <c r="AO333" s="5">
        <v>70000</v>
      </c>
      <c r="AP333" s="5">
        <v>70000</v>
      </c>
      <c r="AQ333" s="5">
        <v>70000</v>
      </c>
      <c r="AR333" s="5">
        <v>70000</v>
      </c>
      <c r="AS333" s="5">
        <v>3719</v>
      </c>
      <c r="AT333" s="5" t="s">
        <v>62</v>
      </c>
      <c r="AU333" s="5" t="s">
        <v>63</v>
      </c>
      <c r="AV333" s="5" t="s">
        <v>52</v>
      </c>
      <c r="AW333" s="5">
        <v>0</v>
      </c>
      <c r="AX333" s="5">
        <v>91</v>
      </c>
    </row>
    <row r="334" spans="1:50">
      <c r="A334" s="5" t="s">
        <v>490</v>
      </c>
      <c r="B334" s="5" t="s">
        <v>418</v>
      </c>
      <c r="C334" s="5" t="s">
        <v>383</v>
      </c>
      <c r="D334" s="5">
        <v>4.4000000000000004</v>
      </c>
      <c r="E334" s="5">
        <v>48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108416</v>
      </c>
      <c r="L334" s="5">
        <v>133316</v>
      </c>
      <c r="M334" s="5" t="s">
        <v>250</v>
      </c>
      <c r="N334" s="5" t="s">
        <v>478</v>
      </c>
      <c r="O334" s="5" t="s">
        <v>459</v>
      </c>
      <c r="P334" s="5" t="s">
        <v>28</v>
      </c>
      <c r="Q334" s="5" t="s">
        <v>726</v>
      </c>
      <c r="R334" s="5">
        <v>0</v>
      </c>
      <c r="S334" s="5">
        <v>0</v>
      </c>
      <c r="T334" s="5">
        <v>0</v>
      </c>
      <c r="U334" s="5">
        <v>133316</v>
      </c>
      <c r="V334" s="5">
        <v>0</v>
      </c>
      <c r="W334" s="5">
        <v>133316</v>
      </c>
      <c r="X334" s="5">
        <v>4.4000000000000004</v>
      </c>
      <c r="Y334" s="5">
        <v>48</v>
      </c>
      <c r="Z334" s="5">
        <v>30052</v>
      </c>
      <c r="AA334" s="5">
        <v>2778</v>
      </c>
      <c r="AB334" s="5">
        <v>0.1</v>
      </c>
      <c r="AC334" s="5">
        <v>50</v>
      </c>
      <c r="AD334" s="5">
        <v>25000</v>
      </c>
      <c r="AE334" s="5">
        <v>0</v>
      </c>
      <c r="AF334" s="5">
        <v>0</v>
      </c>
      <c r="AG334" s="5">
        <v>0</v>
      </c>
      <c r="AH334">
        <v>4.8599999999999997E-2</v>
      </c>
      <c r="AI334">
        <v>0</v>
      </c>
      <c r="AJ334">
        <v>6479.1575999999995</v>
      </c>
      <c r="AK334" s="5">
        <v>6479.1575999999995</v>
      </c>
      <c r="AL334" s="5">
        <v>6479.1575999999995</v>
      </c>
      <c r="AM334" s="5">
        <v>120000</v>
      </c>
      <c r="AN334" s="5">
        <v>120000</v>
      </c>
      <c r="AO334" s="5">
        <v>60000</v>
      </c>
      <c r="AP334" s="5">
        <v>60000</v>
      </c>
      <c r="AQ334" s="5">
        <v>60000</v>
      </c>
      <c r="AR334" s="5">
        <v>60000</v>
      </c>
      <c r="AS334" s="5">
        <v>3719</v>
      </c>
      <c r="AT334" s="5" t="s">
        <v>62</v>
      </c>
      <c r="AU334" s="5" t="s">
        <v>63</v>
      </c>
      <c r="AV334" s="5" t="s">
        <v>52</v>
      </c>
      <c r="AW334" s="5">
        <v>0</v>
      </c>
      <c r="AX334" s="5">
        <v>91</v>
      </c>
    </row>
    <row r="335" spans="1:50">
      <c r="A335" s="5" t="s">
        <v>480</v>
      </c>
      <c r="B335" s="5" t="s">
        <v>419</v>
      </c>
      <c r="C335" s="5" t="s">
        <v>383</v>
      </c>
      <c r="D335" s="5">
        <v>117.3</v>
      </c>
      <c r="E335" s="5">
        <v>39.6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423000</v>
      </c>
      <c r="L335" s="5">
        <v>396000</v>
      </c>
      <c r="M335" s="5" t="s">
        <v>191</v>
      </c>
      <c r="N335" s="5" t="s">
        <v>478</v>
      </c>
      <c r="O335" s="5" t="s">
        <v>459</v>
      </c>
      <c r="P335" s="5" t="s">
        <v>28</v>
      </c>
      <c r="Q335" s="5" t="s">
        <v>536</v>
      </c>
      <c r="R335" s="5" t="s">
        <v>536</v>
      </c>
      <c r="S335" s="5">
        <v>204000</v>
      </c>
      <c r="T335" s="5">
        <v>0</v>
      </c>
      <c r="U335" s="5">
        <v>192000</v>
      </c>
      <c r="V335" s="5">
        <v>0</v>
      </c>
      <c r="W335" s="5">
        <v>396000</v>
      </c>
      <c r="X335" s="5">
        <v>117.3</v>
      </c>
      <c r="Y335" s="5">
        <v>39.6</v>
      </c>
      <c r="Z335" s="5">
        <v>3375</v>
      </c>
      <c r="AA335" s="5">
        <v>10000</v>
      </c>
      <c r="AB335" s="5">
        <v>3</v>
      </c>
      <c r="AC335" s="5">
        <v>150</v>
      </c>
      <c r="AD335" s="5">
        <v>0</v>
      </c>
      <c r="AE335" s="5">
        <v>60000</v>
      </c>
      <c r="AF335" s="5">
        <v>30000</v>
      </c>
      <c r="AG335" s="5">
        <v>0</v>
      </c>
      <c r="AH335">
        <v>2.46E-2</v>
      </c>
      <c r="AI335">
        <v>0</v>
      </c>
      <c r="AJ335">
        <v>9741.6</v>
      </c>
      <c r="AK335" s="5">
        <v>4723.2</v>
      </c>
      <c r="AL335" s="5">
        <v>9741.6</v>
      </c>
      <c r="AM335" s="5">
        <v>150000</v>
      </c>
      <c r="AN335" s="5">
        <v>90000</v>
      </c>
      <c r="AO335" s="5">
        <v>100000</v>
      </c>
      <c r="AP335" s="5">
        <v>100000</v>
      </c>
      <c r="AQ335" s="5">
        <v>100000</v>
      </c>
      <c r="AR335" s="5">
        <v>100000</v>
      </c>
      <c r="AS335" s="5">
        <v>3719</v>
      </c>
      <c r="AT335" s="5" t="s">
        <v>62</v>
      </c>
      <c r="AU335" s="5" t="s">
        <v>63</v>
      </c>
      <c r="AV335" s="5" t="s">
        <v>52</v>
      </c>
      <c r="AW335" s="5">
        <v>0</v>
      </c>
      <c r="AX335" s="5">
        <v>91</v>
      </c>
    </row>
    <row r="336" spans="1:50">
      <c r="A336" s="5" t="s">
        <v>480</v>
      </c>
      <c r="B336" s="5" t="s">
        <v>420</v>
      </c>
      <c r="C336" s="5" t="s">
        <v>383</v>
      </c>
      <c r="D336" s="5">
        <v>35.4</v>
      </c>
      <c r="E336" s="5">
        <v>29.9</v>
      </c>
      <c r="F336" s="5">
        <v>16.2</v>
      </c>
      <c r="G336" s="5">
        <v>13.6</v>
      </c>
      <c r="H336" s="5">
        <v>606000</v>
      </c>
      <c r="I336" s="5">
        <v>606000</v>
      </c>
      <c r="J336" s="5">
        <v>606000</v>
      </c>
      <c r="K336" s="5">
        <v>1410000</v>
      </c>
      <c r="L336" s="5">
        <v>1329000</v>
      </c>
      <c r="M336" s="5" t="s">
        <v>191</v>
      </c>
      <c r="N336" s="5" t="s">
        <v>478</v>
      </c>
      <c r="O336" s="5" t="s">
        <v>459</v>
      </c>
      <c r="P336" s="5" t="s">
        <v>28</v>
      </c>
      <c r="Q336" s="5" t="s">
        <v>508</v>
      </c>
      <c r="R336" s="5" t="s">
        <v>727</v>
      </c>
      <c r="S336" s="5">
        <v>492000</v>
      </c>
      <c r="T336" s="5">
        <v>0</v>
      </c>
      <c r="U336" s="5">
        <v>837000</v>
      </c>
      <c r="V336" s="5">
        <v>0</v>
      </c>
      <c r="W336" s="5">
        <v>1935000</v>
      </c>
      <c r="X336" s="5">
        <v>51.6</v>
      </c>
      <c r="Y336" s="5">
        <v>43.5</v>
      </c>
      <c r="Z336" s="5">
        <v>37500</v>
      </c>
      <c r="AA336" s="5">
        <v>44444</v>
      </c>
      <c r="AB336" s="5">
        <v>1.2</v>
      </c>
      <c r="AC336" s="5">
        <v>100</v>
      </c>
      <c r="AD336" s="5">
        <v>0</v>
      </c>
      <c r="AE336" s="5">
        <v>260000</v>
      </c>
      <c r="AF336" s="5">
        <v>140000</v>
      </c>
      <c r="AG336" s="5">
        <v>0</v>
      </c>
      <c r="AH336">
        <v>2.4400000000000002E-2</v>
      </c>
      <c r="AI336">
        <v>14786.400000000001</v>
      </c>
      <c r="AJ336">
        <v>32427.600000000002</v>
      </c>
      <c r="AK336" s="5">
        <v>20422.800000000003</v>
      </c>
      <c r="AL336" s="5">
        <v>47214</v>
      </c>
      <c r="AM336" s="5">
        <v>600000</v>
      </c>
      <c r="AN336" s="5">
        <v>300000</v>
      </c>
      <c r="AO336" s="5">
        <v>300000</v>
      </c>
      <c r="AP336" s="5">
        <v>300000</v>
      </c>
      <c r="AQ336" s="5">
        <v>300000</v>
      </c>
      <c r="AR336" s="5">
        <v>300000</v>
      </c>
      <c r="AS336" s="5">
        <v>3719</v>
      </c>
      <c r="AT336" s="5" t="s">
        <v>62</v>
      </c>
      <c r="AU336" s="5" t="s">
        <v>63</v>
      </c>
      <c r="AV336" s="5" t="s">
        <v>440</v>
      </c>
      <c r="AW336" s="5">
        <v>32427.600000000002</v>
      </c>
      <c r="AX336" s="5">
        <v>13</v>
      </c>
    </row>
    <row r="337" spans="1:50">
      <c r="A337" s="5" t="s">
        <v>490</v>
      </c>
      <c r="B337" s="5" t="s">
        <v>421</v>
      </c>
      <c r="C337" s="5" t="s">
        <v>383</v>
      </c>
      <c r="D337" s="5">
        <v>0</v>
      </c>
      <c r="E337" s="5" t="s">
        <v>475</v>
      </c>
      <c r="F337" s="5">
        <v>0</v>
      </c>
      <c r="G337" s="5" t="s">
        <v>475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 t="s">
        <v>250</v>
      </c>
      <c r="N337" s="5" t="s">
        <v>478</v>
      </c>
      <c r="O337" s="5" t="s">
        <v>459</v>
      </c>
      <c r="P337" s="5" t="s">
        <v>28</v>
      </c>
      <c r="Q337" s="5" t="s">
        <v>707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 t="s">
        <v>58</v>
      </c>
      <c r="Z337" s="5">
        <v>375</v>
      </c>
      <c r="AA337" s="5">
        <v>0</v>
      </c>
      <c r="AB337" s="5" t="s">
        <v>68</v>
      </c>
      <c r="AC337" s="5" t="s">
        <v>68</v>
      </c>
      <c r="AD337" s="5">
        <v>0</v>
      </c>
      <c r="AE337" s="5">
        <v>0</v>
      </c>
      <c r="AF337" s="5">
        <v>0</v>
      </c>
      <c r="AG337" s="5">
        <v>0</v>
      </c>
      <c r="AH337">
        <v>3.8100000000000002E-2</v>
      </c>
      <c r="AI337">
        <v>0</v>
      </c>
      <c r="AJ337">
        <v>0</v>
      </c>
      <c r="AK337" s="5">
        <v>0</v>
      </c>
      <c r="AL337" s="5">
        <v>0</v>
      </c>
      <c r="AM337" s="5">
        <v>12000</v>
      </c>
      <c r="AN337" s="5">
        <v>0</v>
      </c>
      <c r="AO337" s="5">
        <v>0</v>
      </c>
      <c r="AP337" s="5">
        <v>0</v>
      </c>
      <c r="AQ337" s="5">
        <v>0</v>
      </c>
      <c r="AR337" s="5">
        <v>0</v>
      </c>
      <c r="AS337" s="5">
        <v>3719</v>
      </c>
      <c r="AT337" s="5" t="s">
        <v>62</v>
      </c>
      <c r="AU337" s="5" t="s">
        <v>63</v>
      </c>
      <c r="AV337" s="5" t="s">
        <v>52</v>
      </c>
      <c r="AW337" s="5">
        <v>0</v>
      </c>
      <c r="AX337" s="5">
        <v>91</v>
      </c>
    </row>
    <row r="338" spans="1:50">
      <c r="A338" s="5" t="s">
        <v>477</v>
      </c>
      <c r="B338" s="5" t="s">
        <v>422</v>
      </c>
      <c r="C338" s="5" t="s">
        <v>383</v>
      </c>
      <c r="D338" s="5" t="s">
        <v>474</v>
      </c>
      <c r="E338" s="5" t="s">
        <v>475</v>
      </c>
      <c r="F338" s="5" t="s">
        <v>475</v>
      </c>
      <c r="G338" s="5" t="s">
        <v>475</v>
      </c>
      <c r="H338" s="5">
        <v>47500</v>
      </c>
      <c r="I338" s="5">
        <v>47500</v>
      </c>
      <c r="J338" s="5">
        <v>0</v>
      </c>
      <c r="K338" s="5">
        <v>0</v>
      </c>
      <c r="L338" s="5">
        <v>0</v>
      </c>
      <c r="M338" s="5" t="s">
        <v>250</v>
      </c>
      <c r="N338" s="5" t="s">
        <v>476</v>
      </c>
      <c r="O338" s="5" t="s">
        <v>459</v>
      </c>
      <c r="P338" s="5" t="s">
        <v>28</v>
      </c>
      <c r="Q338" s="5" t="s">
        <v>582</v>
      </c>
      <c r="R338" s="5" t="s">
        <v>582</v>
      </c>
      <c r="S338" s="5">
        <v>0</v>
      </c>
      <c r="T338" s="5">
        <v>0</v>
      </c>
      <c r="U338" s="5">
        <v>0</v>
      </c>
      <c r="V338" s="5">
        <v>0</v>
      </c>
      <c r="W338" s="5">
        <v>47500</v>
      </c>
      <c r="X338" s="5" t="s">
        <v>58</v>
      </c>
      <c r="Y338" s="5" t="s">
        <v>58</v>
      </c>
      <c r="Z338" s="5">
        <v>0</v>
      </c>
      <c r="AA338" s="5" t="s">
        <v>58</v>
      </c>
      <c r="AB338" s="5" t="s">
        <v>68</v>
      </c>
      <c r="AC338" s="5" t="s">
        <v>68</v>
      </c>
      <c r="AD338" s="5">
        <v>0</v>
      </c>
      <c r="AE338" s="5">
        <v>0</v>
      </c>
      <c r="AF338" s="5">
        <v>0</v>
      </c>
      <c r="AG338" s="5">
        <v>0</v>
      </c>
      <c r="AH338">
        <v>0.14000000000000001</v>
      </c>
      <c r="AI338">
        <v>6650.0000000000009</v>
      </c>
      <c r="AJ338">
        <v>0</v>
      </c>
      <c r="AK338" s="5">
        <v>0</v>
      </c>
      <c r="AL338" s="5">
        <v>6650.0000000000009</v>
      </c>
      <c r="AM338" s="5" t="s">
        <v>58</v>
      </c>
      <c r="AN338" s="5" t="s">
        <v>58</v>
      </c>
      <c r="AO338" s="5" t="s">
        <v>58</v>
      </c>
      <c r="AP338" s="5" t="s">
        <v>58</v>
      </c>
      <c r="AQ338" s="5" t="s">
        <v>58</v>
      </c>
      <c r="AR338" s="5" t="s">
        <v>58</v>
      </c>
      <c r="AS338" s="5">
        <v>3719</v>
      </c>
      <c r="AT338" s="5" t="s">
        <v>62</v>
      </c>
      <c r="AU338" s="5" t="s">
        <v>63</v>
      </c>
      <c r="AV338" s="5" t="s">
        <v>440</v>
      </c>
      <c r="AW338" s="5">
        <v>0</v>
      </c>
      <c r="AX338" s="5">
        <v>91</v>
      </c>
    </row>
    <row r="339" spans="1:50">
      <c r="A339" s="5" t="s">
        <v>480</v>
      </c>
      <c r="B339" s="5" t="s">
        <v>423</v>
      </c>
      <c r="C339" s="5" t="s">
        <v>383</v>
      </c>
      <c r="D339" s="5">
        <v>11.4</v>
      </c>
      <c r="E339" s="5">
        <v>1.5</v>
      </c>
      <c r="F339" s="5">
        <v>193.2</v>
      </c>
      <c r="G339" s="5">
        <v>25</v>
      </c>
      <c r="H339" s="5">
        <v>672500</v>
      </c>
      <c r="I339" s="5">
        <v>672500</v>
      </c>
      <c r="J339" s="5">
        <v>672500</v>
      </c>
      <c r="K339" s="5">
        <v>29659</v>
      </c>
      <c r="L339" s="5">
        <v>39659</v>
      </c>
      <c r="M339" s="5" t="s">
        <v>250</v>
      </c>
      <c r="N339" s="5" t="s">
        <v>476</v>
      </c>
      <c r="O339" s="5" t="s">
        <v>459</v>
      </c>
      <c r="P339" s="5" t="s">
        <v>28</v>
      </c>
      <c r="Q339" s="5" t="s">
        <v>582</v>
      </c>
      <c r="R339" s="5" t="s">
        <v>582</v>
      </c>
      <c r="S339" s="5">
        <v>0</v>
      </c>
      <c r="T339" s="5">
        <v>12500</v>
      </c>
      <c r="U339" s="5">
        <v>27159</v>
      </c>
      <c r="V339" s="5">
        <v>0</v>
      </c>
      <c r="W339" s="5">
        <v>712159</v>
      </c>
      <c r="X339" s="5">
        <v>204.6</v>
      </c>
      <c r="Y339" s="5">
        <v>26.4</v>
      </c>
      <c r="Z339" s="5">
        <v>3480</v>
      </c>
      <c r="AA339" s="5">
        <v>26944</v>
      </c>
      <c r="AB339" s="5">
        <v>7.7</v>
      </c>
      <c r="AC339" s="5">
        <v>150</v>
      </c>
      <c r="AD339" s="5">
        <v>0</v>
      </c>
      <c r="AE339" s="5">
        <v>135000</v>
      </c>
      <c r="AF339" s="5">
        <v>140000</v>
      </c>
      <c r="AG339" s="5">
        <v>140000</v>
      </c>
      <c r="AH339">
        <v>0.1108</v>
      </c>
      <c r="AI339">
        <v>74513</v>
      </c>
      <c r="AJ339">
        <v>4394.2172</v>
      </c>
      <c r="AK339" s="5">
        <v>4394.2172</v>
      </c>
      <c r="AL339" s="5">
        <v>78907.217199999999</v>
      </c>
      <c r="AM339" s="5">
        <v>12500</v>
      </c>
      <c r="AN339" s="5">
        <v>120000</v>
      </c>
      <c r="AO339" s="5">
        <v>120000</v>
      </c>
      <c r="AP339" s="5">
        <v>120000</v>
      </c>
      <c r="AQ339" s="5">
        <v>120000</v>
      </c>
      <c r="AR339" s="5">
        <v>120000</v>
      </c>
      <c r="AS339" s="5">
        <v>3719</v>
      </c>
      <c r="AT339" s="5" t="s">
        <v>62</v>
      </c>
      <c r="AU339" s="5" t="s">
        <v>63</v>
      </c>
      <c r="AV339" s="5" t="s">
        <v>52</v>
      </c>
      <c r="AW339" s="5">
        <v>0</v>
      </c>
      <c r="AX339" s="5">
        <v>91</v>
      </c>
    </row>
    <row r="340" spans="1:50">
      <c r="A340" s="5" t="s">
        <v>473</v>
      </c>
      <c r="B340" s="5" t="s">
        <v>424</v>
      </c>
      <c r="C340" s="5" t="s">
        <v>383</v>
      </c>
      <c r="D340" s="5" t="s">
        <v>474</v>
      </c>
      <c r="E340" s="5" t="s">
        <v>475</v>
      </c>
      <c r="F340" s="5" t="s">
        <v>475</v>
      </c>
      <c r="G340" s="5" t="s">
        <v>475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 t="s">
        <v>250</v>
      </c>
      <c r="N340" s="5" t="s">
        <v>478</v>
      </c>
      <c r="O340" s="5" t="s">
        <v>459</v>
      </c>
      <c r="P340" s="5" t="s">
        <v>28</v>
      </c>
      <c r="Q340" s="5" t="s">
        <v>707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 t="s">
        <v>58</v>
      </c>
      <c r="Y340" s="5" t="s">
        <v>58</v>
      </c>
      <c r="Z340" s="5">
        <v>0</v>
      </c>
      <c r="AA340" s="5" t="s">
        <v>58</v>
      </c>
      <c r="AB340" s="5" t="s">
        <v>68</v>
      </c>
      <c r="AC340" s="5" t="s">
        <v>68</v>
      </c>
      <c r="AD340" s="5">
        <v>0</v>
      </c>
      <c r="AE340" s="5">
        <v>0</v>
      </c>
      <c r="AF340" s="5">
        <v>0</v>
      </c>
      <c r="AG340" s="5">
        <v>0</v>
      </c>
      <c r="AH340">
        <v>0.114</v>
      </c>
      <c r="AI340">
        <v>0</v>
      </c>
      <c r="AJ340">
        <v>0</v>
      </c>
      <c r="AK340" s="5">
        <v>0</v>
      </c>
      <c r="AL340" s="5">
        <v>0</v>
      </c>
      <c r="AM340" s="5" t="s">
        <v>58</v>
      </c>
      <c r="AN340" s="5" t="s">
        <v>58</v>
      </c>
      <c r="AO340" s="5" t="s">
        <v>58</v>
      </c>
      <c r="AP340" s="5" t="s">
        <v>58</v>
      </c>
      <c r="AQ340" s="5" t="s">
        <v>58</v>
      </c>
      <c r="AR340" s="5" t="s">
        <v>58</v>
      </c>
      <c r="AS340" s="5">
        <v>3719</v>
      </c>
      <c r="AT340" s="5" t="s">
        <v>62</v>
      </c>
      <c r="AU340" s="5" t="s">
        <v>63</v>
      </c>
      <c r="AV340" s="5" t="s">
        <v>52</v>
      </c>
      <c r="AW340" s="5">
        <v>0</v>
      </c>
      <c r="AX340" s="5">
        <v>91</v>
      </c>
    </row>
    <row r="341" spans="1:50">
      <c r="A341" s="5" t="s">
        <v>480</v>
      </c>
      <c r="B341" s="5" t="s">
        <v>425</v>
      </c>
      <c r="C341" s="5" t="s">
        <v>383</v>
      </c>
      <c r="D341" s="5">
        <v>10.199999999999999</v>
      </c>
      <c r="E341" s="5">
        <v>5.9</v>
      </c>
      <c r="F341" s="5">
        <v>14.2</v>
      </c>
      <c r="G341" s="5">
        <v>8.1999999999999993</v>
      </c>
      <c r="H341" s="5">
        <v>330000</v>
      </c>
      <c r="I341" s="5">
        <v>240000</v>
      </c>
      <c r="J341" s="5">
        <v>240000</v>
      </c>
      <c r="K341" s="5">
        <v>71110</v>
      </c>
      <c r="L341" s="5">
        <v>172600</v>
      </c>
      <c r="M341" s="5" t="s">
        <v>250</v>
      </c>
      <c r="N341" s="5" t="s">
        <v>478</v>
      </c>
      <c r="O341" s="5" t="s">
        <v>459</v>
      </c>
      <c r="P341" s="5" t="s">
        <v>28</v>
      </c>
      <c r="Q341" s="5" t="s">
        <v>728</v>
      </c>
      <c r="R341" s="5" t="s">
        <v>728</v>
      </c>
      <c r="S341" s="5">
        <v>10000</v>
      </c>
      <c r="T341" s="5">
        <v>97500</v>
      </c>
      <c r="U341" s="5">
        <v>65100</v>
      </c>
      <c r="V341" s="5">
        <v>0</v>
      </c>
      <c r="W341" s="5">
        <v>412600</v>
      </c>
      <c r="X341" s="5">
        <v>24.4</v>
      </c>
      <c r="Y341" s="5">
        <v>14.1</v>
      </c>
      <c r="Z341" s="5">
        <v>16880</v>
      </c>
      <c r="AA341" s="5">
        <v>29167</v>
      </c>
      <c r="AB341" s="5">
        <v>1.7</v>
      </c>
      <c r="AC341" s="5">
        <v>100</v>
      </c>
      <c r="AD341" s="5">
        <v>0</v>
      </c>
      <c r="AE341" s="5">
        <v>142500</v>
      </c>
      <c r="AF341" s="5">
        <v>147500</v>
      </c>
      <c r="AG341" s="5">
        <v>75000</v>
      </c>
      <c r="AH341">
        <v>0.11119999999999999</v>
      </c>
      <c r="AI341">
        <v>26688</v>
      </c>
      <c r="AJ341">
        <v>19193.12</v>
      </c>
      <c r="AK341" s="5">
        <v>18081.12</v>
      </c>
      <c r="AL341" s="5">
        <v>45881.119999999995</v>
      </c>
      <c r="AM341" s="5">
        <v>90000</v>
      </c>
      <c r="AN341" s="5">
        <v>120000</v>
      </c>
      <c r="AO341" s="5">
        <v>120000</v>
      </c>
      <c r="AP341" s="5">
        <v>120000</v>
      </c>
      <c r="AQ341" s="5">
        <v>100000</v>
      </c>
      <c r="AR341" s="5">
        <v>100000</v>
      </c>
      <c r="AS341" s="5">
        <v>3719</v>
      </c>
      <c r="AT341" s="5" t="s">
        <v>62</v>
      </c>
      <c r="AU341" s="5" t="s">
        <v>63</v>
      </c>
      <c r="AV341" s="5" t="s">
        <v>52</v>
      </c>
      <c r="AW341" s="5">
        <v>0</v>
      </c>
      <c r="AX341" s="5">
        <v>91</v>
      </c>
    </row>
    <row r="342" spans="1:50">
      <c r="A342" s="5" t="s">
        <v>480</v>
      </c>
      <c r="B342" s="5" t="s">
        <v>426</v>
      </c>
      <c r="C342" s="5" t="s">
        <v>383</v>
      </c>
      <c r="D342" s="5">
        <v>171.7</v>
      </c>
      <c r="E342" s="5">
        <v>2.1</v>
      </c>
      <c r="F342" s="5">
        <v>1718.8</v>
      </c>
      <c r="G342" s="5">
        <v>21.5</v>
      </c>
      <c r="H342" s="5">
        <v>550000</v>
      </c>
      <c r="I342" s="5">
        <v>550000</v>
      </c>
      <c r="J342" s="5">
        <v>350000</v>
      </c>
      <c r="K342" s="5">
        <v>34938</v>
      </c>
      <c r="L342" s="5">
        <v>54938</v>
      </c>
      <c r="M342" s="5" t="s">
        <v>250</v>
      </c>
      <c r="N342" s="5" t="s">
        <v>476</v>
      </c>
      <c r="O342" s="5" t="s">
        <v>459</v>
      </c>
      <c r="P342" s="5" t="s">
        <v>28</v>
      </c>
      <c r="Q342" s="5" t="s">
        <v>582</v>
      </c>
      <c r="R342" s="5" t="s">
        <v>582</v>
      </c>
      <c r="S342" s="5">
        <v>0</v>
      </c>
      <c r="T342" s="5">
        <v>30000</v>
      </c>
      <c r="U342" s="5">
        <v>24938</v>
      </c>
      <c r="V342" s="5">
        <v>0</v>
      </c>
      <c r="W342" s="5">
        <v>604938</v>
      </c>
      <c r="X342" s="5">
        <v>1890.4</v>
      </c>
      <c r="Y342" s="5">
        <v>23.7</v>
      </c>
      <c r="Z342" s="5">
        <v>320</v>
      </c>
      <c r="AA342" s="5">
        <v>25556</v>
      </c>
      <c r="AB342" s="5">
        <v>79.900000000000006</v>
      </c>
      <c r="AC342" s="5">
        <v>150</v>
      </c>
      <c r="AD342" s="5">
        <v>0</v>
      </c>
      <c r="AE342" s="5">
        <v>115000</v>
      </c>
      <c r="AF342" s="5">
        <v>150000</v>
      </c>
      <c r="AG342" s="5">
        <v>127500</v>
      </c>
      <c r="AH342">
        <v>0.13200000000000001</v>
      </c>
      <c r="AI342">
        <v>72600</v>
      </c>
      <c r="AJ342">
        <v>7251.8160000000007</v>
      </c>
      <c r="AK342" s="5">
        <v>7251.8160000000007</v>
      </c>
      <c r="AL342" s="5">
        <v>79851.816000000006</v>
      </c>
      <c r="AM342" s="5">
        <v>100000</v>
      </c>
      <c r="AN342" s="5">
        <v>100000</v>
      </c>
      <c r="AO342" s="5">
        <v>100000</v>
      </c>
      <c r="AP342" s="5">
        <v>100000</v>
      </c>
      <c r="AQ342" s="5">
        <v>100000</v>
      </c>
      <c r="AR342" s="5">
        <v>100000</v>
      </c>
      <c r="AS342" s="5">
        <v>3719</v>
      </c>
      <c r="AT342" s="5" t="s">
        <v>62</v>
      </c>
      <c r="AU342" s="5" t="s">
        <v>63</v>
      </c>
      <c r="AV342" s="5" t="s">
        <v>52</v>
      </c>
      <c r="AW342" s="5">
        <v>0</v>
      </c>
      <c r="AX342" s="5">
        <v>91</v>
      </c>
    </row>
    <row r="343" spans="1:50">
      <c r="A343" s="5" t="s">
        <v>477</v>
      </c>
      <c r="B343" s="5" t="s">
        <v>427</v>
      </c>
      <c r="C343" s="5" t="s">
        <v>383</v>
      </c>
      <c r="D343" s="5" t="s">
        <v>474</v>
      </c>
      <c r="E343" s="5" t="s">
        <v>475</v>
      </c>
      <c r="F343" s="5" t="s">
        <v>475</v>
      </c>
      <c r="G343" s="5" t="s">
        <v>475</v>
      </c>
      <c r="H343" s="5">
        <v>0</v>
      </c>
      <c r="I343" s="5">
        <v>0</v>
      </c>
      <c r="J343" s="5">
        <v>0</v>
      </c>
      <c r="K343" s="5">
        <v>1160</v>
      </c>
      <c r="L343" s="5">
        <v>660</v>
      </c>
      <c r="M343" s="5" t="s">
        <v>250</v>
      </c>
      <c r="N343" s="5" t="s">
        <v>476</v>
      </c>
      <c r="O343" s="5" t="s">
        <v>459</v>
      </c>
      <c r="P343" s="5" t="s">
        <v>28</v>
      </c>
      <c r="Q343" s="5" t="s">
        <v>582</v>
      </c>
      <c r="R343" s="5" t="s">
        <v>582</v>
      </c>
      <c r="S343" s="5">
        <v>660</v>
      </c>
      <c r="T343" s="5">
        <v>0</v>
      </c>
      <c r="U343" s="5">
        <v>0</v>
      </c>
      <c r="V343" s="5">
        <v>0</v>
      </c>
      <c r="W343" s="5">
        <v>660</v>
      </c>
      <c r="X343" s="5" t="s">
        <v>58</v>
      </c>
      <c r="Y343" s="5" t="s">
        <v>58</v>
      </c>
      <c r="Z343" s="5">
        <v>0</v>
      </c>
      <c r="AA343" s="5" t="s">
        <v>58</v>
      </c>
      <c r="AB343" s="5" t="s">
        <v>68</v>
      </c>
      <c r="AC343" s="5" t="s">
        <v>68</v>
      </c>
      <c r="AD343" s="5">
        <v>0</v>
      </c>
      <c r="AE343" s="5">
        <v>0</v>
      </c>
      <c r="AF343" s="5">
        <v>0</v>
      </c>
      <c r="AG343" s="5">
        <v>0</v>
      </c>
      <c r="AH343">
        <v>0.16159999999999999</v>
      </c>
      <c r="AI343">
        <v>0</v>
      </c>
      <c r="AJ343">
        <v>106.65599999999999</v>
      </c>
      <c r="AK343" s="5">
        <v>0</v>
      </c>
      <c r="AL343" s="5">
        <v>106.65599999999999</v>
      </c>
      <c r="AM343" s="5" t="s">
        <v>58</v>
      </c>
      <c r="AN343" s="5" t="s">
        <v>58</v>
      </c>
      <c r="AO343" s="5" t="s">
        <v>58</v>
      </c>
      <c r="AP343" s="5" t="s">
        <v>58</v>
      </c>
      <c r="AQ343" s="5" t="s">
        <v>58</v>
      </c>
      <c r="AR343" s="5" t="s">
        <v>58</v>
      </c>
      <c r="AS343" s="5">
        <v>3719</v>
      </c>
      <c r="AT343" s="5" t="s">
        <v>62</v>
      </c>
      <c r="AU343" s="5" t="s">
        <v>63</v>
      </c>
      <c r="AV343" s="5" t="s">
        <v>440</v>
      </c>
      <c r="AW343" s="5">
        <v>106.65599999999999</v>
      </c>
      <c r="AX343" s="5">
        <v>80</v>
      </c>
    </row>
    <row r="344" spans="1:50">
      <c r="A344" s="5" t="s">
        <v>480</v>
      </c>
      <c r="B344" s="5" t="s">
        <v>428</v>
      </c>
      <c r="C344" s="5" t="s">
        <v>383</v>
      </c>
      <c r="D344" s="5">
        <v>30.4</v>
      </c>
      <c r="E344" s="5" t="s">
        <v>475</v>
      </c>
      <c r="F344" s="5">
        <v>0</v>
      </c>
      <c r="G344" s="5" t="s">
        <v>475</v>
      </c>
      <c r="H344" s="5">
        <v>0</v>
      </c>
      <c r="I344" s="5">
        <v>0</v>
      </c>
      <c r="J344" s="5">
        <v>0</v>
      </c>
      <c r="K344" s="5">
        <v>57000</v>
      </c>
      <c r="L344" s="5">
        <v>57000</v>
      </c>
      <c r="M344" s="5" t="s">
        <v>250</v>
      </c>
      <c r="N344" s="5" t="s">
        <v>478</v>
      </c>
      <c r="O344" s="5" t="s">
        <v>486</v>
      </c>
      <c r="P344" s="5" t="s">
        <v>28</v>
      </c>
      <c r="Q344" s="5" t="s">
        <v>729</v>
      </c>
      <c r="R344" s="5" t="s">
        <v>730</v>
      </c>
      <c r="S344" s="5">
        <v>57000</v>
      </c>
      <c r="T344" s="5">
        <v>0</v>
      </c>
      <c r="U344" s="5">
        <v>0</v>
      </c>
      <c r="V344" s="5">
        <v>0</v>
      </c>
      <c r="W344" s="5">
        <v>57000</v>
      </c>
      <c r="X344" s="5">
        <v>30.4</v>
      </c>
      <c r="Y344" s="5" t="s">
        <v>58</v>
      </c>
      <c r="Z344" s="5">
        <v>1875</v>
      </c>
      <c r="AA344" s="5">
        <v>0</v>
      </c>
      <c r="AB344" s="5" t="s">
        <v>68</v>
      </c>
      <c r="AC344" s="5" t="s">
        <v>68</v>
      </c>
      <c r="AD344" s="5">
        <v>0</v>
      </c>
      <c r="AE344" s="5">
        <v>0</v>
      </c>
      <c r="AF344" s="5">
        <v>0</v>
      </c>
      <c r="AG344" s="5">
        <v>0</v>
      </c>
      <c r="AH344">
        <v>5.9700000000000003E-2</v>
      </c>
      <c r="AI344">
        <v>0</v>
      </c>
      <c r="AJ344">
        <v>3402.9</v>
      </c>
      <c r="AK344" s="5">
        <v>0</v>
      </c>
      <c r="AL344" s="5">
        <v>3402.9</v>
      </c>
      <c r="AM344" s="5" t="s">
        <v>58</v>
      </c>
      <c r="AN344" s="5" t="s">
        <v>58</v>
      </c>
      <c r="AO344" s="5" t="s">
        <v>58</v>
      </c>
      <c r="AP344" s="5" t="s">
        <v>58</v>
      </c>
      <c r="AQ344" s="5" t="s">
        <v>58</v>
      </c>
      <c r="AR344" s="5" t="s">
        <v>58</v>
      </c>
      <c r="AS344" s="5">
        <v>3719</v>
      </c>
      <c r="AT344" s="5" t="s">
        <v>62</v>
      </c>
      <c r="AU344" s="5" t="s">
        <v>63</v>
      </c>
      <c r="AV344" s="5" t="s">
        <v>52</v>
      </c>
      <c r="AW344" s="5">
        <v>0</v>
      </c>
      <c r="AX344" s="5">
        <v>91</v>
      </c>
    </row>
    <row r="345" spans="1:50">
      <c r="A345" s="5" t="s">
        <v>480</v>
      </c>
      <c r="B345" s="5" t="s">
        <v>429</v>
      </c>
      <c r="C345" s="5" t="s">
        <v>383</v>
      </c>
      <c r="D345" s="5">
        <v>8.9</v>
      </c>
      <c r="E345" s="5">
        <v>2.4</v>
      </c>
      <c r="F345" s="5">
        <v>17.899999999999999</v>
      </c>
      <c r="G345" s="5">
        <v>4.9000000000000004</v>
      </c>
      <c r="H345" s="5">
        <v>22500</v>
      </c>
      <c r="I345" s="5">
        <v>10000</v>
      </c>
      <c r="J345" s="5">
        <v>5000</v>
      </c>
      <c r="K345" s="5">
        <v>0</v>
      </c>
      <c r="L345" s="5">
        <v>5000</v>
      </c>
      <c r="M345" s="5" t="s">
        <v>250</v>
      </c>
      <c r="N345" s="5" t="s">
        <v>478</v>
      </c>
      <c r="O345" s="5" t="s">
        <v>459</v>
      </c>
      <c r="P345" s="5" t="s">
        <v>28</v>
      </c>
      <c r="Q345" s="5" t="s">
        <v>731</v>
      </c>
      <c r="R345" s="5" t="s">
        <v>523</v>
      </c>
      <c r="S345" s="5">
        <v>5000</v>
      </c>
      <c r="T345" s="5">
        <v>0</v>
      </c>
      <c r="U345" s="5">
        <v>0</v>
      </c>
      <c r="V345" s="5">
        <v>0</v>
      </c>
      <c r="W345" s="5">
        <v>15000</v>
      </c>
      <c r="X345" s="5">
        <v>26.8</v>
      </c>
      <c r="Y345" s="5">
        <v>7.3</v>
      </c>
      <c r="Z345" s="5">
        <v>559</v>
      </c>
      <c r="AA345" s="5">
        <v>2043</v>
      </c>
      <c r="AB345" s="5">
        <v>3.7</v>
      </c>
      <c r="AC345" s="5">
        <v>150</v>
      </c>
      <c r="AD345" s="5">
        <v>12879</v>
      </c>
      <c r="AE345" s="5">
        <v>5508</v>
      </c>
      <c r="AF345" s="5">
        <v>1000</v>
      </c>
      <c r="AG345" s="5">
        <v>4500</v>
      </c>
      <c r="AH345">
        <v>0.22500000000000001</v>
      </c>
      <c r="AI345">
        <v>2250</v>
      </c>
      <c r="AJ345">
        <v>1125</v>
      </c>
      <c r="AK345" s="5">
        <v>0</v>
      </c>
      <c r="AL345" s="5">
        <v>3375</v>
      </c>
      <c r="AM345" s="5">
        <v>5000</v>
      </c>
      <c r="AN345" s="5">
        <v>10000</v>
      </c>
      <c r="AO345" s="5">
        <v>2500</v>
      </c>
      <c r="AP345" s="5">
        <v>5000</v>
      </c>
      <c r="AQ345" s="5">
        <v>5000</v>
      </c>
      <c r="AR345" s="5">
        <v>5000</v>
      </c>
      <c r="AS345" s="5">
        <v>3719</v>
      </c>
      <c r="AT345" s="5" t="s">
        <v>62</v>
      </c>
      <c r="AU345" s="5" t="s">
        <v>63</v>
      </c>
      <c r="AV345" s="5" t="s">
        <v>52</v>
      </c>
      <c r="AW345" s="5">
        <v>0</v>
      </c>
      <c r="AX345" s="5">
        <v>91</v>
      </c>
    </row>
    <row r="346" spans="1:50">
      <c r="A346" s="5" t="s">
        <v>473</v>
      </c>
      <c r="B346" s="5" t="s">
        <v>430</v>
      </c>
      <c r="C346" s="5" t="s">
        <v>383</v>
      </c>
      <c r="D346" s="5" t="s">
        <v>474</v>
      </c>
      <c r="E346" s="5" t="s">
        <v>475</v>
      </c>
      <c r="F346" s="5" t="s">
        <v>475</v>
      </c>
      <c r="G346" s="5" t="s">
        <v>475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 t="s">
        <v>250</v>
      </c>
      <c r="N346" s="5" t="s">
        <v>478</v>
      </c>
      <c r="O346" s="5" t="s">
        <v>459</v>
      </c>
      <c r="P346" s="5" t="s">
        <v>28</v>
      </c>
      <c r="Q346" s="5" t="s">
        <v>707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 t="s">
        <v>58</v>
      </c>
      <c r="Y346" s="5" t="s">
        <v>58</v>
      </c>
      <c r="Z346" s="5">
        <v>0</v>
      </c>
      <c r="AA346" s="5" t="s">
        <v>58</v>
      </c>
      <c r="AB346" s="5" t="s">
        <v>68</v>
      </c>
      <c r="AC346" s="5" t="s">
        <v>68</v>
      </c>
      <c r="AD346" s="5">
        <v>0</v>
      </c>
      <c r="AE346" s="5">
        <v>0</v>
      </c>
      <c r="AF346" s="5">
        <v>0</v>
      </c>
      <c r="AG346" s="5">
        <v>0</v>
      </c>
      <c r="AH346">
        <v>0.1229</v>
      </c>
      <c r="AI346">
        <v>0</v>
      </c>
      <c r="AJ346">
        <v>0</v>
      </c>
      <c r="AK346" s="5">
        <v>0</v>
      </c>
      <c r="AL346" s="5">
        <v>0</v>
      </c>
      <c r="AM346" s="5">
        <v>100000</v>
      </c>
      <c r="AN346" s="5">
        <v>100000</v>
      </c>
      <c r="AO346" s="5">
        <v>100000</v>
      </c>
      <c r="AP346" s="5">
        <v>100000</v>
      </c>
      <c r="AQ346" s="5">
        <v>100000</v>
      </c>
      <c r="AR346" s="5">
        <v>100000</v>
      </c>
      <c r="AS346" s="5">
        <v>3719</v>
      </c>
      <c r="AT346" s="5" t="s">
        <v>62</v>
      </c>
      <c r="AU346" s="5" t="s">
        <v>63</v>
      </c>
      <c r="AV346" s="5" t="s">
        <v>52</v>
      </c>
      <c r="AW346" s="5">
        <v>0</v>
      </c>
      <c r="AX346" s="5">
        <v>91</v>
      </c>
    </row>
    <row r="347" spans="1:50">
      <c r="A347" s="5" t="s">
        <v>477</v>
      </c>
      <c r="B347" s="5" t="s">
        <v>431</v>
      </c>
      <c r="C347" s="5" t="s">
        <v>383</v>
      </c>
      <c r="D347" s="5" t="s">
        <v>474</v>
      </c>
      <c r="E347" s="5" t="s">
        <v>475</v>
      </c>
      <c r="F347" s="5" t="s">
        <v>475</v>
      </c>
      <c r="G347" s="5" t="s">
        <v>475</v>
      </c>
      <c r="H347" s="5">
        <v>0</v>
      </c>
      <c r="I347" s="5">
        <v>0</v>
      </c>
      <c r="J347" s="5">
        <v>0</v>
      </c>
      <c r="K347" s="5">
        <v>3000</v>
      </c>
      <c r="L347" s="5">
        <v>3000</v>
      </c>
      <c r="M347" s="5" t="s">
        <v>250</v>
      </c>
      <c r="N347" s="5" t="s">
        <v>476</v>
      </c>
      <c r="O347" s="5" t="s">
        <v>459</v>
      </c>
      <c r="P347" s="5" t="s">
        <v>28</v>
      </c>
      <c r="Q347" s="5" t="s">
        <v>732</v>
      </c>
      <c r="R347" s="5" t="s">
        <v>732</v>
      </c>
      <c r="S347" s="5">
        <v>3000</v>
      </c>
      <c r="T347" s="5">
        <v>0</v>
      </c>
      <c r="U347" s="5">
        <v>0</v>
      </c>
      <c r="V347" s="5">
        <v>0</v>
      </c>
      <c r="W347" s="5">
        <v>3000</v>
      </c>
      <c r="X347" s="5" t="s">
        <v>58</v>
      </c>
      <c r="Y347" s="5" t="s">
        <v>58</v>
      </c>
      <c r="Z347" s="5">
        <v>0</v>
      </c>
      <c r="AA347" s="5" t="s">
        <v>58</v>
      </c>
      <c r="AB347" s="5" t="s">
        <v>68</v>
      </c>
      <c r="AC347" s="5" t="s">
        <v>68</v>
      </c>
      <c r="AD347" s="5">
        <v>0</v>
      </c>
      <c r="AE347" s="5">
        <v>0</v>
      </c>
      <c r="AF347" s="5">
        <v>0</v>
      </c>
      <c r="AG347" s="5">
        <v>0</v>
      </c>
      <c r="AH347">
        <v>5.6899999999999999E-2</v>
      </c>
      <c r="AI347">
        <v>0</v>
      </c>
      <c r="AJ347">
        <v>170.7</v>
      </c>
      <c r="AK347" s="5">
        <v>0</v>
      </c>
      <c r="AL347" s="5">
        <v>170.7</v>
      </c>
      <c r="AM347" s="5" t="s">
        <v>58</v>
      </c>
      <c r="AN347" s="5" t="s">
        <v>58</v>
      </c>
      <c r="AO347" s="5" t="s">
        <v>58</v>
      </c>
      <c r="AP347" s="5" t="s">
        <v>58</v>
      </c>
      <c r="AQ347" s="5" t="s">
        <v>58</v>
      </c>
      <c r="AR347" s="5" t="s">
        <v>58</v>
      </c>
      <c r="AS347" s="5">
        <v>3719</v>
      </c>
      <c r="AT347" s="5" t="s">
        <v>62</v>
      </c>
      <c r="AU347" s="5" t="s">
        <v>63</v>
      </c>
      <c r="AV347" s="5" t="s">
        <v>440</v>
      </c>
      <c r="AW347" s="5">
        <v>170.7</v>
      </c>
      <c r="AX347" s="5">
        <v>74</v>
      </c>
    </row>
    <row r="348" spans="1:50">
      <c r="A348" s="5" t="s">
        <v>490</v>
      </c>
      <c r="B348" s="5" t="s">
        <v>432</v>
      </c>
      <c r="C348" s="5" t="s">
        <v>383</v>
      </c>
      <c r="D348" s="5">
        <v>5</v>
      </c>
      <c r="E348" s="5">
        <v>9.4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2720</v>
      </c>
      <c r="L348" s="5">
        <v>2620</v>
      </c>
      <c r="M348" s="5" t="s">
        <v>250</v>
      </c>
      <c r="N348" s="5" t="s">
        <v>476</v>
      </c>
      <c r="O348" s="5" t="s">
        <v>459</v>
      </c>
      <c r="P348" s="5" t="s">
        <v>28</v>
      </c>
      <c r="Q348" s="5" t="s">
        <v>582</v>
      </c>
      <c r="R348" s="5">
        <v>0</v>
      </c>
      <c r="S348" s="5">
        <v>0</v>
      </c>
      <c r="T348" s="5">
        <v>0</v>
      </c>
      <c r="U348" s="5">
        <v>2620</v>
      </c>
      <c r="V348" s="5">
        <v>0</v>
      </c>
      <c r="W348" s="5">
        <v>2620</v>
      </c>
      <c r="X348" s="5">
        <v>5</v>
      </c>
      <c r="Y348" s="5">
        <v>9.4</v>
      </c>
      <c r="Z348" s="5">
        <v>523</v>
      </c>
      <c r="AA348" s="5">
        <v>278</v>
      </c>
      <c r="AB348" s="5">
        <v>0.5</v>
      </c>
      <c r="AC348" s="5">
        <v>100</v>
      </c>
      <c r="AD348" s="5">
        <v>0</v>
      </c>
      <c r="AE348" s="5">
        <v>2500</v>
      </c>
      <c r="AF348" s="5">
        <v>0</v>
      </c>
      <c r="AG348" s="5">
        <v>0</v>
      </c>
      <c r="AH348">
        <v>8.3699999999999997E-2</v>
      </c>
      <c r="AI348">
        <v>0</v>
      </c>
      <c r="AJ348">
        <v>219.29399999999998</v>
      </c>
      <c r="AK348" s="5">
        <v>219.29399999999998</v>
      </c>
      <c r="AL348" s="5">
        <v>219.29399999999998</v>
      </c>
      <c r="AM348" s="5">
        <v>2500</v>
      </c>
      <c r="AN348" s="5">
        <v>0</v>
      </c>
      <c r="AO348" s="5">
        <v>0</v>
      </c>
      <c r="AP348" s="5">
        <v>0</v>
      </c>
      <c r="AQ348" s="5">
        <v>0</v>
      </c>
      <c r="AR348" s="5">
        <v>0</v>
      </c>
      <c r="AS348" s="5">
        <v>3719</v>
      </c>
      <c r="AT348" s="5" t="s">
        <v>62</v>
      </c>
      <c r="AU348" s="5" t="s">
        <v>63</v>
      </c>
      <c r="AV348" s="5" t="s">
        <v>52</v>
      </c>
      <c r="AW348" s="5">
        <v>0</v>
      </c>
      <c r="AX348" s="5">
        <v>91</v>
      </c>
    </row>
    <row r="349" spans="1:50">
      <c r="A349" s="5" t="s">
        <v>480</v>
      </c>
      <c r="B349" s="5" t="s">
        <v>433</v>
      </c>
      <c r="C349" s="5" t="s">
        <v>383</v>
      </c>
      <c r="D349" s="5">
        <v>19.2</v>
      </c>
      <c r="E349" s="5">
        <v>17.7</v>
      </c>
      <c r="F349" s="5">
        <v>5.4</v>
      </c>
      <c r="G349" s="5">
        <v>5</v>
      </c>
      <c r="H349" s="5">
        <v>81000</v>
      </c>
      <c r="I349" s="5">
        <v>81000</v>
      </c>
      <c r="J349" s="5">
        <v>81000</v>
      </c>
      <c r="K349" s="5">
        <v>285597</v>
      </c>
      <c r="L349" s="5">
        <v>288377</v>
      </c>
      <c r="M349" s="5" t="s">
        <v>250</v>
      </c>
      <c r="N349" s="5" t="s">
        <v>478</v>
      </c>
      <c r="O349" s="5" t="s">
        <v>459</v>
      </c>
      <c r="P349" s="5" t="s">
        <v>28</v>
      </c>
      <c r="Q349" s="5" t="s">
        <v>542</v>
      </c>
      <c r="R349" s="5" t="s">
        <v>542</v>
      </c>
      <c r="S349" s="5">
        <v>189000</v>
      </c>
      <c r="T349" s="5">
        <v>54000</v>
      </c>
      <c r="U349" s="5">
        <v>45377</v>
      </c>
      <c r="V349" s="5">
        <v>0</v>
      </c>
      <c r="W349" s="5">
        <v>369377</v>
      </c>
      <c r="X349" s="5">
        <v>24.5</v>
      </c>
      <c r="Y349" s="5">
        <v>22.6</v>
      </c>
      <c r="Z349" s="5">
        <v>15052</v>
      </c>
      <c r="AA349" s="5">
        <v>16333</v>
      </c>
      <c r="AB349" s="5">
        <v>1.1000000000000001</v>
      </c>
      <c r="AC349" s="5">
        <v>100</v>
      </c>
      <c r="AD349" s="5">
        <v>0</v>
      </c>
      <c r="AE349" s="5">
        <v>81000</v>
      </c>
      <c r="AF349" s="5">
        <v>75000</v>
      </c>
      <c r="AG349" s="5">
        <v>39000</v>
      </c>
      <c r="AH349">
        <v>6.4699999999999994E-2</v>
      </c>
      <c r="AI349">
        <v>5240.7</v>
      </c>
      <c r="AJ349">
        <v>18657.991899999997</v>
      </c>
      <c r="AK349" s="5">
        <v>6429.6918999999998</v>
      </c>
      <c r="AL349" s="5">
        <v>23898.691899999998</v>
      </c>
      <c r="AM349" s="5">
        <v>90000</v>
      </c>
      <c r="AN349" s="5">
        <v>75000</v>
      </c>
      <c r="AO349" s="5">
        <v>66000</v>
      </c>
      <c r="AP349" s="5">
        <v>60000</v>
      </c>
      <c r="AQ349" s="5">
        <v>60000</v>
      </c>
      <c r="AR349" s="5">
        <v>60000</v>
      </c>
      <c r="AS349" s="5">
        <v>3719</v>
      </c>
      <c r="AT349" s="5" t="s">
        <v>62</v>
      </c>
      <c r="AU349" s="5" t="s">
        <v>63</v>
      </c>
      <c r="AV349" s="5" t="s">
        <v>52</v>
      </c>
      <c r="AW349" s="5">
        <v>0</v>
      </c>
      <c r="AX349" s="5">
        <v>91</v>
      </c>
    </row>
    <row r="350" spans="1:50">
      <c r="A350" s="5" t="s">
        <v>480</v>
      </c>
      <c r="B350" s="5" t="s">
        <v>434</v>
      </c>
      <c r="C350" s="5" t="s">
        <v>383</v>
      </c>
      <c r="D350" s="5">
        <v>2.7</v>
      </c>
      <c r="E350" s="5">
        <v>3.6</v>
      </c>
      <c r="F350" s="5">
        <v>21.4</v>
      </c>
      <c r="G350" s="5">
        <v>28.6</v>
      </c>
      <c r="H350" s="5">
        <v>2622000</v>
      </c>
      <c r="I350" s="5">
        <v>2622000</v>
      </c>
      <c r="J350" s="5">
        <v>2622000</v>
      </c>
      <c r="K350" s="5">
        <v>354940</v>
      </c>
      <c r="L350" s="5">
        <v>332880</v>
      </c>
      <c r="M350" s="5" t="s">
        <v>250</v>
      </c>
      <c r="N350" s="5" t="s">
        <v>478</v>
      </c>
      <c r="O350" s="5" t="s">
        <v>459</v>
      </c>
      <c r="P350" s="5" t="s">
        <v>28</v>
      </c>
      <c r="Q350" s="5" t="s">
        <v>733</v>
      </c>
      <c r="R350" s="5" t="s">
        <v>733</v>
      </c>
      <c r="S350" s="5">
        <v>21000</v>
      </c>
      <c r="T350" s="5">
        <v>135000</v>
      </c>
      <c r="U350" s="5">
        <v>176880</v>
      </c>
      <c r="V350" s="5">
        <v>0</v>
      </c>
      <c r="W350" s="5">
        <v>2954880</v>
      </c>
      <c r="X350" s="5">
        <v>24.1</v>
      </c>
      <c r="Y350" s="5">
        <v>32.200000000000003</v>
      </c>
      <c r="Z350" s="5">
        <v>122372</v>
      </c>
      <c r="AA350" s="5">
        <v>91667</v>
      </c>
      <c r="AB350" s="5">
        <v>0.7</v>
      </c>
      <c r="AC350" s="5">
        <v>100</v>
      </c>
      <c r="AD350" s="5">
        <v>0</v>
      </c>
      <c r="AE350" s="5">
        <v>510000</v>
      </c>
      <c r="AF350" s="5">
        <v>411000</v>
      </c>
      <c r="AG350" s="5">
        <v>390000</v>
      </c>
      <c r="AH350">
        <v>4.1099999999999998E-2</v>
      </c>
      <c r="AI350">
        <v>107764.2</v>
      </c>
      <c r="AJ350">
        <v>13681.367999999999</v>
      </c>
      <c r="AK350" s="5">
        <v>12818.268</v>
      </c>
      <c r="AL350" s="5">
        <v>121445.568</v>
      </c>
      <c r="AM350" s="5">
        <v>500000</v>
      </c>
      <c r="AN350" s="5">
        <v>480000</v>
      </c>
      <c r="AO350" s="5">
        <v>390000</v>
      </c>
      <c r="AP350" s="5">
        <v>390000</v>
      </c>
      <c r="AQ350" s="5">
        <v>390000</v>
      </c>
      <c r="AR350" s="5">
        <v>390000</v>
      </c>
      <c r="AS350" s="5">
        <v>3719</v>
      </c>
      <c r="AT350" s="5" t="s">
        <v>62</v>
      </c>
      <c r="AU350" s="5" t="s">
        <v>63</v>
      </c>
      <c r="AV350" s="5" t="s">
        <v>52</v>
      </c>
      <c r="AW350" s="5">
        <v>0</v>
      </c>
      <c r="AX350" s="5">
        <v>91</v>
      </c>
    </row>
    <row r="351" spans="1:50">
      <c r="A351" s="5" t="s">
        <v>490</v>
      </c>
      <c r="B351" s="5" t="s">
        <v>435</v>
      </c>
      <c r="C351" s="5" t="s">
        <v>383</v>
      </c>
      <c r="D351" s="5">
        <v>10.6</v>
      </c>
      <c r="E351" s="5">
        <v>9.8000000000000007</v>
      </c>
      <c r="F351" s="5">
        <v>4</v>
      </c>
      <c r="G351" s="5">
        <v>3.7</v>
      </c>
      <c r="H351" s="5">
        <v>180000</v>
      </c>
      <c r="I351" s="5">
        <v>180000</v>
      </c>
      <c r="J351" s="5">
        <v>180000</v>
      </c>
      <c r="K351" s="5">
        <v>467071</v>
      </c>
      <c r="L351" s="5">
        <v>475591</v>
      </c>
      <c r="M351" s="5" t="s">
        <v>250</v>
      </c>
      <c r="N351" s="5" t="s">
        <v>478</v>
      </c>
      <c r="O351" s="5" t="s">
        <v>459</v>
      </c>
      <c r="P351" s="5" t="s">
        <v>28</v>
      </c>
      <c r="Q351" s="5" t="s">
        <v>547</v>
      </c>
      <c r="R351" s="5">
        <v>0</v>
      </c>
      <c r="S351" s="5">
        <v>180000</v>
      </c>
      <c r="T351" s="5">
        <v>159000</v>
      </c>
      <c r="U351" s="5">
        <v>136591</v>
      </c>
      <c r="V351" s="5">
        <v>0</v>
      </c>
      <c r="W351" s="5">
        <v>655591</v>
      </c>
      <c r="X351" s="5">
        <v>14.5</v>
      </c>
      <c r="Y351" s="5">
        <v>13.6</v>
      </c>
      <c r="Z351" s="5">
        <v>45058</v>
      </c>
      <c r="AA351" s="5">
        <v>48333</v>
      </c>
      <c r="AB351" s="5">
        <v>1.1000000000000001</v>
      </c>
      <c r="AC351" s="5">
        <v>100</v>
      </c>
      <c r="AD351" s="5">
        <v>0</v>
      </c>
      <c r="AE351" s="5">
        <v>237000</v>
      </c>
      <c r="AF351" s="5">
        <v>228000</v>
      </c>
      <c r="AG351" s="5">
        <v>117000</v>
      </c>
      <c r="AH351">
        <v>4.8500000000000001E-2</v>
      </c>
      <c r="AI351">
        <v>8730</v>
      </c>
      <c r="AJ351">
        <v>23066.163500000002</v>
      </c>
      <c r="AK351" s="5">
        <v>14336.163500000001</v>
      </c>
      <c r="AL351" s="5">
        <v>31796.163500000002</v>
      </c>
      <c r="AM351" s="5">
        <v>270000</v>
      </c>
      <c r="AN351" s="5">
        <v>210000</v>
      </c>
      <c r="AO351" s="5">
        <v>180000</v>
      </c>
      <c r="AP351" s="5">
        <v>150000</v>
      </c>
      <c r="AQ351" s="5">
        <v>120000</v>
      </c>
      <c r="AR351" s="5">
        <v>120000</v>
      </c>
      <c r="AS351" s="5">
        <v>3719</v>
      </c>
      <c r="AT351" s="5" t="s">
        <v>62</v>
      </c>
      <c r="AU351" s="5" t="s">
        <v>63</v>
      </c>
      <c r="AV351" s="5" t="s">
        <v>52</v>
      </c>
      <c r="AW351" s="5">
        <v>0</v>
      </c>
      <c r="AX351" s="5">
        <v>91</v>
      </c>
    </row>
    <row r="352" spans="1:50">
      <c r="A352" s="5" t="s">
        <v>480</v>
      </c>
      <c r="B352" s="5" t="s">
        <v>436</v>
      </c>
      <c r="C352" s="5" t="s">
        <v>383</v>
      </c>
      <c r="D352" s="5">
        <v>4</v>
      </c>
      <c r="E352" s="5">
        <v>8</v>
      </c>
      <c r="F352" s="5">
        <v>15</v>
      </c>
      <c r="G352" s="5">
        <v>30.2</v>
      </c>
      <c r="H352" s="5">
        <v>45000</v>
      </c>
      <c r="I352" s="5">
        <v>45000</v>
      </c>
      <c r="J352" s="5">
        <v>45000</v>
      </c>
      <c r="K352" s="5">
        <v>12000</v>
      </c>
      <c r="L352" s="5">
        <v>12000</v>
      </c>
      <c r="M352" s="5" t="s">
        <v>250</v>
      </c>
      <c r="N352" s="5" t="s">
        <v>478</v>
      </c>
      <c r="O352" s="5" t="s">
        <v>459</v>
      </c>
      <c r="P352" s="5" t="s">
        <v>28</v>
      </c>
      <c r="Q352" s="5" t="s">
        <v>528</v>
      </c>
      <c r="R352" s="5" t="s">
        <v>528</v>
      </c>
      <c r="S352" s="5">
        <v>12000</v>
      </c>
      <c r="T352" s="5">
        <v>0</v>
      </c>
      <c r="U352" s="5">
        <v>0</v>
      </c>
      <c r="V352" s="5">
        <v>0</v>
      </c>
      <c r="W352" s="5">
        <v>57000</v>
      </c>
      <c r="X352" s="5">
        <v>19</v>
      </c>
      <c r="Y352" s="5">
        <v>38.200000000000003</v>
      </c>
      <c r="Z352" s="5">
        <v>3000</v>
      </c>
      <c r="AA352" s="5">
        <v>1491</v>
      </c>
      <c r="AB352" s="5">
        <v>0.5</v>
      </c>
      <c r="AC352" s="5">
        <v>100</v>
      </c>
      <c r="AD352" s="5">
        <v>0</v>
      </c>
      <c r="AE352" s="5">
        <v>8417</v>
      </c>
      <c r="AF352" s="5">
        <v>8000</v>
      </c>
      <c r="AG352" s="5">
        <v>13400</v>
      </c>
      <c r="AH352">
        <v>3.3300000000000003E-2</v>
      </c>
      <c r="AI352">
        <v>1498.5000000000002</v>
      </c>
      <c r="AJ352">
        <v>399.6</v>
      </c>
      <c r="AK352" s="5">
        <v>0</v>
      </c>
      <c r="AL352" s="5">
        <v>1898.1000000000001</v>
      </c>
      <c r="AM352" s="5">
        <v>9000</v>
      </c>
      <c r="AN352" s="5">
        <v>15000</v>
      </c>
      <c r="AO352" s="5">
        <v>15000</v>
      </c>
      <c r="AP352" s="5">
        <v>15000</v>
      </c>
      <c r="AQ352" s="5">
        <v>15000</v>
      </c>
      <c r="AR352" s="5">
        <v>15000</v>
      </c>
      <c r="AS352" s="5">
        <v>3719</v>
      </c>
      <c r="AT352" s="5" t="s">
        <v>62</v>
      </c>
      <c r="AU352" s="5" t="s">
        <v>63</v>
      </c>
      <c r="AV352" s="5" t="s">
        <v>52</v>
      </c>
      <c r="AW352" s="5">
        <v>0</v>
      </c>
      <c r="AX352" s="5">
        <v>91</v>
      </c>
    </row>
    <row r="353" spans="1:50">
      <c r="A353" s="5" t="s">
        <v>490</v>
      </c>
      <c r="B353" s="5" t="s">
        <v>437</v>
      </c>
      <c r="C353" s="5" t="s">
        <v>383</v>
      </c>
      <c r="D353" s="5">
        <v>2.4</v>
      </c>
      <c r="E353" s="5">
        <v>4.2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1160</v>
      </c>
      <c r="L353" s="5">
        <v>1160</v>
      </c>
      <c r="M353" s="5" t="s">
        <v>250</v>
      </c>
      <c r="N353" s="5" t="s">
        <v>476</v>
      </c>
      <c r="O353" s="5" t="s">
        <v>459</v>
      </c>
      <c r="P353" s="5" t="s">
        <v>28</v>
      </c>
      <c r="Q353" s="5" t="s">
        <v>582</v>
      </c>
      <c r="R353" s="5">
        <v>0</v>
      </c>
      <c r="S353" s="5">
        <v>0</v>
      </c>
      <c r="T353" s="5">
        <v>0</v>
      </c>
      <c r="U353" s="5">
        <v>1160</v>
      </c>
      <c r="V353" s="5">
        <v>0</v>
      </c>
      <c r="W353" s="5">
        <v>1160</v>
      </c>
      <c r="X353" s="5">
        <v>2.4</v>
      </c>
      <c r="Y353" s="5">
        <v>4.2</v>
      </c>
      <c r="Z353" s="5">
        <v>480</v>
      </c>
      <c r="AA353" s="5">
        <v>278</v>
      </c>
      <c r="AB353" s="5">
        <v>0.6</v>
      </c>
      <c r="AC353" s="5">
        <v>100</v>
      </c>
      <c r="AD353" s="5">
        <v>0</v>
      </c>
      <c r="AE353" s="5">
        <v>2500</v>
      </c>
      <c r="AF353" s="5">
        <v>0</v>
      </c>
      <c r="AG353" s="5">
        <v>2500</v>
      </c>
      <c r="AH353">
        <v>8.4099999999999994E-2</v>
      </c>
      <c r="AI353">
        <v>0</v>
      </c>
      <c r="AJ353">
        <v>97.555999999999997</v>
      </c>
      <c r="AK353" s="5">
        <v>97.555999999999997</v>
      </c>
      <c r="AL353" s="5">
        <v>97.555999999999997</v>
      </c>
      <c r="AM353" s="5" t="s">
        <v>58</v>
      </c>
      <c r="AN353" s="5" t="s">
        <v>58</v>
      </c>
      <c r="AO353" s="5" t="s">
        <v>58</v>
      </c>
      <c r="AP353" s="5" t="s">
        <v>58</v>
      </c>
      <c r="AQ353" s="5" t="s">
        <v>58</v>
      </c>
      <c r="AR353" s="5" t="s">
        <v>58</v>
      </c>
      <c r="AS353" s="5">
        <v>3719</v>
      </c>
      <c r="AT353" s="5" t="s">
        <v>62</v>
      </c>
      <c r="AU353" s="5" t="s">
        <v>63</v>
      </c>
      <c r="AV353" s="5" t="s">
        <v>52</v>
      </c>
      <c r="AW353" s="5">
        <v>0</v>
      </c>
      <c r="AX353" s="5">
        <v>91</v>
      </c>
    </row>
    <row r="354" spans="1:50">
      <c r="A354" s="5" t="s">
        <v>480</v>
      </c>
      <c r="B354" s="5" t="s">
        <v>438</v>
      </c>
      <c r="C354" s="5" t="s">
        <v>383</v>
      </c>
      <c r="D354" s="5">
        <v>0</v>
      </c>
      <c r="E354" s="5">
        <v>0</v>
      </c>
      <c r="F354" s="5">
        <v>2400</v>
      </c>
      <c r="G354" s="5">
        <v>27.9</v>
      </c>
      <c r="H354" s="5">
        <v>1500000</v>
      </c>
      <c r="I354" s="5">
        <v>1500000</v>
      </c>
      <c r="J354" s="5">
        <v>900000</v>
      </c>
      <c r="K354" s="5">
        <v>0</v>
      </c>
      <c r="L354" s="5">
        <v>0</v>
      </c>
      <c r="M354" s="5" t="s">
        <v>250</v>
      </c>
      <c r="N354" s="5" t="s">
        <v>476</v>
      </c>
      <c r="O354" s="5" t="s">
        <v>459</v>
      </c>
      <c r="P354" s="5" t="s">
        <v>28</v>
      </c>
      <c r="Q354" s="5" t="s">
        <v>734</v>
      </c>
      <c r="R354" s="5" t="s">
        <v>734</v>
      </c>
      <c r="S354" s="5">
        <v>0</v>
      </c>
      <c r="T354" s="5">
        <v>0</v>
      </c>
      <c r="U354" s="5">
        <v>0</v>
      </c>
      <c r="V354" s="5">
        <v>0</v>
      </c>
      <c r="W354" s="5">
        <v>1500000</v>
      </c>
      <c r="X354" s="5">
        <v>2400</v>
      </c>
      <c r="Y354" s="5">
        <v>27.9</v>
      </c>
      <c r="Z354" s="5">
        <v>625</v>
      </c>
      <c r="AA354" s="5">
        <v>53819</v>
      </c>
      <c r="AB354" s="5">
        <v>86.1</v>
      </c>
      <c r="AC354" s="5">
        <v>150</v>
      </c>
      <c r="AD354" s="5">
        <v>0</v>
      </c>
      <c r="AE354" s="5">
        <v>209118</v>
      </c>
      <c r="AF354" s="5">
        <v>416750</v>
      </c>
      <c r="AG354" s="5">
        <v>435750</v>
      </c>
      <c r="AH354">
        <v>0.14000000000000001</v>
      </c>
      <c r="AI354">
        <v>210000.00000000003</v>
      </c>
      <c r="AJ354">
        <v>0</v>
      </c>
      <c r="AK354" s="5">
        <v>0</v>
      </c>
      <c r="AL354" s="5">
        <v>210000.00000000003</v>
      </c>
      <c r="AM354" s="5">
        <v>270000</v>
      </c>
      <c r="AN354" s="5">
        <v>270000</v>
      </c>
      <c r="AO354" s="5">
        <v>480000</v>
      </c>
      <c r="AP354" s="5">
        <v>420000</v>
      </c>
      <c r="AQ354" s="5">
        <v>390000</v>
      </c>
      <c r="AR354" s="5">
        <v>390000</v>
      </c>
      <c r="AS354" s="5">
        <v>3719</v>
      </c>
      <c r="AT354" s="5" t="s">
        <v>62</v>
      </c>
      <c r="AU354" s="5" t="s">
        <v>63</v>
      </c>
      <c r="AV354" s="5" t="s">
        <v>52</v>
      </c>
      <c r="AW354" s="5">
        <v>0</v>
      </c>
      <c r="AX354" s="5">
        <v>91</v>
      </c>
    </row>
    <row r="355" spans="1:50">
      <c r="A355" s="5" t="s">
        <v>490</v>
      </c>
      <c r="B355" s="5" t="s">
        <v>158</v>
      </c>
      <c r="C355" s="5" t="s">
        <v>71</v>
      </c>
      <c r="D355" s="5">
        <v>0</v>
      </c>
      <c r="E355" s="5" t="s">
        <v>475</v>
      </c>
      <c r="F355" s="5">
        <v>0</v>
      </c>
      <c r="G355" s="5" t="s">
        <v>475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 t="s">
        <v>61</v>
      </c>
      <c r="N355" s="5" t="s">
        <v>478</v>
      </c>
      <c r="O355" s="5" t="s">
        <v>459</v>
      </c>
      <c r="P355" s="5" t="s">
        <v>28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 t="s">
        <v>58</v>
      </c>
      <c r="Z355" s="5">
        <v>80</v>
      </c>
      <c r="AA355" s="5" t="s">
        <v>58</v>
      </c>
      <c r="AB355" s="5" t="s">
        <v>68</v>
      </c>
      <c r="AC355" s="5" t="s">
        <v>68</v>
      </c>
      <c r="AD355" s="5">
        <v>0</v>
      </c>
      <c r="AE355" s="5">
        <v>0</v>
      </c>
      <c r="AF355" s="5">
        <v>0</v>
      </c>
      <c r="AG355" s="5">
        <v>0</v>
      </c>
      <c r="AH355">
        <v>4.25</v>
      </c>
      <c r="AI355">
        <v>0</v>
      </c>
      <c r="AJ355">
        <v>0</v>
      </c>
      <c r="AK355" s="5">
        <v>0</v>
      </c>
      <c r="AL355" s="5">
        <v>0</v>
      </c>
      <c r="AM355" s="5" t="s">
        <v>58</v>
      </c>
      <c r="AN355" s="5" t="s">
        <v>58</v>
      </c>
      <c r="AO355" s="5" t="s">
        <v>58</v>
      </c>
      <c r="AP355" s="5" t="s">
        <v>58</v>
      </c>
      <c r="AQ355" s="5" t="s">
        <v>58</v>
      </c>
      <c r="AR355" s="5" t="s">
        <v>58</v>
      </c>
      <c r="AS355" s="5">
        <v>3714</v>
      </c>
      <c r="AT355" s="5" t="s">
        <v>62</v>
      </c>
      <c r="AU355" s="5" t="s">
        <v>63</v>
      </c>
      <c r="AV355" s="5" t="s">
        <v>52</v>
      </c>
      <c r="AW355" s="5">
        <v>0</v>
      </c>
      <c r="AX355" s="5">
        <v>91</v>
      </c>
    </row>
    <row r="356" spans="1:50">
      <c r="A356" s="5" t="s">
        <v>490</v>
      </c>
      <c r="B356" s="5" t="s">
        <v>159</v>
      </c>
      <c r="C356" s="5" t="s">
        <v>71</v>
      </c>
      <c r="D356" s="5">
        <v>13.6</v>
      </c>
      <c r="E356" s="5">
        <v>19.100000000000001</v>
      </c>
      <c r="F356" s="5">
        <v>0</v>
      </c>
      <c r="G356" s="5">
        <v>0</v>
      </c>
      <c r="H356" s="5">
        <v>9520</v>
      </c>
      <c r="I356" s="5">
        <v>0</v>
      </c>
      <c r="J356" s="5">
        <v>0</v>
      </c>
      <c r="K356" s="5">
        <v>0</v>
      </c>
      <c r="L356" s="5">
        <v>10120</v>
      </c>
      <c r="M356" s="5" t="s">
        <v>61</v>
      </c>
      <c r="N356" s="5" t="s">
        <v>478</v>
      </c>
      <c r="O356" s="5" t="s">
        <v>459</v>
      </c>
      <c r="P356" s="5" t="s">
        <v>28</v>
      </c>
      <c r="R356" s="5">
        <v>0</v>
      </c>
      <c r="S356" s="5">
        <v>10120</v>
      </c>
      <c r="T356" s="5">
        <v>0</v>
      </c>
      <c r="U356" s="5">
        <v>0</v>
      </c>
      <c r="V356" s="5">
        <v>0</v>
      </c>
      <c r="W356" s="5">
        <v>10120</v>
      </c>
      <c r="X356" s="5">
        <v>13.6</v>
      </c>
      <c r="Y356" s="5">
        <v>19.100000000000001</v>
      </c>
      <c r="Z356" s="5">
        <v>744</v>
      </c>
      <c r="AA356" s="5">
        <v>529</v>
      </c>
      <c r="AB356" s="5">
        <v>0.7</v>
      </c>
      <c r="AC356" s="5">
        <v>100</v>
      </c>
      <c r="AD356" s="5">
        <v>0</v>
      </c>
      <c r="AE356" s="5">
        <v>2380</v>
      </c>
      <c r="AF356" s="5">
        <v>2380</v>
      </c>
      <c r="AG356" s="5">
        <v>0</v>
      </c>
      <c r="AH356">
        <v>2.85</v>
      </c>
      <c r="AI356">
        <v>0</v>
      </c>
      <c r="AJ356">
        <v>28842</v>
      </c>
      <c r="AK356" s="5">
        <v>0</v>
      </c>
      <c r="AL356" s="5">
        <v>28842</v>
      </c>
      <c r="AM356" s="5">
        <v>4760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3714</v>
      </c>
      <c r="AT356" s="5" t="s">
        <v>62</v>
      </c>
      <c r="AU356" s="5" t="s">
        <v>63</v>
      </c>
      <c r="AV356" s="5" t="s">
        <v>52</v>
      </c>
      <c r="AW356" s="5">
        <v>0</v>
      </c>
      <c r="AX356" s="5">
        <v>91</v>
      </c>
    </row>
    <row r="357" spans="1:50">
      <c r="A357" s="5" t="s">
        <v>490</v>
      </c>
      <c r="B357" s="5" t="s">
        <v>160</v>
      </c>
      <c r="C357" s="5" t="s">
        <v>71</v>
      </c>
      <c r="D357" s="5">
        <v>2.7</v>
      </c>
      <c r="E357" s="5">
        <v>3</v>
      </c>
      <c r="F357" s="5">
        <v>2.7</v>
      </c>
      <c r="G357" s="5">
        <v>3</v>
      </c>
      <c r="H357" s="5">
        <v>800</v>
      </c>
      <c r="I357" s="5">
        <v>400</v>
      </c>
      <c r="J357" s="5">
        <v>400</v>
      </c>
      <c r="K357" s="5">
        <v>0</v>
      </c>
      <c r="L357" s="5">
        <v>400</v>
      </c>
      <c r="M357" s="5" t="s">
        <v>61</v>
      </c>
      <c r="N357" s="5" t="s">
        <v>478</v>
      </c>
      <c r="O357" s="5" t="s">
        <v>459</v>
      </c>
      <c r="P357" s="5" t="s">
        <v>28</v>
      </c>
      <c r="R357" s="5">
        <v>0</v>
      </c>
      <c r="S357" s="5">
        <v>400</v>
      </c>
      <c r="T357" s="5">
        <v>0</v>
      </c>
      <c r="U357" s="5">
        <v>0</v>
      </c>
      <c r="V357" s="5">
        <v>0</v>
      </c>
      <c r="W357" s="5">
        <v>800</v>
      </c>
      <c r="X357" s="5">
        <v>5.3</v>
      </c>
      <c r="Y357" s="5">
        <v>6</v>
      </c>
      <c r="Z357" s="5">
        <v>150</v>
      </c>
      <c r="AA357" s="5">
        <v>133</v>
      </c>
      <c r="AB357" s="5">
        <v>0.9</v>
      </c>
      <c r="AC357" s="5">
        <v>100</v>
      </c>
      <c r="AD357" s="5">
        <v>0</v>
      </c>
      <c r="AE357" s="5">
        <v>800</v>
      </c>
      <c r="AF357" s="5">
        <v>400</v>
      </c>
      <c r="AG357" s="5">
        <v>400</v>
      </c>
      <c r="AH357">
        <v>8.6925000000000008</v>
      </c>
      <c r="AI357">
        <v>3477.0000000000005</v>
      </c>
      <c r="AJ357">
        <v>3477.0000000000005</v>
      </c>
      <c r="AK357" s="5">
        <v>0</v>
      </c>
      <c r="AL357" s="5">
        <v>6954.0000000000009</v>
      </c>
      <c r="AM357" s="5">
        <v>400</v>
      </c>
      <c r="AN357" s="5">
        <v>800</v>
      </c>
      <c r="AO357" s="5">
        <v>0</v>
      </c>
      <c r="AP357" s="5">
        <v>0</v>
      </c>
      <c r="AQ357" s="5">
        <v>0</v>
      </c>
      <c r="AR357" s="5">
        <v>0</v>
      </c>
      <c r="AS357" s="5">
        <v>3714</v>
      </c>
      <c r="AT357" s="5" t="s">
        <v>62</v>
      </c>
      <c r="AU357" s="5" t="s">
        <v>63</v>
      </c>
      <c r="AV357" s="5" t="s">
        <v>52</v>
      </c>
      <c r="AW357" s="5">
        <v>0</v>
      </c>
      <c r="AX357" s="5">
        <v>91</v>
      </c>
    </row>
    <row r="358" spans="1:50">
      <c r="A358" s="5" t="s">
        <v>490</v>
      </c>
      <c r="B358" s="5" t="s">
        <v>161</v>
      </c>
      <c r="C358" s="5" t="s">
        <v>71</v>
      </c>
      <c r="D358" s="5">
        <v>0.2</v>
      </c>
      <c r="E358" s="5">
        <v>0.3</v>
      </c>
      <c r="F358" s="5">
        <v>6.7</v>
      </c>
      <c r="G358" s="5">
        <v>9.6</v>
      </c>
      <c r="H358" s="5">
        <v>16660</v>
      </c>
      <c r="I358" s="5">
        <v>17850</v>
      </c>
      <c r="J358" s="5">
        <v>17850</v>
      </c>
      <c r="K358" s="5">
        <v>0</v>
      </c>
      <c r="L358" s="5">
        <v>600</v>
      </c>
      <c r="M358" s="5" t="s">
        <v>61</v>
      </c>
      <c r="N358" s="5" t="s">
        <v>478</v>
      </c>
      <c r="O358" s="5" t="s">
        <v>459</v>
      </c>
      <c r="P358" s="5" t="s">
        <v>28</v>
      </c>
      <c r="R358" s="5">
        <v>0</v>
      </c>
      <c r="S358" s="5">
        <v>600</v>
      </c>
      <c r="T358" s="5">
        <v>0</v>
      </c>
      <c r="U358" s="5">
        <v>0</v>
      </c>
      <c r="V358" s="5">
        <v>0</v>
      </c>
      <c r="W358" s="5">
        <v>18450</v>
      </c>
      <c r="X358" s="5">
        <v>6.9</v>
      </c>
      <c r="Y358" s="5">
        <v>10</v>
      </c>
      <c r="Z358" s="5">
        <v>2678</v>
      </c>
      <c r="AA358" s="5">
        <v>1851</v>
      </c>
      <c r="AB358" s="5">
        <v>0.7</v>
      </c>
      <c r="AC358" s="5">
        <v>100</v>
      </c>
      <c r="AD358" s="5">
        <v>2380</v>
      </c>
      <c r="AE358" s="5">
        <v>4760</v>
      </c>
      <c r="AF358" s="5">
        <v>9520</v>
      </c>
      <c r="AG358" s="5">
        <v>4760</v>
      </c>
      <c r="AH358">
        <v>3.5</v>
      </c>
      <c r="AI358">
        <v>62475</v>
      </c>
      <c r="AJ358">
        <v>2100</v>
      </c>
      <c r="AK358" s="5">
        <v>0</v>
      </c>
      <c r="AL358" s="5">
        <v>64575</v>
      </c>
      <c r="AM358" s="5">
        <v>4760</v>
      </c>
      <c r="AN358" s="5">
        <v>4760</v>
      </c>
      <c r="AO358" s="5">
        <v>0</v>
      </c>
      <c r="AP358" s="5">
        <v>0</v>
      </c>
      <c r="AQ358" s="5">
        <v>0</v>
      </c>
      <c r="AR358" s="5">
        <v>0</v>
      </c>
      <c r="AS358" s="5">
        <v>3714</v>
      </c>
      <c r="AT358" s="5" t="s">
        <v>62</v>
      </c>
      <c r="AU358" s="5" t="s">
        <v>63</v>
      </c>
      <c r="AV358" s="5" t="s">
        <v>52</v>
      </c>
      <c r="AW358" s="5">
        <v>0</v>
      </c>
      <c r="AX358" s="5">
        <v>91</v>
      </c>
    </row>
  </sheetData>
  <phoneticPr fontId="1" type="noConversion"/>
  <conditionalFormatting sqref="AC1:AC1048576">
    <cfRule type="iconSet" priority="1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"Checking,DD,Dead,Done,Slow,SR"</formula1>
    </dataValidation>
    <dataValidation type="list" errorStyle="warning" allowBlank="1" showInputMessage="1" showErrorMessage="1" sqref="P4:P1048576">
      <formula1>"Sales,PM,SalesPM"</formula1>
    </dataValidation>
    <dataValidation type="list" errorStyle="warning" allowBlank="1" showInputMessage="1" showErrorMessage="1" sqref="N4:N1048576">
      <formula1>"New,MP"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Stock</vt:lpstr>
      <vt:lpstr>LastWeek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2017-03-14T15:15:23Z</dcterms:modified>
</cp:coreProperties>
</file>