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7" i="1"/>
  <c r="A7"/>
  <c r="N7" l="1"/>
  <c r="I7"/>
  <c r="F7"/>
  <c r="D7" l="1"/>
  <c r="X7" l="1"/>
  <c r="K7"/>
  <c r="L7"/>
  <c r="X14"/>
  <c r="N14"/>
  <c r="L14"/>
  <c r="K14"/>
  <c r="I14"/>
  <c r="F14"/>
  <c r="E14"/>
  <c r="D14"/>
  <c r="A14"/>
  <c r="X12"/>
  <c r="N12"/>
  <c r="L12"/>
  <c r="K12"/>
  <c r="I12"/>
  <c r="F12"/>
  <c r="E12"/>
  <c r="D12"/>
  <c r="A12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8"/>
  <c r="N78"/>
  <c r="L78"/>
  <c r="K78"/>
  <c r="I78"/>
  <c r="F78"/>
  <c r="E78"/>
  <c r="D78"/>
  <c r="A78"/>
  <c r="X73"/>
  <c r="N73"/>
  <c r="L73"/>
  <c r="K73"/>
  <c r="I73"/>
  <c r="F73"/>
  <c r="E73"/>
  <c r="D73"/>
  <c r="A73"/>
  <c r="X77"/>
  <c r="N77"/>
  <c r="L77"/>
  <c r="K77"/>
  <c r="I77"/>
  <c r="F77"/>
  <c r="E77"/>
  <c r="D77"/>
  <c r="A77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74"/>
  <c r="N74"/>
  <c r="L74"/>
  <c r="K74"/>
  <c r="I74"/>
  <c r="F74"/>
  <c r="E74"/>
  <c r="D74"/>
  <c r="A74"/>
  <c r="X72"/>
  <c r="N72"/>
  <c r="L72"/>
  <c r="K72"/>
  <c r="I72"/>
  <c r="F72"/>
  <c r="E72"/>
  <c r="D72"/>
  <c r="A72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1"/>
  <c r="N61"/>
  <c r="L61"/>
  <c r="K61"/>
  <c r="I61"/>
  <c r="F61"/>
  <c r="E61"/>
  <c r="D61"/>
  <c r="A61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58"/>
  <c r="N58"/>
  <c r="L58"/>
  <c r="K58"/>
  <c r="I58"/>
  <c r="F58"/>
  <c r="E58"/>
  <c r="D58"/>
  <c r="A58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7"/>
  <c r="N57"/>
  <c r="L57"/>
  <c r="K57"/>
  <c r="I57"/>
  <c r="F57"/>
  <c r="E57"/>
  <c r="D57"/>
  <c r="A57"/>
  <c r="X54"/>
  <c r="N54"/>
  <c r="L54"/>
  <c r="K54"/>
  <c r="I54"/>
  <c r="F54"/>
  <c r="E54"/>
  <c r="D54"/>
  <c r="A54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49"/>
  <c r="N49"/>
  <c r="L49"/>
  <c r="K49"/>
  <c r="I49"/>
  <c r="F49"/>
  <c r="E49"/>
  <c r="D49"/>
  <c r="A49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6"/>
  <c r="N46"/>
  <c r="L46"/>
  <c r="K46"/>
  <c r="I46"/>
  <c r="F46"/>
  <c r="E46"/>
  <c r="D46"/>
  <c r="A46"/>
  <c r="X48"/>
  <c r="N48"/>
  <c r="L48"/>
  <c r="K48"/>
  <c r="I48"/>
  <c r="F48"/>
  <c r="E48"/>
  <c r="D48"/>
  <c r="A48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7"/>
  <c r="N47"/>
  <c r="L47"/>
  <c r="K47"/>
  <c r="I47"/>
  <c r="F47"/>
  <c r="E47"/>
  <c r="D47"/>
  <c r="A47"/>
  <c r="X45"/>
  <c r="N45"/>
  <c r="L45"/>
  <c r="K45"/>
  <c r="I45"/>
  <c r="F45"/>
  <c r="E45"/>
  <c r="D45"/>
  <c r="A45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38"/>
  <c r="N38"/>
  <c r="L38"/>
  <c r="K38"/>
  <c r="I38"/>
  <c r="F38"/>
  <c r="E38"/>
  <c r="D38"/>
  <c r="A38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3"/>
  <c r="N33"/>
  <c r="L33"/>
  <c r="K33"/>
  <c r="I33"/>
  <c r="F33"/>
  <c r="E33"/>
  <c r="D33"/>
  <c r="A33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11"/>
  <c r="N11"/>
  <c r="L11"/>
  <c r="K11"/>
  <c r="I11"/>
  <c r="F11"/>
  <c r="E11"/>
  <c r="D11"/>
  <c r="A11"/>
  <c r="X9"/>
  <c r="N9"/>
  <c r="L9"/>
  <c r="K9"/>
  <c r="I9"/>
  <c r="F9"/>
  <c r="E9"/>
  <c r="D9"/>
  <c r="A9"/>
  <c r="X32"/>
  <c r="N32"/>
  <c r="L32"/>
  <c r="K32"/>
  <c r="I32"/>
  <c r="F32"/>
  <c r="E32"/>
  <c r="D32"/>
  <c r="A32"/>
  <c r="X23"/>
  <c r="N23"/>
  <c r="L23"/>
  <c r="K23"/>
  <c r="I23"/>
  <c r="F23"/>
  <c r="E23"/>
  <c r="D23"/>
  <c r="A23"/>
  <c r="X31"/>
  <c r="N31"/>
  <c r="L31"/>
  <c r="K31"/>
  <c r="I31"/>
  <c r="F31"/>
  <c r="E31"/>
  <c r="D31"/>
  <c r="A31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3"/>
  <c r="N13"/>
  <c r="L13"/>
  <c r="K13"/>
  <c r="I13"/>
  <c r="F13"/>
  <c r="E13"/>
  <c r="D13"/>
  <c r="A13"/>
  <c r="X6"/>
  <c r="N6"/>
  <c r="L6"/>
  <c r="K6"/>
  <c r="I6"/>
  <c r="F6"/>
  <c r="E6"/>
  <c r="D6"/>
  <c r="A6"/>
  <c r="X10"/>
  <c r="N10"/>
  <c r="L10"/>
  <c r="K10"/>
  <c r="I10"/>
  <c r="F10"/>
  <c r="E10"/>
  <c r="D10"/>
  <c r="A10"/>
  <c r="X4"/>
  <c r="N4"/>
  <c r="L4"/>
  <c r="K4"/>
  <c r="I4"/>
  <c r="F4"/>
  <c r="E4"/>
  <c r="D4"/>
  <c r="A4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6"/>
  <c r="N16"/>
  <c r="L16"/>
  <c r="K16"/>
  <c r="I16"/>
  <c r="F16"/>
  <c r="E16"/>
  <c r="D16"/>
  <c r="A16"/>
  <c r="X5"/>
  <c r="N5"/>
  <c r="L5"/>
  <c r="K5"/>
  <c r="I5"/>
  <c r="F5"/>
  <c r="E5"/>
  <c r="D5"/>
  <c r="A5"/>
  <c r="X15"/>
  <c r="N15"/>
  <c r="L15"/>
  <c r="K15"/>
  <c r="I15"/>
  <c r="F15"/>
  <c r="E15"/>
  <c r="D15"/>
  <c r="A15"/>
  <c r="X17"/>
  <c r="N17"/>
  <c r="L17"/>
  <c r="K17"/>
  <c r="I17"/>
  <c r="F17"/>
  <c r="E17"/>
  <c r="D17"/>
  <c r="A17"/>
  <c r="X8"/>
  <c r="N8"/>
  <c r="L8"/>
  <c r="K8"/>
  <c r="I8"/>
  <c r="F8"/>
  <c r="E8"/>
  <c r="D8"/>
  <c r="A8"/>
</calcChain>
</file>

<file path=xl/sharedStrings.xml><?xml version="1.0" encoding="utf-8"?>
<sst xmlns="http://schemas.openxmlformats.org/spreadsheetml/2006/main" count="390" uniqueCount="120">
  <si>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</si>
  <si>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</si>
  <si>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</si>
  <si>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</si>
  <si>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</si>
  <si>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</si>
  <si>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</si>
  <si>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</si>
  <si>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</si>
  <si>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</si>
  <si>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</si>
  <si>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</si>
  <si>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</si>
  <si>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</si>
  <si>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</si>
  <si>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</si>
  <si>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</si>
  <si>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</si>
  <si>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</si>
  <si>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</si>
  <si>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</si>
  <si>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</si>
  <si>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</si>
  <si>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</si>
  <si>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</si>
  <si>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</si>
  <si>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</si>
  <si>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</si>
  <si>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</si>
  <si>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</si>
  <si>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</si>
  <si>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</si>
  <si>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2016/10/17 22:56</t>
  </si>
  <si>
    <t>BC6130A04-IQQB-R</t>
  </si>
  <si>
    <t>CSR</t>
  </si>
  <si>
    <t/>
  </si>
  <si>
    <t>F</t>
  </si>
  <si>
    <t>3545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</si>
  <si>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</si>
  <si>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</si>
  <si>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</si>
  <si>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</si>
  <si>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</si>
  <si>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</si>
  <si>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</si>
  <si>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E</t>
  </si>
  <si>
    <t>2SC6026CT-GR(TPL3)</t>
  </si>
  <si>
    <t>AOS</t>
  </si>
  <si>
    <t>AON7410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</si>
  <si>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</si>
  <si>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</si>
  <si>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</si>
  <si>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</si>
  <si>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</si>
  <si>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</si>
  <si>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</si>
  <si>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</si>
  <si>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DSF01S30SC,L3APF(O</t>
  </si>
  <si>
    <t>DSF01S30SC,L3APF(T</t>
  </si>
  <si>
    <t>RCLAMP0504F.TCT</t>
  </si>
  <si>
    <t>SEMTECH</t>
  </si>
  <si>
    <t>RCLAMP0521PATCT</t>
  </si>
  <si>
    <t>RCLAMP0524P.TCT</t>
  </si>
  <si>
    <t>RCLAMP0542Z.TFT</t>
  </si>
  <si>
    <t>SSM3J16CT</t>
  </si>
  <si>
    <t>SSM3K15AMFV,L3AF(A</t>
  </si>
  <si>
    <t>SSM3K15AMFV,L3F(T</t>
  </si>
  <si>
    <t>SSM3K15FV</t>
  </si>
  <si>
    <t>SSM3K16CT(TL3APP1E</t>
  </si>
  <si>
    <t>SSM3K16FU,LF(T</t>
  </si>
  <si>
    <t>SSM3K329R,LF(T</t>
  </si>
  <si>
    <t>SSM3K35MFV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</si>
  <si>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</si>
  <si>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</si>
  <si>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</si>
  <si>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</si>
  <si>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</si>
  <si>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</si>
  <si>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</si>
  <si>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</si>
  <si>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</si>
  <si>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</si>
  <si>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</si>
  <si>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</si>
  <si>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</si>
  <si>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</si>
  <si>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</si>
  <si>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</si>
  <si>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</si>
  <si>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</si>
  <si>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TC7SH126FU,LJ(CT</t>
  </si>
  <si>
    <t>TC7SH14F,LJ(CT</t>
  </si>
  <si>
    <t>TC7SH32F,LJ(CT</t>
  </si>
  <si>
    <t>TC7SZ02F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</si>
  <si>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</si>
  <si>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</si>
  <si>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</si>
  <si>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</si>
  <si>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</si>
  <si>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</si>
  <si>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</si>
  <si>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</si>
  <si>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TC7WH126FK(TE85L,F</t>
  </si>
  <si>
    <t>TC7WH74FC(TE85L)</t>
  </si>
  <si>
    <t>TC7WZ74FK</t>
  </si>
  <si>
    <t>TK13A60D</t>
  </si>
  <si>
    <t>TK6A65D(STA4,X,M)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</si>
  <si>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</si>
  <si>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</si>
  <si>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</si>
  <si>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</si>
  <si>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</si>
  <si>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</si>
  <si>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</si>
  <si>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</si>
  <si>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</si>
  <si>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</si>
  <si>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</si>
  <si>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AO4407A</t>
    <phoneticPr fontId="1" type="noConversion"/>
  </si>
  <si>
    <t>AOZ8231ADI-03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</si>
</sst>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82" totalsRowShown="0" headerRowDxfId="30" dataDxfId="29">
  <autoFilter ref="A3:AC82">
    <filterColumn colId="0">
      <filters>
        <filter val="FCST"/>
        <filter val="OverStock"/>
        <filter val="ZeroZero"/>
      </filters>
    </filterColumn>
  </autoFilter>
  <sortState ref="A4:AN82">
    <sortCondition ref="C3:C82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82"/>
  <sheetViews>
    <sheetView tabSelected="1" zoomScale="70" zoomScaleNormal="70" workbookViewId="0">
      <pane xSplit="5" ySplit="3" topLeftCell="AC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4.0898437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s="35" customFormat="1">
      <c r="A4" s="24" t="str">
        <f t="shared" ref="A4:A35" si="0">IF(OR(U4=0,LEN(U4)=0)*OR(V4=0,LEN(V4)=0),IF(R4&gt;0,"ZeroZero","None"),IF(IF(LEN(S4)=0,0,S4)&gt;24,"OverStock",IF(U4=0,"FCST","Normal")))</f>
        <v>ZeroZero</v>
      </c>
      <c r="B4" s="25" t="s">
        <v>118</v>
      </c>
      <c r="C4" s="26" t="s">
        <v>47</v>
      </c>
      <c r="D4" s="27">
        <f>IFERROR(VLOOKUP(B4,#REF!,3,FALSE),0)</f>
        <v>0</v>
      </c>
      <c r="E4" s="28" t="str">
        <f t="shared" ref="E4:E35" si="1">IF(U4=0,"前八週無拉料",ROUND(J4/U4,1))</f>
        <v>前八週無拉料</v>
      </c>
      <c r="F4" s="27" t="str">
        <f>IFERROR(VLOOKUP(B4,#REF!,6,FALSE),"")</f>
        <v/>
      </c>
      <c r="G4" s="29">
        <v>0</v>
      </c>
      <c r="H4" s="29">
        <v>0</v>
      </c>
      <c r="I4" s="29" t="str">
        <f>IFERROR(VLOOKUP(B4,#REF!,9,FALSE),"")</f>
        <v/>
      </c>
      <c r="J4" s="29">
        <v>600000</v>
      </c>
      <c r="K4" s="28" t="str">
        <f>IFERROR(VLOOKUP(B4,#REF!,10,FALSE),"")</f>
        <v/>
      </c>
      <c r="L4" s="28" t="str">
        <f>IFERROR(VLOOKUP(B4,#REF!,11,FALSE),"")</f>
        <v/>
      </c>
      <c r="M4" s="28"/>
      <c r="N4" s="28" t="str">
        <f>IFERROR(VLOOKUP(B4,#REF!,12,FALSE),"")</f>
        <v/>
      </c>
      <c r="O4" s="29">
        <v>0</v>
      </c>
      <c r="P4" s="29">
        <v>600000</v>
      </c>
      <c r="Q4" s="29">
        <v>0</v>
      </c>
      <c r="R4" s="30">
        <v>600000</v>
      </c>
      <c r="S4" s="31" t="s">
        <v>35</v>
      </c>
      <c r="T4" s="32" t="s">
        <v>35</v>
      </c>
      <c r="U4" s="30">
        <v>0</v>
      </c>
      <c r="V4" s="29" t="s">
        <v>35</v>
      </c>
      <c r="W4" s="33" t="s">
        <v>45</v>
      </c>
      <c r="X4" s="34" t="str">
        <f t="shared" ref="X4:X35" si="2">IF($W4="E","E",IF($W4="F","F",IF($W4&lt;0.5,50,IF($W4&lt;2,100,150))))</f>
        <v>E</v>
      </c>
      <c r="Y4" s="29">
        <v>0</v>
      </c>
      <c r="Z4" s="29">
        <v>0</v>
      </c>
      <c r="AA4" s="29">
        <v>0</v>
      </c>
      <c r="AB4" s="29">
        <v>0</v>
      </c>
      <c r="AC4" s="26" t="s">
        <v>37</v>
      </c>
    </row>
    <row r="5" spans="1:29" hidden="1">
      <c r="A5" s="13" t="str">
        <f t="shared" si="0"/>
        <v>Normal</v>
      </c>
      <c r="B5" s="14" t="s">
        <v>42</v>
      </c>
      <c r="C5" s="15" t="s">
        <v>41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>
        <v>0</v>
      </c>
      <c r="T5" s="21">
        <v>0</v>
      </c>
      <c r="U5" s="19">
        <v>6250</v>
      </c>
      <c r="V5" s="17">
        <v>1111</v>
      </c>
      <c r="W5" s="22">
        <v>0.2</v>
      </c>
      <c r="X5" s="23">
        <f t="shared" si="2"/>
        <v>50</v>
      </c>
      <c r="Y5" s="17">
        <v>0</v>
      </c>
      <c r="Z5" s="17">
        <v>10000</v>
      </c>
      <c r="AA5" s="17">
        <v>0</v>
      </c>
      <c r="AB5" s="17">
        <v>0</v>
      </c>
      <c r="AC5" s="15" t="s">
        <v>37</v>
      </c>
    </row>
    <row r="6" spans="1:29" s="35" customFormat="1">
      <c r="A6" s="24" t="str">
        <f t="shared" si="0"/>
        <v>ZeroZero</v>
      </c>
      <c r="B6" s="25" t="s">
        <v>119</v>
      </c>
      <c r="C6" s="26" t="s">
        <v>47</v>
      </c>
      <c r="D6" s="27">
        <f>IFERROR(VLOOKUP(B6,#REF!,3,FALSE),0)</f>
        <v>0</v>
      </c>
      <c r="E6" s="28" t="str">
        <f t="shared" si="1"/>
        <v>前八週無拉料</v>
      </c>
      <c r="F6" s="27" t="str">
        <f>IFERROR(VLOOKUP(B6,#REF!,6,FALSE),"")</f>
        <v/>
      </c>
      <c r="G6" s="29">
        <v>0</v>
      </c>
      <c r="H6" s="29">
        <v>0</v>
      </c>
      <c r="I6" s="29" t="str">
        <f>IFERROR(VLOOKUP(B6,#REF!,9,FALSE),"")</f>
        <v/>
      </c>
      <c r="J6" s="29">
        <v>45000</v>
      </c>
      <c r="K6" s="28" t="str">
        <f>IFERROR(VLOOKUP(B6,#REF!,10,FALSE),"")</f>
        <v/>
      </c>
      <c r="L6" s="28" t="str">
        <f>IFERROR(VLOOKUP(B6,#REF!,11,FALSE),"")</f>
        <v/>
      </c>
      <c r="M6" s="28"/>
      <c r="N6" s="28" t="str">
        <f>IFERROR(VLOOKUP(B6,#REF!,12,FALSE),"")</f>
        <v/>
      </c>
      <c r="O6" s="29">
        <v>0</v>
      </c>
      <c r="P6" s="29">
        <v>45000</v>
      </c>
      <c r="Q6" s="29">
        <v>0</v>
      </c>
      <c r="R6" s="30">
        <v>45000</v>
      </c>
      <c r="S6" s="31" t="s">
        <v>35</v>
      </c>
      <c r="T6" s="32" t="s">
        <v>35</v>
      </c>
      <c r="U6" s="30">
        <v>0</v>
      </c>
      <c r="V6" s="29" t="s">
        <v>35</v>
      </c>
      <c r="W6" s="33" t="s">
        <v>45</v>
      </c>
      <c r="X6" s="34" t="str">
        <f t="shared" si="2"/>
        <v>E</v>
      </c>
      <c r="Y6" s="29">
        <v>0</v>
      </c>
      <c r="Z6" s="29">
        <v>0</v>
      </c>
      <c r="AA6" s="29">
        <v>0</v>
      </c>
      <c r="AB6" s="29">
        <v>0</v>
      </c>
      <c r="AC6" s="26" t="s">
        <v>37</v>
      </c>
    </row>
    <row r="7" spans="1:29">
      <c r="A7" s="13" t="str">
        <f t="shared" si="0"/>
        <v>FCST</v>
      </c>
      <c r="B7" s="14" t="s">
        <v>33</v>
      </c>
      <c r="C7" s="15" t="s">
        <v>34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>
        <v>0</v>
      </c>
      <c r="U7" s="19">
        <v>0</v>
      </c>
      <c r="V7" s="17">
        <v>405</v>
      </c>
      <c r="W7" s="22" t="s">
        <v>36</v>
      </c>
      <c r="X7" s="23" t="str">
        <f t="shared" si="2"/>
        <v>F</v>
      </c>
      <c r="Y7" s="17">
        <v>1755</v>
      </c>
      <c r="Z7" s="17">
        <v>1890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OverStock</v>
      </c>
      <c r="B8" s="14" t="s">
        <v>38</v>
      </c>
      <c r="C8" s="15" t="s">
        <v>34</v>
      </c>
      <c r="D8" s="16">
        <f>IFERROR(VLOOKUP(B8,#REF!,3,FALSE),0)</f>
        <v>0</v>
      </c>
      <c r="E8" s="18">
        <f t="shared" si="1"/>
        <v>22.6</v>
      </c>
      <c r="F8" s="16" t="str">
        <f>IFERROR(VLOOKUP(B8,#REF!,6,FALSE),"")</f>
        <v/>
      </c>
      <c r="G8" s="17">
        <v>60000</v>
      </c>
      <c r="H8" s="17">
        <v>60000</v>
      </c>
      <c r="I8" s="17" t="str">
        <f>IFERROR(VLOOKUP(B8,#REF!,9,FALSE),"")</f>
        <v/>
      </c>
      <c r="J8" s="17">
        <v>130000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130000</v>
      </c>
      <c r="Q8" s="17">
        <v>0</v>
      </c>
      <c r="R8" s="19">
        <v>190000</v>
      </c>
      <c r="S8" s="20">
        <v>33</v>
      </c>
      <c r="T8" s="21">
        <v>220.4</v>
      </c>
      <c r="U8" s="19">
        <v>5750</v>
      </c>
      <c r="V8" s="17">
        <v>862</v>
      </c>
      <c r="W8" s="22">
        <v>0.1</v>
      </c>
      <c r="X8" s="23">
        <f t="shared" si="2"/>
        <v>50</v>
      </c>
      <c r="Y8" s="17">
        <v>7759</v>
      </c>
      <c r="Z8" s="17">
        <v>0</v>
      </c>
      <c r="AA8" s="17">
        <v>12858</v>
      </c>
      <c r="AB8" s="17">
        <v>14500</v>
      </c>
      <c r="AC8" s="15" t="s">
        <v>37</v>
      </c>
    </row>
    <row r="9" spans="1:29">
      <c r="A9" s="13" t="str">
        <f t="shared" si="0"/>
        <v>OverStock</v>
      </c>
      <c r="B9" s="14" t="s">
        <v>59</v>
      </c>
      <c r="C9" s="15" t="s">
        <v>60</v>
      </c>
      <c r="D9" s="16">
        <f>IFERROR(VLOOKUP(B9,#REF!,3,FALSE),0)</f>
        <v>0</v>
      </c>
      <c r="E9" s="18">
        <f t="shared" si="1"/>
        <v>17.5</v>
      </c>
      <c r="F9" s="16" t="str">
        <f>IFERROR(VLOOKUP(B9,#REF!,6,FALSE),"")</f>
        <v/>
      </c>
      <c r="G9" s="17">
        <v>693000</v>
      </c>
      <c r="H9" s="17">
        <v>558000</v>
      </c>
      <c r="I9" s="17" t="str">
        <f>IFERROR(VLOOKUP(B9,#REF!,9,FALSE),"")</f>
        <v/>
      </c>
      <c r="J9" s="17">
        <v>210000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210000</v>
      </c>
      <c r="Q9" s="17">
        <v>0</v>
      </c>
      <c r="R9" s="19">
        <v>903000</v>
      </c>
      <c r="S9" s="20">
        <v>75.3</v>
      </c>
      <c r="T9" s="21" t="s">
        <v>35</v>
      </c>
      <c r="U9" s="19">
        <v>12000</v>
      </c>
      <c r="V9" s="17" t="s">
        <v>35</v>
      </c>
      <c r="W9" s="22" t="s">
        <v>45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48</v>
      </c>
      <c r="C10" s="15" t="s">
        <v>47</v>
      </c>
      <c r="D10" s="16">
        <f>IFERROR(VLOOKUP(B10,#REF!,3,FALSE),0)</f>
        <v>0</v>
      </c>
      <c r="E10" s="18">
        <f t="shared" si="1"/>
        <v>11.4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50000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50000</v>
      </c>
      <c r="R10" s="19">
        <v>50000</v>
      </c>
      <c r="S10" s="20">
        <v>11.4</v>
      </c>
      <c r="T10" s="21" t="s">
        <v>35</v>
      </c>
      <c r="U10" s="19">
        <v>4375</v>
      </c>
      <c r="V10" s="17" t="s">
        <v>35</v>
      </c>
      <c r="W10" s="22" t="s">
        <v>45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OverStock</v>
      </c>
      <c r="B11" s="14" t="s">
        <v>61</v>
      </c>
      <c r="C11" s="15" t="s">
        <v>60</v>
      </c>
      <c r="D11" s="16">
        <f>IFERROR(VLOOKUP(B11,#REF!,3,FALSE),0)</f>
        <v>0</v>
      </c>
      <c r="E11" s="18">
        <f t="shared" si="1"/>
        <v>15.2</v>
      </c>
      <c r="F11" s="16" t="str">
        <f>IFERROR(VLOOKUP(B11,#REF!,6,FALSE),"")</f>
        <v/>
      </c>
      <c r="G11" s="17">
        <v>450000</v>
      </c>
      <c r="H11" s="17">
        <v>450000</v>
      </c>
      <c r="I11" s="17" t="str">
        <f>IFERROR(VLOOKUP(B11,#REF!,9,FALSE),"")</f>
        <v/>
      </c>
      <c r="J11" s="17">
        <v>222000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222000</v>
      </c>
      <c r="Q11" s="17">
        <v>0</v>
      </c>
      <c r="R11" s="19">
        <v>672000</v>
      </c>
      <c r="S11" s="20">
        <v>45.9</v>
      </c>
      <c r="T11" s="21" t="s">
        <v>35</v>
      </c>
      <c r="U11" s="19">
        <v>14625</v>
      </c>
      <c r="V11" s="17" t="s">
        <v>35</v>
      </c>
      <c r="W11" s="22" t="s">
        <v>45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OverStock</v>
      </c>
      <c r="B12" s="14" t="s">
        <v>116</v>
      </c>
      <c r="C12" s="15" t="s">
        <v>60</v>
      </c>
      <c r="D12" s="16">
        <f>IFERROR(VLOOKUP(B12,#REF!,3,FALSE),0)</f>
        <v>0</v>
      </c>
      <c r="E12" s="18">
        <f t="shared" si="1"/>
        <v>57.7</v>
      </c>
      <c r="F12" s="16" t="str">
        <f>IFERROR(VLOOKUP(B12,#REF!,6,FALSE),"")</f>
        <v/>
      </c>
      <c r="G12" s="17">
        <v>402000</v>
      </c>
      <c r="H12" s="17">
        <v>402000</v>
      </c>
      <c r="I12" s="17" t="str">
        <f>IFERROR(VLOOKUP(B12,#REF!,9,FALSE),"")</f>
        <v/>
      </c>
      <c r="J12" s="17">
        <v>606000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606000</v>
      </c>
      <c r="Q12" s="17">
        <v>0</v>
      </c>
      <c r="R12" s="19">
        <v>1008000</v>
      </c>
      <c r="S12" s="20">
        <v>96</v>
      </c>
      <c r="T12" s="21" t="s">
        <v>35</v>
      </c>
      <c r="U12" s="19">
        <v>10500</v>
      </c>
      <c r="V12" s="17" t="s">
        <v>35</v>
      </c>
      <c r="W12" s="22" t="s">
        <v>45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Normal</v>
      </c>
      <c r="B13" s="14" t="s">
        <v>49</v>
      </c>
      <c r="C13" s="15" t="s">
        <v>41</v>
      </c>
      <c r="D13" s="16">
        <f>IFERROR(VLOOKUP(B13,#REF!,3,FALSE),0)</f>
        <v>0</v>
      </c>
      <c r="E13" s="18">
        <f t="shared" si="1"/>
        <v>9</v>
      </c>
      <c r="F13" s="16" t="str">
        <f>IFERROR(VLOOKUP(B13,#REF!,6,FALSE),"")</f>
        <v/>
      </c>
      <c r="G13" s="17">
        <v>48000</v>
      </c>
      <c r="H13" s="17">
        <v>6000</v>
      </c>
      <c r="I13" s="17" t="str">
        <f>IFERROR(VLOOKUP(B13,#REF!,9,FALSE),"")</f>
        <v/>
      </c>
      <c r="J13" s="17">
        <v>54000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54000</v>
      </c>
      <c r="Q13" s="17">
        <v>0</v>
      </c>
      <c r="R13" s="19">
        <v>102000</v>
      </c>
      <c r="S13" s="20">
        <v>17</v>
      </c>
      <c r="T13" s="21">
        <v>24.8</v>
      </c>
      <c r="U13" s="19">
        <v>6000</v>
      </c>
      <c r="V13" s="17">
        <v>4120</v>
      </c>
      <c r="W13" s="22">
        <v>0.7</v>
      </c>
      <c r="X13" s="23">
        <f t="shared" si="2"/>
        <v>100</v>
      </c>
      <c r="Y13" s="17">
        <v>13139</v>
      </c>
      <c r="Z13" s="17">
        <v>19698</v>
      </c>
      <c r="AA13" s="17">
        <v>17419</v>
      </c>
      <c r="AB13" s="17">
        <v>20211</v>
      </c>
      <c r="AC13" s="15" t="s">
        <v>37</v>
      </c>
    </row>
    <row r="14" spans="1:29">
      <c r="A14" s="13" t="str">
        <f t="shared" si="0"/>
        <v>OverStock</v>
      </c>
      <c r="B14" s="14" t="s">
        <v>117</v>
      </c>
      <c r="C14" s="15" t="s">
        <v>60</v>
      </c>
      <c r="D14" s="16">
        <f>IFERROR(VLOOKUP(B14,#REF!,3,FALSE),0)</f>
        <v>0</v>
      </c>
      <c r="E14" s="18">
        <f t="shared" si="1"/>
        <v>0</v>
      </c>
      <c r="F14" s="16" t="str">
        <f>IFERROR(VLOOKUP(B14,#REF!,6,FALSE),"")</f>
        <v/>
      </c>
      <c r="G14" s="17">
        <v>180000</v>
      </c>
      <c r="H14" s="17">
        <v>170000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180000</v>
      </c>
      <c r="S14" s="20">
        <v>36</v>
      </c>
      <c r="T14" s="21" t="s">
        <v>35</v>
      </c>
      <c r="U14" s="19">
        <v>5000</v>
      </c>
      <c r="V14" s="17" t="s">
        <v>35</v>
      </c>
      <c r="W14" s="22" t="s">
        <v>45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FCST</v>
      </c>
      <c r="B15" s="14" t="s">
        <v>40</v>
      </c>
      <c r="C15" s="15" t="s">
        <v>41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6000</v>
      </c>
      <c r="H15" s="17">
        <v>6000</v>
      </c>
      <c r="I15" s="17" t="str">
        <f>IFERROR(VLOOKUP(B15,#REF!,9,FALSE),"")</f>
        <v/>
      </c>
      <c r="J15" s="17">
        <v>12000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12000</v>
      </c>
      <c r="Q15" s="17">
        <v>0</v>
      </c>
      <c r="R15" s="19">
        <v>18000</v>
      </c>
      <c r="S15" s="20" t="s">
        <v>35</v>
      </c>
      <c r="T15" s="21">
        <v>38.5</v>
      </c>
      <c r="U15" s="19">
        <v>0</v>
      </c>
      <c r="V15" s="17">
        <v>468</v>
      </c>
      <c r="W15" s="22" t="s">
        <v>36</v>
      </c>
      <c r="X15" s="23" t="str">
        <f t="shared" si="2"/>
        <v>F</v>
      </c>
      <c r="Y15" s="17">
        <v>0</v>
      </c>
      <c r="Z15" s="17">
        <v>4211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OverStock</v>
      </c>
      <c r="B16" s="14" t="s">
        <v>43</v>
      </c>
      <c r="C16" s="15" t="s">
        <v>41</v>
      </c>
      <c r="D16" s="16">
        <f>IFERROR(VLOOKUP(B16,#REF!,3,FALSE),0)</f>
        <v>0</v>
      </c>
      <c r="E16" s="18">
        <f t="shared" si="1"/>
        <v>17.5</v>
      </c>
      <c r="F16" s="16" t="str">
        <f>IFERROR(VLOOKUP(B16,#REF!,6,FALSE),"")</f>
        <v/>
      </c>
      <c r="G16" s="17">
        <v>1200000</v>
      </c>
      <c r="H16" s="17">
        <v>1200000</v>
      </c>
      <c r="I16" s="17" t="str">
        <f>IFERROR(VLOOKUP(B16,#REF!,9,FALSE),"")</f>
        <v/>
      </c>
      <c r="J16" s="17">
        <v>679000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679000</v>
      </c>
      <c r="Q16" s="17">
        <v>0</v>
      </c>
      <c r="R16" s="19">
        <v>1879000</v>
      </c>
      <c r="S16" s="20">
        <v>48.5</v>
      </c>
      <c r="T16" s="21">
        <v>10.8</v>
      </c>
      <c r="U16" s="19">
        <v>38750</v>
      </c>
      <c r="V16" s="17">
        <v>173601</v>
      </c>
      <c r="W16" s="22">
        <v>4.5</v>
      </c>
      <c r="X16" s="23">
        <f t="shared" si="2"/>
        <v>150</v>
      </c>
      <c r="Y16" s="17">
        <v>541100</v>
      </c>
      <c r="Z16" s="17">
        <v>928253</v>
      </c>
      <c r="AA16" s="17">
        <v>364842</v>
      </c>
      <c r="AB16" s="17">
        <v>337992</v>
      </c>
      <c r="AC16" s="15" t="s">
        <v>37</v>
      </c>
    </row>
    <row r="17" spans="1:29" hidden="1">
      <c r="A17" s="13" t="str">
        <f t="shared" si="0"/>
        <v>Normal</v>
      </c>
      <c r="B17" s="14" t="s">
        <v>39</v>
      </c>
      <c r="C17" s="15" t="s">
        <v>34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16000</v>
      </c>
      <c r="H17" s="17">
        <v>12000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16000</v>
      </c>
      <c r="S17" s="20">
        <v>16</v>
      </c>
      <c r="T17" s="21">
        <v>18</v>
      </c>
      <c r="U17" s="19">
        <v>1000</v>
      </c>
      <c r="V17" s="17">
        <v>888</v>
      </c>
      <c r="W17" s="22">
        <v>0.9</v>
      </c>
      <c r="X17" s="23">
        <f t="shared" si="2"/>
        <v>100</v>
      </c>
      <c r="Y17" s="17">
        <v>5996</v>
      </c>
      <c r="Z17" s="17">
        <v>2000</v>
      </c>
      <c r="AA17" s="17">
        <v>4000</v>
      </c>
      <c r="AB17" s="17">
        <v>3000</v>
      </c>
      <c r="AC17" s="15" t="s">
        <v>37</v>
      </c>
    </row>
    <row r="18" spans="1:29">
      <c r="A18" s="13" t="str">
        <f t="shared" si="0"/>
        <v>OverStock</v>
      </c>
      <c r="B18" s="14" t="s">
        <v>44</v>
      </c>
      <c r="C18" s="15" t="s">
        <v>41</v>
      </c>
      <c r="D18" s="16">
        <f>IFERROR(VLOOKUP(B18,#REF!,3,FALSE),0)</f>
        <v>0</v>
      </c>
      <c r="E18" s="18">
        <f t="shared" si="1"/>
        <v>20.6</v>
      </c>
      <c r="F18" s="16" t="str">
        <f>IFERROR(VLOOKUP(B18,#REF!,6,FALSE),"")</f>
        <v/>
      </c>
      <c r="G18" s="17">
        <v>240000</v>
      </c>
      <c r="H18" s="17">
        <v>240000</v>
      </c>
      <c r="I18" s="17" t="str">
        <f>IFERROR(VLOOKUP(B18,#REF!,9,FALSE),"")</f>
        <v/>
      </c>
      <c r="J18" s="17">
        <v>670000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670000</v>
      </c>
      <c r="Q18" s="17">
        <v>0</v>
      </c>
      <c r="R18" s="19">
        <v>910000</v>
      </c>
      <c r="S18" s="20">
        <v>28</v>
      </c>
      <c r="T18" s="21" t="s">
        <v>35</v>
      </c>
      <c r="U18" s="19">
        <v>32500</v>
      </c>
      <c r="V18" s="17" t="s">
        <v>35</v>
      </c>
      <c r="W18" s="22" t="s">
        <v>45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OverStock</v>
      </c>
      <c r="B19" s="14" t="s">
        <v>46</v>
      </c>
      <c r="C19" s="15" t="s">
        <v>41</v>
      </c>
      <c r="D19" s="16">
        <f>IFERROR(VLOOKUP(B19,#REF!,3,FALSE),0)</f>
        <v>0</v>
      </c>
      <c r="E19" s="18">
        <f t="shared" si="1"/>
        <v>0</v>
      </c>
      <c r="F19" s="16" t="str">
        <f>IFERROR(VLOOKUP(B19,#REF!,6,FALSE),"")</f>
        <v/>
      </c>
      <c r="G19" s="17">
        <v>320000</v>
      </c>
      <c r="H19" s="17">
        <v>270000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320000</v>
      </c>
      <c r="S19" s="20">
        <v>25.6</v>
      </c>
      <c r="T19" s="21">
        <v>23.1</v>
      </c>
      <c r="U19" s="19">
        <v>12500</v>
      </c>
      <c r="V19" s="17">
        <v>13856</v>
      </c>
      <c r="W19" s="22">
        <v>1.1000000000000001</v>
      </c>
      <c r="X19" s="23">
        <f t="shared" si="2"/>
        <v>100</v>
      </c>
      <c r="Y19" s="17">
        <v>49005</v>
      </c>
      <c r="Z19" s="17">
        <v>65700</v>
      </c>
      <c r="AA19" s="17">
        <v>47500</v>
      </c>
      <c r="AB19" s="17">
        <v>14000</v>
      </c>
      <c r="AC19" s="15" t="s">
        <v>37</v>
      </c>
    </row>
    <row r="20" spans="1:29">
      <c r="A20" s="13" t="str">
        <f t="shared" si="0"/>
        <v>FCST</v>
      </c>
      <c r="B20" s="14" t="s">
        <v>50</v>
      </c>
      <c r="C20" s="15" t="s">
        <v>41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63000</v>
      </c>
      <c r="H20" s="17">
        <v>0</v>
      </c>
      <c r="I20" s="17" t="str">
        <f>IFERROR(VLOOKUP(B20,#REF!,9,FALSE),"")</f>
        <v/>
      </c>
      <c r="J20" s="17">
        <v>21000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21000</v>
      </c>
      <c r="Q20" s="17">
        <v>0</v>
      </c>
      <c r="R20" s="19">
        <v>84000</v>
      </c>
      <c r="S20" s="20" t="s">
        <v>35</v>
      </c>
      <c r="T20" s="21">
        <v>22.2</v>
      </c>
      <c r="U20" s="19">
        <v>0</v>
      </c>
      <c r="V20" s="17">
        <v>3785</v>
      </c>
      <c r="W20" s="22" t="s">
        <v>36</v>
      </c>
      <c r="X20" s="23" t="str">
        <f t="shared" si="2"/>
        <v>F</v>
      </c>
      <c r="Y20" s="17">
        <v>16889</v>
      </c>
      <c r="Z20" s="17">
        <v>15677</v>
      </c>
      <c r="AA20" s="17">
        <v>13288</v>
      </c>
      <c r="AB20" s="17">
        <v>20260</v>
      </c>
      <c r="AC20" s="15" t="s">
        <v>37</v>
      </c>
    </row>
    <row r="21" spans="1:29">
      <c r="A21" s="13" t="str">
        <f t="shared" si="0"/>
        <v>ZeroZero</v>
      </c>
      <c r="B21" s="14" t="s">
        <v>51</v>
      </c>
      <c r="C21" s="15" t="s">
        <v>41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12000</v>
      </c>
      <c r="H21" s="17">
        <v>6000</v>
      </c>
      <c r="I21" s="17" t="str">
        <f>IFERROR(VLOOKUP(B21,#REF!,9,FALSE),"")</f>
        <v/>
      </c>
      <c r="J21" s="17">
        <v>24000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24000</v>
      </c>
      <c r="Q21" s="17">
        <v>0</v>
      </c>
      <c r="R21" s="19">
        <v>36000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45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52</v>
      </c>
      <c r="C22" s="15" t="s">
        <v>41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27000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27000</v>
      </c>
      <c r="Q22" s="17">
        <v>0</v>
      </c>
      <c r="R22" s="19">
        <v>27000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45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57</v>
      </c>
      <c r="C23" s="15" t="s">
        <v>41</v>
      </c>
      <c r="D23" s="16">
        <f>IFERROR(VLOOKUP(B23,#REF!,3,FALSE),0)</f>
        <v>0</v>
      </c>
      <c r="E23" s="18">
        <f t="shared" si="1"/>
        <v>9.6</v>
      </c>
      <c r="F23" s="16" t="str">
        <f>IFERROR(VLOOKUP(B23,#REF!,6,FALSE),"")</f>
        <v/>
      </c>
      <c r="G23" s="17">
        <v>510000</v>
      </c>
      <c r="H23" s="17">
        <v>330000</v>
      </c>
      <c r="I23" s="17" t="str">
        <f>IFERROR(VLOOKUP(B23,#REF!,9,FALSE),"")</f>
        <v/>
      </c>
      <c r="J23" s="17">
        <v>660000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660000</v>
      </c>
      <c r="Q23" s="17">
        <v>0</v>
      </c>
      <c r="R23" s="19">
        <v>1170000</v>
      </c>
      <c r="S23" s="20">
        <v>17</v>
      </c>
      <c r="T23" s="21">
        <v>9.9</v>
      </c>
      <c r="U23" s="19">
        <v>68750</v>
      </c>
      <c r="V23" s="17">
        <v>118426</v>
      </c>
      <c r="W23" s="22">
        <v>1.7</v>
      </c>
      <c r="X23" s="23">
        <f t="shared" si="2"/>
        <v>100</v>
      </c>
      <c r="Y23" s="17">
        <v>313824</v>
      </c>
      <c r="Z23" s="17">
        <v>622102</v>
      </c>
      <c r="AA23" s="17">
        <v>636892</v>
      </c>
      <c r="AB23" s="17">
        <v>675984</v>
      </c>
      <c r="AC23" s="15" t="s">
        <v>37</v>
      </c>
    </row>
    <row r="24" spans="1:29">
      <c r="A24" s="13" t="str">
        <f t="shared" si="0"/>
        <v>FCST</v>
      </c>
      <c r="B24" s="14" t="s">
        <v>53</v>
      </c>
      <c r="C24" s="15" t="s">
        <v>41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260000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260000</v>
      </c>
      <c r="Q24" s="17">
        <v>0</v>
      </c>
      <c r="R24" s="19">
        <v>260000</v>
      </c>
      <c r="S24" s="20" t="s">
        <v>35</v>
      </c>
      <c r="T24" s="21">
        <v>31</v>
      </c>
      <c r="U24" s="19">
        <v>0</v>
      </c>
      <c r="V24" s="17">
        <v>8388</v>
      </c>
      <c r="W24" s="22" t="s">
        <v>36</v>
      </c>
      <c r="X24" s="23" t="str">
        <f t="shared" si="2"/>
        <v>F</v>
      </c>
      <c r="Y24" s="17">
        <v>0</v>
      </c>
      <c r="Z24" s="17">
        <v>57490</v>
      </c>
      <c r="AA24" s="17">
        <v>85200</v>
      </c>
      <c r="AB24" s="17">
        <v>73500</v>
      </c>
      <c r="AC24" s="15" t="s">
        <v>37</v>
      </c>
    </row>
    <row r="25" spans="1:29">
      <c r="A25" s="13" t="str">
        <f t="shared" si="0"/>
        <v>FCST</v>
      </c>
      <c r="B25" s="14" t="s">
        <v>54</v>
      </c>
      <c r="C25" s="15" t="s">
        <v>41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60000</v>
      </c>
      <c r="H25" s="17">
        <v>60000</v>
      </c>
      <c r="I25" s="17" t="str">
        <f>IFERROR(VLOOKUP(B25,#REF!,9,FALSE),"")</f>
        <v/>
      </c>
      <c r="J25" s="17">
        <v>90000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90000</v>
      </c>
      <c r="Q25" s="17">
        <v>0</v>
      </c>
      <c r="R25" s="19">
        <v>150000</v>
      </c>
      <c r="S25" s="20" t="s">
        <v>35</v>
      </c>
      <c r="T25" s="21">
        <v>22.9</v>
      </c>
      <c r="U25" s="19">
        <v>0</v>
      </c>
      <c r="V25" s="17">
        <v>6560</v>
      </c>
      <c r="W25" s="22" t="s">
        <v>36</v>
      </c>
      <c r="X25" s="23" t="str">
        <f t="shared" si="2"/>
        <v>F</v>
      </c>
      <c r="Y25" s="17">
        <v>39042</v>
      </c>
      <c r="Z25" s="17">
        <v>20000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OverStock</v>
      </c>
      <c r="B26" s="14" t="s">
        <v>55</v>
      </c>
      <c r="C26" s="15" t="s">
        <v>41</v>
      </c>
      <c r="D26" s="16">
        <f>IFERROR(VLOOKUP(B26,#REF!,3,FALSE),0)</f>
        <v>0</v>
      </c>
      <c r="E26" s="18">
        <f t="shared" si="1"/>
        <v>136</v>
      </c>
      <c r="F26" s="16" t="str">
        <f>IFERROR(VLOOKUP(B26,#REF!,6,FALSE),"")</f>
        <v/>
      </c>
      <c r="G26" s="17">
        <v>120000</v>
      </c>
      <c r="H26" s="17">
        <v>30000</v>
      </c>
      <c r="I26" s="17" t="str">
        <f>IFERROR(VLOOKUP(B26,#REF!,9,FALSE),"")</f>
        <v/>
      </c>
      <c r="J26" s="17">
        <v>170000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170000</v>
      </c>
      <c r="Q26" s="17">
        <v>0</v>
      </c>
      <c r="R26" s="19">
        <v>290000</v>
      </c>
      <c r="S26" s="20">
        <v>232</v>
      </c>
      <c r="T26" s="21">
        <v>23.4</v>
      </c>
      <c r="U26" s="19">
        <v>1250</v>
      </c>
      <c r="V26" s="17">
        <v>12383</v>
      </c>
      <c r="W26" s="22">
        <v>9.9</v>
      </c>
      <c r="X26" s="23">
        <f t="shared" si="2"/>
        <v>150</v>
      </c>
      <c r="Y26" s="17">
        <v>31443</v>
      </c>
      <c r="Z26" s="17">
        <v>60000</v>
      </c>
      <c r="AA26" s="17">
        <v>60000</v>
      </c>
      <c r="AB26" s="17">
        <v>28000</v>
      </c>
      <c r="AC26" s="15" t="s">
        <v>37</v>
      </c>
    </row>
    <row r="27" spans="1:29" hidden="1">
      <c r="A27" s="13" t="str">
        <f t="shared" si="0"/>
        <v>Normal</v>
      </c>
      <c r="B27" s="14" t="s">
        <v>62</v>
      </c>
      <c r="C27" s="15" t="s">
        <v>60</v>
      </c>
      <c r="D27" s="16">
        <f>IFERROR(VLOOKUP(B27,#REF!,3,FALSE),0)</f>
        <v>0</v>
      </c>
      <c r="E27" s="18">
        <f t="shared" si="1"/>
        <v>3.3</v>
      </c>
      <c r="F27" s="16" t="str">
        <f>IFERROR(VLOOKUP(B27,#REF!,6,FALSE),"")</f>
        <v/>
      </c>
      <c r="G27" s="17">
        <v>1638000</v>
      </c>
      <c r="H27" s="17">
        <v>1257000</v>
      </c>
      <c r="I27" s="17" t="str">
        <f>IFERROR(VLOOKUP(B27,#REF!,9,FALSE),"")</f>
        <v/>
      </c>
      <c r="J27" s="17">
        <v>408000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408000</v>
      </c>
      <c r="Q27" s="17">
        <v>0</v>
      </c>
      <c r="R27" s="19">
        <v>2046000</v>
      </c>
      <c r="S27" s="20">
        <v>16.5</v>
      </c>
      <c r="T27" s="21" t="s">
        <v>35</v>
      </c>
      <c r="U27" s="19">
        <v>123750</v>
      </c>
      <c r="V27" s="17" t="s">
        <v>35</v>
      </c>
      <c r="W27" s="22" t="s">
        <v>45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63</v>
      </c>
      <c r="C28" s="15" t="s">
        <v>60</v>
      </c>
      <c r="D28" s="16">
        <f>IFERROR(VLOOKUP(B28,#REF!,3,FALSE),0)</f>
        <v>0</v>
      </c>
      <c r="E28" s="18">
        <f t="shared" si="1"/>
        <v>0</v>
      </c>
      <c r="F28" s="16" t="str">
        <f>IFERROR(VLOOKUP(B28,#REF!,6,FALSE),"")</f>
        <v/>
      </c>
      <c r="G28" s="17">
        <v>1095000</v>
      </c>
      <c r="H28" s="17">
        <v>885000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1095000</v>
      </c>
      <c r="S28" s="20">
        <v>16.7</v>
      </c>
      <c r="T28" s="21" t="s">
        <v>35</v>
      </c>
      <c r="U28" s="19">
        <v>65625</v>
      </c>
      <c r="V28" s="17" t="s">
        <v>35</v>
      </c>
      <c r="W28" s="22" t="s">
        <v>45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0"/>
        <v>Normal</v>
      </c>
      <c r="B29" s="14" t="s">
        <v>64</v>
      </c>
      <c r="C29" s="15" t="s">
        <v>41</v>
      </c>
      <c r="D29" s="16">
        <f>IFERROR(VLOOKUP(B29,#REF!,3,FALSE),0)</f>
        <v>0</v>
      </c>
      <c r="E29" s="18">
        <f t="shared" si="1"/>
        <v>11</v>
      </c>
      <c r="F29" s="16" t="str">
        <f>IFERROR(VLOOKUP(B29,#REF!,6,FALSE),"")</f>
        <v/>
      </c>
      <c r="G29" s="17">
        <v>140000</v>
      </c>
      <c r="H29" s="17">
        <v>50000</v>
      </c>
      <c r="I29" s="17" t="str">
        <f>IFERROR(VLOOKUP(B29,#REF!,9,FALSE),"")</f>
        <v/>
      </c>
      <c r="J29" s="17">
        <v>740000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740000</v>
      </c>
      <c r="Q29" s="17">
        <v>0</v>
      </c>
      <c r="R29" s="19">
        <v>880000</v>
      </c>
      <c r="S29" s="20">
        <v>13</v>
      </c>
      <c r="T29" s="21">
        <v>10.7</v>
      </c>
      <c r="U29" s="19">
        <v>67500</v>
      </c>
      <c r="V29" s="17">
        <v>82231</v>
      </c>
      <c r="W29" s="22">
        <v>1.2</v>
      </c>
      <c r="X29" s="23">
        <f t="shared" si="2"/>
        <v>100</v>
      </c>
      <c r="Y29" s="17">
        <v>288839</v>
      </c>
      <c r="Z29" s="17">
        <v>391240</v>
      </c>
      <c r="AA29" s="17">
        <v>60000</v>
      </c>
      <c r="AB29" s="17">
        <v>0</v>
      </c>
      <c r="AC29" s="15" t="s">
        <v>37</v>
      </c>
    </row>
    <row r="30" spans="1:29" hidden="1">
      <c r="A30" s="13" t="str">
        <f t="shared" si="0"/>
        <v>Normal</v>
      </c>
      <c r="B30" s="14" t="s">
        <v>65</v>
      </c>
      <c r="C30" s="15" t="s">
        <v>41</v>
      </c>
      <c r="D30" s="16">
        <f>IFERROR(VLOOKUP(B30,#REF!,3,FALSE),0)</f>
        <v>0</v>
      </c>
      <c r="E30" s="18">
        <f t="shared" si="1"/>
        <v>6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24000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24000</v>
      </c>
      <c r="Q30" s="17">
        <v>0</v>
      </c>
      <c r="R30" s="19">
        <v>24000</v>
      </c>
      <c r="S30" s="20">
        <v>6</v>
      </c>
      <c r="T30" s="21" t="s">
        <v>35</v>
      </c>
      <c r="U30" s="19">
        <v>4000</v>
      </c>
      <c r="V30" s="17" t="s">
        <v>35</v>
      </c>
      <c r="W30" s="22" t="s">
        <v>45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FCST</v>
      </c>
      <c r="B31" s="14" t="s">
        <v>56</v>
      </c>
      <c r="C31" s="15" t="s">
        <v>41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8000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8000</v>
      </c>
      <c r="Q31" s="17">
        <v>0</v>
      </c>
      <c r="R31" s="19">
        <v>8000</v>
      </c>
      <c r="S31" s="20" t="s">
        <v>35</v>
      </c>
      <c r="T31" s="21">
        <v>53</v>
      </c>
      <c r="U31" s="19">
        <v>0</v>
      </c>
      <c r="V31" s="17">
        <v>151</v>
      </c>
      <c r="W31" s="22" t="s">
        <v>36</v>
      </c>
      <c r="X31" s="23" t="str">
        <f t="shared" si="2"/>
        <v>F</v>
      </c>
      <c r="Y31" s="17">
        <v>0</v>
      </c>
      <c r="Z31" s="17">
        <v>1359</v>
      </c>
      <c r="AA31" s="17">
        <v>1696</v>
      </c>
      <c r="AB31" s="17">
        <v>1857</v>
      </c>
      <c r="AC31" s="15" t="s">
        <v>37</v>
      </c>
    </row>
    <row r="32" spans="1:29">
      <c r="A32" s="13" t="str">
        <f t="shared" si="0"/>
        <v>OverStock</v>
      </c>
      <c r="B32" s="14" t="s">
        <v>58</v>
      </c>
      <c r="C32" s="15" t="s">
        <v>41</v>
      </c>
      <c r="D32" s="16">
        <f>IFERROR(VLOOKUP(B32,#REF!,3,FALSE),0)</f>
        <v>0</v>
      </c>
      <c r="E32" s="18">
        <f t="shared" si="1"/>
        <v>23.1</v>
      </c>
      <c r="F32" s="16" t="str">
        <f>IFERROR(VLOOKUP(B32,#REF!,6,FALSE),"")</f>
        <v/>
      </c>
      <c r="G32" s="17">
        <v>60000</v>
      </c>
      <c r="H32" s="17">
        <v>0</v>
      </c>
      <c r="I32" s="17" t="str">
        <f>IFERROR(VLOOKUP(B32,#REF!,9,FALSE),"")</f>
        <v/>
      </c>
      <c r="J32" s="17">
        <v>520000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520000</v>
      </c>
      <c r="Q32" s="17">
        <v>0</v>
      </c>
      <c r="R32" s="19">
        <v>580000</v>
      </c>
      <c r="S32" s="20">
        <v>25.8</v>
      </c>
      <c r="T32" s="21">
        <v>13.2</v>
      </c>
      <c r="U32" s="19">
        <v>22500</v>
      </c>
      <c r="V32" s="17">
        <v>44002</v>
      </c>
      <c r="W32" s="22">
        <v>2</v>
      </c>
      <c r="X32" s="23">
        <f t="shared" si="2"/>
        <v>150</v>
      </c>
      <c r="Y32" s="17">
        <v>126014</v>
      </c>
      <c r="Z32" s="17">
        <v>225000</v>
      </c>
      <c r="AA32" s="17">
        <v>45000</v>
      </c>
      <c r="AB32" s="17">
        <v>0</v>
      </c>
      <c r="AC32" s="15" t="s">
        <v>37</v>
      </c>
    </row>
    <row r="33" spans="1:29" hidden="1">
      <c r="A33" s="13" t="str">
        <f t="shared" si="0"/>
        <v>Normal</v>
      </c>
      <c r="B33" s="14" t="s">
        <v>68</v>
      </c>
      <c r="C33" s="15" t="s">
        <v>41</v>
      </c>
      <c r="D33" s="16">
        <f>IFERROR(VLOOKUP(B33,#REF!,3,FALSE),0)</f>
        <v>0</v>
      </c>
      <c r="E33" s="18">
        <f t="shared" si="1"/>
        <v>13.3</v>
      </c>
      <c r="F33" s="16" t="str">
        <f>IFERROR(VLOOKUP(B33,#REF!,6,FALSE),"")</f>
        <v/>
      </c>
      <c r="G33" s="17">
        <v>760000</v>
      </c>
      <c r="H33" s="17">
        <v>760000</v>
      </c>
      <c r="I33" s="17" t="str">
        <f>IFERROR(VLOOKUP(B33,#REF!,9,FALSE),"")</f>
        <v/>
      </c>
      <c r="J33" s="17">
        <v>1609000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1609000</v>
      </c>
      <c r="Q33" s="17">
        <v>0</v>
      </c>
      <c r="R33" s="19">
        <v>2369000</v>
      </c>
      <c r="S33" s="20">
        <v>19.5</v>
      </c>
      <c r="T33" s="21">
        <v>24.3</v>
      </c>
      <c r="U33" s="19">
        <v>121250</v>
      </c>
      <c r="V33" s="17">
        <v>97502</v>
      </c>
      <c r="W33" s="22">
        <v>0.8</v>
      </c>
      <c r="X33" s="23">
        <f t="shared" si="2"/>
        <v>100</v>
      </c>
      <c r="Y33" s="17">
        <v>414926</v>
      </c>
      <c r="Z33" s="17">
        <v>413565</v>
      </c>
      <c r="AA33" s="17">
        <v>438413</v>
      </c>
      <c r="AB33" s="17">
        <v>423264</v>
      </c>
      <c r="AC33" s="15" t="s">
        <v>37</v>
      </c>
    </row>
    <row r="34" spans="1:29">
      <c r="A34" s="13" t="str">
        <f t="shared" si="0"/>
        <v>FCST</v>
      </c>
      <c r="B34" s="14" t="s">
        <v>66</v>
      </c>
      <c r="C34" s="15" t="s">
        <v>41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88000</v>
      </c>
      <c r="H34" s="17">
        <v>88000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88000</v>
      </c>
      <c r="S34" s="20" t="s">
        <v>35</v>
      </c>
      <c r="T34" s="21">
        <v>41.7</v>
      </c>
      <c r="U34" s="19">
        <v>0</v>
      </c>
      <c r="V34" s="17">
        <v>2108</v>
      </c>
      <c r="W34" s="22" t="s">
        <v>36</v>
      </c>
      <c r="X34" s="23" t="str">
        <f t="shared" si="2"/>
        <v>F</v>
      </c>
      <c r="Y34" s="17">
        <v>0</v>
      </c>
      <c r="Z34" s="17">
        <v>16972</v>
      </c>
      <c r="AA34" s="17">
        <v>10063</v>
      </c>
      <c r="AB34" s="17">
        <v>7521</v>
      </c>
      <c r="AC34" s="15" t="s">
        <v>37</v>
      </c>
    </row>
    <row r="35" spans="1:29">
      <c r="A35" s="13" t="str">
        <f t="shared" si="0"/>
        <v>FCST</v>
      </c>
      <c r="B35" s="14" t="s">
        <v>67</v>
      </c>
      <c r="C35" s="15" t="s">
        <v>41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>
        <v>0</v>
      </c>
      <c r="U35" s="19">
        <v>0</v>
      </c>
      <c r="V35" s="17">
        <v>16</v>
      </c>
      <c r="W35" s="22" t="s">
        <v>36</v>
      </c>
      <c r="X35" s="23" t="str">
        <f t="shared" si="2"/>
        <v>F</v>
      </c>
      <c r="Y35" s="17">
        <v>83</v>
      </c>
      <c r="Z35" s="17">
        <v>57</v>
      </c>
      <c r="AA35" s="17">
        <v>145</v>
      </c>
      <c r="AB35" s="17">
        <v>186</v>
      </c>
      <c r="AC35" s="15" t="s">
        <v>37</v>
      </c>
    </row>
    <row r="36" spans="1:29">
      <c r="A36" s="13" t="str">
        <f t="shared" ref="A36:A67" si="3">IF(OR(U36=0,LEN(U36)=0)*OR(V36=0,LEN(V36)=0),IF(R36&gt;0,"ZeroZero","None"),IF(IF(LEN(S36)=0,0,S36)&gt;24,"OverStock",IF(U36=0,"FCST","Normal")))</f>
        <v>OverStock</v>
      </c>
      <c r="B36" s="14" t="s">
        <v>69</v>
      </c>
      <c r="C36" s="15" t="s">
        <v>41</v>
      </c>
      <c r="D36" s="16">
        <f>IFERROR(VLOOKUP(B36,#REF!,3,FALSE),0)</f>
        <v>0</v>
      </c>
      <c r="E36" s="18">
        <f t="shared" ref="E36:E67" si="4">IF(U36=0,"前八週無拉料",ROUND(J36/U36,1))</f>
        <v>24</v>
      </c>
      <c r="F36" s="16" t="str">
        <f>IFERROR(VLOOKUP(B36,#REF!,6,FALSE),"")</f>
        <v/>
      </c>
      <c r="G36" s="17">
        <v>6000</v>
      </c>
      <c r="H36" s="17">
        <v>0</v>
      </c>
      <c r="I36" s="17" t="str">
        <f>IFERROR(VLOOKUP(B36,#REF!,9,FALSE),"")</f>
        <v/>
      </c>
      <c r="J36" s="17">
        <v>18000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18000</v>
      </c>
      <c r="Q36" s="17">
        <v>0</v>
      </c>
      <c r="R36" s="19">
        <v>24000</v>
      </c>
      <c r="S36" s="20">
        <v>32</v>
      </c>
      <c r="T36" s="21" t="s">
        <v>35</v>
      </c>
      <c r="U36" s="19">
        <v>750</v>
      </c>
      <c r="V36" s="17">
        <v>0</v>
      </c>
      <c r="W36" s="22" t="s">
        <v>45</v>
      </c>
      <c r="X36" s="23" t="str">
        <f t="shared" ref="X36:X67" si="5">IF($W36="E","E",IF($W36="F","F",IF($W36&lt;0.5,50,IF($W36&lt;2,100,150))))</f>
        <v>E</v>
      </c>
      <c r="Y36" s="17">
        <v>0</v>
      </c>
      <c r="Z36" s="17">
        <v>0</v>
      </c>
      <c r="AA36" s="17">
        <v>3294</v>
      </c>
      <c r="AB36" s="17">
        <v>0</v>
      </c>
      <c r="AC36" s="15" t="s">
        <v>37</v>
      </c>
    </row>
    <row r="37" spans="1:29">
      <c r="A37" s="13" t="str">
        <f t="shared" si="3"/>
        <v>OverStock</v>
      </c>
      <c r="B37" s="14" t="s">
        <v>70</v>
      </c>
      <c r="C37" s="15" t="s">
        <v>41</v>
      </c>
      <c r="D37" s="16">
        <f>IFERROR(VLOOKUP(B37,#REF!,3,FALSE),0)</f>
        <v>0</v>
      </c>
      <c r="E37" s="18">
        <f t="shared" si="4"/>
        <v>27.3</v>
      </c>
      <c r="F37" s="16" t="str">
        <f>IFERROR(VLOOKUP(B37,#REF!,6,FALSE),"")</f>
        <v/>
      </c>
      <c r="G37" s="17">
        <v>180000</v>
      </c>
      <c r="H37" s="17">
        <v>180000</v>
      </c>
      <c r="I37" s="17" t="str">
        <f>IFERROR(VLOOKUP(B37,#REF!,9,FALSE),"")</f>
        <v/>
      </c>
      <c r="J37" s="17">
        <v>174000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174000</v>
      </c>
      <c r="Q37" s="17">
        <v>0</v>
      </c>
      <c r="R37" s="19">
        <v>354000</v>
      </c>
      <c r="S37" s="20">
        <v>55.5</v>
      </c>
      <c r="T37" s="21">
        <v>13.3</v>
      </c>
      <c r="U37" s="19">
        <v>6375</v>
      </c>
      <c r="V37" s="17">
        <v>26628</v>
      </c>
      <c r="W37" s="22">
        <v>4.2</v>
      </c>
      <c r="X37" s="23">
        <f t="shared" si="5"/>
        <v>150</v>
      </c>
      <c r="Y37" s="17">
        <v>79595</v>
      </c>
      <c r="Z37" s="17">
        <v>134630</v>
      </c>
      <c r="AA37" s="17">
        <v>109932</v>
      </c>
      <c r="AB37" s="17">
        <v>132645</v>
      </c>
      <c r="AC37" s="15" t="s">
        <v>37</v>
      </c>
    </row>
    <row r="38" spans="1:29" hidden="1">
      <c r="A38" s="13" t="str">
        <f t="shared" si="3"/>
        <v>Normal</v>
      </c>
      <c r="B38" s="14" t="s">
        <v>73</v>
      </c>
      <c r="C38" s="15" t="s">
        <v>41</v>
      </c>
      <c r="D38" s="16">
        <f>IFERROR(VLOOKUP(B38,#REF!,3,FALSE),0)</f>
        <v>0</v>
      </c>
      <c r="E38" s="18">
        <f t="shared" si="4"/>
        <v>8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6000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</v>
      </c>
      <c r="Q38" s="17">
        <v>0</v>
      </c>
      <c r="R38" s="19">
        <v>6000</v>
      </c>
      <c r="S38" s="20">
        <v>8</v>
      </c>
      <c r="T38" s="21" t="s">
        <v>35</v>
      </c>
      <c r="U38" s="19">
        <v>750</v>
      </c>
      <c r="V38" s="17" t="s">
        <v>35</v>
      </c>
      <c r="W38" s="22" t="s">
        <v>45</v>
      </c>
      <c r="X38" s="23" t="str">
        <f t="shared" si="5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3"/>
        <v>FCST</v>
      </c>
      <c r="B39" s="14" t="s">
        <v>71</v>
      </c>
      <c r="C39" s="15" t="s">
        <v>41</v>
      </c>
      <c r="D39" s="16">
        <f>IFERROR(VLOOKUP(B39,#REF!,3,FALSE),0)</f>
        <v>0</v>
      </c>
      <c r="E39" s="18" t="str">
        <f t="shared" si="4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>
        <v>0</v>
      </c>
      <c r="U39" s="19">
        <v>0</v>
      </c>
      <c r="V39" s="17">
        <v>2470</v>
      </c>
      <c r="W39" s="22" t="s">
        <v>36</v>
      </c>
      <c r="X39" s="23" t="str">
        <f t="shared" si="5"/>
        <v>F</v>
      </c>
      <c r="Y39" s="17">
        <v>0</v>
      </c>
      <c r="Z39" s="17">
        <v>18979</v>
      </c>
      <c r="AA39" s="17">
        <v>6352</v>
      </c>
      <c r="AB39" s="17">
        <v>3342</v>
      </c>
      <c r="AC39" s="15" t="s">
        <v>37</v>
      </c>
    </row>
    <row r="40" spans="1:29">
      <c r="A40" s="13" t="str">
        <f t="shared" si="3"/>
        <v>OverStock</v>
      </c>
      <c r="B40" s="14" t="s">
        <v>72</v>
      </c>
      <c r="C40" s="15" t="s">
        <v>41</v>
      </c>
      <c r="D40" s="16">
        <f>IFERROR(VLOOKUP(B40,#REF!,3,FALSE),0)</f>
        <v>0</v>
      </c>
      <c r="E40" s="18">
        <f t="shared" si="4"/>
        <v>42.7</v>
      </c>
      <c r="F40" s="16" t="str">
        <f>IFERROR(VLOOKUP(B40,#REF!,6,FALSE),"")</f>
        <v/>
      </c>
      <c r="G40" s="17">
        <v>156000</v>
      </c>
      <c r="H40" s="17">
        <v>44000</v>
      </c>
      <c r="I40" s="17" t="str">
        <f>IFERROR(VLOOKUP(B40,#REF!,9,FALSE),"")</f>
        <v/>
      </c>
      <c r="J40" s="17">
        <v>64000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64000</v>
      </c>
      <c r="Q40" s="17">
        <v>0</v>
      </c>
      <c r="R40" s="19">
        <v>220000</v>
      </c>
      <c r="S40" s="20">
        <v>146.69999999999999</v>
      </c>
      <c r="T40" s="21">
        <v>34.1</v>
      </c>
      <c r="U40" s="19">
        <v>1500</v>
      </c>
      <c r="V40" s="17">
        <v>6452</v>
      </c>
      <c r="W40" s="22">
        <v>4.3</v>
      </c>
      <c r="X40" s="23">
        <f t="shared" si="5"/>
        <v>150</v>
      </c>
      <c r="Y40" s="17">
        <v>18064</v>
      </c>
      <c r="Z40" s="17">
        <v>30000</v>
      </c>
      <c r="AA40" s="17">
        <v>30000</v>
      </c>
      <c r="AB40" s="17">
        <v>14000</v>
      </c>
      <c r="AC40" s="15" t="s">
        <v>37</v>
      </c>
    </row>
    <row r="41" spans="1:29">
      <c r="A41" s="13" t="str">
        <f t="shared" si="3"/>
        <v>FCST</v>
      </c>
      <c r="B41" s="14" t="s">
        <v>74</v>
      </c>
      <c r="C41" s="15" t="s">
        <v>41</v>
      </c>
      <c r="D41" s="16">
        <f>IFERROR(VLOOKUP(B41,#REF!,3,FALSE),0)</f>
        <v>0</v>
      </c>
      <c r="E41" s="18" t="str">
        <f t="shared" si="4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6000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6000</v>
      </c>
      <c r="Q41" s="17">
        <v>0</v>
      </c>
      <c r="R41" s="19">
        <v>6000</v>
      </c>
      <c r="S41" s="20" t="s">
        <v>35</v>
      </c>
      <c r="T41" s="21">
        <v>38.700000000000003</v>
      </c>
      <c r="U41" s="19">
        <v>0</v>
      </c>
      <c r="V41" s="17">
        <v>155</v>
      </c>
      <c r="W41" s="22" t="s">
        <v>36</v>
      </c>
      <c r="X41" s="23" t="str">
        <f t="shared" si="5"/>
        <v>F</v>
      </c>
      <c r="Y41" s="17">
        <v>412</v>
      </c>
      <c r="Z41" s="17">
        <v>856</v>
      </c>
      <c r="AA41" s="17">
        <v>625</v>
      </c>
      <c r="AB41" s="17">
        <v>538</v>
      </c>
      <c r="AC41" s="15" t="s">
        <v>37</v>
      </c>
    </row>
    <row r="42" spans="1:29">
      <c r="A42" s="13" t="str">
        <f t="shared" si="3"/>
        <v>ZeroZero</v>
      </c>
      <c r="B42" s="14" t="s">
        <v>75</v>
      </c>
      <c r="C42" s="15" t="s">
        <v>41</v>
      </c>
      <c r="D42" s="16">
        <f>IFERROR(VLOOKUP(B42,#REF!,3,FALSE),0)</f>
        <v>0</v>
      </c>
      <c r="E42" s="18" t="str">
        <f t="shared" si="4"/>
        <v>前八週無拉料</v>
      </c>
      <c r="F42" s="16" t="str">
        <f>IFERROR(VLOOKUP(B42,#REF!,6,FALSE),"")</f>
        <v/>
      </c>
      <c r="G42" s="17">
        <v>27000</v>
      </c>
      <c r="H42" s="17">
        <v>18000</v>
      </c>
      <c r="I42" s="17" t="str">
        <f>IFERROR(VLOOKUP(B42,#REF!,9,FALSE),"")</f>
        <v/>
      </c>
      <c r="J42" s="17">
        <v>27000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27000</v>
      </c>
      <c r="Q42" s="17">
        <v>0</v>
      </c>
      <c r="R42" s="19">
        <v>54000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45</v>
      </c>
      <c r="X42" s="23" t="str">
        <f t="shared" si="5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3" t="str">
        <f t="shared" si="3"/>
        <v>Normal</v>
      </c>
      <c r="B43" s="14" t="s">
        <v>78</v>
      </c>
      <c r="C43" s="15" t="s">
        <v>41</v>
      </c>
      <c r="D43" s="16">
        <f>IFERROR(VLOOKUP(B43,#REF!,3,FALSE),0)</f>
        <v>0</v>
      </c>
      <c r="E43" s="18">
        <f t="shared" si="4"/>
        <v>8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12000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12000</v>
      </c>
      <c r="Q43" s="17">
        <v>0</v>
      </c>
      <c r="R43" s="19">
        <v>12000</v>
      </c>
      <c r="S43" s="20">
        <v>8</v>
      </c>
      <c r="T43" s="21">
        <v>45.1</v>
      </c>
      <c r="U43" s="19">
        <v>1500</v>
      </c>
      <c r="V43" s="17">
        <v>266</v>
      </c>
      <c r="W43" s="22">
        <v>0.2</v>
      </c>
      <c r="X43" s="23">
        <f t="shared" si="5"/>
        <v>50</v>
      </c>
      <c r="Y43" s="17">
        <v>0</v>
      </c>
      <c r="Z43" s="17">
        <v>1839</v>
      </c>
      <c r="AA43" s="17">
        <v>2551</v>
      </c>
      <c r="AB43" s="17">
        <v>1855</v>
      </c>
      <c r="AC43" s="15" t="s">
        <v>37</v>
      </c>
    </row>
    <row r="44" spans="1:29" hidden="1">
      <c r="A44" s="13" t="str">
        <f t="shared" si="3"/>
        <v>Normal</v>
      </c>
      <c r="B44" s="14" t="s">
        <v>79</v>
      </c>
      <c r="C44" s="15" t="s">
        <v>41</v>
      </c>
      <c r="D44" s="16">
        <f>IFERROR(VLOOKUP(B44,#REF!,3,FALSE),0)</f>
        <v>0</v>
      </c>
      <c r="E44" s="18">
        <f t="shared" si="4"/>
        <v>4.2</v>
      </c>
      <c r="F44" s="16" t="str">
        <f>IFERROR(VLOOKUP(B44,#REF!,6,FALSE),"")</f>
        <v/>
      </c>
      <c r="G44" s="17">
        <v>2040</v>
      </c>
      <c r="H44" s="17">
        <v>2040</v>
      </c>
      <c r="I44" s="17" t="str">
        <f>IFERROR(VLOOKUP(B44,#REF!,9,FALSE),"")</f>
        <v/>
      </c>
      <c r="J44" s="17">
        <v>3360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3360</v>
      </c>
      <c r="Q44" s="17">
        <v>0</v>
      </c>
      <c r="R44" s="19">
        <v>5400</v>
      </c>
      <c r="S44" s="20">
        <v>6.8</v>
      </c>
      <c r="T44" s="21" t="s">
        <v>35</v>
      </c>
      <c r="U44" s="19">
        <v>795</v>
      </c>
      <c r="V44" s="17">
        <v>0</v>
      </c>
      <c r="W44" s="22" t="s">
        <v>45</v>
      </c>
      <c r="X44" s="23" t="str">
        <f t="shared" si="5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3"/>
        <v>ZeroZero</v>
      </c>
      <c r="B45" s="14" t="s">
        <v>76</v>
      </c>
      <c r="C45" s="15" t="s">
        <v>41</v>
      </c>
      <c r="D45" s="16">
        <f>IFERROR(VLOOKUP(B45,#REF!,3,FALSE),0)</f>
        <v>0</v>
      </c>
      <c r="E45" s="18" t="str">
        <f t="shared" si="4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27000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27000</v>
      </c>
      <c r="Q45" s="17">
        <v>0</v>
      </c>
      <c r="R45" s="19">
        <v>27000</v>
      </c>
      <c r="S45" s="20" t="s">
        <v>35</v>
      </c>
      <c r="T45" s="21" t="s">
        <v>35</v>
      </c>
      <c r="U45" s="19">
        <v>0</v>
      </c>
      <c r="V45" s="17">
        <v>0</v>
      </c>
      <c r="W45" s="22" t="s">
        <v>45</v>
      </c>
      <c r="X45" s="23" t="str">
        <f t="shared" si="5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3"/>
        <v>Normal</v>
      </c>
      <c r="B46" s="14" t="s">
        <v>81</v>
      </c>
      <c r="C46" s="15" t="s">
        <v>41</v>
      </c>
      <c r="D46" s="16">
        <f>IFERROR(VLOOKUP(B46,#REF!,3,FALSE),0)</f>
        <v>0</v>
      </c>
      <c r="E46" s="18">
        <f t="shared" si="4"/>
        <v>2.1</v>
      </c>
      <c r="F46" s="16" t="str">
        <f>IFERROR(VLOOKUP(B46,#REF!,6,FALSE),"")</f>
        <v/>
      </c>
      <c r="G46" s="17">
        <v>50575</v>
      </c>
      <c r="H46" s="17">
        <v>0</v>
      </c>
      <c r="I46" s="17" t="str">
        <f>IFERROR(VLOOKUP(B46,#REF!,9,FALSE),"")</f>
        <v/>
      </c>
      <c r="J46" s="17">
        <v>13685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13685</v>
      </c>
      <c r="Q46" s="17">
        <v>0</v>
      </c>
      <c r="R46" s="19">
        <v>64260</v>
      </c>
      <c r="S46" s="20">
        <v>9.8000000000000007</v>
      </c>
      <c r="T46" s="21">
        <v>16.2</v>
      </c>
      <c r="U46" s="19">
        <v>6545</v>
      </c>
      <c r="V46" s="17">
        <v>3976</v>
      </c>
      <c r="W46" s="22">
        <v>0.6</v>
      </c>
      <c r="X46" s="23">
        <f t="shared" si="5"/>
        <v>100</v>
      </c>
      <c r="Y46" s="17">
        <v>0</v>
      </c>
      <c r="Z46" s="17">
        <v>26184</v>
      </c>
      <c r="AA46" s="17">
        <v>21360</v>
      </c>
      <c r="AB46" s="17">
        <v>21600</v>
      </c>
      <c r="AC46" s="15" t="s">
        <v>37</v>
      </c>
    </row>
    <row r="47" spans="1:29">
      <c r="A47" s="13" t="str">
        <f t="shared" si="3"/>
        <v>FCST</v>
      </c>
      <c r="B47" s="14" t="s">
        <v>77</v>
      </c>
      <c r="C47" s="15" t="s">
        <v>41</v>
      </c>
      <c r="D47" s="16">
        <f>IFERROR(VLOOKUP(B47,#REF!,3,FALSE),0)</f>
        <v>0</v>
      </c>
      <c r="E47" s="18" t="str">
        <f t="shared" si="4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 t="s">
        <v>35</v>
      </c>
      <c r="T47" s="21">
        <v>0</v>
      </c>
      <c r="U47" s="19">
        <v>0</v>
      </c>
      <c r="V47" s="17">
        <v>181</v>
      </c>
      <c r="W47" s="22" t="s">
        <v>36</v>
      </c>
      <c r="X47" s="23" t="str">
        <f t="shared" si="5"/>
        <v>F</v>
      </c>
      <c r="Y47" s="17">
        <v>180</v>
      </c>
      <c r="Z47" s="17">
        <v>1200</v>
      </c>
      <c r="AA47" s="17">
        <v>250</v>
      </c>
      <c r="AB47" s="17">
        <v>0</v>
      </c>
      <c r="AC47" s="15" t="s">
        <v>37</v>
      </c>
    </row>
    <row r="48" spans="1:29">
      <c r="A48" s="13" t="str">
        <f t="shared" si="3"/>
        <v>OverStock</v>
      </c>
      <c r="B48" s="14" t="s">
        <v>80</v>
      </c>
      <c r="C48" s="15" t="s">
        <v>41</v>
      </c>
      <c r="D48" s="16">
        <f>IFERROR(VLOOKUP(B48,#REF!,3,FALSE),0)</f>
        <v>0</v>
      </c>
      <c r="E48" s="18">
        <f t="shared" si="4"/>
        <v>42.2</v>
      </c>
      <c r="F48" s="16" t="str">
        <f>IFERROR(VLOOKUP(B48,#REF!,6,FALSE),"")</f>
        <v/>
      </c>
      <c r="G48" s="17">
        <v>41055</v>
      </c>
      <c r="H48" s="17">
        <v>0</v>
      </c>
      <c r="I48" s="17" t="str">
        <f>IFERROR(VLOOKUP(B48,#REF!,9,FALSE),"")</f>
        <v/>
      </c>
      <c r="J48" s="17">
        <v>34510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34510</v>
      </c>
      <c r="Q48" s="17">
        <v>0</v>
      </c>
      <c r="R48" s="19">
        <v>75565</v>
      </c>
      <c r="S48" s="20">
        <v>92.4</v>
      </c>
      <c r="T48" s="21">
        <v>136.6</v>
      </c>
      <c r="U48" s="19">
        <v>818</v>
      </c>
      <c r="V48" s="17">
        <v>553</v>
      </c>
      <c r="W48" s="22">
        <v>0.7</v>
      </c>
      <c r="X48" s="23">
        <f t="shared" si="5"/>
        <v>100</v>
      </c>
      <c r="Y48" s="17">
        <v>4175</v>
      </c>
      <c r="Z48" s="17">
        <v>0</v>
      </c>
      <c r="AA48" s="17">
        <v>45072</v>
      </c>
      <c r="AB48" s="17">
        <v>24000</v>
      </c>
      <c r="AC48" s="15" t="s">
        <v>37</v>
      </c>
    </row>
    <row r="49" spans="1:29" hidden="1">
      <c r="A49" s="13" t="str">
        <f t="shared" si="3"/>
        <v>Normal</v>
      </c>
      <c r="B49" s="14" t="s">
        <v>84</v>
      </c>
      <c r="C49" s="15" t="s">
        <v>41</v>
      </c>
      <c r="D49" s="16">
        <f>IFERROR(VLOOKUP(B49,#REF!,3,FALSE),0)</f>
        <v>0</v>
      </c>
      <c r="E49" s="18">
        <f t="shared" si="4"/>
        <v>2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3000</v>
      </c>
      <c r="Q49" s="17">
        <v>0</v>
      </c>
      <c r="R49" s="19">
        <v>3000</v>
      </c>
      <c r="S49" s="20">
        <v>2</v>
      </c>
      <c r="T49" s="21" t="s">
        <v>35</v>
      </c>
      <c r="U49" s="19">
        <v>1500</v>
      </c>
      <c r="V49" s="17" t="s">
        <v>35</v>
      </c>
      <c r="W49" s="22" t="s">
        <v>45</v>
      </c>
      <c r="X49" s="23" t="str">
        <f t="shared" si="5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3"/>
        <v>FCST</v>
      </c>
      <c r="B50" s="14" t="s">
        <v>82</v>
      </c>
      <c r="C50" s="15" t="s">
        <v>41</v>
      </c>
      <c r="D50" s="16">
        <f>IFERROR(VLOOKUP(B50,#REF!,3,FALSE),0)</f>
        <v>0</v>
      </c>
      <c r="E50" s="18" t="str">
        <f t="shared" si="4"/>
        <v>前八週無拉料</v>
      </c>
      <c r="F50" s="16" t="str">
        <f>IFERROR(VLOOKUP(B50,#REF!,6,FALSE),"")</f>
        <v/>
      </c>
      <c r="G50" s="17">
        <v>4800</v>
      </c>
      <c r="H50" s="17">
        <v>4800</v>
      </c>
      <c r="I50" s="17" t="str">
        <f>IFERROR(VLOOKUP(B50,#REF!,9,FALSE),"")</f>
        <v/>
      </c>
      <c r="J50" s="17">
        <v>2200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2200</v>
      </c>
      <c r="Q50" s="17">
        <v>0</v>
      </c>
      <c r="R50" s="19">
        <v>7000</v>
      </c>
      <c r="S50" s="20" t="s">
        <v>35</v>
      </c>
      <c r="T50" s="21">
        <v>13.4</v>
      </c>
      <c r="U50" s="19">
        <v>0</v>
      </c>
      <c r="V50" s="17">
        <v>521</v>
      </c>
      <c r="W50" s="22" t="s">
        <v>36</v>
      </c>
      <c r="X50" s="23" t="str">
        <f t="shared" si="5"/>
        <v>F</v>
      </c>
      <c r="Y50" s="17">
        <v>0</v>
      </c>
      <c r="Z50" s="17">
        <v>4691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3"/>
        <v>ZeroZero</v>
      </c>
      <c r="B51" s="14" t="s">
        <v>83</v>
      </c>
      <c r="C51" s="15" t="s">
        <v>41</v>
      </c>
      <c r="D51" s="16">
        <f>IFERROR(VLOOKUP(B51,#REF!,3,FALSE),0)</f>
        <v>0</v>
      </c>
      <c r="E51" s="18" t="str">
        <f t="shared" si="4"/>
        <v>前八週無拉料</v>
      </c>
      <c r="F51" s="16" t="str">
        <f>IFERROR(VLOOKUP(B51,#REF!,6,FALSE),"")</f>
        <v/>
      </c>
      <c r="G51" s="17">
        <v>46000</v>
      </c>
      <c r="H51" s="17">
        <v>27000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46000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45</v>
      </c>
      <c r="X51" s="23" t="str">
        <f t="shared" si="5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3"/>
        <v>OverStock</v>
      </c>
      <c r="B52" s="14" t="s">
        <v>85</v>
      </c>
      <c r="C52" s="15" t="s">
        <v>41</v>
      </c>
      <c r="D52" s="16">
        <f>IFERROR(VLOOKUP(B52,#REF!,3,FALSE),0)</f>
        <v>0</v>
      </c>
      <c r="E52" s="18">
        <f t="shared" si="4"/>
        <v>32</v>
      </c>
      <c r="F52" s="16" t="str">
        <f>IFERROR(VLOOKUP(B52,#REF!,6,FALSE),"")</f>
        <v/>
      </c>
      <c r="G52" s="17">
        <v>96000</v>
      </c>
      <c r="H52" s="17">
        <v>57000</v>
      </c>
      <c r="I52" s="17" t="str">
        <f>IFERROR(VLOOKUP(B52,#REF!,9,FALSE),"")</f>
        <v/>
      </c>
      <c r="J52" s="17">
        <v>108000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108000</v>
      </c>
      <c r="Q52" s="17">
        <v>0</v>
      </c>
      <c r="R52" s="19">
        <v>204000</v>
      </c>
      <c r="S52" s="20">
        <v>60.4</v>
      </c>
      <c r="T52" s="21">
        <v>22.8</v>
      </c>
      <c r="U52" s="19">
        <v>3375</v>
      </c>
      <c r="V52" s="17">
        <v>8943</v>
      </c>
      <c r="W52" s="22">
        <v>2.6</v>
      </c>
      <c r="X52" s="23">
        <f t="shared" si="5"/>
        <v>150</v>
      </c>
      <c r="Y52" s="17">
        <v>28961</v>
      </c>
      <c r="Z52" s="17">
        <v>48274</v>
      </c>
      <c r="AA52" s="17">
        <v>30623</v>
      </c>
      <c r="AB52" s="17">
        <v>47203</v>
      </c>
      <c r="AC52" s="15" t="s">
        <v>37</v>
      </c>
    </row>
    <row r="53" spans="1:29">
      <c r="A53" s="13" t="str">
        <f t="shared" si="3"/>
        <v>OverStock</v>
      </c>
      <c r="B53" s="14" t="s">
        <v>86</v>
      </c>
      <c r="C53" s="15" t="s">
        <v>41</v>
      </c>
      <c r="D53" s="16">
        <f>IFERROR(VLOOKUP(B53,#REF!,3,FALSE),0)</f>
        <v>0</v>
      </c>
      <c r="E53" s="18">
        <f t="shared" si="4"/>
        <v>156.80000000000001</v>
      </c>
      <c r="F53" s="16" t="str">
        <f>IFERROR(VLOOKUP(B53,#REF!,6,FALSE),"")</f>
        <v/>
      </c>
      <c r="G53" s="17">
        <v>123000</v>
      </c>
      <c r="H53" s="17">
        <v>60000</v>
      </c>
      <c r="I53" s="17" t="str">
        <f>IFERROR(VLOOKUP(B53,#REF!,9,FALSE),"")</f>
        <v/>
      </c>
      <c r="J53" s="17">
        <v>294000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294000</v>
      </c>
      <c r="Q53" s="17">
        <v>0</v>
      </c>
      <c r="R53" s="19">
        <v>417000</v>
      </c>
      <c r="S53" s="20">
        <v>222.4</v>
      </c>
      <c r="T53" s="21">
        <v>19.399999999999999</v>
      </c>
      <c r="U53" s="19">
        <v>1875</v>
      </c>
      <c r="V53" s="17">
        <v>21496</v>
      </c>
      <c r="W53" s="22">
        <v>11.5</v>
      </c>
      <c r="X53" s="23">
        <f t="shared" si="5"/>
        <v>150</v>
      </c>
      <c r="Y53" s="17">
        <v>90775</v>
      </c>
      <c r="Z53" s="17">
        <v>96865</v>
      </c>
      <c r="AA53" s="17">
        <v>64819</v>
      </c>
      <c r="AB53" s="17">
        <v>88692</v>
      </c>
      <c r="AC53" s="15" t="s">
        <v>37</v>
      </c>
    </row>
    <row r="54" spans="1:29" hidden="1">
      <c r="A54" s="13" t="str">
        <f t="shared" si="3"/>
        <v>Normal</v>
      </c>
      <c r="B54" s="14" t="s">
        <v>89</v>
      </c>
      <c r="C54" s="15" t="s">
        <v>41</v>
      </c>
      <c r="D54" s="16">
        <f>IFERROR(VLOOKUP(B54,#REF!,3,FALSE),0)</f>
        <v>0</v>
      </c>
      <c r="E54" s="18">
        <f t="shared" si="4"/>
        <v>9.8000000000000007</v>
      </c>
      <c r="F54" s="16" t="str">
        <f>IFERROR(VLOOKUP(B54,#REF!,6,FALSE),"")</f>
        <v/>
      </c>
      <c r="G54" s="17">
        <v>280000</v>
      </c>
      <c r="H54" s="17">
        <v>120000</v>
      </c>
      <c r="I54" s="17" t="str">
        <f>IFERROR(VLOOKUP(B54,#REF!,9,FALSE),"")</f>
        <v/>
      </c>
      <c r="J54" s="17">
        <v>270000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270000</v>
      </c>
      <c r="Q54" s="17">
        <v>0</v>
      </c>
      <c r="R54" s="19">
        <v>550000</v>
      </c>
      <c r="S54" s="20">
        <v>20</v>
      </c>
      <c r="T54" s="21" t="s">
        <v>35</v>
      </c>
      <c r="U54" s="19">
        <v>27500</v>
      </c>
      <c r="V54" s="17" t="s">
        <v>35</v>
      </c>
      <c r="W54" s="22" t="s">
        <v>45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3"/>
        <v>FCST</v>
      </c>
      <c r="B55" s="14" t="s">
        <v>87</v>
      </c>
      <c r="C55" s="15" t="s">
        <v>41</v>
      </c>
      <c r="D55" s="16">
        <f>IFERROR(VLOOKUP(B55,#REF!,3,FALSE),0)</f>
        <v>0</v>
      </c>
      <c r="E55" s="18" t="str">
        <f t="shared" si="4"/>
        <v>前八週無拉料</v>
      </c>
      <c r="F55" s="16" t="str">
        <f>IFERROR(VLOOKUP(B55,#REF!,6,FALSE),"")</f>
        <v/>
      </c>
      <c r="G55" s="17">
        <v>93000</v>
      </c>
      <c r="H55" s="17">
        <v>93000</v>
      </c>
      <c r="I55" s="17" t="str">
        <f>IFERROR(VLOOKUP(B55,#REF!,9,FALSE),"")</f>
        <v/>
      </c>
      <c r="J55" s="17">
        <v>51000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51000</v>
      </c>
      <c r="Q55" s="17">
        <v>0</v>
      </c>
      <c r="R55" s="19">
        <v>144000</v>
      </c>
      <c r="S55" s="20" t="s">
        <v>35</v>
      </c>
      <c r="T55" s="21">
        <v>21.6</v>
      </c>
      <c r="U55" s="19">
        <v>0</v>
      </c>
      <c r="V55" s="17">
        <v>6657</v>
      </c>
      <c r="W55" s="22" t="s">
        <v>36</v>
      </c>
      <c r="X55" s="23" t="str">
        <f t="shared" si="5"/>
        <v>F</v>
      </c>
      <c r="Y55" s="17">
        <v>19242</v>
      </c>
      <c r="Z55" s="17">
        <v>38273</v>
      </c>
      <c r="AA55" s="17">
        <v>13634</v>
      </c>
      <c r="AB55" s="17">
        <v>29170</v>
      </c>
      <c r="AC55" s="15" t="s">
        <v>37</v>
      </c>
    </row>
    <row r="56" spans="1:29">
      <c r="A56" s="13" t="str">
        <f t="shared" si="3"/>
        <v>OverStock</v>
      </c>
      <c r="B56" s="14" t="s">
        <v>88</v>
      </c>
      <c r="C56" s="15" t="s">
        <v>41</v>
      </c>
      <c r="D56" s="16">
        <f>IFERROR(VLOOKUP(B56,#REF!,3,FALSE),0)</f>
        <v>0</v>
      </c>
      <c r="E56" s="18">
        <f t="shared" si="4"/>
        <v>400</v>
      </c>
      <c r="F56" s="16" t="str">
        <f>IFERROR(VLOOKUP(B56,#REF!,6,FALSE),"")</f>
        <v/>
      </c>
      <c r="G56" s="17">
        <v>57000</v>
      </c>
      <c r="H56" s="17">
        <v>57000</v>
      </c>
      <c r="I56" s="17" t="str">
        <f>IFERROR(VLOOKUP(B56,#REF!,9,FALSE),"")</f>
        <v/>
      </c>
      <c r="J56" s="17">
        <v>150000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150000</v>
      </c>
      <c r="Q56" s="17">
        <v>0</v>
      </c>
      <c r="R56" s="19">
        <v>207000</v>
      </c>
      <c r="S56" s="20">
        <v>552</v>
      </c>
      <c r="T56" s="21">
        <v>546.20000000000005</v>
      </c>
      <c r="U56" s="19">
        <v>375</v>
      </c>
      <c r="V56" s="17">
        <v>379</v>
      </c>
      <c r="W56" s="22">
        <v>1</v>
      </c>
      <c r="X56" s="23">
        <f t="shared" si="5"/>
        <v>100</v>
      </c>
      <c r="Y56" s="17">
        <v>400</v>
      </c>
      <c r="Z56" s="17">
        <v>2514</v>
      </c>
      <c r="AA56" s="17">
        <v>790</v>
      </c>
      <c r="AB56" s="17">
        <v>372</v>
      </c>
      <c r="AC56" s="15" t="s">
        <v>37</v>
      </c>
    </row>
    <row r="57" spans="1:29">
      <c r="A57" s="13" t="str">
        <f t="shared" si="3"/>
        <v>FCST</v>
      </c>
      <c r="B57" s="14" t="s">
        <v>90</v>
      </c>
      <c r="C57" s="15" t="s">
        <v>41</v>
      </c>
      <c r="D57" s="16">
        <f>IFERROR(VLOOKUP(B57,#REF!,3,FALSE),0)</f>
        <v>0</v>
      </c>
      <c r="E57" s="18" t="str">
        <f t="shared" si="4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27000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27000</v>
      </c>
      <c r="Q57" s="17">
        <v>0</v>
      </c>
      <c r="R57" s="19">
        <v>27000</v>
      </c>
      <c r="S57" s="20" t="s">
        <v>35</v>
      </c>
      <c r="T57" s="21">
        <v>44.6</v>
      </c>
      <c r="U57" s="19">
        <v>0</v>
      </c>
      <c r="V57" s="17">
        <v>605</v>
      </c>
      <c r="W57" s="22" t="s">
        <v>36</v>
      </c>
      <c r="X57" s="23" t="str">
        <f t="shared" si="5"/>
        <v>F</v>
      </c>
      <c r="Y57" s="17">
        <v>2029</v>
      </c>
      <c r="Z57" s="17">
        <v>3415</v>
      </c>
      <c r="AA57" s="17">
        <v>1600</v>
      </c>
      <c r="AB57" s="17">
        <v>1840</v>
      </c>
      <c r="AC57" s="15" t="s">
        <v>37</v>
      </c>
    </row>
    <row r="58" spans="1:29" hidden="1">
      <c r="A58" s="13" t="str">
        <f t="shared" si="3"/>
        <v>Normal</v>
      </c>
      <c r="B58" s="14" t="s">
        <v>93</v>
      </c>
      <c r="C58" s="15" t="s">
        <v>41</v>
      </c>
      <c r="D58" s="16">
        <f>IFERROR(VLOOKUP(B58,#REF!,3,FALSE),0)</f>
        <v>0</v>
      </c>
      <c r="E58" s="18">
        <f t="shared" si="4"/>
        <v>15.5</v>
      </c>
      <c r="F58" s="16" t="str">
        <f>IFERROR(VLOOKUP(B58,#REF!,6,FALSE),"")</f>
        <v/>
      </c>
      <c r="G58" s="17">
        <v>33000</v>
      </c>
      <c r="H58" s="17">
        <v>21000</v>
      </c>
      <c r="I58" s="17" t="str">
        <f>IFERROR(VLOOKUP(B58,#REF!,9,FALSE),"")</f>
        <v/>
      </c>
      <c r="J58" s="17">
        <v>87000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87000</v>
      </c>
      <c r="Q58" s="17">
        <v>0</v>
      </c>
      <c r="R58" s="19">
        <v>120000</v>
      </c>
      <c r="S58" s="20">
        <v>21.3</v>
      </c>
      <c r="T58" s="21">
        <v>24.3</v>
      </c>
      <c r="U58" s="19">
        <v>5625</v>
      </c>
      <c r="V58" s="17">
        <v>4942</v>
      </c>
      <c r="W58" s="22">
        <v>0.9</v>
      </c>
      <c r="X58" s="23">
        <f t="shared" si="5"/>
        <v>100</v>
      </c>
      <c r="Y58" s="17">
        <v>16843</v>
      </c>
      <c r="Z58" s="17">
        <v>23943</v>
      </c>
      <c r="AA58" s="17">
        <v>17294</v>
      </c>
      <c r="AB58" s="17">
        <v>18842</v>
      </c>
      <c r="AC58" s="15" t="s">
        <v>37</v>
      </c>
    </row>
    <row r="59" spans="1:29">
      <c r="A59" s="13" t="str">
        <f t="shared" si="3"/>
        <v>OverStock</v>
      </c>
      <c r="B59" s="14" t="s">
        <v>91</v>
      </c>
      <c r="C59" s="15" t="s">
        <v>41</v>
      </c>
      <c r="D59" s="16">
        <f>IFERROR(VLOOKUP(B59,#REF!,3,FALSE),0)</f>
        <v>0</v>
      </c>
      <c r="E59" s="18">
        <f t="shared" si="4"/>
        <v>24</v>
      </c>
      <c r="F59" s="16" t="str">
        <f>IFERROR(VLOOKUP(B59,#REF!,6,FALSE),"")</f>
        <v/>
      </c>
      <c r="G59" s="17">
        <v>3000</v>
      </c>
      <c r="H59" s="17">
        <v>3000</v>
      </c>
      <c r="I59" s="17" t="str">
        <f>IFERROR(VLOOKUP(B59,#REF!,9,FALSE),"")</f>
        <v/>
      </c>
      <c r="J59" s="17">
        <v>18000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18000</v>
      </c>
      <c r="Q59" s="17">
        <v>0</v>
      </c>
      <c r="R59" s="19">
        <v>21000</v>
      </c>
      <c r="S59" s="20">
        <v>28</v>
      </c>
      <c r="T59" s="21">
        <v>57.5</v>
      </c>
      <c r="U59" s="19">
        <v>750</v>
      </c>
      <c r="V59" s="17">
        <v>365</v>
      </c>
      <c r="W59" s="22">
        <v>0.5</v>
      </c>
      <c r="X59" s="23">
        <f t="shared" si="5"/>
        <v>100</v>
      </c>
      <c r="Y59" s="17">
        <v>0</v>
      </c>
      <c r="Z59" s="17">
        <v>3281</v>
      </c>
      <c r="AA59" s="17">
        <v>1800</v>
      </c>
      <c r="AB59" s="17">
        <v>2070</v>
      </c>
      <c r="AC59" s="15" t="s">
        <v>37</v>
      </c>
    </row>
    <row r="60" spans="1:29">
      <c r="A60" s="13" t="str">
        <f t="shared" si="3"/>
        <v>OverStock</v>
      </c>
      <c r="B60" s="14" t="s">
        <v>92</v>
      </c>
      <c r="C60" s="15" t="s">
        <v>41</v>
      </c>
      <c r="D60" s="16">
        <f>IFERROR(VLOOKUP(B60,#REF!,3,FALSE),0)</f>
        <v>0</v>
      </c>
      <c r="E60" s="18">
        <f t="shared" si="4"/>
        <v>48</v>
      </c>
      <c r="F60" s="16" t="str">
        <f>IFERROR(VLOOKUP(B60,#REF!,6,FALSE),"")</f>
        <v/>
      </c>
      <c r="G60" s="17">
        <v>93000</v>
      </c>
      <c r="H60" s="17">
        <v>33000</v>
      </c>
      <c r="I60" s="17" t="str">
        <f>IFERROR(VLOOKUP(B60,#REF!,9,FALSE),"")</f>
        <v/>
      </c>
      <c r="J60" s="17">
        <v>162000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162000</v>
      </c>
      <c r="Q60" s="17">
        <v>0</v>
      </c>
      <c r="R60" s="19">
        <v>255000</v>
      </c>
      <c r="S60" s="20">
        <v>75.599999999999994</v>
      </c>
      <c r="T60" s="21">
        <v>19.3</v>
      </c>
      <c r="U60" s="19">
        <v>3375</v>
      </c>
      <c r="V60" s="17">
        <v>13179</v>
      </c>
      <c r="W60" s="22">
        <v>3.9</v>
      </c>
      <c r="X60" s="23">
        <f t="shared" si="5"/>
        <v>150</v>
      </c>
      <c r="Y60" s="17">
        <v>43175</v>
      </c>
      <c r="Z60" s="17">
        <v>71562</v>
      </c>
      <c r="AA60" s="17">
        <v>33493</v>
      </c>
      <c r="AB60" s="17">
        <v>50528</v>
      </c>
      <c r="AC60" s="15" t="s">
        <v>37</v>
      </c>
    </row>
    <row r="61" spans="1:29" hidden="1">
      <c r="A61" s="13" t="str">
        <f t="shared" si="3"/>
        <v>Normal</v>
      </c>
      <c r="B61" s="14" t="s">
        <v>96</v>
      </c>
      <c r="C61" s="15" t="s">
        <v>41</v>
      </c>
      <c r="D61" s="16">
        <f>IFERROR(VLOOKUP(B61,#REF!,3,FALSE),0)</f>
        <v>0</v>
      </c>
      <c r="E61" s="18">
        <f t="shared" si="4"/>
        <v>8</v>
      </c>
      <c r="F61" s="16" t="str">
        <f>IFERROR(VLOOKUP(B61,#REF!,6,FALSE),"")</f>
        <v/>
      </c>
      <c r="G61" s="17">
        <v>3000</v>
      </c>
      <c r="H61" s="17">
        <v>3000</v>
      </c>
      <c r="I61" s="17" t="str">
        <f>IFERROR(VLOOKUP(B61,#REF!,9,FALSE),"")</f>
        <v/>
      </c>
      <c r="J61" s="17">
        <v>3000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3000</v>
      </c>
      <c r="Q61" s="17">
        <v>0</v>
      </c>
      <c r="R61" s="19">
        <v>6000</v>
      </c>
      <c r="S61" s="20">
        <v>16</v>
      </c>
      <c r="T61" s="21">
        <v>67.400000000000006</v>
      </c>
      <c r="U61" s="19">
        <v>375</v>
      </c>
      <c r="V61" s="17">
        <v>89</v>
      </c>
      <c r="W61" s="22">
        <v>0.2</v>
      </c>
      <c r="X61" s="23">
        <f t="shared" si="5"/>
        <v>50</v>
      </c>
      <c r="Y61" s="17">
        <v>800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3"/>
        <v>ZeroZero</v>
      </c>
      <c r="B62" s="14" t="s">
        <v>94</v>
      </c>
      <c r="C62" s="15" t="s">
        <v>41</v>
      </c>
      <c r="D62" s="16">
        <f>IFERROR(VLOOKUP(B62,#REF!,3,FALSE),0)</f>
        <v>0</v>
      </c>
      <c r="E62" s="18" t="str">
        <f t="shared" si="4"/>
        <v>前八週無拉料</v>
      </c>
      <c r="F62" s="16" t="str">
        <f>IFERROR(VLOOKUP(B62,#REF!,6,FALSE),"")</f>
        <v/>
      </c>
      <c r="G62" s="17">
        <v>4000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4000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45</v>
      </c>
      <c r="X62" s="23" t="str">
        <f t="shared" si="5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3"/>
        <v>OverStock</v>
      </c>
      <c r="B63" s="14" t="s">
        <v>95</v>
      </c>
      <c r="C63" s="15" t="s">
        <v>41</v>
      </c>
      <c r="D63" s="16">
        <f>IFERROR(VLOOKUP(B63,#REF!,3,FALSE),0)</f>
        <v>0</v>
      </c>
      <c r="E63" s="18">
        <f t="shared" si="4"/>
        <v>20.2</v>
      </c>
      <c r="F63" s="16" t="str">
        <f>IFERROR(VLOOKUP(B63,#REF!,6,FALSE),"")</f>
        <v/>
      </c>
      <c r="G63" s="17">
        <v>108000</v>
      </c>
      <c r="H63" s="17">
        <v>108000</v>
      </c>
      <c r="I63" s="17" t="str">
        <f>IFERROR(VLOOKUP(B63,#REF!,9,FALSE),"")</f>
        <v/>
      </c>
      <c r="J63" s="17">
        <v>129000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129000</v>
      </c>
      <c r="Q63" s="17">
        <v>0</v>
      </c>
      <c r="R63" s="19">
        <v>237000</v>
      </c>
      <c r="S63" s="20">
        <v>37.200000000000003</v>
      </c>
      <c r="T63" s="21">
        <v>54.7</v>
      </c>
      <c r="U63" s="19">
        <v>6375</v>
      </c>
      <c r="V63" s="17">
        <v>4330</v>
      </c>
      <c r="W63" s="22">
        <v>0.7</v>
      </c>
      <c r="X63" s="23">
        <f t="shared" si="5"/>
        <v>100</v>
      </c>
      <c r="Y63" s="17">
        <v>2139</v>
      </c>
      <c r="Z63" s="17">
        <v>26432</v>
      </c>
      <c r="AA63" s="17">
        <v>66432</v>
      </c>
      <c r="AB63" s="17">
        <v>45600</v>
      </c>
      <c r="AC63" s="15" t="s">
        <v>37</v>
      </c>
    </row>
    <row r="64" spans="1:29">
      <c r="A64" s="13" t="str">
        <f t="shared" si="3"/>
        <v>OverStock</v>
      </c>
      <c r="B64" s="14" t="s">
        <v>97</v>
      </c>
      <c r="C64" s="15" t="s">
        <v>41</v>
      </c>
      <c r="D64" s="16">
        <f>IFERROR(VLOOKUP(B64,#REF!,3,FALSE),0)</f>
        <v>0</v>
      </c>
      <c r="E64" s="18">
        <f t="shared" si="4"/>
        <v>216</v>
      </c>
      <c r="F64" s="16" t="str">
        <f>IFERROR(VLOOKUP(B64,#REF!,6,FALSE),"")</f>
        <v/>
      </c>
      <c r="G64" s="17">
        <v>45000</v>
      </c>
      <c r="H64" s="17">
        <v>15000</v>
      </c>
      <c r="I64" s="17" t="str">
        <f>IFERROR(VLOOKUP(B64,#REF!,9,FALSE),"")</f>
        <v/>
      </c>
      <c r="J64" s="17">
        <v>162000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162000</v>
      </c>
      <c r="Q64" s="17">
        <v>0</v>
      </c>
      <c r="R64" s="19">
        <v>207000</v>
      </c>
      <c r="S64" s="20">
        <v>276</v>
      </c>
      <c r="T64" s="21">
        <v>23.7</v>
      </c>
      <c r="U64" s="19">
        <v>750</v>
      </c>
      <c r="V64" s="17">
        <v>8752</v>
      </c>
      <c r="W64" s="22">
        <v>11.7</v>
      </c>
      <c r="X64" s="23">
        <f t="shared" si="5"/>
        <v>150</v>
      </c>
      <c r="Y64" s="17">
        <v>24050</v>
      </c>
      <c r="Z64" s="17">
        <v>51932</v>
      </c>
      <c r="AA64" s="17">
        <v>28681</v>
      </c>
      <c r="AB64" s="17">
        <v>41385</v>
      </c>
      <c r="AC64" s="15" t="s">
        <v>37</v>
      </c>
    </row>
    <row r="65" spans="1:29">
      <c r="A65" s="13" t="str">
        <f t="shared" si="3"/>
        <v>OverStock</v>
      </c>
      <c r="B65" s="14" t="s">
        <v>98</v>
      </c>
      <c r="C65" s="15" t="s">
        <v>41</v>
      </c>
      <c r="D65" s="16">
        <f>IFERROR(VLOOKUP(B65,#REF!,3,FALSE),0)</f>
        <v>0</v>
      </c>
      <c r="E65" s="18">
        <f t="shared" si="4"/>
        <v>15.2</v>
      </c>
      <c r="F65" s="16" t="str">
        <f>IFERROR(VLOOKUP(B65,#REF!,6,FALSE),"")</f>
        <v/>
      </c>
      <c r="G65" s="17">
        <v>90000</v>
      </c>
      <c r="H65" s="17">
        <v>72000</v>
      </c>
      <c r="I65" s="17" t="str">
        <f>IFERROR(VLOOKUP(B65,#REF!,9,FALSE),"")</f>
        <v/>
      </c>
      <c r="J65" s="17">
        <v>57000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57000</v>
      </c>
      <c r="Q65" s="17">
        <v>0</v>
      </c>
      <c r="R65" s="19">
        <v>147000</v>
      </c>
      <c r="S65" s="20">
        <v>39.200000000000003</v>
      </c>
      <c r="T65" s="21">
        <v>18</v>
      </c>
      <c r="U65" s="19">
        <v>3750</v>
      </c>
      <c r="V65" s="17">
        <v>8165</v>
      </c>
      <c r="W65" s="22">
        <v>2.2000000000000002</v>
      </c>
      <c r="X65" s="23">
        <f t="shared" si="5"/>
        <v>150</v>
      </c>
      <c r="Y65" s="17">
        <v>25532</v>
      </c>
      <c r="Z65" s="17">
        <v>46021</v>
      </c>
      <c r="AA65" s="17">
        <v>24069</v>
      </c>
      <c r="AB65" s="17">
        <v>31002</v>
      </c>
      <c r="AC65" s="15" t="s">
        <v>37</v>
      </c>
    </row>
    <row r="66" spans="1:29" hidden="1">
      <c r="A66" s="13" t="str">
        <f t="shared" si="3"/>
        <v>Normal</v>
      </c>
      <c r="B66" s="14" t="s">
        <v>101</v>
      </c>
      <c r="C66" s="15" t="s">
        <v>41</v>
      </c>
      <c r="D66" s="16">
        <f>IFERROR(VLOOKUP(B66,#REF!,3,FALSE),0)</f>
        <v>0</v>
      </c>
      <c r="E66" s="18">
        <f t="shared" si="4"/>
        <v>8</v>
      </c>
      <c r="F66" s="16" t="str">
        <f>IFERROR(VLOOKUP(B66,#REF!,6,FALSE),"")</f>
        <v/>
      </c>
      <c r="G66" s="17">
        <v>6000</v>
      </c>
      <c r="H66" s="17">
        <v>6000</v>
      </c>
      <c r="I66" s="17" t="str">
        <f>IFERROR(VLOOKUP(B66,#REF!,9,FALSE),"")</f>
        <v/>
      </c>
      <c r="J66" s="17">
        <v>6000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6000</v>
      </c>
      <c r="Q66" s="17">
        <v>0</v>
      </c>
      <c r="R66" s="19">
        <v>12000</v>
      </c>
      <c r="S66" s="20">
        <v>16</v>
      </c>
      <c r="T66" s="21">
        <v>2400</v>
      </c>
      <c r="U66" s="19">
        <v>750</v>
      </c>
      <c r="V66" s="17">
        <v>5</v>
      </c>
      <c r="W66" s="22">
        <v>0</v>
      </c>
      <c r="X66" s="23">
        <f t="shared" si="5"/>
        <v>50</v>
      </c>
      <c r="Y66" s="17">
        <v>0</v>
      </c>
      <c r="Z66" s="17">
        <v>48</v>
      </c>
      <c r="AA66" s="17">
        <v>3000</v>
      </c>
      <c r="AB66" s="17">
        <v>0</v>
      </c>
      <c r="AC66" s="15" t="s">
        <v>37</v>
      </c>
    </row>
    <row r="67" spans="1:29" hidden="1">
      <c r="A67" s="13" t="str">
        <f t="shared" si="3"/>
        <v>Normal</v>
      </c>
      <c r="B67" s="14" t="s">
        <v>102</v>
      </c>
      <c r="C67" s="15" t="s">
        <v>41</v>
      </c>
      <c r="D67" s="16">
        <f>IFERROR(VLOOKUP(B67,#REF!,3,FALSE),0)</f>
        <v>0</v>
      </c>
      <c r="E67" s="18">
        <f t="shared" si="4"/>
        <v>8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3000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0</v>
      </c>
      <c r="R67" s="19">
        <v>3000</v>
      </c>
      <c r="S67" s="20">
        <v>8</v>
      </c>
      <c r="T67" s="21" t="s">
        <v>35</v>
      </c>
      <c r="U67" s="19">
        <v>375</v>
      </c>
      <c r="V67" s="17" t="s">
        <v>35</v>
      </c>
      <c r="W67" s="22" t="s">
        <v>45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82" si="6">IF(OR(U68=0,LEN(U68)=0)*OR(V68=0,LEN(V68)=0),IF(R68&gt;0,"ZeroZero","None"),IF(IF(LEN(S68)=0,0,S68)&gt;24,"OverStock",IF(U68=0,"FCST","Normal")))</f>
        <v>OverStock</v>
      </c>
      <c r="B68" s="14" t="s">
        <v>99</v>
      </c>
      <c r="C68" s="15" t="s">
        <v>41</v>
      </c>
      <c r="D68" s="16">
        <f>IFERROR(VLOOKUP(B68,#REF!,3,FALSE),0)</f>
        <v>0</v>
      </c>
      <c r="E68" s="18">
        <f t="shared" ref="E68:E82" si="7">IF(U68=0,"前八週無拉料",ROUND(J68/U68,1))</f>
        <v>2.1</v>
      </c>
      <c r="F68" s="16" t="str">
        <f>IFERROR(VLOOKUP(B68,#REF!,6,FALSE),"")</f>
        <v/>
      </c>
      <c r="G68" s="17">
        <v>510000</v>
      </c>
      <c r="H68" s="17">
        <v>315000</v>
      </c>
      <c r="I68" s="17" t="str">
        <f>IFERROR(VLOOKUP(B68,#REF!,9,FALSE),"")</f>
        <v/>
      </c>
      <c r="J68" s="17">
        <v>30000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30000</v>
      </c>
      <c r="Q68" s="17">
        <v>0</v>
      </c>
      <c r="R68" s="19">
        <v>540000</v>
      </c>
      <c r="S68" s="20">
        <v>37.9</v>
      </c>
      <c r="T68" s="21">
        <v>40.9</v>
      </c>
      <c r="U68" s="19">
        <v>14250</v>
      </c>
      <c r="V68" s="17">
        <v>13191</v>
      </c>
      <c r="W68" s="22">
        <v>0.9</v>
      </c>
      <c r="X68" s="23">
        <f t="shared" ref="X68:X82" si="8">IF($W68="E","E",IF($W68="F","F",IF($W68&lt;0.5,50,IF($W68&lt;2,100,150))))</f>
        <v>100</v>
      </c>
      <c r="Y68" s="17">
        <v>21499</v>
      </c>
      <c r="Z68" s="17">
        <v>75692</v>
      </c>
      <c r="AA68" s="17">
        <v>152701</v>
      </c>
      <c r="AB68" s="17">
        <v>113286</v>
      </c>
      <c r="AC68" s="15" t="s">
        <v>37</v>
      </c>
    </row>
    <row r="69" spans="1:29">
      <c r="A69" s="13" t="str">
        <f t="shared" si="6"/>
        <v>OverStock</v>
      </c>
      <c r="B69" s="14" t="s">
        <v>100</v>
      </c>
      <c r="C69" s="15" t="s">
        <v>41</v>
      </c>
      <c r="D69" s="16">
        <f>IFERROR(VLOOKUP(B69,#REF!,3,FALSE),0)</f>
        <v>0</v>
      </c>
      <c r="E69" s="18">
        <f t="shared" si="7"/>
        <v>9.3000000000000007</v>
      </c>
      <c r="F69" s="16" t="str">
        <f>IFERROR(VLOOKUP(B69,#REF!,6,FALSE),"")</f>
        <v/>
      </c>
      <c r="G69" s="17">
        <v>195000</v>
      </c>
      <c r="H69" s="17">
        <v>105000</v>
      </c>
      <c r="I69" s="17" t="str">
        <f>IFERROR(VLOOKUP(B69,#REF!,9,FALSE),"")</f>
        <v/>
      </c>
      <c r="J69" s="17">
        <v>63000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63000</v>
      </c>
      <c r="Q69" s="17">
        <v>0</v>
      </c>
      <c r="R69" s="19">
        <v>258000</v>
      </c>
      <c r="S69" s="20">
        <v>38.200000000000003</v>
      </c>
      <c r="T69" s="21">
        <v>25.5</v>
      </c>
      <c r="U69" s="19">
        <v>6750</v>
      </c>
      <c r="V69" s="17">
        <v>10122</v>
      </c>
      <c r="W69" s="22">
        <v>1.5</v>
      </c>
      <c r="X69" s="23">
        <f t="shared" si="8"/>
        <v>100</v>
      </c>
      <c r="Y69" s="17">
        <v>34052</v>
      </c>
      <c r="Z69" s="17">
        <v>56110</v>
      </c>
      <c r="AA69" s="17">
        <v>36591</v>
      </c>
      <c r="AB69" s="17">
        <v>34489</v>
      </c>
      <c r="AC69" s="15" t="s">
        <v>37</v>
      </c>
    </row>
    <row r="70" spans="1:29" hidden="1">
      <c r="A70" s="13" t="str">
        <f t="shared" si="6"/>
        <v>Normal</v>
      </c>
      <c r="B70" s="14" t="s">
        <v>105</v>
      </c>
      <c r="C70" s="15" t="s">
        <v>41</v>
      </c>
      <c r="D70" s="16">
        <f>IFERROR(VLOOKUP(B70,#REF!,3,FALSE),0)</f>
        <v>0</v>
      </c>
      <c r="E70" s="18">
        <f t="shared" si="7"/>
        <v>17.899999999999999</v>
      </c>
      <c r="F70" s="16" t="str">
        <f>IFERROR(VLOOKUP(B70,#REF!,6,FALSE),"")</f>
        <v/>
      </c>
      <c r="G70" s="17">
        <v>40000</v>
      </c>
      <c r="H70" s="17">
        <v>40000</v>
      </c>
      <c r="I70" s="17" t="str">
        <f>IFERROR(VLOOKUP(B70,#REF!,9,FALSE),"")</f>
        <v/>
      </c>
      <c r="J70" s="17">
        <v>117500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117500</v>
      </c>
      <c r="Q70" s="17">
        <v>0</v>
      </c>
      <c r="R70" s="19">
        <v>157500</v>
      </c>
      <c r="S70" s="20">
        <v>24</v>
      </c>
      <c r="T70" s="21">
        <v>38.5</v>
      </c>
      <c r="U70" s="19">
        <v>6563</v>
      </c>
      <c r="V70" s="17">
        <v>4096</v>
      </c>
      <c r="W70" s="22">
        <v>0.6</v>
      </c>
      <c r="X70" s="23">
        <f t="shared" si="8"/>
        <v>100</v>
      </c>
      <c r="Y70" s="17">
        <v>12921</v>
      </c>
      <c r="Z70" s="17">
        <v>19698</v>
      </c>
      <c r="AA70" s="17">
        <v>17419</v>
      </c>
      <c r="AB70" s="17">
        <v>20211</v>
      </c>
      <c r="AC70" s="15" t="s">
        <v>37</v>
      </c>
    </row>
    <row r="71" spans="1:29" hidden="1">
      <c r="A71" s="13" t="str">
        <f t="shared" si="6"/>
        <v>Normal</v>
      </c>
      <c r="B71" s="14" t="s">
        <v>106</v>
      </c>
      <c r="C71" s="15" t="s">
        <v>41</v>
      </c>
      <c r="D71" s="16">
        <f>IFERROR(VLOOKUP(B71,#REF!,3,FALSE),0)</f>
        <v>0</v>
      </c>
      <c r="E71" s="18">
        <f t="shared" si="7"/>
        <v>14</v>
      </c>
      <c r="F71" s="16" t="str">
        <f>IFERROR(VLOOKUP(B71,#REF!,6,FALSE),"")</f>
        <v/>
      </c>
      <c r="G71" s="17">
        <v>35000</v>
      </c>
      <c r="H71" s="17">
        <v>30000</v>
      </c>
      <c r="I71" s="17" t="str">
        <f>IFERROR(VLOOKUP(B71,#REF!,9,FALSE),"")</f>
        <v/>
      </c>
      <c r="J71" s="17">
        <v>65403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65403</v>
      </c>
      <c r="Q71" s="17">
        <v>0</v>
      </c>
      <c r="R71" s="19">
        <v>100403</v>
      </c>
      <c r="S71" s="20">
        <v>21.4</v>
      </c>
      <c r="T71" s="21">
        <v>25.2</v>
      </c>
      <c r="U71" s="19">
        <v>4688</v>
      </c>
      <c r="V71" s="17">
        <v>3988</v>
      </c>
      <c r="W71" s="22">
        <v>0.9</v>
      </c>
      <c r="X71" s="23">
        <f t="shared" si="8"/>
        <v>100</v>
      </c>
      <c r="Y71" s="17">
        <v>14448</v>
      </c>
      <c r="Z71" s="17">
        <v>18440</v>
      </c>
      <c r="AA71" s="17">
        <v>11531</v>
      </c>
      <c r="AB71" s="17">
        <v>11476</v>
      </c>
      <c r="AC71" s="15" t="s">
        <v>37</v>
      </c>
    </row>
    <row r="72" spans="1:29">
      <c r="A72" s="13" t="str">
        <f t="shared" si="6"/>
        <v>ZeroZero</v>
      </c>
      <c r="B72" s="14" t="s">
        <v>103</v>
      </c>
      <c r="C72" s="15" t="s">
        <v>41</v>
      </c>
      <c r="D72" s="16">
        <f>IFERROR(VLOOKUP(B72,#REF!,3,FALSE),0)</f>
        <v>0</v>
      </c>
      <c r="E72" s="18" t="str">
        <f t="shared" si="7"/>
        <v>前八週無拉料</v>
      </c>
      <c r="F72" s="16" t="str">
        <f>IFERROR(VLOOKUP(B72,#REF!,6,FALSE),"")</f>
        <v/>
      </c>
      <c r="G72" s="17">
        <v>45000</v>
      </c>
      <c r="H72" s="17">
        <v>45000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45000</v>
      </c>
      <c r="S72" s="20" t="s">
        <v>35</v>
      </c>
      <c r="T72" s="21" t="s">
        <v>35</v>
      </c>
      <c r="U72" s="19">
        <v>0</v>
      </c>
      <c r="V72" s="17">
        <v>0</v>
      </c>
      <c r="W72" s="22" t="s">
        <v>45</v>
      </c>
      <c r="X72" s="23" t="str">
        <f t="shared" si="8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6"/>
        <v>Normal</v>
      </c>
      <c r="B73" s="14" t="s">
        <v>108</v>
      </c>
      <c r="C73" s="15" t="s">
        <v>41</v>
      </c>
      <c r="D73" s="16">
        <f>IFERROR(VLOOKUP(B73,#REF!,3,FALSE),0)</f>
        <v>0</v>
      </c>
      <c r="E73" s="18">
        <f t="shared" si="7"/>
        <v>9</v>
      </c>
      <c r="F73" s="16" t="str">
        <f>IFERROR(VLOOKUP(B73,#REF!,6,FALSE),"")</f>
        <v/>
      </c>
      <c r="G73" s="17">
        <v>312000</v>
      </c>
      <c r="H73" s="17">
        <v>312000</v>
      </c>
      <c r="I73" s="17" t="str">
        <f>IFERROR(VLOOKUP(B73,#REF!,9,FALSE),"")</f>
        <v/>
      </c>
      <c r="J73" s="17">
        <v>1040000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1040000</v>
      </c>
      <c r="Q73" s="17">
        <v>0</v>
      </c>
      <c r="R73" s="19">
        <v>1352000</v>
      </c>
      <c r="S73" s="20">
        <v>11.8</v>
      </c>
      <c r="T73" s="21">
        <v>21.7</v>
      </c>
      <c r="U73" s="19">
        <v>115000</v>
      </c>
      <c r="V73" s="17">
        <v>62330</v>
      </c>
      <c r="W73" s="22">
        <v>0.5</v>
      </c>
      <c r="X73" s="23">
        <f t="shared" si="8"/>
        <v>100</v>
      </c>
      <c r="Y73" s="17">
        <v>253236</v>
      </c>
      <c r="Z73" s="17">
        <v>254423</v>
      </c>
      <c r="AA73" s="17">
        <v>232516</v>
      </c>
      <c r="AB73" s="17">
        <v>203425</v>
      </c>
      <c r="AC73" s="15" t="s">
        <v>37</v>
      </c>
    </row>
    <row r="74" spans="1:29">
      <c r="A74" s="13" t="str">
        <f t="shared" si="6"/>
        <v>OverStock</v>
      </c>
      <c r="B74" s="14" t="s">
        <v>104</v>
      </c>
      <c r="C74" s="15" t="s">
        <v>41</v>
      </c>
      <c r="D74" s="16">
        <f>IFERROR(VLOOKUP(B74,#REF!,3,FALSE),0)</f>
        <v>0</v>
      </c>
      <c r="E74" s="18">
        <f t="shared" si="7"/>
        <v>0</v>
      </c>
      <c r="F74" s="16" t="str">
        <f>IFERROR(VLOOKUP(B74,#REF!,6,FALSE),"")</f>
        <v/>
      </c>
      <c r="G74" s="17">
        <v>60000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60000</v>
      </c>
      <c r="S74" s="20">
        <v>80</v>
      </c>
      <c r="T74" s="21" t="s">
        <v>35</v>
      </c>
      <c r="U74" s="19">
        <v>750</v>
      </c>
      <c r="V74" s="17">
        <v>0</v>
      </c>
      <c r="W74" s="22" t="s">
        <v>45</v>
      </c>
      <c r="X74" s="23" t="str">
        <f t="shared" si="8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 hidden="1">
      <c r="A75" s="13" t="str">
        <f t="shared" si="6"/>
        <v>Normal</v>
      </c>
      <c r="B75" s="14" t="s">
        <v>110</v>
      </c>
      <c r="C75" s="15" t="s">
        <v>41</v>
      </c>
      <c r="D75" s="16">
        <f>IFERROR(VLOOKUP(B75,#REF!,3,FALSE),0)</f>
        <v>0</v>
      </c>
      <c r="E75" s="18">
        <f t="shared" si="7"/>
        <v>7.8</v>
      </c>
      <c r="F75" s="16" t="str">
        <f>IFERROR(VLOOKUP(B75,#REF!,6,FALSE),"")</f>
        <v/>
      </c>
      <c r="G75" s="17">
        <v>159000</v>
      </c>
      <c r="H75" s="17">
        <v>60000</v>
      </c>
      <c r="I75" s="17" t="str">
        <f>IFERROR(VLOOKUP(B75,#REF!,9,FALSE),"")</f>
        <v/>
      </c>
      <c r="J75" s="17">
        <v>114000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114000</v>
      </c>
      <c r="Q75" s="17">
        <v>0</v>
      </c>
      <c r="R75" s="19">
        <v>273000</v>
      </c>
      <c r="S75" s="20">
        <v>18.7</v>
      </c>
      <c r="T75" s="21">
        <v>22.5</v>
      </c>
      <c r="U75" s="19">
        <v>14625</v>
      </c>
      <c r="V75" s="17">
        <v>12119</v>
      </c>
      <c r="W75" s="22">
        <v>0.8</v>
      </c>
      <c r="X75" s="23">
        <f t="shared" si="8"/>
        <v>100</v>
      </c>
      <c r="Y75" s="17">
        <v>37421</v>
      </c>
      <c r="Z75" s="17">
        <v>60321</v>
      </c>
      <c r="AA75" s="17">
        <v>44418</v>
      </c>
      <c r="AB75" s="17">
        <v>51250</v>
      </c>
      <c r="AC75" s="15" t="s">
        <v>37</v>
      </c>
    </row>
    <row r="76" spans="1:29" hidden="1">
      <c r="A76" s="13" t="str">
        <f t="shared" si="6"/>
        <v>Normal</v>
      </c>
      <c r="B76" s="14" t="s">
        <v>111</v>
      </c>
      <c r="C76" s="15" t="s">
        <v>41</v>
      </c>
      <c r="D76" s="16">
        <f>IFERROR(VLOOKUP(B76,#REF!,3,FALSE),0)</f>
        <v>0</v>
      </c>
      <c r="E76" s="18">
        <f t="shared" si="7"/>
        <v>8</v>
      </c>
      <c r="F76" s="16" t="str">
        <f>IFERROR(VLOOKUP(B76,#REF!,6,FALSE),"")</f>
        <v/>
      </c>
      <c r="G76" s="17">
        <v>25000</v>
      </c>
      <c r="H76" s="17">
        <v>0</v>
      </c>
      <c r="I76" s="17" t="str">
        <f>IFERROR(VLOOKUP(B76,#REF!,9,FALSE),"")</f>
        <v/>
      </c>
      <c r="J76" s="17">
        <v>12500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12500</v>
      </c>
      <c r="Q76" s="17">
        <v>0</v>
      </c>
      <c r="R76" s="19">
        <v>37500</v>
      </c>
      <c r="S76" s="20">
        <v>24</v>
      </c>
      <c r="T76" s="21" t="s">
        <v>35</v>
      </c>
      <c r="U76" s="19">
        <v>1563</v>
      </c>
      <c r="V76" s="17">
        <v>0</v>
      </c>
      <c r="W76" s="22" t="s">
        <v>45</v>
      </c>
      <c r="X76" s="23" t="str">
        <f t="shared" si="8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6"/>
        <v>ZeroZero</v>
      </c>
      <c r="B77" s="14" t="s">
        <v>107</v>
      </c>
      <c r="C77" s="15" t="s">
        <v>41</v>
      </c>
      <c r="D77" s="16">
        <f>IFERROR(VLOOKUP(B77,#REF!,3,FALSE),0)</f>
        <v>0</v>
      </c>
      <c r="E77" s="18" t="str">
        <f t="shared" si="7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66000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66000</v>
      </c>
      <c r="Q77" s="17">
        <v>0</v>
      </c>
      <c r="R77" s="19">
        <v>66000</v>
      </c>
      <c r="S77" s="20" t="s">
        <v>35</v>
      </c>
      <c r="T77" s="21" t="s">
        <v>35</v>
      </c>
      <c r="U77" s="19">
        <v>0</v>
      </c>
      <c r="V77" s="17">
        <v>0</v>
      </c>
      <c r="W77" s="22" t="s">
        <v>45</v>
      </c>
      <c r="X77" s="23" t="str">
        <f t="shared" si="8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6"/>
        <v>OverStock</v>
      </c>
      <c r="B78" s="14" t="s">
        <v>109</v>
      </c>
      <c r="C78" s="15" t="s">
        <v>41</v>
      </c>
      <c r="D78" s="16">
        <f>IFERROR(VLOOKUP(B78,#REF!,3,FALSE),0)</f>
        <v>0</v>
      </c>
      <c r="E78" s="18">
        <f t="shared" si="7"/>
        <v>39.299999999999997</v>
      </c>
      <c r="F78" s="16" t="str">
        <f>IFERROR(VLOOKUP(B78,#REF!,6,FALSE),"")</f>
        <v/>
      </c>
      <c r="G78" s="17">
        <v>300000</v>
      </c>
      <c r="H78" s="17">
        <v>0</v>
      </c>
      <c r="I78" s="17" t="str">
        <f>IFERROR(VLOOKUP(B78,#REF!,9,FALSE),"")</f>
        <v/>
      </c>
      <c r="J78" s="17">
        <v>177000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177000</v>
      </c>
      <c r="Q78" s="17">
        <v>0</v>
      </c>
      <c r="R78" s="19">
        <v>477000</v>
      </c>
      <c r="S78" s="20">
        <v>106</v>
      </c>
      <c r="T78" s="21" t="s">
        <v>35</v>
      </c>
      <c r="U78" s="19">
        <v>4500</v>
      </c>
      <c r="V78" s="17" t="s">
        <v>35</v>
      </c>
      <c r="W78" s="22" t="s">
        <v>45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 hidden="1">
      <c r="A79" s="13" t="str">
        <f t="shared" si="6"/>
        <v>Normal</v>
      </c>
      <c r="B79" s="14" t="s">
        <v>114</v>
      </c>
      <c r="C79" s="15" t="s">
        <v>41</v>
      </c>
      <c r="D79" s="16">
        <f>IFERROR(VLOOKUP(B79,#REF!,3,FALSE),0)</f>
        <v>0</v>
      </c>
      <c r="E79" s="18">
        <f t="shared" si="7"/>
        <v>10.5</v>
      </c>
      <c r="F79" s="16" t="str">
        <f>IFERROR(VLOOKUP(B79,#REF!,6,FALSE),"")</f>
        <v/>
      </c>
      <c r="G79" s="17">
        <v>60000</v>
      </c>
      <c r="H79" s="17">
        <v>0</v>
      </c>
      <c r="I79" s="17" t="str">
        <f>IFERROR(VLOOKUP(B79,#REF!,9,FALSE),"")</f>
        <v/>
      </c>
      <c r="J79" s="17">
        <v>105000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105000</v>
      </c>
      <c r="Q79" s="17">
        <v>0</v>
      </c>
      <c r="R79" s="19">
        <v>165000</v>
      </c>
      <c r="S79" s="20">
        <v>16.5</v>
      </c>
      <c r="T79" s="21">
        <v>19.2</v>
      </c>
      <c r="U79" s="19">
        <v>10000</v>
      </c>
      <c r="V79" s="17">
        <v>8583</v>
      </c>
      <c r="W79" s="22">
        <v>0.9</v>
      </c>
      <c r="X79" s="23">
        <f t="shared" si="8"/>
        <v>100</v>
      </c>
      <c r="Y79" s="17">
        <v>25019</v>
      </c>
      <c r="Z79" s="17">
        <v>42214</v>
      </c>
      <c r="AA79" s="17">
        <v>43003</v>
      </c>
      <c r="AB79" s="17">
        <v>34838</v>
      </c>
      <c r="AC79" s="15" t="s">
        <v>37</v>
      </c>
    </row>
    <row r="80" spans="1:29" hidden="1">
      <c r="A80" s="13" t="str">
        <f t="shared" si="6"/>
        <v>Normal</v>
      </c>
      <c r="B80" s="14" t="s">
        <v>115</v>
      </c>
      <c r="C80" s="15" t="s">
        <v>60</v>
      </c>
      <c r="D80" s="16">
        <f>IFERROR(VLOOKUP(B80,#REF!,3,FALSE),0)</f>
        <v>0</v>
      </c>
      <c r="E80" s="18">
        <f t="shared" si="7"/>
        <v>1.1000000000000001</v>
      </c>
      <c r="F80" s="16" t="str">
        <f>IFERROR(VLOOKUP(B80,#REF!,6,FALSE),"")</f>
        <v/>
      </c>
      <c r="G80" s="17">
        <v>88000</v>
      </c>
      <c r="H80" s="17">
        <v>58000</v>
      </c>
      <c r="I80" s="17" t="str">
        <f>IFERROR(VLOOKUP(B80,#REF!,9,FALSE),"")</f>
        <v/>
      </c>
      <c r="J80" s="17">
        <v>15000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15000</v>
      </c>
      <c r="Q80" s="17">
        <v>0</v>
      </c>
      <c r="R80" s="19">
        <v>103000</v>
      </c>
      <c r="S80" s="20">
        <v>7.6</v>
      </c>
      <c r="T80" s="21" t="s">
        <v>35</v>
      </c>
      <c r="U80" s="19">
        <v>13500</v>
      </c>
      <c r="V80" s="17" t="s">
        <v>35</v>
      </c>
      <c r="W80" s="22" t="s">
        <v>45</v>
      </c>
      <c r="X80" s="23" t="str">
        <f t="shared" si="8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6"/>
        <v>OverStock</v>
      </c>
      <c r="B81" s="14" t="s">
        <v>112</v>
      </c>
      <c r="C81" s="15" t="s">
        <v>41</v>
      </c>
      <c r="D81" s="16">
        <f>IFERROR(VLOOKUP(B81,#REF!,3,FALSE),0)</f>
        <v>0</v>
      </c>
      <c r="E81" s="18">
        <f t="shared" si="7"/>
        <v>67.400000000000006</v>
      </c>
      <c r="F81" s="16" t="str">
        <f>IFERROR(VLOOKUP(B81,#REF!,6,FALSE),"")</f>
        <v/>
      </c>
      <c r="G81" s="17">
        <v>60000</v>
      </c>
      <c r="H81" s="17">
        <v>60000</v>
      </c>
      <c r="I81" s="17" t="str">
        <f>IFERROR(VLOOKUP(B81,#REF!,9,FALSE),"")</f>
        <v/>
      </c>
      <c r="J81" s="17">
        <v>295000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295000</v>
      </c>
      <c r="Q81" s="17">
        <v>0</v>
      </c>
      <c r="R81" s="19">
        <v>355000</v>
      </c>
      <c r="S81" s="20">
        <v>81.099999999999994</v>
      </c>
      <c r="T81" s="21">
        <v>28.9</v>
      </c>
      <c r="U81" s="19">
        <v>4375</v>
      </c>
      <c r="V81" s="17">
        <v>12263</v>
      </c>
      <c r="W81" s="22">
        <v>2.8</v>
      </c>
      <c r="X81" s="23">
        <f t="shared" si="8"/>
        <v>150</v>
      </c>
      <c r="Y81" s="17">
        <v>34934</v>
      </c>
      <c r="Z81" s="17">
        <v>71562</v>
      </c>
      <c r="AA81" s="17">
        <v>33493</v>
      </c>
      <c r="AB81" s="17">
        <v>50528</v>
      </c>
      <c r="AC81" s="15" t="s">
        <v>37</v>
      </c>
    </row>
    <row r="82" spans="1:29">
      <c r="A82" s="13" t="str">
        <f t="shared" si="6"/>
        <v>FCST</v>
      </c>
      <c r="B82" s="14" t="s">
        <v>113</v>
      </c>
      <c r="C82" s="15" t="s">
        <v>41</v>
      </c>
      <c r="D82" s="16">
        <f>IFERROR(VLOOKUP(B82,#REF!,3,FALSE),0)</f>
        <v>0</v>
      </c>
      <c r="E82" s="18" t="str">
        <f t="shared" si="7"/>
        <v>前八週無拉料</v>
      </c>
      <c r="F82" s="16" t="str">
        <f>IFERROR(VLOOKUP(B82,#REF!,6,FALSE),"")</f>
        <v/>
      </c>
      <c r="G82" s="17">
        <v>3000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3000</v>
      </c>
      <c r="S82" s="20" t="s">
        <v>35</v>
      </c>
      <c r="T82" s="21">
        <v>16.899999999999999</v>
      </c>
      <c r="U82" s="19">
        <v>0</v>
      </c>
      <c r="V82" s="17">
        <v>177</v>
      </c>
      <c r="W82" s="22" t="s">
        <v>36</v>
      </c>
      <c r="X82" s="23" t="str">
        <f t="shared" si="8"/>
        <v>F</v>
      </c>
      <c r="Y82" s="17">
        <v>0</v>
      </c>
      <c r="Z82" s="17">
        <v>1340</v>
      </c>
      <c r="AA82" s="17">
        <v>1027</v>
      </c>
      <c r="AB82" s="17">
        <v>836</v>
      </c>
      <c r="AC82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2017-03-14T12:16:34Z</dcterms:modified>
</cp:coreProperties>
</file>