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80" windowWidth="19420" windowHeight="4980"/>
  </bookViews>
  <sheets>
    <sheet name="Stock" sheetId="1" r:id="rId1"/>
  </sheets>
  <calcPr calcId="125725"/>
</workbook>
</file>

<file path=xl/calcChain.xml><?xml version="1.0" encoding="utf-8"?>
<calcChain xmlns="http://schemas.openxmlformats.org/spreadsheetml/2006/main">
  <c r="E4" i="1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N10" l="1"/>
  <c r="D10" l="1"/>
  <c r="R10" l="1"/>
  <c r="K10"/>
  <c r="H10"/>
  <c r="M10" l="1"/>
  <c r="AB10" l="1"/>
  <c r="O10"/>
  <c r="P10"/>
  <c r="N80"/>
  <c r="M80"/>
  <c r="AB80"/>
  <c r="R80"/>
  <c r="P80"/>
  <c r="O80"/>
  <c r="K80"/>
  <c r="H80"/>
  <c r="D80"/>
  <c r="N79"/>
  <c r="M79"/>
  <c r="AB79"/>
  <c r="R79"/>
  <c r="P79"/>
  <c r="O79"/>
  <c r="K79"/>
  <c r="H79"/>
  <c r="D79"/>
  <c r="N78"/>
  <c r="M78"/>
  <c r="AB78"/>
  <c r="R78"/>
  <c r="P78"/>
  <c r="O78"/>
  <c r="K78"/>
  <c r="H78"/>
  <c r="D78"/>
  <c r="N77"/>
  <c r="M77"/>
  <c r="AB77"/>
  <c r="R77"/>
  <c r="P77"/>
  <c r="O77"/>
  <c r="K77"/>
  <c r="H77"/>
  <c r="D77"/>
  <c r="N76"/>
  <c r="M76"/>
  <c r="AB76"/>
  <c r="R76"/>
  <c r="P76"/>
  <c r="O76"/>
  <c r="K76"/>
  <c r="H76"/>
  <c r="D76"/>
  <c r="N75"/>
  <c r="M75"/>
  <c r="AB75"/>
  <c r="R75"/>
  <c r="P75"/>
  <c r="O75"/>
  <c r="K75"/>
  <c r="H75"/>
  <c r="D75"/>
  <c r="N74"/>
  <c r="M74"/>
  <c r="AB74"/>
  <c r="R74"/>
  <c r="P74"/>
  <c r="O74"/>
  <c r="K74"/>
  <c r="H74"/>
  <c r="D74"/>
  <c r="N73"/>
  <c r="M73"/>
  <c r="AB73"/>
  <c r="R73"/>
  <c r="P73"/>
  <c r="O73"/>
  <c r="K73"/>
  <c r="H73"/>
  <c r="D73"/>
  <c r="N72"/>
  <c r="M72"/>
  <c r="AB72"/>
  <c r="R72"/>
  <c r="P72"/>
  <c r="O72"/>
  <c r="K72"/>
  <c r="H72"/>
  <c r="D72"/>
  <c r="N71"/>
  <c r="M71"/>
  <c r="AB71"/>
  <c r="R71"/>
  <c r="P71"/>
  <c r="O71"/>
  <c r="K71"/>
  <c r="H71"/>
  <c r="D71"/>
  <c r="N70"/>
  <c r="M70"/>
  <c r="AB70"/>
  <c r="R70"/>
  <c r="P70"/>
  <c r="O70"/>
  <c r="K70"/>
  <c r="H70"/>
  <c r="D70"/>
  <c r="N69"/>
  <c r="M69"/>
  <c r="AB69"/>
  <c r="R69"/>
  <c r="P69"/>
  <c r="O69"/>
  <c r="K69"/>
  <c r="H69"/>
  <c r="D69"/>
  <c r="N68"/>
  <c r="M68"/>
  <c r="AB68"/>
  <c r="R68"/>
  <c r="P68"/>
  <c r="O68"/>
  <c r="K68"/>
  <c r="H68"/>
  <c r="D68"/>
  <c r="N67"/>
  <c r="M67"/>
  <c r="AB67"/>
  <c r="R67"/>
  <c r="P67"/>
  <c r="O67"/>
  <c r="K67"/>
  <c r="H67"/>
  <c r="D67"/>
  <c r="N66"/>
  <c r="M66"/>
  <c r="AB66"/>
  <c r="R66"/>
  <c r="P66"/>
  <c r="O66"/>
  <c r="K66"/>
  <c r="H66"/>
  <c r="D66"/>
  <c r="N65"/>
  <c r="M65"/>
  <c r="AB65"/>
  <c r="R65"/>
  <c r="P65"/>
  <c r="O65"/>
  <c r="K65"/>
  <c r="H65"/>
  <c r="D65"/>
  <c r="N64"/>
  <c r="M64"/>
  <c r="AB64"/>
  <c r="R64"/>
  <c r="P64"/>
  <c r="O64"/>
  <c r="K64"/>
  <c r="H64"/>
  <c r="D64"/>
  <c r="N63"/>
  <c r="M63"/>
  <c r="AB63"/>
  <c r="R63"/>
  <c r="P63"/>
  <c r="O63"/>
  <c r="K63"/>
  <c r="H63"/>
  <c r="D63"/>
  <c r="N62"/>
  <c r="M62"/>
  <c r="AB62"/>
  <c r="R62"/>
  <c r="P62"/>
  <c r="O62"/>
  <c r="K62"/>
  <c r="H62"/>
  <c r="D62"/>
  <c r="N61"/>
  <c r="M61"/>
  <c r="AB61"/>
  <c r="R61"/>
  <c r="P61"/>
  <c r="O61"/>
  <c r="K61"/>
  <c r="H61"/>
  <c r="D61"/>
  <c r="N60"/>
  <c r="M60"/>
  <c r="AB60"/>
  <c r="R60"/>
  <c r="P60"/>
  <c r="O60"/>
  <c r="K60"/>
  <c r="H60"/>
  <c r="D60"/>
  <c r="N59"/>
  <c r="M59"/>
  <c r="AB59"/>
  <c r="R59"/>
  <c r="P59"/>
  <c r="O59"/>
  <c r="K59"/>
  <c r="H59"/>
  <c r="D59"/>
  <c r="N58"/>
  <c r="M58"/>
  <c r="AB58"/>
  <c r="R58"/>
  <c r="P58"/>
  <c r="O58"/>
  <c r="K58"/>
  <c r="H58"/>
  <c r="D58"/>
  <c r="N57"/>
  <c r="M57"/>
  <c r="AB57"/>
  <c r="R57"/>
  <c r="P57"/>
  <c r="O57"/>
  <c r="K57"/>
  <c r="H57"/>
  <c r="D57"/>
  <c r="N56"/>
  <c r="M56"/>
  <c r="AB56"/>
  <c r="R56"/>
  <c r="P56"/>
  <c r="O56"/>
  <c r="K56"/>
  <c r="H56"/>
  <c r="D56"/>
  <c r="N55"/>
  <c r="M55"/>
  <c r="AB55"/>
  <c r="R55"/>
  <c r="P55"/>
  <c r="O55"/>
  <c r="K55"/>
  <c r="H55"/>
  <c r="D55"/>
  <c r="N54"/>
  <c r="M54"/>
  <c r="AB54"/>
  <c r="R54"/>
  <c r="P54"/>
  <c r="O54"/>
  <c r="K54"/>
  <c r="H54"/>
  <c r="D54"/>
  <c r="N53"/>
  <c r="M53"/>
  <c r="AB53"/>
  <c r="R53"/>
  <c r="P53"/>
  <c r="O53"/>
  <c r="K53"/>
  <c r="H53"/>
  <c r="D53"/>
  <c r="N52"/>
  <c r="M52"/>
  <c r="AB52"/>
  <c r="R52"/>
  <c r="P52"/>
  <c r="O52"/>
  <c r="K52"/>
  <c r="H52"/>
  <c r="D52"/>
  <c r="N51"/>
  <c r="M51"/>
  <c r="AB51"/>
  <c r="R51"/>
  <c r="P51"/>
  <c r="O51"/>
  <c r="K51"/>
  <c r="H51"/>
  <c r="D51"/>
  <c r="N50"/>
  <c r="M50"/>
  <c r="AB50"/>
  <c r="R50"/>
  <c r="P50"/>
  <c r="O50"/>
  <c r="K50"/>
  <c r="H50"/>
  <c r="D50"/>
  <c r="N49"/>
  <c r="M49"/>
  <c r="AB49"/>
  <c r="R49"/>
  <c r="P49"/>
  <c r="O49"/>
  <c r="K49"/>
  <c r="H49"/>
  <c r="D49"/>
  <c r="N48"/>
  <c r="M48"/>
  <c r="AB48"/>
  <c r="R48"/>
  <c r="P48"/>
  <c r="O48"/>
  <c r="K48"/>
  <c r="H48"/>
  <c r="D48"/>
  <c r="N47"/>
  <c r="M47"/>
  <c r="AB47"/>
  <c r="R47"/>
  <c r="P47"/>
  <c r="O47"/>
  <c r="K47"/>
  <c r="H47"/>
  <c r="D47"/>
  <c r="N46"/>
  <c r="M46"/>
  <c r="AB46"/>
  <c r="R46"/>
  <c r="P46"/>
  <c r="O46"/>
  <c r="K46"/>
  <c r="H46"/>
  <c r="D46"/>
  <c r="N45"/>
  <c r="M45"/>
  <c r="AB45"/>
  <c r="R45"/>
  <c r="P45"/>
  <c r="O45"/>
  <c r="K45"/>
  <c r="H45"/>
  <c r="D45"/>
  <c r="N44"/>
  <c r="M44"/>
  <c r="AB44"/>
  <c r="R44"/>
  <c r="P44"/>
  <c r="O44"/>
  <c r="K44"/>
  <c r="H44"/>
  <c r="D44"/>
  <c r="N43"/>
  <c r="M43"/>
  <c r="AB43"/>
  <c r="R43"/>
  <c r="P43"/>
  <c r="O43"/>
  <c r="K43"/>
  <c r="H43"/>
  <c r="D43"/>
  <c r="N42"/>
  <c r="M42"/>
  <c r="AB42"/>
  <c r="R42"/>
  <c r="P42"/>
  <c r="O42"/>
  <c r="K42"/>
  <c r="H42"/>
  <c r="D42"/>
  <c r="N41"/>
  <c r="M41"/>
  <c r="AB41"/>
  <c r="R41"/>
  <c r="P41"/>
  <c r="O41"/>
  <c r="K41"/>
  <c r="H41"/>
  <c r="D41"/>
  <c r="N40"/>
  <c r="M40"/>
  <c r="AB40"/>
  <c r="R40"/>
  <c r="P40"/>
  <c r="O40"/>
  <c r="K40"/>
  <c r="H40"/>
  <c r="D40"/>
  <c r="N39"/>
  <c r="M39"/>
  <c r="AB39"/>
  <c r="R39"/>
  <c r="P39"/>
  <c r="O39"/>
  <c r="K39"/>
  <c r="H39"/>
  <c r="D39"/>
  <c r="N38"/>
  <c r="M38"/>
  <c r="AB38"/>
  <c r="R38"/>
  <c r="P38"/>
  <c r="O38"/>
  <c r="K38"/>
  <c r="H38"/>
  <c r="D38"/>
  <c r="N37"/>
  <c r="M37"/>
  <c r="AB37"/>
  <c r="R37"/>
  <c r="P37"/>
  <c r="O37"/>
  <c r="K37"/>
  <c r="H37"/>
  <c r="D37"/>
  <c r="N36"/>
  <c r="M36"/>
  <c r="AB36"/>
  <c r="R36"/>
  <c r="P36"/>
  <c r="O36"/>
  <c r="K36"/>
  <c r="H36"/>
  <c r="D36"/>
  <c r="N35"/>
  <c r="M35"/>
  <c r="AB35"/>
  <c r="R35"/>
  <c r="P35"/>
  <c r="O35"/>
  <c r="K35"/>
  <c r="H35"/>
  <c r="D35"/>
  <c r="N34"/>
  <c r="M34"/>
  <c r="AB34"/>
  <c r="R34"/>
  <c r="P34"/>
  <c r="O34"/>
  <c r="K34"/>
  <c r="H34"/>
  <c r="D34"/>
  <c r="N33"/>
  <c r="M33"/>
  <c r="AB33"/>
  <c r="R33"/>
  <c r="P33"/>
  <c r="O33"/>
  <c r="K33"/>
  <c r="H33"/>
  <c r="D33"/>
  <c r="N32"/>
  <c r="M32"/>
  <c r="AB32"/>
  <c r="R32"/>
  <c r="P32"/>
  <c r="O32"/>
  <c r="K32"/>
  <c r="H32"/>
  <c r="D32"/>
  <c r="N31"/>
  <c r="M31"/>
  <c r="AB31"/>
  <c r="R31"/>
  <c r="P31"/>
  <c r="O31"/>
  <c r="K31"/>
  <c r="H31"/>
  <c r="D31"/>
  <c r="N30"/>
  <c r="M30"/>
  <c r="AB30"/>
  <c r="R30"/>
  <c r="P30"/>
  <c r="O30"/>
  <c r="K30"/>
  <c r="H30"/>
  <c r="D30"/>
  <c r="N29"/>
  <c r="M29"/>
  <c r="AB29"/>
  <c r="R29"/>
  <c r="P29"/>
  <c r="O29"/>
  <c r="K29"/>
  <c r="H29"/>
  <c r="D29"/>
  <c r="N28"/>
  <c r="M28"/>
  <c r="AB28"/>
  <c r="R28"/>
  <c r="P28"/>
  <c r="O28"/>
  <c r="K28"/>
  <c r="H28"/>
  <c r="D28"/>
  <c r="N27"/>
  <c r="M27"/>
  <c r="AB27"/>
  <c r="R27"/>
  <c r="P27"/>
  <c r="O27"/>
  <c r="K27"/>
  <c r="H27"/>
  <c r="D27"/>
  <c r="N26"/>
  <c r="M26"/>
  <c r="AB26"/>
  <c r="R26"/>
  <c r="P26"/>
  <c r="O26"/>
  <c r="K26"/>
  <c r="H26"/>
  <c r="D26"/>
  <c r="N25"/>
  <c r="M25"/>
  <c r="AB25"/>
  <c r="R25"/>
  <c r="P25"/>
  <c r="O25"/>
  <c r="K25"/>
  <c r="H25"/>
  <c r="D25"/>
  <c r="N24"/>
  <c r="M24"/>
  <c r="AB24"/>
  <c r="R24"/>
  <c r="P24"/>
  <c r="O24"/>
  <c r="K24"/>
  <c r="H24"/>
  <c r="D24"/>
  <c r="N23"/>
  <c r="M23"/>
  <c r="AB23"/>
  <c r="R23"/>
  <c r="P23"/>
  <c r="O23"/>
  <c r="K23"/>
  <c r="H23"/>
  <c r="D23"/>
  <c r="N22"/>
  <c r="M22"/>
  <c r="AB22"/>
  <c r="R22"/>
  <c r="P22"/>
  <c r="O22"/>
  <c r="K22"/>
  <c r="H22"/>
  <c r="D22"/>
  <c r="N21"/>
  <c r="M21"/>
  <c r="AB21"/>
  <c r="R21"/>
  <c r="P21"/>
  <c r="O21"/>
  <c r="K21"/>
  <c r="H21"/>
  <c r="D21"/>
  <c r="N20"/>
  <c r="M20"/>
  <c r="AB20"/>
  <c r="R20"/>
  <c r="P20"/>
  <c r="O20"/>
  <c r="K20"/>
  <c r="H20"/>
  <c r="D20"/>
  <c r="N19"/>
  <c r="M19"/>
  <c r="AB19"/>
  <c r="R19"/>
  <c r="P19"/>
  <c r="O19"/>
  <c r="K19"/>
  <c r="H19"/>
  <c r="D19"/>
  <c r="N18"/>
  <c r="M18"/>
  <c r="AB18"/>
  <c r="R18"/>
  <c r="P18"/>
  <c r="O18"/>
  <c r="K18"/>
  <c r="H18"/>
  <c r="D18"/>
  <c r="N17"/>
  <c r="M17"/>
  <c r="AB17"/>
  <c r="R17"/>
  <c r="P17"/>
  <c r="O17"/>
  <c r="K17"/>
  <c r="H17"/>
  <c r="D17"/>
  <c r="N16"/>
  <c r="M16"/>
  <c r="AB16"/>
  <c r="R16"/>
  <c r="P16"/>
  <c r="O16"/>
  <c r="K16"/>
  <c r="H16"/>
  <c r="D16"/>
  <c r="N13"/>
  <c r="M13"/>
  <c r="AB13"/>
  <c r="R13"/>
  <c r="P13"/>
  <c r="O13"/>
  <c r="K13"/>
  <c r="H13"/>
  <c r="D13"/>
  <c r="N12"/>
  <c r="M12"/>
  <c r="AB12"/>
  <c r="R12"/>
  <c r="P12"/>
  <c r="O12"/>
  <c r="K12"/>
  <c r="H12"/>
  <c r="D12"/>
  <c r="N11"/>
  <c r="M11"/>
  <c r="AB11"/>
  <c r="R11"/>
  <c r="P11"/>
  <c r="O11"/>
  <c r="K11"/>
  <c r="H11"/>
  <c r="D11"/>
  <c r="N9"/>
  <c r="M9"/>
  <c r="AB9"/>
  <c r="R9"/>
  <c r="P9"/>
  <c r="O9"/>
  <c r="K9"/>
  <c r="H9"/>
  <c r="D9"/>
  <c r="N8"/>
  <c r="M8"/>
  <c r="AB8"/>
  <c r="R8"/>
  <c r="P8"/>
  <c r="O8"/>
  <c r="K8"/>
  <c r="H8"/>
  <c r="D8"/>
  <c r="N7"/>
  <c r="M7"/>
  <c r="AB7"/>
  <c r="R7"/>
  <c r="P7"/>
  <c r="O7"/>
  <c r="K7"/>
  <c r="H7"/>
  <c r="D7"/>
  <c r="N6"/>
  <c r="M6"/>
  <c r="AB6"/>
  <c r="R6"/>
  <c r="P6"/>
  <c r="O6"/>
  <c r="K6"/>
  <c r="H6"/>
  <c r="D6"/>
  <c r="N5"/>
  <c r="M5"/>
  <c r="AB5"/>
  <c r="R5"/>
  <c r="P5"/>
  <c r="O5"/>
  <c r="K5"/>
  <c r="H5"/>
  <c r="D5"/>
  <c r="N4"/>
  <c r="M4"/>
  <c r="AB4"/>
  <c r="R4"/>
  <c r="P4"/>
  <c r="O4"/>
  <c r="K4"/>
  <c r="H4"/>
  <c r="D4"/>
  <c r="N15"/>
  <c r="M15"/>
  <c r="AB15"/>
  <c r="R15"/>
  <c r="P15"/>
  <c r="O15"/>
  <c r="K15"/>
  <c r="H15"/>
  <c r="D15"/>
  <c r="N14"/>
  <c r="M14"/>
  <c r="AB14"/>
  <c r="R14"/>
  <c r="P14"/>
  <c r="O14"/>
  <c r="K14"/>
  <c r="H14"/>
  <c r="D14"/>
</calcChain>
</file>

<file path=xl/sharedStrings.xml><?xml version="1.0" encoding="utf-8"?>
<sst xmlns="http://schemas.openxmlformats.org/spreadsheetml/2006/main" count="351" uniqueCount="122">
  <si>
    <t>Report :</t>
    <phoneticPr fontId="1" type="noConversion"/>
  </si>
  <si>
    <t>Report Date：</t>
    <phoneticPr fontId="1" type="noConversion"/>
  </si>
  <si>
    <t>Customer</t>
  </si>
  <si>
    <t>Brand</t>
    <phoneticPr fontId="1" type="noConversion"/>
  </si>
  <si>
    <t>OH DC</t>
  </si>
  <si>
    <t>OH Hub</t>
  </si>
  <si>
    <t>OH Total</t>
  </si>
  <si>
    <t>Avail.</t>
  </si>
  <si>
    <t>FCST AWU</t>
    <phoneticPr fontId="1" type="noConversion"/>
  </si>
  <si>
    <t>Ratio</t>
    <phoneticPr fontId="1" type="noConversion"/>
  </si>
  <si>
    <t>FCST M</t>
  </si>
  <si>
    <t>FCST M1</t>
  </si>
  <si>
    <t>FCST M2</t>
  </si>
  <si>
    <t>FCST M3</t>
  </si>
  <si>
    <t>Actual AWU</t>
  </si>
  <si>
    <t>Actual WK</t>
    <phoneticPr fontId="1" type="noConversion"/>
  </si>
  <si>
    <t>FCST WK</t>
    <phoneticPr fontId="1" type="noConversion"/>
  </si>
  <si>
    <t>Status</t>
  </si>
  <si>
    <t>Owner</t>
  </si>
  <si>
    <t>Action</t>
  </si>
  <si>
    <t>Last Action</t>
  </si>
  <si>
    <t>Diret.</t>
    <phoneticPr fontId="1" type="noConversion"/>
  </si>
  <si>
    <t>Item Short Name</t>
    <phoneticPr fontId="1" type="noConversion"/>
  </si>
  <si>
    <t>Backlog</t>
    <phoneticPr fontId="1" type="noConversion"/>
  </si>
  <si>
    <t>Sales</t>
  </si>
  <si>
    <t>Type</t>
    <phoneticPr fontId="1" type="noConversion"/>
  </si>
  <si>
    <t>OH WK</t>
    <phoneticPr fontId="1" type="noConversion"/>
  </si>
  <si>
    <t>Last BL</t>
    <phoneticPr fontId="1" type="noConversion"/>
  </si>
  <si>
    <t>BL &lt;= 9WKs</t>
    <phoneticPr fontId="1" type="noConversion"/>
  </si>
  <si>
    <t>Last OH</t>
    <phoneticPr fontId="1" type="noConversion"/>
  </si>
  <si>
    <t>DDR Stock Report</t>
    <phoneticPr fontId="1" type="noConversion"/>
  </si>
  <si>
    <t>Stage</t>
    <phoneticPr fontId="1" type="noConversion"/>
  </si>
  <si>
    <t>2016/11/14 01:26</t>
  </si>
  <si>
    <t>CSR</t>
  </si>
  <si>
    <t/>
  </si>
  <si>
    <t>E</t>
  </si>
  <si>
    <t>3545</t>
  </si>
  <si>
    <t>CSR8811A12-ICXR-R</t>
  </si>
  <si>
    <t>CSRG0530B01-IBBF-R</t>
  </si>
  <si>
    <t>1SS383(TE85L,F)</t>
  </si>
  <si>
    <t>TOSHIBA</t>
  </si>
  <si>
    <t>1SS416CT(TL3AP,E)</t>
  </si>
  <si>
    <t>2SA2154CT-GR(L3A,E</t>
  </si>
  <si>
    <t>2SA2154CTGR,L3AF(T</t>
  </si>
  <si>
    <t>2SC6026CT-GR(TPL3)</t>
  </si>
  <si>
    <t>AO4407A</t>
  </si>
  <si>
    <t>AOS</t>
  </si>
  <si>
    <t>CMF04(TE12L,Q,M)</t>
  </si>
  <si>
    <t>CRS06(TE85L,Q,M)</t>
  </si>
  <si>
    <t>CRS30I30A(TE85L,Q)</t>
  </si>
  <si>
    <t>CUS10F30,H3F(T</t>
  </si>
  <si>
    <t>DF2B6.8AFS,L3M(T</t>
  </si>
  <si>
    <t>F</t>
  </si>
  <si>
    <t>DF2B6.8M1ACT,L3F(T</t>
  </si>
  <si>
    <t>DF2B6M4SL,L3F(T</t>
  </si>
  <si>
    <t>DF5A6.8JE(TE85L,F)</t>
  </si>
  <si>
    <t>DSF01S30SC</t>
  </si>
  <si>
    <t>SEMTECH</t>
  </si>
  <si>
    <t>RCLAMP0504F.TCT</t>
  </si>
  <si>
    <t>RCLAMP0521P.TCT</t>
  </si>
  <si>
    <t>RCLAMP0521PATCT</t>
  </si>
  <si>
    <t>RCLAMP0524P.TCT</t>
  </si>
  <si>
    <t>RCLAMP0542Z.TFT</t>
  </si>
  <si>
    <t>SSM3J16CT</t>
  </si>
  <si>
    <t>SSM3K15AMFV</t>
  </si>
  <si>
    <t>SSM3K15FV</t>
  </si>
  <si>
    <t>SSM3K16CT(TL3APP1E</t>
  </si>
  <si>
    <t>SSM3K16FU,LF(T</t>
  </si>
  <si>
    <t>SSM3K329R,LF(T</t>
  </si>
  <si>
    <t>SSM3K35MFV</t>
  </si>
  <si>
    <t>SSM6J216FE,LF(A</t>
  </si>
  <si>
    <t>SSM6J412TU,LF(T</t>
  </si>
  <si>
    <t>SSM6J414TU,LF(T</t>
  </si>
  <si>
    <t>SSM6J501NU,LF(T</t>
  </si>
  <si>
    <t>SSM6L40TU,LF(T</t>
  </si>
  <si>
    <t>SSM6N36FE</t>
  </si>
  <si>
    <t>SSM6P39TU,LF(T</t>
  </si>
  <si>
    <t>T6TW3AFG-0003(O)</t>
  </si>
  <si>
    <t>T6UJ1XBG-0003(O2)</t>
  </si>
  <si>
    <t>T6UJ1XBG0003(W1LO2</t>
  </si>
  <si>
    <t>TC220C080AFG102(QZ</t>
  </si>
  <si>
    <t>TC58BYG0S3HBAI6JDH</t>
  </si>
  <si>
    <t>TC75S55FU(TE85L,F)</t>
  </si>
  <si>
    <t>TC7PZ07FU,LF(T</t>
  </si>
  <si>
    <t>TC7PZ14FU</t>
  </si>
  <si>
    <t>TC7PZ34FU,LJ(CT</t>
  </si>
  <si>
    <t>TC7SB3157CFU</t>
  </si>
  <si>
    <t>TC7SG04AFS,L3F(T</t>
  </si>
  <si>
    <t>TC7SH126FU,LJ(CT</t>
  </si>
  <si>
    <t>TC7SH14F,LJ(CT</t>
  </si>
  <si>
    <t>TC7SH32F,LJ(CT</t>
  </si>
  <si>
    <t>TC7SZ02F</t>
  </si>
  <si>
    <t>TC7SZ04FE,LJ(CT</t>
  </si>
  <si>
    <t>TC7SZ04FU</t>
  </si>
  <si>
    <t>TC7SZ07FU</t>
  </si>
  <si>
    <t>TC7SZ08FU</t>
  </si>
  <si>
    <t>TC7SZ14FU</t>
  </si>
  <si>
    <t>TC7SZ32FU</t>
  </si>
  <si>
    <t>TC7USB40MU,LF(S</t>
  </si>
  <si>
    <t>TC7USB42MU,LF(S</t>
  </si>
  <si>
    <t>TC7WH126FK(TE85L,F</t>
  </si>
  <si>
    <t>TC7WH74FC(TE85L)</t>
  </si>
  <si>
    <t>TC7WZ74FK</t>
  </si>
  <si>
    <t>TK13A60D</t>
  </si>
  <si>
    <t>TK6A65D(STA4,X,M)</t>
  </si>
  <si>
    <t>TK7P65W</t>
  </si>
  <si>
    <t>TLP175A(TPL,E(T</t>
  </si>
  <si>
    <t>TLP785</t>
  </si>
  <si>
    <t>TMBT3904,LM(T</t>
  </si>
  <si>
    <t>TPC6012,LF(CM</t>
  </si>
  <si>
    <t>TPC8125,LQ(S</t>
  </si>
  <si>
    <t>TPCC8074,L1Q(CM</t>
  </si>
  <si>
    <t>TPCP8303</t>
  </si>
  <si>
    <t>TPH1500CNH</t>
  </si>
  <si>
    <t>UCLAMP2401T.TCT</t>
  </si>
  <si>
    <t>UCLAMP3301P.TCT</t>
  </si>
  <si>
    <t>UCLAMP3311Z.TNT</t>
  </si>
  <si>
    <t>OH FCST WK</t>
    <phoneticPr fontId="1" type="noConversion"/>
  </si>
  <si>
    <t>BL WK</t>
    <phoneticPr fontId="1" type="noConversion"/>
  </si>
  <si>
    <t>BL FCST WK</t>
    <phoneticPr fontId="1" type="noConversion"/>
  </si>
  <si>
    <t>Hub On Way</t>
    <phoneticPr fontId="1" type="noConversion"/>
  </si>
  <si>
    <t>BC6130A04-IQQB-R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</si>
</sst>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#,##0_);[Red]\(#,##0\)"/>
    <numFmt numFmtId="177" formatCode="#,##0.0_ "/>
    <numFmt numFmtId="178" formatCode="#,##0.0_);[Red]\(#,##0.0\)"/>
    <numFmt numFmtId="179" formatCode="#,##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YaHei"/>
      <family val="2"/>
    </font>
    <font>
      <sz val="10"/>
      <color theme="1"/>
      <name val="Microsoft YaHei"/>
      <family val="2"/>
      <charset val="134"/>
    </font>
    <font>
      <b/>
      <sz val="10"/>
      <color theme="0"/>
      <name val="Microsoft YaHei"/>
      <family val="2"/>
    </font>
    <font>
      <b/>
      <sz val="10"/>
      <color theme="0"/>
      <name val="Microsoft YaHei"/>
      <family val="2"/>
      <charset val="134"/>
    </font>
    <font>
      <b/>
      <sz val="10"/>
      <color theme="1"/>
      <name val="Microsoft YaHei"/>
      <family val="2"/>
      <charset val="134"/>
    </font>
    <font>
      <sz val="12"/>
      <color theme="1"/>
      <name val="新細明體"/>
      <family val="2"/>
      <charset val="136"/>
      <scheme val="minor"/>
    </font>
    <font>
      <sz val="11"/>
      <color indexed="8"/>
      <name val="Calibri"/>
      <family val="2"/>
    </font>
    <font>
      <sz val="12"/>
      <name val="新細明體"/>
      <family val="1"/>
      <charset val="136"/>
    </font>
    <font>
      <b/>
      <sz val="10"/>
      <color rgb="FFFFFF00"/>
      <name val="Microsoft YaHei"/>
      <family val="2"/>
    </font>
    <font>
      <sz val="10"/>
      <color rgb="FFFFFF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</borders>
  <cellStyleXfs count="4">
    <xf numFmtId="0" fontId="0" fillId="0" borderId="0">
      <alignment vertical="center"/>
    </xf>
    <xf numFmtId="0" fontId="8" fillId="0" borderId="0"/>
    <xf numFmtId="0" fontId="9" fillId="0" borderId="0"/>
    <xf numFmtId="0" fontId="7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6" fillId="0" borderId="6" xfId="0" applyNumberFormat="1" applyFont="1" applyFill="1" applyBorder="1">
      <alignment vertical="center"/>
    </xf>
    <xf numFmtId="49" fontId="2" fillId="0" borderId="6" xfId="0" applyNumberFormat="1" applyFont="1" applyFill="1" applyBorder="1">
      <alignment vertical="center"/>
    </xf>
    <xf numFmtId="179" fontId="2" fillId="0" borderId="6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0" fontId="2" fillId="0" borderId="6" xfId="0" applyNumberFormat="1" applyFont="1" applyFill="1" applyBorder="1">
      <alignment vertical="center"/>
    </xf>
    <xf numFmtId="176" fontId="2" fillId="0" borderId="6" xfId="0" applyNumberFormat="1" applyFont="1" applyFill="1" applyBorder="1" applyAlignment="1">
      <alignment vertical="center"/>
    </xf>
    <xf numFmtId="178" fontId="2" fillId="0" borderId="6" xfId="0" applyNumberFormat="1" applyFont="1" applyFill="1" applyBorder="1">
      <alignment vertical="center"/>
    </xf>
    <xf numFmtId="178" fontId="2" fillId="0" borderId="6" xfId="0" applyNumberFormat="1" applyFont="1" applyFill="1" applyBorder="1" applyAlignment="1">
      <alignment vertical="center"/>
    </xf>
    <xf numFmtId="177" fontId="2" fillId="0" borderId="6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178" fontId="2" fillId="0" borderId="0" xfId="0" applyNumberFormat="1" applyFont="1">
      <alignment vertical="center"/>
    </xf>
    <xf numFmtId="178" fontId="10" fillId="2" borderId="4" xfId="0" applyNumberFormat="1" applyFont="1" applyFill="1" applyBorder="1" applyAlignment="1">
      <alignment horizontal="center" vertical="center" wrapText="1"/>
    </xf>
    <xf numFmtId="178" fontId="0" fillId="0" borderId="0" xfId="0" applyNumberFormat="1">
      <alignment vertical="center"/>
    </xf>
    <xf numFmtId="0" fontId="11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</cellXfs>
  <cellStyles count="4">
    <cellStyle name="_x000d__x000a_JournalTemplate=C:\COMFO\CTALK\JOURSTD.TPL_x000d__x000a_LbStateAddress=3 3 0 251 1 89 2 311_x000d__x000a_LbStateJou" xfId="1"/>
    <cellStyle name="MS Sans Serif" xfId="2"/>
    <cellStyle name="一般" xfId="0" builtinId="0"/>
    <cellStyle name="一般 2" xfId="3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7" formatCode="#,##0.0_ "/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6" formatCode="#,##0_);[Red]\(#,##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9" formatCode="#,##0_ 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178" formatCode="#,##0.0_);[Red]\(#,##0.0\)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icrosoft YaHei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Microsoft YaHei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theme="3" tint="0.39997558519241921"/>
        </left>
        <right style="thin">
          <color theme="3" tint="0.3999755851924192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3:AG80" totalsRowShown="0" headerRowDxfId="34" dataDxfId="33">
  <autoFilter ref="A3:AG80">
    <filterColumn colId="5"/>
    <filterColumn colId="6"/>
  </autoFilter>
  <sortState ref="A4:AP81">
    <sortCondition ref="B3:B81"/>
  </sortState>
  <tableColumns count="33">
    <tableColumn id="1" name="Type" dataDxfId="32">
      <calculatedColumnFormula>IF(OR(Y4=0,LEN(Y4)=0)*OR(Z4=0,LEN(Z4)=0),IF(V4&gt;0,"ZeroZero","None"),IF(IF(LEN(W4)=0,0,W4)&gt;16,"OverStock",IF(Y4=0,"FCST","Normal")))</calculatedColumnFormula>
    </tableColumn>
    <tableColumn id="2" name="Item Short Name" dataDxfId="31"/>
    <tableColumn id="3" name="Brand" dataDxfId="30"/>
    <tableColumn id="5" name="OH WK" dataDxfId="29">
      <calculatedColumnFormula>IF(Y4=0,"前八週無拉料",ROUND(L4/Y4,1))</calculatedColumnFormula>
    </tableColumn>
    <tableColumn id="4" name="OH FCST WK" dataDxfId="28">
      <calculatedColumnFormula>IF(OR(X4=0,LEN(X4)=0),"--",L4/Z4)</calculatedColumnFormula>
    </tableColumn>
    <tableColumn id="42" name="BL WK" dataDxfId="27">
      <calculatedColumnFormula>IF(Y4=0,"--",I4/Y4)</calculatedColumnFormula>
    </tableColumn>
    <tableColumn id="41" name="BL FCST WK" dataDxfId="26">
      <calculatedColumnFormula>IF(OR(X4=0,LEN(X4)=0),"--",I4/Z4)</calculatedColumnFormula>
    </tableColumn>
    <tableColumn id="6" name="Last BL" dataDxfId="25">
      <calculatedColumnFormula>IFERROR(VLOOKUP(B4,#REF!,6,FALSE),"")</calculatedColumnFormula>
    </tableColumn>
    <tableColumn id="7" name="Backlog" dataDxfId="24"/>
    <tableColumn id="8" name="BL &lt;= 9WKs" dataDxfId="23"/>
    <tableColumn id="9" name="Last OH" dataDxfId="22">
      <calculatedColumnFormula>IFERROR(VLOOKUP(B4,#REF!,9,FALSE),"")</calculatedColumnFormula>
    </tableColumn>
    <tableColumn id="10" name="OH Total" dataDxfId="21"/>
    <tableColumn id="39" name="Sales" dataDxfId="20">
      <calculatedColumnFormula>VLOOKUP(B4,#REF!,2,FALSE)</calculatedColumnFormula>
    </tableColumn>
    <tableColumn id="40" name="Stage" dataDxfId="19">
      <calculatedColumnFormula>IFERROR(VLOOKUP(B4,#REF!,39,FALSE),"")</calculatedColumnFormula>
    </tableColumn>
    <tableColumn id="11" name="Status" dataDxfId="18">
      <calculatedColumnFormula>IFERROR(VLOOKUP(B4,#REF!,10,FALSE),"")</calculatedColumnFormula>
    </tableColumn>
    <tableColumn id="12" name="Owner" dataDxfId="17">
      <calculatedColumnFormula>IFERROR(VLOOKUP(B4,#REF!,11,FALSE),"")</calculatedColumnFormula>
    </tableColumn>
    <tableColumn id="13" name="Action" dataDxfId="16"/>
    <tableColumn id="14" name="Last Action" dataDxfId="15">
      <calculatedColumnFormula>IFERROR(VLOOKUP(B4,#REF!,12,FALSE),"")</calculatedColumnFormula>
    </tableColumn>
    <tableColumn id="16" name="OH DC" dataDxfId="14"/>
    <tableColumn id="15" name="Hub On Way" dataDxfId="13"/>
    <tableColumn id="17" name="OH Hub" dataDxfId="12"/>
    <tableColumn id="18" name="Avail." dataDxfId="11"/>
    <tableColumn id="19" name="Actual WK" dataDxfId="10"/>
    <tableColumn id="20" name="FCST WK" dataDxfId="9"/>
    <tableColumn id="21" name="Actual AWU" dataDxfId="8"/>
    <tableColumn id="22" name="FCST AWU" dataDxfId="7"/>
    <tableColumn id="23" name="Ratio" dataDxfId="6"/>
    <tableColumn id="24" name="Diret." dataDxfId="5">
      <calculatedColumnFormula>IF($AA4="E","E",IF($AA4="F","F",IF($AA4&lt;0.5,50,IF($AA4&lt;2,100,150))))</calculatedColumnFormula>
    </tableColumn>
    <tableColumn id="25" name="FCST M" dataDxfId="4"/>
    <tableColumn id="26" name="FCST M1" dataDxfId="3"/>
    <tableColumn id="27" name="FCST M2" dataDxfId="2"/>
    <tableColumn id="28" name="FCST M3" dataDxfId="1"/>
    <tableColumn id="30" name="Custo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80"/>
  <sheetViews>
    <sheetView tabSelected="1" topLeftCell="AB1" zoomScale="70" zoomScaleNormal="70" workbookViewId="0">
      <selection activeCell="AH1" sqref="AH1:AH1048576"/>
    </sheetView>
  </sheetViews>
  <sheetFormatPr defaultColWidth="9" defaultRowHeight="17"/>
  <cols>
    <col min="1" max="1" width="10.7265625" style="2" customWidth="1" collapsed="1"/>
    <col min="2" max="2" width="23.26953125" style="2" customWidth="1" collapsed="1"/>
    <col min="3" max="3" width="8.6328125" style="2" customWidth="1" collapsed="1"/>
    <col min="4" max="4" width="9" style="25"/>
    <col min="5" max="5" width="6.6328125" style="23" customWidth="1" collapsed="1"/>
    <col min="6" max="6" width="7.54296875" style="23" customWidth="1"/>
    <col min="7" max="7" width="7.81640625" style="23" customWidth="1"/>
    <col min="8" max="8" width="10.453125" style="2" customWidth="1" collapsed="1"/>
    <col min="9" max="12" width="10.6328125" style="4" customWidth="1" collapsed="1"/>
    <col min="13" max="13" width="10.6328125" style="2" customWidth="1" collapsed="1"/>
    <col min="14" max="14" width="6.1796875" style="2" customWidth="1" collapsed="1"/>
    <col min="15" max="15" width="7.26953125" style="2" customWidth="1" collapsed="1"/>
    <col min="16" max="16" width="8.6328125" style="2" customWidth="1" collapsed="1"/>
    <col min="17" max="17" width="16.453125" style="2" customWidth="1" collapsed="1"/>
    <col min="18" max="18" width="21.453125" style="2" customWidth="1" collapsed="1"/>
    <col min="19" max="19" width="9.90625" customWidth="1"/>
    <col min="20" max="20" width="8.26953125" style="2" customWidth="1" collapsed="1"/>
    <col min="21" max="21" width="9" style="2" customWidth="1" collapsed="1"/>
    <col min="22" max="22" width="10.6328125" style="2" customWidth="1" collapsed="1"/>
    <col min="23" max="23" width="7.08984375" style="2" customWidth="1" collapsed="1"/>
    <col min="24" max="24" width="10.6328125" style="2" customWidth="1" collapsed="1"/>
    <col min="25" max="26" width="8.6328125" style="2" customWidth="1" collapsed="1"/>
    <col min="27" max="28" width="10.6328125" style="2" customWidth="1" collapsed="1"/>
    <col min="29" max="29" width="9.26953125" style="2" customWidth="1" collapsed="1"/>
    <col min="30" max="30" width="10" style="2" customWidth="1" collapsed="1"/>
    <col min="31" max="35" width="10.6328125" style="2" customWidth="1" collapsed="1"/>
    <col min="36" max="36" width="7.1796875" style="2" customWidth="1" collapsed="1"/>
    <col min="37" max="37" width="10.6328125" style="2" customWidth="1" collapsed="1"/>
    <col min="40" max="40" width="8.6328125" style="2" customWidth="1" collapsed="1"/>
    <col min="41" max="41" width="9" style="2" collapsed="1"/>
    <col min="42" max="54" width="9" style="2"/>
    <col min="55" max="16384" width="9" style="2" collapsed="1"/>
  </cols>
  <sheetData>
    <row r="1" spans="1:39" ht="14.5">
      <c r="A1" s="1" t="s">
        <v>0</v>
      </c>
      <c r="B1" s="2" t="s">
        <v>30</v>
      </c>
      <c r="D1" s="23"/>
      <c r="H1" s="4"/>
      <c r="L1" s="2"/>
      <c r="S1" s="2"/>
      <c r="AL1" s="2"/>
      <c r="AM1" s="2"/>
    </row>
    <row r="2" spans="1:39" ht="14.5">
      <c r="A2" s="2" t="s">
        <v>1</v>
      </c>
      <c r="B2" s="3" t="s">
        <v>32</v>
      </c>
      <c r="D2" s="23"/>
      <c r="H2" s="4"/>
      <c r="L2" s="2"/>
      <c r="S2" s="2"/>
      <c r="AL2" s="2"/>
      <c r="AM2" s="2"/>
    </row>
    <row r="3" spans="1:39" ht="43.5">
      <c r="A3" s="10" t="s">
        <v>25</v>
      </c>
      <c r="B3" s="7" t="s">
        <v>22</v>
      </c>
      <c r="C3" s="7" t="s">
        <v>3</v>
      </c>
      <c r="D3" s="24" t="s">
        <v>26</v>
      </c>
      <c r="E3" s="24" t="s">
        <v>117</v>
      </c>
      <c r="F3" s="24" t="s">
        <v>118</v>
      </c>
      <c r="G3" s="24" t="s">
        <v>119</v>
      </c>
      <c r="H3" s="11" t="s">
        <v>27</v>
      </c>
      <c r="I3" s="8" t="s">
        <v>23</v>
      </c>
      <c r="J3" s="8" t="s">
        <v>28</v>
      </c>
      <c r="K3" s="8" t="s">
        <v>29</v>
      </c>
      <c r="L3" s="8" t="s">
        <v>6</v>
      </c>
      <c r="M3" s="12" t="s">
        <v>24</v>
      </c>
      <c r="N3" s="26" t="s">
        <v>31</v>
      </c>
      <c r="O3" s="27" t="s">
        <v>17</v>
      </c>
      <c r="P3" s="8" t="s">
        <v>18</v>
      </c>
      <c r="Q3" s="8" t="s">
        <v>19</v>
      </c>
      <c r="R3" s="8" t="s">
        <v>20</v>
      </c>
      <c r="S3" s="8" t="s">
        <v>4</v>
      </c>
      <c r="T3" s="8" t="s">
        <v>120</v>
      </c>
      <c r="U3" s="8" t="s">
        <v>5</v>
      </c>
      <c r="V3" s="8" t="s">
        <v>7</v>
      </c>
      <c r="W3" s="8" t="s">
        <v>15</v>
      </c>
      <c r="X3" s="8" t="s">
        <v>16</v>
      </c>
      <c r="Y3" s="8" t="s">
        <v>14</v>
      </c>
      <c r="Z3" s="5" t="s">
        <v>8</v>
      </c>
      <c r="AA3" s="6" t="s">
        <v>9</v>
      </c>
      <c r="AB3" s="6" t="s">
        <v>21</v>
      </c>
      <c r="AC3" s="6" t="s">
        <v>10</v>
      </c>
      <c r="AD3" s="6" t="s">
        <v>11</v>
      </c>
      <c r="AE3" s="6" t="s">
        <v>12</v>
      </c>
      <c r="AF3" s="6" t="s">
        <v>13</v>
      </c>
      <c r="AG3" s="7" t="s">
        <v>2</v>
      </c>
      <c r="AL3" s="2"/>
      <c r="AM3" s="2"/>
    </row>
    <row r="4" spans="1:39" ht="14.5">
      <c r="A4" s="17" t="str">
        <f t="shared" ref="A4:A34" si="0">IF(OR(Y4=0,LEN(Y4)=0)*OR(Z4=0,LEN(Z4)=0),IF(V4&gt;0,"ZeroZero","None"),IF(IF(LEN(W4)=0,0,W4)&gt;16,"OverStock",IF(Y4=0,"FCST","Normal")))</f>
        <v>OverStock</v>
      </c>
      <c r="B4" s="13" t="s">
        <v>39</v>
      </c>
      <c r="C4" s="14" t="s">
        <v>40</v>
      </c>
      <c r="D4" s="19">
        <f t="shared" ref="D4:D35" si="1">IF(Y4=0,"前八週無拉料",ROUND(L4/Y4,1))</f>
        <v>12</v>
      </c>
      <c r="E4" s="19" t="str">
        <f t="shared" ref="E4:E34" si="2">IF(OR(X4=0,LEN(X4)=0),"--",L4/Z4)</f>
        <v>--</v>
      </c>
      <c r="F4" s="19">
        <f t="shared" ref="F4:F34" si="3">IF(Y4=0,"--",I4/Y4)</f>
        <v>16</v>
      </c>
      <c r="G4" s="19" t="str">
        <f t="shared" ref="G4:G34" si="4">IF(OR(X4=0,LEN(X4)=0),"--",I4/Z4)</f>
        <v>--</v>
      </c>
      <c r="H4" s="15" t="str">
        <f>IFERROR(VLOOKUP(B4,#REF!,6,FALSE),"")</f>
        <v/>
      </c>
      <c r="I4" s="16">
        <v>12000</v>
      </c>
      <c r="J4" s="16">
        <v>6000</v>
      </c>
      <c r="K4" s="16" t="str">
        <f>IFERROR(VLOOKUP(B4,#REF!,9,FALSE),"")</f>
        <v/>
      </c>
      <c r="L4" s="16">
        <v>9000</v>
      </c>
      <c r="M4" s="9" t="e">
        <f>VLOOKUP(B4,#REF!,2,FALSE)</f>
        <v>#REF!</v>
      </c>
      <c r="N4" s="2" t="str">
        <f>IFERROR(VLOOKUP(B4,#REF!,39,FALSE),"")</f>
        <v/>
      </c>
      <c r="O4" s="17" t="str">
        <f>IFERROR(VLOOKUP(B4,#REF!,10,FALSE),"")</f>
        <v/>
      </c>
      <c r="P4" s="17" t="str">
        <f>IFERROR(VLOOKUP(B4,#REF!,11,FALSE),"")</f>
        <v/>
      </c>
      <c r="Q4" s="17"/>
      <c r="R4" s="17" t="str">
        <f>IFERROR(VLOOKUP(B4,#REF!,12,FALSE),"")</f>
        <v/>
      </c>
      <c r="S4" s="16">
        <v>9000</v>
      </c>
      <c r="T4" s="16">
        <v>0</v>
      </c>
      <c r="U4" s="16">
        <v>0</v>
      </c>
      <c r="V4" s="18">
        <v>21000</v>
      </c>
      <c r="W4" s="19">
        <v>28</v>
      </c>
      <c r="X4" s="20" t="s">
        <v>34</v>
      </c>
      <c r="Y4" s="18">
        <v>750</v>
      </c>
      <c r="Z4" s="16">
        <v>0</v>
      </c>
      <c r="AA4" s="21" t="s">
        <v>35</v>
      </c>
      <c r="AB4" s="22" t="str">
        <f t="shared" ref="AB4:AB35" si="5">IF($AA4="E","E",IF($AA4="F","F",IF($AA4&lt;0.5,50,IF($AA4&lt;2,100,150))))</f>
        <v>E</v>
      </c>
      <c r="AC4" s="16">
        <v>0</v>
      </c>
      <c r="AD4" s="16">
        <v>0</v>
      </c>
      <c r="AE4" s="16">
        <v>7978</v>
      </c>
      <c r="AF4" s="16">
        <v>0</v>
      </c>
      <c r="AG4" s="14" t="s">
        <v>36</v>
      </c>
      <c r="AL4" s="2"/>
      <c r="AM4" s="2"/>
    </row>
    <row r="5" spans="1:39" ht="14.5">
      <c r="A5" s="17" t="str">
        <f t="shared" si="0"/>
        <v>Normal</v>
      </c>
      <c r="B5" s="13" t="s">
        <v>41</v>
      </c>
      <c r="C5" s="14" t="s">
        <v>40</v>
      </c>
      <c r="D5" s="19">
        <f t="shared" si="1"/>
        <v>0</v>
      </c>
      <c r="E5" s="19">
        <f t="shared" si="2"/>
        <v>0</v>
      </c>
      <c r="F5" s="19">
        <f t="shared" si="3"/>
        <v>8</v>
      </c>
      <c r="G5" s="19">
        <f t="shared" si="4"/>
        <v>37.593984962406012</v>
      </c>
      <c r="H5" s="15" t="str">
        <f>IFERROR(VLOOKUP(B5,#REF!,6,FALSE),"")</f>
        <v/>
      </c>
      <c r="I5" s="16">
        <v>20000</v>
      </c>
      <c r="J5" s="16">
        <v>0</v>
      </c>
      <c r="K5" s="16" t="str">
        <f>IFERROR(VLOOKUP(B5,#REF!,9,FALSE),"")</f>
        <v/>
      </c>
      <c r="L5" s="16">
        <v>0</v>
      </c>
      <c r="M5" s="9" t="e">
        <f>VLOOKUP(B5,#REF!,2,FALSE)</f>
        <v>#REF!</v>
      </c>
      <c r="N5" s="2" t="str">
        <f>IFERROR(VLOOKUP(B5,#REF!,39,FALSE),"")</f>
        <v/>
      </c>
      <c r="O5" s="17" t="str">
        <f>IFERROR(VLOOKUP(B5,#REF!,10,FALSE),"")</f>
        <v/>
      </c>
      <c r="P5" s="17" t="str">
        <f>IFERROR(VLOOKUP(B5,#REF!,11,FALSE),"")</f>
        <v/>
      </c>
      <c r="Q5" s="17"/>
      <c r="R5" s="17" t="str">
        <f>IFERROR(VLOOKUP(B5,#REF!,12,FALSE),"")</f>
        <v/>
      </c>
      <c r="S5" s="16">
        <v>0</v>
      </c>
      <c r="T5" s="16">
        <v>0</v>
      </c>
      <c r="U5" s="16">
        <v>0</v>
      </c>
      <c r="V5" s="18">
        <v>20000</v>
      </c>
      <c r="W5" s="19">
        <v>8</v>
      </c>
      <c r="X5" s="20">
        <v>37.6</v>
      </c>
      <c r="Y5" s="18">
        <v>2500</v>
      </c>
      <c r="Z5" s="16">
        <v>532</v>
      </c>
      <c r="AA5" s="21">
        <v>0.2</v>
      </c>
      <c r="AB5" s="22">
        <f t="shared" si="5"/>
        <v>50</v>
      </c>
      <c r="AC5" s="16">
        <v>4786</v>
      </c>
      <c r="AD5" s="16">
        <v>0</v>
      </c>
      <c r="AE5" s="16">
        <v>0</v>
      </c>
      <c r="AF5" s="16">
        <v>0</v>
      </c>
      <c r="AG5" s="14" t="s">
        <v>36</v>
      </c>
      <c r="AL5" s="2"/>
      <c r="AM5" s="2"/>
    </row>
    <row r="6" spans="1:39" ht="14.5">
      <c r="A6" s="17" t="str">
        <f t="shared" si="0"/>
        <v>OverStock</v>
      </c>
      <c r="B6" s="13" t="s">
        <v>42</v>
      </c>
      <c r="C6" s="14" t="s">
        <v>40</v>
      </c>
      <c r="D6" s="19">
        <f t="shared" si="1"/>
        <v>19.2</v>
      </c>
      <c r="E6" s="19">
        <f t="shared" si="2"/>
        <v>6.2647741019010734</v>
      </c>
      <c r="F6" s="19">
        <f t="shared" si="3"/>
        <v>8</v>
      </c>
      <c r="G6" s="19">
        <f t="shared" si="4"/>
        <v>2.6080104764335732</v>
      </c>
      <c r="H6" s="15" t="str">
        <f>IFERROR(VLOOKUP(B6,#REF!,6,FALSE),"")</f>
        <v/>
      </c>
      <c r="I6" s="16">
        <v>470000</v>
      </c>
      <c r="J6" s="16">
        <v>470000</v>
      </c>
      <c r="K6" s="16" t="str">
        <f>IFERROR(VLOOKUP(B6,#REF!,9,FALSE),"")</f>
        <v/>
      </c>
      <c r="L6" s="16">
        <v>1129000</v>
      </c>
      <c r="M6" s="9" t="e">
        <f>VLOOKUP(B6,#REF!,2,FALSE)</f>
        <v>#REF!</v>
      </c>
      <c r="N6" s="2" t="str">
        <f>IFERROR(VLOOKUP(B6,#REF!,39,FALSE),"")</f>
        <v/>
      </c>
      <c r="O6" s="17" t="str">
        <f>IFERROR(VLOOKUP(B6,#REF!,10,FALSE),"")</f>
        <v/>
      </c>
      <c r="P6" s="17" t="str">
        <f>IFERROR(VLOOKUP(B6,#REF!,11,FALSE),"")</f>
        <v/>
      </c>
      <c r="Q6" s="17"/>
      <c r="R6" s="17" t="str">
        <f>IFERROR(VLOOKUP(B6,#REF!,12,FALSE),"")</f>
        <v/>
      </c>
      <c r="S6" s="16">
        <v>1129000</v>
      </c>
      <c r="T6" s="16">
        <v>0</v>
      </c>
      <c r="U6" s="16">
        <v>0</v>
      </c>
      <c r="V6" s="18">
        <v>1599000</v>
      </c>
      <c r="W6" s="19">
        <v>27.2</v>
      </c>
      <c r="X6" s="20">
        <v>8.9</v>
      </c>
      <c r="Y6" s="18">
        <v>58750</v>
      </c>
      <c r="Z6" s="16">
        <v>180214</v>
      </c>
      <c r="AA6" s="21">
        <v>3.1</v>
      </c>
      <c r="AB6" s="22">
        <f t="shared" si="5"/>
        <v>150</v>
      </c>
      <c r="AC6" s="16">
        <v>792034</v>
      </c>
      <c r="AD6" s="16">
        <v>674892</v>
      </c>
      <c r="AE6" s="16">
        <v>716182</v>
      </c>
      <c r="AF6" s="16">
        <v>286334</v>
      </c>
      <c r="AG6" s="14" t="s">
        <v>36</v>
      </c>
      <c r="AL6" s="2"/>
      <c r="AM6" s="2"/>
    </row>
    <row r="7" spans="1:39" ht="14.5">
      <c r="A7" s="17" t="str">
        <f t="shared" si="0"/>
        <v>OverStock</v>
      </c>
      <c r="B7" s="13" t="s">
        <v>43</v>
      </c>
      <c r="C7" s="14" t="s">
        <v>40</v>
      </c>
      <c r="D7" s="19">
        <f t="shared" si="1"/>
        <v>4.8</v>
      </c>
      <c r="E7" s="19" t="str">
        <f t="shared" si="2"/>
        <v>--</v>
      </c>
      <c r="F7" s="19">
        <f t="shared" si="3"/>
        <v>25.076923076923077</v>
      </c>
      <c r="G7" s="19" t="str">
        <f t="shared" si="4"/>
        <v>--</v>
      </c>
      <c r="H7" s="15" t="str">
        <f>IFERROR(VLOOKUP(B7,#REF!,6,FALSE),"")</f>
        <v/>
      </c>
      <c r="I7" s="16">
        <v>1630000</v>
      </c>
      <c r="J7" s="16">
        <v>210000</v>
      </c>
      <c r="K7" s="16" t="str">
        <f>IFERROR(VLOOKUP(B7,#REF!,9,FALSE),"")</f>
        <v/>
      </c>
      <c r="L7" s="16">
        <v>310000</v>
      </c>
      <c r="M7" s="9" t="e">
        <f>VLOOKUP(B7,#REF!,2,FALSE)</f>
        <v>#REF!</v>
      </c>
      <c r="N7" s="2" t="str">
        <f>IFERROR(VLOOKUP(B7,#REF!,39,FALSE),"")</f>
        <v/>
      </c>
      <c r="O7" s="17" t="str">
        <f>IFERROR(VLOOKUP(B7,#REF!,10,FALSE),"")</f>
        <v/>
      </c>
      <c r="P7" s="17" t="str">
        <f>IFERROR(VLOOKUP(B7,#REF!,11,FALSE),"")</f>
        <v/>
      </c>
      <c r="Q7" s="17"/>
      <c r="R7" s="17" t="str">
        <f>IFERROR(VLOOKUP(B7,#REF!,12,FALSE),"")</f>
        <v/>
      </c>
      <c r="S7" s="16">
        <v>310000</v>
      </c>
      <c r="T7" s="16">
        <v>0</v>
      </c>
      <c r="U7" s="16">
        <v>0</v>
      </c>
      <c r="V7" s="18">
        <v>1940000</v>
      </c>
      <c r="W7" s="19">
        <v>29.8</v>
      </c>
      <c r="X7" s="20" t="s">
        <v>34</v>
      </c>
      <c r="Y7" s="18">
        <v>65000</v>
      </c>
      <c r="Z7" s="16" t="s">
        <v>34</v>
      </c>
      <c r="AA7" s="21" t="s">
        <v>35</v>
      </c>
      <c r="AB7" s="22" t="str">
        <f t="shared" si="5"/>
        <v>E</v>
      </c>
      <c r="AC7" s="16">
        <v>0</v>
      </c>
      <c r="AD7" s="16">
        <v>0</v>
      </c>
      <c r="AE7" s="16">
        <v>0</v>
      </c>
      <c r="AF7" s="16">
        <v>0</v>
      </c>
      <c r="AG7" s="14" t="s">
        <v>36</v>
      </c>
      <c r="AL7" s="2"/>
      <c r="AM7" s="2"/>
    </row>
    <row r="8" spans="1:39" ht="14.5">
      <c r="A8" s="17" t="str">
        <f t="shared" si="0"/>
        <v>OverStock</v>
      </c>
      <c r="B8" s="13" t="s">
        <v>44</v>
      </c>
      <c r="C8" s="14" t="s">
        <v>40</v>
      </c>
      <c r="D8" s="19">
        <f t="shared" si="1"/>
        <v>17.100000000000001</v>
      </c>
      <c r="E8" s="19">
        <f t="shared" si="2"/>
        <v>16.558118997681863</v>
      </c>
      <c r="F8" s="19">
        <f t="shared" si="3"/>
        <v>14.857142857142858</v>
      </c>
      <c r="G8" s="19">
        <f t="shared" si="4"/>
        <v>14.350369797990949</v>
      </c>
      <c r="H8" s="15" t="str">
        <f>IFERROR(VLOOKUP(B8,#REF!,6,FALSE),"")</f>
        <v/>
      </c>
      <c r="I8" s="16">
        <v>130000</v>
      </c>
      <c r="J8" s="16">
        <v>130000</v>
      </c>
      <c r="K8" s="16" t="str">
        <f>IFERROR(VLOOKUP(B8,#REF!,9,FALSE),"")</f>
        <v/>
      </c>
      <c r="L8" s="16">
        <v>150000</v>
      </c>
      <c r="M8" s="9" t="e">
        <f>VLOOKUP(B8,#REF!,2,FALSE)</f>
        <v>#REF!</v>
      </c>
      <c r="N8" s="2" t="str">
        <f>IFERROR(VLOOKUP(B8,#REF!,39,FALSE),"")</f>
        <v/>
      </c>
      <c r="O8" s="17" t="str">
        <f>IFERROR(VLOOKUP(B8,#REF!,10,FALSE),"")</f>
        <v/>
      </c>
      <c r="P8" s="17" t="str">
        <f>IFERROR(VLOOKUP(B8,#REF!,11,FALSE),"")</f>
        <v/>
      </c>
      <c r="Q8" s="17"/>
      <c r="R8" s="17" t="str">
        <f>IFERROR(VLOOKUP(B8,#REF!,12,FALSE),"")</f>
        <v/>
      </c>
      <c r="S8" s="16">
        <v>150000</v>
      </c>
      <c r="T8" s="16">
        <v>0</v>
      </c>
      <c r="U8" s="16">
        <v>0</v>
      </c>
      <c r="V8" s="18">
        <v>280000</v>
      </c>
      <c r="W8" s="19">
        <v>32</v>
      </c>
      <c r="X8" s="20">
        <v>30.9</v>
      </c>
      <c r="Y8" s="18">
        <v>8750</v>
      </c>
      <c r="Z8" s="16">
        <v>9059</v>
      </c>
      <c r="AA8" s="21">
        <v>1</v>
      </c>
      <c r="AB8" s="22">
        <f t="shared" si="5"/>
        <v>100</v>
      </c>
      <c r="AC8" s="16">
        <v>24030</v>
      </c>
      <c r="AD8" s="16">
        <v>47500</v>
      </c>
      <c r="AE8" s="16">
        <v>24000</v>
      </c>
      <c r="AF8" s="16">
        <v>75997</v>
      </c>
      <c r="AG8" s="14" t="s">
        <v>36</v>
      </c>
      <c r="AL8" s="2"/>
      <c r="AM8" s="2"/>
    </row>
    <row r="9" spans="1:39" ht="14.5">
      <c r="A9" s="17" t="str">
        <f t="shared" si="0"/>
        <v>None</v>
      </c>
      <c r="B9" s="13" t="s">
        <v>45</v>
      </c>
      <c r="C9" s="14" t="s">
        <v>46</v>
      </c>
      <c r="D9" s="19" t="str">
        <f t="shared" si="1"/>
        <v>前八週無拉料</v>
      </c>
      <c r="E9" s="19" t="str">
        <f t="shared" si="2"/>
        <v>--</v>
      </c>
      <c r="F9" s="19" t="str">
        <f t="shared" si="3"/>
        <v>--</v>
      </c>
      <c r="G9" s="19" t="str">
        <f t="shared" si="4"/>
        <v>--</v>
      </c>
      <c r="H9" s="15" t="str">
        <f>IFERROR(VLOOKUP(B9,#REF!,6,FALSE),"")</f>
        <v/>
      </c>
      <c r="I9" s="16">
        <v>0</v>
      </c>
      <c r="J9" s="16" t="s">
        <v>34</v>
      </c>
      <c r="K9" s="16" t="str">
        <f>IFERROR(VLOOKUP(B9,#REF!,9,FALSE),"")</f>
        <v/>
      </c>
      <c r="L9" s="16">
        <v>0</v>
      </c>
      <c r="M9" s="9" t="e">
        <f>VLOOKUP(B9,#REF!,2,FALSE)</f>
        <v>#REF!</v>
      </c>
      <c r="N9" s="2" t="str">
        <f>IFERROR(VLOOKUP(B9,#REF!,39,FALSE),"")</f>
        <v/>
      </c>
      <c r="O9" s="17" t="str">
        <f>IFERROR(VLOOKUP(B9,#REF!,10,FALSE),"")</f>
        <v/>
      </c>
      <c r="P9" s="17" t="str">
        <f>IFERROR(VLOOKUP(B9,#REF!,11,FALSE),"")</f>
        <v/>
      </c>
      <c r="Q9" s="17"/>
      <c r="R9" s="17" t="str">
        <f>IFERROR(VLOOKUP(B9,#REF!,12,FALSE),"")</f>
        <v/>
      </c>
      <c r="S9" s="16">
        <v>0</v>
      </c>
      <c r="T9" s="16">
        <v>0</v>
      </c>
      <c r="U9" s="16">
        <v>0</v>
      </c>
      <c r="V9" s="18">
        <v>0</v>
      </c>
      <c r="W9" s="19" t="s">
        <v>34</v>
      </c>
      <c r="X9" s="20" t="s">
        <v>34</v>
      </c>
      <c r="Y9" s="18">
        <v>0</v>
      </c>
      <c r="Z9" s="16">
        <v>0</v>
      </c>
      <c r="AA9" s="21" t="s">
        <v>35</v>
      </c>
      <c r="AB9" s="22" t="str">
        <f t="shared" si="5"/>
        <v>E</v>
      </c>
      <c r="AC9" s="16">
        <v>0</v>
      </c>
      <c r="AD9" s="16">
        <v>0</v>
      </c>
      <c r="AE9" s="16">
        <v>0</v>
      </c>
      <c r="AF9" s="16">
        <v>0</v>
      </c>
      <c r="AG9" s="14" t="s">
        <v>36</v>
      </c>
      <c r="AL9" s="2"/>
      <c r="AM9" s="2"/>
    </row>
    <row r="10" spans="1:39" ht="14.5">
      <c r="A10" s="17" t="str">
        <f t="shared" si="0"/>
        <v>None</v>
      </c>
      <c r="B10" s="13" t="s">
        <v>121</v>
      </c>
      <c r="C10" s="14" t="s">
        <v>33</v>
      </c>
      <c r="D10" s="19" t="str">
        <f t="shared" si="1"/>
        <v>前八週無拉料</v>
      </c>
      <c r="E10" s="19" t="str">
        <f t="shared" si="2"/>
        <v>--</v>
      </c>
      <c r="F10" s="19" t="str">
        <f t="shared" si="3"/>
        <v>--</v>
      </c>
      <c r="G10" s="19" t="str">
        <f t="shared" si="4"/>
        <v>--</v>
      </c>
      <c r="H10" s="15" t="str">
        <f>IFERROR(VLOOKUP(B10,#REF!,6,FALSE),"")</f>
        <v/>
      </c>
      <c r="I10" s="16">
        <v>0</v>
      </c>
      <c r="J10" s="16">
        <v>0</v>
      </c>
      <c r="K10" s="16" t="str">
        <f>IFERROR(VLOOKUP(B10,#REF!,9,FALSE),"")</f>
        <v/>
      </c>
      <c r="L10" s="16">
        <v>0</v>
      </c>
      <c r="M10" s="9" t="e">
        <f>VLOOKUP(B10,#REF!,2,FALSE)</f>
        <v>#REF!</v>
      </c>
      <c r="N10" s="2" t="str">
        <f>IFERROR(VLOOKUP(B10,#REF!,39,FALSE),"")</f>
        <v/>
      </c>
      <c r="O10" s="17" t="str">
        <f>IFERROR(VLOOKUP(B10,#REF!,10,FALSE),"")</f>
        <v/>
      </c>
      <c r="P10" s="17" t="str">
        <f>IFERROR(VLOOKUP(B10,#REF!,11,FALSE),"")</f>
        <v/>
      </c>
      <c r="Q10" s="17"/>
      <c r="R10" s="17" t="str">
        <f>IFERROR(VLOOKUP(B10,#REF!,12,FALSE),"")</f>
        <v/>
      </c>
      <c r="S10" s="16">
        <v>0</v>
      </c>
      <c r="T10" s="16">
        <v>0</v>
      </c>
      <c r="U10" s="16">
        <v>0</v>
      </c>
      <c r="V10" s="18">
        <v>0</v>
      </c>
      <c r="W10" s="19" t="s">
        <v>34</v>
      </c>
      <c r="X10" s="20" t="s">
        <v>34</v>
      </c>
      <c r="Y10" s="18">
        <v>0</v>
      </c>
      <c r="Z10" s="16" t="s">
        <v>34</v>
      </c>
      <c r="AA10" s="21" t="s">
        <v>35</v>
      </c>
      <c r="AB10" s="22" t="str">
        <f t="shared" si="5"/>
        <v>E</v>
      </c>
      <c r="AC10" s="16">
        <v>0</v>
      </c>
      <c r="AD10" s="16">
        <v>0</v>
      </c>
      <c r="AE10" s="16">
        <v>0</v>
      </c>
      <c r="AF10" s="16">
        <v>0</v>
      </c>
      <c r="AG10" s="14" t="s">
        <v>36</v>
      </c>
      <c r="AL10" s="2"/>
      <c r="AM10" s="2"/>
    </row>
    <row r="11" spans="1:39" ht="14.5">
      <c r="A11" s="17" t="str">
        <f t="shared" si="0"/>
        <v>OverStock</v>
      </c>
      <c r="B11" s="13" t="s">
        <v>47</v>
      </c>
      <c r="C11" s="14" t="s">
        <v>40</v>
      </c>
      <c r="D11" s="19">
        <f t="shared" si="1"/>
        <v>13.3</v>
      </c>
      <c r="E11" s="19">
        <f t="shared" si="2"/>
        <v>10.585744530698658</v>
      </c>
      <c r="F11" s="19">
        <f t="shared" si="3"/>
        <v>22.222222222222221</v>
      </c>
      <c r="G11" s="19">
        <f t="shared" si="4"/>
        <v>17.642907551164431</v>
      </c>
      <c r="H11" s="15" t="str">
        <f>IFERROR(VLOOKUP(B11,#REF!,6,FALSE),"")</f>
        <v/>
      </c>
      <c r="I11" s="16">
        <v>75000</v>
      </c>
      <c r="J11" s="16">
        <v>30000</v>
      </c>
      <c r="K11" s="16" t="str">
        <f>IFERROR(VLOOKUP(B11,#REF!,9,FALSE),"")</f>
        <v/>
      </c>
      <c r="L11" s="16">
        <v>45000</v>
      </c>
      <c r="M11" s="9" t="e">
        <f>VLOOKUP(B11,#REF!,2,FALSE)</f>
        <v>#REF!</v>
      </c>
      <c r="N11" s="2" t="str">
        <f>IFERROR(VLOOKUP(B11,#REF!,39,FALSE),"")</f>
        <v/>
      </c>
      <c r="O11" s="17" t="str">
        <f>IFERROR(VLOOKUP(B11,#REF!,10,FALSE),"")</f>
        <v/>
      </c>
      <c r="P11" s="17" t="str">
        <f>IFERROR(VLOOKUP(B11,#REF!,11,FALSE),"")</f>
        <v/>
      </c>
      <c r="Q11" s="17"/>
      <c r="R11" s="17" t="str">
        <f>IFERROR(VLOOKUP(B11,#REF!,12,FALSE),"")</f>
        <v/>
      </c>
      <c r="S11" s="16">
        <v>45000</v>
      </c>
      <c r="T11" s="16">
        <v>0</v>
      </c>
      <c r="U11" s="16">
        <v>0</v>
      </c>
      <c r="V11" s="18">
        <v>120000</v>
      </c>
      <c r="W11" s="19">
        <v>35.6</v>
      </c>
      <c r="X11" s="20">
        <v>28.2</v>
      </c>
      <c r="Y11" s="18">
        <v>3375</v>
      </c>
      <c r="Z11" s="16">
        <v>4251</v>
      </c>
      <c r="AA11" s="21">
        <v>1.3</v>
      </c>
      <c r="AB11" s="22">
        <f t="shared" si="5"/>
        <v>100</v>
      </c>
      <c r="AC11" s="16">
        <v>15210</v>
      </c>
      <c r="AD11" s="16">
        <v>17352</v>
      </c>
      <c r="AE11" s="16">
        <v>20288</v>
      </c>
      <c r="AF11" s="16">
        <v>23576</v>
      </c>
      <c r="AG11" s="14" t="s">
        <v>36</v>
      </c>
      <c r="AL11" s="2"/>
      <c r="AM11" s="2"/>
    </row>
    <row r="12" spans="1:39" ht="14.5">
      <c r="A12" s="17" t="str">
        <f t="shared" si="0"/>
        <v>OverStock</v>
      </c>
      <c r="B12" s="13" t="s">
        <v>48</v>
      </c>
      <c r="C12" s="14" t="s">
        <v>40</v>
      </c>
      <c r="D12" s="19">
        <f t="shared" si="1"/>
        <v>3.2</v>
      </c>
      <c r="E12" s="19">
        <f t="shared" si="2"/>
        <v>1.5193719929095975</v>
      </c>
      <c r="F12" s="19">
        <f t="shared" si="3"/>
        <v>43.2</v>
      </c>
      <c r="G12" s="19">
        <f t="shared" si="4"/>
        <v>20.511521904279565</v>
      </c>
      <c r="H12" s="15" t="str">
        <f>IFERROR(VLOOKUP(B12,#REF!,6,FALSE),"")</f>
        <v/>
      </c>
      <c r="I12" s="16">
        <v>81000</v>
      </c>
      <c r="J12" s="16">
        <v>0</v>
      </c>
      <c r="K12" s="16" t="str">
        <f>IFERROR(VLOOKUP(B12,#REF!,9,FALSE),"")</f>
        <v/>
      </c>
      <c r="L12" s="16">
        <v>6000</v>
      </c>
      <c r="M12" s="9" t="e">
        <f>VLOOKUP(B12,#REF!,2,FALSE)</f>
        <v>#REF!</v>
      </c>
      <c r="N12" s="2" t="str">
        <f>IFERROR(VLOOKUP(B12,#REF!,39,FALSE),"")</f>
        <v/>
      </c>
      <c r="O12" s="17" t="str">
        <f>IFERROR(VLOOKUP(B12,#REF!,10,FALSE),"")</f>
        <v/>
      </c>
      <c r="P12" s="17" t="str">
        <f>IFERROR(VLOOKUP(B12,#REF!,11,FALSE),"")</f>
        <v/>
      </c>
      <c r="Q12" s="17"/>
      <c r="R12" s="17" t="str">
        <f>IFERROR(VLOOKUP(B12,#REF!,12,FALSE),"")</f>
        <v/>
      </c>
      <c r="S12" s="16">
        <v>6000</v>
      </c>
      <c r="T12" s="16">
        <v>0</v>
      </c>
      <c r="U12" s="16">
        <v>0</v>
      </c>
      <c r="V12" s="18">
        <v>87000</v>
      </c>
      <c r="W12" s="19">
        <v>46.4</v>
      </c>
      <c r="X12" s="20">
        <v>22</v>
      </c>
      <c r="Y12" s="18">
        <v>1875</v>
      </c>
      <c r="Z12" s="16">
        <v>3949</v>
      </c>
      <c r="AA12" s="21">
        <v>2.1</v>
      </c>
      <c r="AB12" s="22">
        <f t="shared" si="5"/>
        <v>150</v>
      </c>
      <c r="AC12" s="16">
        <v>15509</v>
      </c>
      <c r="AD12" s="16">
        <v>16528</v>
      </c>
      <c r="AE12" s="16">
        <v>23312</v>
      </c>
      <c r="AF12" s="16">
        <v>13834</v>
      </c>
      <c r="AG12" s="14" t="s">
        <v>36</v>
      </c>
      <c r="AL12" s="2"/>
      <c r="AM12" s="2"/>
    </row>
    <row r="13" spans="1:39" ht="14.5">
      <c r="A13" s="17" t="str">
        <f t="shared" si="0"/>
        <v>ZeroZero</v>
      </c>
      <c r="B13" s="13" t="s">
        <v>49</v>
      </c>
      <c r="C13" s="14" t="s">
        <v>40</v>
      </c>
      <c r="D13" s="19" t="str">
        <f t="shared" si="1"/>
        <v>前八週無拉料</v>
      </c>
      <c r="E13" s="19" t="str">
        <f t="shared" si="2"/>
        <v>--</v>
      </c>
      <c r="F13" s="19" t="str">
        <f t="shared" si="3"/>
        <v>--</v>
      </c>
      <c r="G13" s="19" t="str">
        <f t="shared" si="4"/>
        <v>--</v>
      </c>
      <c r="H13" s="15" t="str">
        <f>IFERROR(VLOOKUP(B13,#REF!,6,FALSE),"")</f>
        <v/>
      </c>
      <c r="I13" s="16">
        <v>6000</v>
      </c>
      <c r="J13" s="16">
        <v>6000</v>
      </c>
      <c r="K13" s="16" t="str">
        <f>IFERROR(VLOOKUP(B13,#REF!,9,FALSE),"")</f>
        <v/>
      </c>
      <c r="L13" s="16">
        <v>30000</v>
      </c>
      <c r="M13" s="9" t="e">
        <f>VLOOKUP(B13,#REF!,2,FALSE)</f>
        <v>#REF!</v>
      </c>
      <c r="N13" s="2" t="str">
        <f>IFERROR(VLOOKUP(B13,#REF!,39,FALSE),"")</f>
        <v/>
      </c>
      <c r="O13" s="17" t="str">
        <f>IFERROR(VLOOKUP(B13,#REF!,10,FALSE),"")</f>
        <v/>
      </c>
      <c r="P13" s="17" t="str">
        <f>IFERROR(VLOOKUP(B13,#REF!,11,FALSE),"")</f>
        <v/>
      </c>
      <c r="Q13" s="17"/>
      <c r="R13" s="17" t="str">
        <f>IFERROR(VLOOKUP(B13,#REF!,12,FALSE),"")</f>
        <v/>
      </c>
      <c r="S13" s="16">
        <v>30000</v>
      </c>
      <c r="T13" s="16">
        <v>0</v>
      </c>
      <c r="U13" s="16">
        <v>0</v>
      </c>
      <c r="V13" s="18">
        <v>36000</v>
      </c>
      <c r="W13" s="19" t="s">
        <v>34</v>
      </c>
      <c r="X13" s="20" t="s">
        <v>34</v>
      </c>
      <c r="Y13" s="18">
        <v>0</v>
      </c>
      <c r="Z13" s="16" t="s">
        <v>34</v>
      </c>
      <c r="AA13" s="21" t="s">
        <v>35</v>
      </c>
      <c r="AB13" s="22" t="str">
        <f t="shared" si="5"/>
        <v>E</v>
      </c>
      <c r="AC13" s="16">
        <v>0</v>
      </c>
      <c r="AD13" s="16">
        <v>0</v>
      </c>
      <c r="AE13" s="16">
        <v>0</v>
      </c>
      <c r="AF13" s="16">
        <v>0</v>
      </c>
      <c r="AG13" s="14" t="s">
        <v>36</v>
      </c>
      <c r="AL13" s="2"/>
      <c r="AM13" s="2"/>
    </row>
    <row r="14" spans="1:39" ht="14.5">
      <c r="A14" s="17" t="str">
        <f t="shared" si="0"/>
        <v>OverStock</v>
      </c>
      <c r="B14" s="13" t="s">
        <v>37</v>
      </c>
      <c r="C14" s="14" t="s">
        <v>33</v>
      </c>
      <c r="D14" s="19">
        <f t="shared" si="1"/>
        <v>45.2</v>
      </c>
      <c r="E14" s="19">
        <f t="shared" si="2"/>
        <v>149.41634241245137</v>
      </c>
      <c r="F14" s="19">
        <f t="shared" si="3"/>
        <v>0</v>
      </c>
      <c r="G14" s="19">
        <f t="shared" si="4"/>
        <v>0</v>
      </c>
      <c r="H14" s="15" t="str">
        <f>IFERROR(VLOOKUP(B14,#REF!,6,FALSE),"")</f>
        <v/>
      </c>
      <c r="I14" s="16">
        <v>0</v>
      </c>
      <c r="J14" s="16">
        <v>0</v>
      </c>
      <c r="K14" s="16" t="str">
        <f>IFERROR(VLOOKUP(B14,#REF!,9,FALSE),"")</f>
        <v/>
      </c>
      <c r="L14" s="16">
        <v>192000</v>
      </c>
      <c r="M14" s="9" t="e">
        <f>VLOOKUP(B14,#REF!,2,FALSE)</f>
        <v>#REF!</v>
      </c>
      <c r="N14" s="2" t="str">
        <f>IFERROR(VLOOKUP(B14,#REF!,39,FALSE),"")</f>
        <v/>
      </c>
      <c r="O14" s="17" t="str">
        <f>IFERROR(VLOOKUP(B14,#REF!,10,FALSE),"")</f>
        <v/>
      </c>
      <c r="P14" s="17" t="str">
        <f>IFERROR(VLOOKUP(B14,#REF!,11,FALSE),"")</f>
        <v/>
      </c>
      <c r="Q14" s="17"/>
      <c r="R14" s="17" t="str">
        <f>IFERROR(VLOOKUP(B14,#REF!,12,FALSE),"")</f>
        <v/>
      </c>
      <c r="S14" s="16">
        <v>192000</v>
      </c>
      <c r="T14" s="16">
        <v>0</v>
      </c>
      <c r="U14" s="16">
        <v>0</v>
      </c>
      <c r="V14" s="18">
        <v>192000</v>
      </c>
      <c r="W14" s="19">
        <v>45.2</v>
      </c>
      <c r="X14" s="20">
        <v>149.4</v>
      </c>
      <c r="Y14" s="18">
        <v>4250</v>
      </c>
      <c r="Z14" s="16">
        <v>1285</v>
      </c>
      <c r="AA14" s="21">
        <v>0.3</v>
      </c>
      <c r="AB14" s="22">
        <f t="shared" si="5"/>
        <v>50</v>
      </c>
      <c r="AC14" s="16">
        <v>2082</v>
      </c>
      <c r="AD14" s="16">
        <v>9486</v>
      </c>
      <c r="AE14" s="16">
        <v>22017</v>
      </c>
      <c r="AF14" s="16">
        <v>13500</v>
      </c>
      <c r="AG14" s="14" t="s">
        <v>36</v>
      </c>
      <c r="AL14" s="2"/>
      <c r="AM14" s="2"/>
    </row>
    <row r="15" spans="1:39" ht="14.5">
      <c r="A15" s="17" t="str">
        <f t="shared" si="0"/>
        <v>OverStock</v>
      </c>
      <c r="B15" s="13" t="s">
        <v>38</v>
      </c>
      <c r="C15" s="14" t="s">
        <v>33</v>
      </c>
      <c r="D15" s="19">
        <f t="shared" si="1"/>
        <v>10.7</v>
      </c>
      <c r="E15" s="19">
        <f t="shared" si="2"/>
        <v>6.0560181680545044</v>
      </c>
      <c r="F15" s="19">
        <f t="shared" si="3"/>
        <v>13.333333333333334</v>
      </c>
      <c r="G15" s="19">
        <f t="shared" si="4"/>
        <v>7.5700227100681303</v>
      </c>
      <c r="H15" s="15" t="str">
        <f>IFERROR(VLOOKUP(B15,#REF!,6,FALSE),"")</f>
        <v/>
      </c>
      <c r="I15" s="16">
        <v>10000</v>
      </c>
      <c r="J15" s="16">
        <v>6000</v>
      </c>
      <c r="K15" s="16" t="str">
        <f>IFERROR(VLOOKUP(B15,#REF!,9,FALSE),"")</f>
        <v/>
      </c>
      <c r="L15" s="16">
        <v>8000</v>
      </c>
      <c r="M15" s="9" t="e">
        <f>VLOOKUP(B15,#REF!,2,FALSE)</f>
        <v>#REF!</v>
      </c>
      <c r="N15" s="2" t="str">
        <f>IFERROR(VLOOKUP(B15,#REF!,39,FALSE),"")</f>
        <v/>
      </c>
      <c r="O15" s="17" t="str">
        <f>IFERROR(VLOOKUP(B15,#REF!,10,FALSE),"")</f>
        <v/>
      </c>
      <c r="P15" s="17" t="str">
        <f>IFERROR(VLOOKUP(B15,#REF!,11,FALSE),"")</f>
        <v/>
      </c>
      <c r="Q15" s="17"/>
      <c r="R15" s="17" t="str">
        <f>IFERROR(VLOOKUP(B15,#REF!,12,FALSE),"")</f>
        <v/>
      </c>
      <c r="S15" s="16">
        <v>8000</v>
      </c>
      <c r="T15" s="16">
        <v>0</v>
      </c>
      <c r="U15" s="16">
        <v>0</v>
      </c>
      <c r="V15" s="18">
        <v>18000</v>
      </c>
      <c r="W15" s="19">
        <v>24</v>
      </c>
      <c r="X15" s="20">
        <v>13.6</v>
      </c>
      <c r="Y15" s="18">
        <v>750</v>
      </c>
      <c r="Z15" s="16">
        <v>1321</v>
      </c>
      <c r="AA15" s="21">
        <v>1.8</v>
      </c>
      <c r="AB15" s="22">
        <f t="shared" si="5"/>
        <v>100</v>
      </c>
      <c r="AC15" s="16">
        <v>7893</v>
      </c>
      <c r="AD15" s="16">
        <v>4000</v>
      </c>
      <c r="AE15" s="16">
        <v>3000</v>
      </c>
      <c r="AF15" s="16">
        <v>2000</v>
      </c>
      <c r="AG15" s="14" t="s">
        <v>36</v>
      </c>
      <c r="AL15" s="2"/>
      <c r="AM15" s="2"/>
    </row>
    <row r="16" spans="1:39" ht="14.5">
      <c r="A16" s="17" t="str">
        <f t="shared" si="0"/>
        <v>ZeroZero</v>
      </c>
      <c r="B16" s="13" t="s">
        <v>50</v>
      </c>
      <c r="C16" s="14" t="s">
        <v>40</v>
      </c>
      <c r="D16" s="19" t="str">
        <f t="shared" si="1"/>
        <v>前八週無拉料</v>
      </c>
      <c r="E16" s="19" t="str">
        <f t="shared" si="2"/>
        <v>--</v>
      </c>
      <c r="F16" s="19" t="str">
        <f t="shared" si="3"/>
        <v>--</v>
      </c>
      <c r="G16" s="19" t="str">
        <f t="shared" si="4"/>
        <v>--</v>
      </c>
      <c r="H16" s="15" t="str">
        <f>IFERROR(VLOOKUP(B16,#REF!,6,FALSE),"")</f>
        <v/>
      </c>
      <c r="I16" s="16">
        <v>0</v>
      </c>
      <c r="J16" s="16">
        <v>0</v>
      </c>
      <c r="K16" s="16" t="str">
        <f>IFERROR(VLOOKUP(B16,#REF!,9,FALSE),"")</f>
        <v/>
      </c>
      <c r="L16" s="16">
        <v>33000</v>
      </c>
      <c r="M16" s="9" t="e">
        <f>VLOOKUP(B16,#REF!,2,FALSE)</f>
        <v>#REF!</v>
      </c>
      <c r="N16" s="2" t="str">
        <f>IFERROR(VLOOKUP(B16,#REF!,39,FALSE),"")</f>
        <v/>
      </c>
      <c r="O16" s="17" t="str">
        <f>IFERROR(VLOOKUP(B16,#REF!,10,FALSE),"")</f>
        <v/>
      </c>
      <c r="P16" s="17" t="str">
        <f>IFERROR(VLOOKUP(B16,#REF!,11,FALSE),"")</f>
        <v/>
      </c>
      <c r="Q16" s="17"/>
      <c r="R16" s="17" t="str">
        <f>IFERROR(VLOOKUP(B16,#REF!,12,FALSE),"")</f>
        <v/>
      </c>
      <c r="S16" s="16">
        <v>33000</v>
      </c>
      <c r="T16" s="16">
        <v>0</v>
      </c>
      <c r="U16" s="16">
        <v>0</v>
      </c>
      <c r="V16" s="18">
        <v>33000</v>
      </c>
      <c r="W16" s="19" t="s">
        <v>34</v>
      </c>
      <c r="X16" s="20" t="s">
        <v>34</v>
      </c>
      <c r="Y16" s="18">
        <v>0</v>
      </c>
      <c r="Z16" s="16" t="s">
        <v>34</v>
      </c>
      <c r="AA16" s="21" t="s">
        <v>35</v>
      </c>
      <c r="AB16" s="22" t="str">
        <f t="shared" si="5"/>
        <v>E</v>
      </c>
      <c r="AC16" s="16">
        <v>0</v>
      </c>
      <c r="AD16" s="16">
        <v>0</v>
      </c>
      <c r="AE16" s="16">
        <v>0</v>
      </c>
      <c r="AF16" s="16">
        <v>0</v>
      </c>
      <c r="AG16" s="14" t="s">
        <v>36</v>
      </c>
      <c r="AL16" s="2"/>
      <c r="AM16" s="2"/>
    </row>
    <row r="17" spans="1:39" ht="14.5">
      <c r="A17" s="17" t="str">
        <f t="shared" si="0"/>
        <v>FCST</v>
      </c>
      <c r="B17" s="13" t="s">
        <v>51</v>
      </c>
      <c r="C17" s="14" t="s">
        <v>40</v>
      </c>
      <c r="D17" s="19" t="str">
        <f t="shared" si="1"/>
        <v>前八週無拉料</v>
      </c>
      <c r="E17" s="19">
        <f t="shared" si="2"/>
        <v>26.922319259307898</v>
      </c>
      <c r="F17" s="19" t="str">
        <f t="shared" si="3"/>
        <v>--</v>
      </c>
      <c r="G17" s="19">
        <f t="shared" si="4"/>
        <v>0</v>
      </c>
      <c r="H17" s="15" t="str">
        <f>IFERROR(VLOOKUP(B17,#REF!,6,FALSE),"")</f>
        <v/>
      </c>
      <c r="I17" s="16">
        <v>0</v>
      </c>
      <c r="J17" s="16">
        <v>0</v>
      </c>
      <c r="K17" s="16" t="str">
        <f>IFERROR(VLOOKUP(B17,#REF!,9,FALSE),"")</f>
        <v/>
      </c>
      <c r="L17" s="16">
        <v>410000</v>
      </c>
      <c r="M17" s="9" t="e">
        <f>VLOOKUP(B17,#REF!,2,FALSE)</f>
        <v>#REF!</v>
      </c>
      <c r="N17" s="2" t="str">
        <f>IFERROR(VLOOKUP(B17,#REF!,39,FALSE),"")</f>
        <v/>
      </c>
      <c r="O17" s="17" t="str">
        <f>IFERROR(VLOOKUP(B17,#REF!,10,FALSE),"")</f>
        <v/>
      </c>
      <c r="P17" s="17" t="str">
        <f>IFERROR(VLOOKUP(B17,#REF!,11,FALSE),"")</f>
        <v/>
      </c>
      <c r="Q17" s="17"/>
      <c r="R17" s="17" t="str">
        <f>IFERROR(VLOOKUP(B17,#REF!,12,FALSE),"")</f>
        <v/>
      </c>
      <c r="S17" s="16">
        <v>410000</v>
      </c>
      <c r="T17" s="16">
        <v>0</v>
      </c>
      <c r="U17" s="16">
        <v>0</v>
      </c>
      <c r="V17" s="18">
        <v>410000</v>
      </c>
      <c r="W17" s="19" t="s">
        <v>34</v>
      </c>
      <c r="X17" s="20">
        <v>26.9</v>
      </c>
      <c r="Y17" s="18">
        <v>0</v>
      </c>
      <c r="Z17" s="16">
        <v>15229</v>
      </c>
      <c r="AA17" s="21" t="s">
        <v>52</v>
      </c>
      <c r="AB17" s="22" t="str">
        <f t="shared" si="5"/>
        <v>F</v>
      </c>
      <c r="AC17" s="16">
        <v>39217</v>
      </c>
      <c r="AD17" s="16">
        <v>64445</v>
      </c>
      <c r="AE17" s="16">
        <v>84866</v>
      </c>
      <c r="AF17" s="16">
        <v>53143</v>
      </c>
      <c r="AG17" s="14" t="s">
        <v>36</v>
      </c>
      <c r="AL17" s="2"/>
      <c r="AM17" s="2"/>
    </row>
    <row r="18" spans="1:39" ht="14.5">
      <c r="A18" s="17" t="str">
        <f t="shared" si="0"/>
        <v>OverStock</v>
      </c>
      <c r="B18" s="13" t="s">
        <v>53</v>
      </c>
      <c r="C18" s="14" t="s">
        <v>40</v>
      </c>
      <c r="D18" s="19">
        <f t="shared" si="1"/>
        <v>4</v>
      </c>
      <c r="E18" s="19">
        <f t="shared" si="2"/>
        <v>3.5348179568752207</v>
      </c>
      <c r="F18" s="19">
        <f t="shared" si="3"/>
        <v>16</v>
      </c>
      <c r="G18" s="19">
        <f t="shared" si="4"/>
        <v>14.139271827500883</v>
      </c>
      <c r="H18" s="15" t="str">
        <f>IFERROR(VLOOKUP(B18,#REF!,6,FALSE),"")</f>
        <v/>
      </c>
      <c r="I18" s="16">
        <v>120000</v>
      </c>
      <c r="J18" s="16">
        <v>60000</v>
      </c>
      <c r="K18" s="16" t="str">
        <f>IFERROR(VLOOKUP(B18,#REF!,9,FALSE),"")</f>
        <v/>
      </c>
      <c r="L18" s="16">
        <v>30000</v>
      </c>
      <c r="M18" s="9" t="e">
        <f>VLOOKUP(B18,#REF!,2,FALSE)</f>
        <v>#REF!</v>
      </c>
      <c r="N18" s="2" t="str">
        <f>IFERROR(VLOOKUP(B18,#REF!,39,FALSE),"")</f>
        <v/>
      </c>
      <c r="O18" s="17" t="str">
        <f>IFERROR(VLOOKUP(B18,#REF!,10,FALSE),"")</f>
        <v/>
      </c>
      <c r="P18" s="17" t="str">
        <f>IFERROR(VLOOKUP(B18,#REF!,11,FALSE),"")</f>
        <v/>
      </c>
      <c r="Q18" s="17"/>
      <c r="R18" s="17" t="str">
        <f>IFERROR(VLOOKUP(B18,#REF!,12,FALSE),"")</f>
        <v/>
      </c>
      <c r="S18" s="16">
        <v>30000</v>
      </c>
      <c r="T18" s="16">
        <v>0</v>
      </c>
      <c r="U18" s="16">
        <v>0</v>
      </c>
      <c r="V18" s="18">
        <v>150000</v>
      </c>
      <c r="W18" s="19">
        <v>20</v>
      </c>
      <c r="X18" s="20">
        <v>17.7</v>
      </c>
      <c r="Y18" s="18">
        <v>7500</v>
      </c>
      <c r="Z18" s="16">
        <v>8487</v>
      </c>
      <c r="AA18" s="21">
        <v>1.1000000000000001</v>
      </c>
      <c r="AB18" s="22">
        <f t="shared" si="5"/>
        <v>100</v>
      </c>
      <c r="AC18" s="16">
        <v>31781</v>
      </c>
      <c r="AD18" s="16">
        <v>20000</v>
      </c>
      <c r="AE18" s="16">
        <v>48600</v>
      </c>
      <c r="AF18" s="16">
        <v>24000</v>
      </c>
      <c r="AG18" s="14" t="s">
        <v>36</v>
      </c>
      <c r="AL18" s="2"/>
      <c r="AM18" s="2"/>
    </row>
    <row r="19" spans="1:39" ht="14.5">
      <c r="A19" s="17" t="str">
        <f t="shared" si="0"/>
        <v>OverStock</v>
      </c>
      <c r="B19" s="13" t="s">
        <v>54</v>
      </c>
      <c r="C19" s="14" t="s">
        <v>40</v>
      </c>
      <c r="D19" s="19">
        <f t="shared" si="1"/>
        <v>136</v>
      </c>
      <c r="E19" s="19">
        <f t="shared" si="2"/>
        <v>16.73228346456693</v>
      </c>
      <c r="F19" s="19">
        <f t="shared" si="3"/>
        <v>96</v>
      </c>
      <c r="G19" s="19">
        <f t="shared" si="4"/>
        <v>11.811023622047244</v>
      </c>
      <c r="H19" s="15" t="str">
        <f>IFERROR(VLOOKUP(B19,#REF!,6,FALSE),"")</f>
        <v/>
      </c>
      <c r="I19" s="16">
        <v>120000</v>
      </c>
      <c r="J19" s="16">
        <v>120000</v>
      </c>
      <c r="K19" s="16" t="str">
        <f>IFERROR(VLOOKUP(B19,#REF!,9,FALSE),"")</f>
        <v/>
      </c>
      <c r="L19" s="16">
        <v>170000</v>
      </c>
      <c r="M19" s="9" t="e">
        <f>VLOOKUP(B19,#REF!,2,FALSE)</f>
        <v>#REF!</v>
      </c>
      <c r="N19" s="2" t="str">
        <f>IFERROR(VLOOKUP(B19,#REF!,39,FALSE),"")</f>
        <v/>
      </c>
      <c r="O19" s="17" t="str">
        <f>IFERROR(VLOOKUP(B19,#REF!,10,FALSE),"")</f>
        <v/>
      </c>
      <c r="P19" s="17" t="str">
        <f>IFERROR(VLOOKUP(B19,#REF!,11,FALSE),"")</f>
        <v/>
      </c>
      <c r="Q19" s="17"/>
      <c r="R19" s="17" t="str">
        <f>IFERROR(VLOOKUP(B19,#REF!,12,FALSE),"")</f>
        <v/>
      </c>
      <c r="S19" s="16">
        <v>170000</v>
      </c>
      <c r="T19" s="16">
        <v>0</v>
      </c>
      <c r="U19" s="16">
        <v>0</v>
      </c>
      <c r="V19" s="18">
        <v>290000</v>
      </c>
      <c r="W19" s="19">
        <v>232</v>
      </c>
      <c r="X19" s="20">
        <v>28.5</v>
      </c>
      <c r="Y19" s="18">
        <v>1250</v>
      </c>
      <c r="Z19" s="16">
        <v>10160</v>
      </c>
      <c r="AA19" s="21">
        <v>8.1</v>
      </c>
      <c r="AB19" s="22">
        <f t="shared" si="5"/>
        <v>150</v>
      </c>
      <c r="AC19" s="16">
        <v>11443</v>
      </c>
      <c r="AD19" s="16">
        <v>60000</v>
      </c>
      <c r="AE19" s="16">
        <v>48000</v>
      </c>
      <c r="AF19" s="16">
        <v>40000</v>
      </c>
      <c r="AG19" s="14" t="s">
        <v>36</v>
      </c>
      <c r="AL19" s="2"/>
      <c r="AM19" s="2"/>
    </row>
    <row r="20" spans="1:39" ht="14.5">
      <c r="A20" s="17" t="str">
        <f t="shared" si="0"/>
        <v>OverStock</v>
      </c>
      <c r="B20" s="13" t="s">
        <v>55</v>
      </c>
      <c r="C20" s="14" t="s">
        <v>40</v>
      </c>
      <c r="D20" s="19">
        <f t="shared" si="1"/>
        <v>8</v>
      </c>
      <c r="E20" s="19" t="str">
        <f t="shared" si="2"/>
        <v>--</v>
      </c>
      <c r="F20" s="19">
        <f t="shared" si="3"/>
        <v>16</v>
      </c>
      <c r="G20" s="19" t="str">
        <f t="shared" si="4"/>
        <v>--</v>
      </c>
      <c r="H20" s="15" t="str">
        <f>IFERROR(VLOOKUP(B20,#REF!,6,FALSE),"")</f>
        <v/>
      </c>
      <c r="I20" s="16">
        <v>8000</v>
      </c>
      <c r="J20" s="16">
        <v>0</v>
      </c>
      <c r="K20" s="16" t="str">
        <f>IFERROR(VLOOKUP(B20,#REF!,9,FALSE),"")</f>
        <v/>
      </c>
      <c r="L20" s="16">
        <v>4000</v>
      </c>
      <c r="M20" s="9" t="e">
        <f>VLOOKUP(B20,#REF!,2,FALSE)</f>
        <v>#REF!</v>
      </c>
      <c r="N20" s="2" t="str">
        <f>IFERROR(VLOOKUP(B20,#REF!,39,FALSE),"")</f>
        <v/>
      </c>
      <c r="O20" s="17" t="str">
        <f>IFERROR(VLOOKUP(B20,#REF!,10,FALSE),"")</f>
        <v/>
      </c>
      <c r="P20" s="17" t="str">
        <f>IFERROR(VLOOKUP(B20,#REF!,11,FALSE),"")</f>
        <v/>
      </c>
      <c r="Q20" s="17"/>
      <c r="R20" s="17" t="str">
        <f>IFERROR(VLOOKUP(B20,#REF!,12,FALSE),"")</f>
        <v/>
      </c>
      <c r="S20" s="16">
        <v>4000</v>
      </c>
      <c r="T20" s="16">
        <v>0</v>
      </c>
      <c r="U20" s="16">
        <v>0</v>
      </c>
      <c r="V20" s="18">
        <v>12000</v>
      </c>
      <c r="W20" s="19">
        <v>24</v>
      </c>
      <c r="X20" s="20" t="s">
        <v>34</v>
      </c>
      <c r="Y20" s="18">
        <v>500</v>
      </c>
      <c r="Z20" s="16">
        <v>0</v>
      </c>
      <c r="AA20" s="21" t="s">
        <v>35</v>
      </c>
      <c r="AB20" s="22" t="str">
        <f t="shared" si="5"/>
        <v>E</v>
      </c>
      <c r="AC20" s="16">
        <v>0</v>
      </c>
      <c r="AD20" s="16">
        <v>0</v>
      </c>
      <c r="AE20" s="16">
        <v>0</v>
      </c>
      <c r="AF20" s="16">
        <v>0</v>
      </c>
      <c r="AG20" s="14" t="s">
        <v>36</v>
      </c>
      <c r="AL20" s="2"/>
      <c r="AM20" s="2"/>
    </row>
    <row r="21" spans="1:39" ht="14.5">
      <c r="A21" s="17" t="str">
        <f t="shared" si="0"/>
        <v>OverStock</v>
      </c>
      <c r="B21" s="13" t="s">
        <v>56</v>
      </c>
      <c r="C21" s="14" t="s">
        <v>40</v>
      </c>
      <c r="D21" s="19">
        <f t="shared" si="1"/>
        <v>7.1</v>
      </c>
      <c r="E21" s="19">
        <f t="shared" si="2"/>
        <v>5.05641899084522</v>
      </c>
      <c r="F21" s="19">
        <f t="shared" si="3"/>
        <v>17.869158878504674</v>
      </c>
      <c r="G21" s="19">
        <f t="shared" si="4"/>
        <v>12.720885671705345</v>
      </c>
      <c r="H21" s="15" t="str">
        <f>IFERROR(VLOOKUP(B21,#REF!,6,FALSE),"")</f>
        <v/>
      </c>
      <c r="I21" s="16">
        <v>2390000</v>
      </c>
      <c r="J21" s="16">
        <v>240000</v>
      </c>
      <c r="K21" s="16" t="str">
        <f>IFERROR(VLOOKUP(B21,#REF!,9,FALSE),"")</f>
        <v/>
      </c>
      <c r="L21" s="16">
        <v>950000</v>
      </c>
      <c r="M21" s="9" t="e">
        <f>VLOOKUP(B21,#REF!,2,FALSE)</f>
        <v>#REF!</v>
      </c>
      <c r="N21" s="2" t="str">
        <f>IFERROR(VLOOKUP(B21,#REF!,39,FALSE),"")</f>
        <v/>
      </c>
      <c r="O21" s="17" t="str">
        <f>IFERROR(VLOOKUP(B21,#REF!,10,FALSE),"")</f>
        <v/>
      </c>
      <c r="P21" s="17" t="str">
        <f>IFERROR(VLOOKUP(B21,#REF!,11,FALSE),"")</f>
        <v/>
      </c>
      <c r="Q21" s="17"/>
      <c r="R21" s="17" t="str">
        <f>IFERROR(VLOOKUP(B21,#REF!,12,FALSE),"")</f>
        <v/>
      </c>
      <c r="S21" s="16">
        <v>950000</v>
      </c>
      <c r="T21" s="16">
        <v>0</v>
      </c>
      <c r="U21" s="16">
        <v>0</v>
      </c>
      <c r="V21" s="18">
        <v>3340000</v>
      </c>
      <c r="W21" s="19">
        <v>25</v>
      </c>
      <c r="X21" s="20">
        <v>17.8</v>
      </c>
      <c r="Y21" s="18">
        <v>133750</v>
      </c>
      <c r="Z21" s="16">
        <v>187880</v>
      </c>
      <c r="AA21" s="21">
        <v>1.4</v>
      </c>
      <c r="AB21" s="22">
        <f t="shared" si="5"/>
        <v>100</v>
      </c>
      <c r="AC21" s="16">
        <v>752236</v>
      </c>
      <c r="AD21" s="16">
        <v>699692</v>
      </c>
      <c r="AE21" s="16">
        <v>745984</v>
      </c>
      <c r="AF21" s="16">
        <v>675984</v>
      </c>
      <c r="AG21" s="14" t="s">
        <v>36</v>
      </c>
      <c r="AL21" s="2"/>
      <c r="AM21" s="2"/>
    </row>
    <row r="22" spans="1:39" ht="14.5">
      <c r="A22" s="17" t="str">
        <f t="shared" si="0"/>
        <v>Normal</v>
      </c>
      <c r="B22" s="13" t="s">
        <v>58</v>
      </c>
      <c r="C22" s="14" t="s">
        <v>57</v>
      </c>
      <c r="D22" s="19">
        <f t="shared" si="1"/>
        <v>3.7</v>
      </c>
      <c r="E22" s="19">
        <f t="shared" si="2"/>
        <v>3.6246476037051951</v>
      </c>
      <c r="F22" s="19">
        <f t="shared" si="3"/>
        <v>9.5483870967741939</v>
      </c>
      <c r="G22" s="19">
        <f t="shared" si="4"/>
        <v>9.4113657078661213</v>
      </c>
      <c r="H22" s="15" t="str">
        <f>IFERROR(VLOOKUP(B22,#REF!,6,FALSE),"")</f>
        <v/>
      </c>
      <c r="I22" s="16">
        <v>444000</v>
      </c>
      <c r="J22" s="16">
        <v>444000</v>
      </c>
      <c r="K22" s="16" t="str">
        <f>IFERROR(VLOOKUP(B22,#REF!,9,FALSE),"")</f>
        <v/>
      </c>
      <c r="L22" s="16">
        <v>171000</v>
      </c>
      <c r="M22" s="9" t="e">
        <f>VLOOKUP(B22,#REF!,2,FALSE)</f>
        <v>#REF!</v>
      </c>
      <c r="N22" s="2" t="str">
        <f>IFERROR(VLOOKUP(B22,#REF!,39,FALSE),"")</f>
        <v/>
      </c>
      <c r="O22" s="17" t="str">
        <f>IFERROR(VLOOKUP(B22,#REF!,10,FALSE),"")</f>
        <v/>
      </c>
      <c r="P22" s="17" t="str">
        <f>IFERROR(VLOOKUP(B22,#REF!,11,FALSE),"")</f>
        <v/>
      </c>
      <c r="Q22" s="17"/>
      <c r="R22" s="17" t="str">
        <f>IFERROR(VLOOKUP(B22,#REF!,12,FALSE),"")</f>
        <v/>
      </c>
      <c r="S22" s="16">
        <v>171000</v>
      </c>
      <c r="T22" s="16">
        <v>0</v>
      </c>
      <c r="U22" s="16">
        <v>0</v>
      </c>
      <c r="V22" s="18">
        <v>615000</v>
      </c>
      <c r="W22" s="19">
        <v>13.2</v>
      </c>
      <c r="X22" s="20">
        <v>13</v>
      </c>
      <c r="Y22" s="18">
        <v>46500</v>
      </c>
      <c r="Z22" s="16">
        <v>47177</v>
      </c>
      <c r="AA22" s="21">
        <v>1</v>
      </c>
      <c r="AB22" s="22">
        <f t="shared" si="5"/>
        <v>100</v>
      </c>
      <c r="AC22" s="16">
        <v>156625</v>
      </c>
      <c r="AD22" s="16">
        <v>215254</v>
      </c>
      <c r="AE22" s="16">
        <v>292039</v>
      </c>
      <c r="AF22" s="16">
        <v>186381</v>
      </c>
      <c r="AG22" s="14" t="s">
        <v>36</v>
      </c>
      <c r="AL22" s="2"/>
      <c r="AM22" s="2"/>
    </row>
    <row r="23" spans="1:39" ht="14.5">
      <c r="A23" s="17" t="str">
        <f t="shared" si="0"/>
        <v>Normal</v>
      </c>
      <c r="B23" s="13" t="s">
        <v>59</v>
      </c>
      <c r="C23" s="14" t="s">
        <v>57</v>
      </c>
      <c r="D23" s="19">
        <f t="shared" si="1"/>
        <v>0.3</v>
      </c>
      <c r="E23" s="19" t="str">
        <f t="shared" si="2"/>
        <v>--</v>
      </c>
      <c r="F23" s="19">
        <f t="shared" si="3"/>
        <v>8</v>
      </c>
      <c r="G23" s="19" t="str">
        <f t="shared" si="4"/>
        <v>--</v>
      </c>
      <c r="H23" s="15" t="str">
        <f>IFERROR(VLOOKUP(B23,#REF!,6,FALSE),"")</f>
        <v/>
      </c>
      <c r="I23" s="16">
        <v>282000</v>
      </c>
      <c r="J23" s="16">
        <v>282000</v>
      </c>
      <c r="K23" s="16" t="str">
        <f>IFERROR(VLOOKUP(B23,#REF!,9,FALSE),"")</f>
        <v/>
      </c>
      <c r="L23" s="16">
        <v>9000</v>
      </c>
      <c r="M23" s="9" t="e">
        <f>VLOOKUP(B23,#REF!,2,FALSE)</f>
        <v>#REF!</v>
      </c>
      <c r="N23" s="2" t="str">
        <f>IFERROR(VLOOKUP(B23,#REF!,39,FALSE),"")</f>
        <v/>
      </c>
      <c r="O23" s="17" t="str">
        <f>IFERROR(VLOOKUP(B23,#REF!,10,FALSE),"")</f>
        <v/>
      </c>
      <c r="P23" s="17" t="str">
        <f>IFERROR(VLOOKUP(B23,#REF!,11,FALSE),"")</f>
        <v/>
      </c>
      <c r="Q23" s="17"/>
      <c r="R23" s="17" t="str">
        <f>IFERROR(VLOOKUP(B23,#REF!,12,FALSE),"")</f>
        <v/>
      </c>
      <c r="S23" s="16">
        <v>9000</v>
      </c>
      <c r="T23" s="16">
        <v>0</v>
      </c>
      <c r="U23" s="16">
        <v>0</v>
      </c>
      <c r="V23" s="18">
        <v>291000</v>
      </c>
      <c r="W23" s="19">
        <v>8.3000000000000007</v>
      </c>
      <c r="X23" s="20" t="s">
        <v>34</v>
      </c>
      <c r="Y23" s="18">
        <v>35250</v>
      </c>
      <c r="Z23" s="16" t="s">
        <v>34</v>
      </c>
      <c r="AA23" s="21" t="s">
        <v>35</v>
      </c>
      <c r="AB23" s="22" t="str">
        <f t="shared" si="5"/>
        <v>E</v>
      </c>
      <c r="AC23" s="16">
        <v>0</v>
      </c>
      <c r="AD23" s="16">
        <v>0</v>
      </c>
      <c r="AE23" s="16">
        <v>0</v>
      </c>
      <c r="AF23" s="16">
        <v>0</v>
      </c>
      <c r="AG23" s="14" t="s">
        <v>36</v>
      </c>
      <c r="AL23" s="2"/>
      <c r="AM23" s="2"/>
    </row>
    <row r="24" spans="1:39" ht="14.5">
      <c r="A24" s="17" t="str">
        <f t="shared" si="0"/>
        <v>OverStock</v>
      </c>
      <c r="B24" s="13" t="s">
        <v>60</v>
      </c>
      <c r="C24" s="14" t="s">
        <v>57</v>
      </c>
      <c r="D24" s="19">
        <f t="shared" si="1"/>
        <v>4</v>
      </c>
      <c r="E24" s="19">
        <f t="shared" si="2"/>
        <v>2.3688835680990348</v>
      </c>
      <c r="F24" s="19">
        <f t="shared" si="3"/>
        <v>19.35483870967742</v>
      </c>
      <c r="G24" s="19">
        <f t="shared" si="4"/>
        <v>11.462339845640489</v>
      </c>
      <c r="H24" s="15" t="str">
        <f>IFERROR(VLOOKUP(B24,#REF!,6,FALSE),"")</f>
        <v/>
      </c>
      <c r="I24" s="16">
        <v>450000</v>
      </c>
      <c r="J24" s="16">
        <v>450000</v>
      </c>
      <c r="K24" s="16" t="str">
        <f>IFERROR(VLOOKUP(B24,#REF!,9,FALSE),"")</f>
        <v/>
      </c>
      <c r="L24" s="16">
        <v>93000</v>
      </c>
      <c r="M24" s="9" t="e">
        <f>VLOOKUP(B24,#REF!,2,FALSE)</f>
        <v>#REF!</v>
      </c>
      <c r="N24" s="2" t="str">
        <f>IFERROR(VLOOKUP(B24,#REF!,39,FALSE),"")</f>
        <v/>
      </c>
      <c r="O24" s="17" t="str">
        <f>IFERROR(VLOOKUP(B24,#REF!,10,FALSE),"")</f>
        <v/>
      </c>
      <c r="P24" s="17" t="str">
        <f>IFERROR(VLOOKUP(B24,#REF!,11,FALSE),"")</f>
        <v/>
      </c>
      <c r="Q24" s="17"/>
      <c r="R24" s="17" t="str">
        <f>IFERROR(VLOOKUP(B24,#REF!,12,FALSE),"")</f>
        <v/>
      </c>
      <c r="S24" s="16">
        <v>93000</v>
      </c>
      <c r="T24" s="16">
        <v>0</v>
      </c>
      <c r="U24" s="16">
        <v>0</v>
      </c>
      <c r="V24" s="18">
        <v>543000</v>
      </c>
      <c r="W24" s="19">
        <v>23.4</v>
      </c>
      <c r="X24" s="20">
        <v>13.8</v>
      </c>
      <c r="Y24" s="18">
        <v>23250</v>
      </c>
      <c r="Z24" s="16">
        <v>39259</v>
      </c>
      <c r="AA24" s="21">
        <v>1.7</v>
      </c>
      <c r="AB24" s="22">
        <f t="shared" si="5"/>
        <v>100</v>
      </c>
      <c r="AC24" s="16">
        <v>163657</v>
      </c>
      <c r="AD24" s="16">
        <v>134801</v>
      </c>
      <c r="AE24" s="16">
        <v>254705</v>
      </c>
      <c r="AF24" s="16">
        <v>157471</v>
      </c>
      <c r="AG24" s="14" t="s">
        <v>36</v>
      </c>
      <c r="AL24" s="2"/>
      <c r="AM24" s="2"/>
    </row>
    <row r="25" spans="1:39" ht="14.5">
      <c r="A25" s="17" t="str">
        <f t="shared" si="0"/>
        <v>OverStock</v>
      </c>
      <c r="B25" s="13" t="s">
        <v>61</v>
      </c>
      <c r="C25" s="14" t="s">
        <v>57</v>
      </c>
      <c r="D25" s="19">
        <f t="shared" si="1"/>
        <v>11.4</v>
      </c>
      <c r="E25" s="19">
        <f t="shared" si="2"/>
        <v>8.9364426833455521</v>
      </c>
      <c r="F25" s="19">
        <f t="shared" si="3"/>
        <v>11.662222222222223</v>
      </c>
      <c r="G25" s="19">
        <f t="shared" si="4"/>
        <v>9.1313183804901588</v>
      </c>
      <c r="H25" s="15" t="str">
        <f>IFERROR(VLOOKUP(B25,#REF!,6,FALSE),"")</f>
        <v/>
      </c>
      <c r="I25" s="16">
        <v>984000</v>
      </c>
      <c r="J25" s="16">
        <v>732000</v>
      </c>
      <c r="K25" s="16" t="str">
        <f>IFERROR(VLOOKUP(B25,#REF!,9,FALSE),"")</f>
        <v/>
      </c>
      <c r="L25" s="16">
        <v>963000</v>
      </c>
      <c r="M25" s="9" t="e">
        <f>VLOOKUP(B25,#REF!,2,FALSE)</f>
        <v>#REF!</v>
      </c>
      <c r="N25" s="2" t="str">
        <f>IFERROR(VLOOKUP(B25,#REF!,39,FALSE),"")</f>
        <v/>
      </c>
      <c r="O25" s="17" t="str">
        <f>IFERROR(VLOOKUP(B25,#REF!,10,FALSE),"")</f>
        <v/>
      </c>
      <c r="P25" s="17" t="str">
        <f>IFERROR(VLOOKUP(B25,#REF!,11,FALSE),"")</f>
        <v/>
      </c>
      <c r="Q25" s="17"/>
      <c r="R25" s="17" t="str">
        <f>IFERROR(VLOOKUP(B25,#REF!,12,FALSE),"")</f>
        <v/>
      </c>
      <c r="S25" s="16">
        <v>963000</v>
      </c>
      <c r="T25" s="16">
        <v>0</v>
      </c>
      <c r="U25" s="16">
        <v>0</v>
      </c>
      <c r="V25" s="18">
        <v>1947000</v>
      </c>
      <c r="W25" s="19">
        <v>23.1</v>
      </c>
      <c r="X25" s="20">
        <v>18.100000000000001</v>
      </c>
      <c r="Y25" s="18">
        <v>84375</v>
      </c>
      <c r="Z25" s="16">
        <v>107761</v>
      </c>
      <c r="AA25" s="21">
        <v>1.3</v>
      </c>
      <c r="AB25" s="22">
        <f t="shared" si="5"/>
        <v>100</v>
      </c>
      <c r="AC25" s="16">
        <v>164258</v>
      </c>
      <c r="AD25" s="16">
        <v>616314</v>
      </c>
      <c r="AE25" s="16">
        <v>760072</v>
      </c>
      <c r="AF25" s="16">
        <v>469600</v>
      </c>
      <c r="AG25" s="14" t="s">
        <v>36</v>
      </c>
      <c r="AL25" s="2"/>
      <c r="AM25" s="2"/>
    </row>
    <row r="26" spans="1:39" ht="14.5">
      <c r="A26" s="17" t="str">
        <f t="shared" si="0"/>
        <v>Normal</v>
      </c>
      <c r="B26" s="13" t="s">
        <v>62</v>
      </c>
      <c r="C26" s="14" t="s">
        <v>57</v>
      </c>
      <c r="D26" s="19">
        <f t="shared" si="1"/>
        <v>3.9</v>
      </c>
      <c r="E26" s="19">
        <f t="shared" si="2"/>
        <v>2.4942759564588957</v>
      </c>
      <c r="F26" s="19">
        <f t="shared" si="3"/>
        <v>5.132075471698113</v>
      </c>
      <c r="G26" s="19">
        <f t="shared" si="4"/>
        <v>3.261745481523171</v>
      </c>
      <c r="H26" s="15" t="str">
        <f>IFERROR(VLOOKUP(B26,#REF!,6,FALSE),"")</f>
        <v/>
      </c>
      <c r="I26" s="16">
        <v>510000</v>
      </c>
      <c r="J26" s="16">
        <v>510000</v>
      </c>
      <c r="K26" s="16" t="str">
        <f>IFERROR(VLOOKUP(B26,#REF!,9,FALSE),"")</f>
        <v/>
      </c>
      <c r="L26" s="16">
        <v>390000</v>
      </c>
      <c r="M26" s="9" t="e">
        <f>VLOOKUP(B26,#REF!,2,FALSE)</f>
        <v>#REF!</v>
      </c>
      <c r="N26" s="2" t="str">
        <f>IFERROR(VLOOKUP(B26,#REF!,39,FALSE),"")</f>
        <v/>
      </c>
      <c r="O26" s="17" t="str">
        <f>IFERROR(VLOOKUP(B26,#REF!,10,FALSE),"")</f>
        <v/>
      </c>
      <c r="P26" s="17" t="str">
        <f>IFERROR(VLOOKUP(B26,#REF!,11,FALSE),"")</f>
        <v/>
      </c>
      <c r="Q26" s="17"/>
      <c r="R26" s="17" t="str">
        <f>IFERROR(VLOOKUP(B26,#REF!,12,FALSE),"")</f>
        <v/>
      </c>
      <c r="S26" s="16">
        <v>390000</v>
      </c>
      <c r="T26" s="16">
        <v>0</v>
      </c>
      <c r="U26" s="16">
        <v>0</v>
      </c>
      <c r="V26" s="18">
        <v>900000</v>
      </c>
      <c r="W26" s="19">
        <v>9.1</v>
      </c>
      <c r="X26" s="20">
        <v>5.8</v>
      </c>
      <c r="Y26" s="18">
        <v>99375</v>
      </c>
      <c r="Z26" s="16">
        <v>156358</v>
      </c>
      <c r="AA26" s="21">
        <v>1.6</v>
      </c>
      <c r="AB26" s="22">
        <f t="shared" si="5"/>
        <v>100</v>
      </c>
      <c r="AC26" s="16">
        <v>543191</v>
      </c>
      <c r="AD26" s="16">
        <v>695036</v>
      </c>
      <c r="AE26" s="16">
        <v>675984</v>
      </c>
      <c r="AF26" s="16">
        <v>506988</v>
      </c>
      <c r="AG26" s="14" t="s">
        <v>36</v>
      </c>
      <c r="AL26" s="2"/>
      <c r="AM26" s="2"/>
    </row>
    <row r="27" spans="1:39" ht="14.5">
      <c r="A27" s="17" t="str">
        <f t="shared" si="0"/>
        <v>Normal</v>
      </c>
      <c r="B27" s="13" t="s">
        <v>63</v>
      </c>
      <c r="C27" s="14" t="s">
        <v>40</v>
      </c>
      <c r="D27" s="19">
        <f t="shared" si="1"/>
        <v>2.9</v>
      </c>
      <c r="E27" s="19">
        <f t="shared" si="2"/>
        <v>4.1302892626721546</v>
      </c>
      <c r="F27" s="19">
        <f t="shared" si="3"/>
        <v>7.8987341772151902</v>
      </c>
      <c r="G27" s="19">
        <f t="shared" si="4"/>
        <v>11.109053878911313</v>
      </c>
      <c r="H27" s="15" t="str">
        <f>IFERROR(VLOOKUP(B27,#REF!,6,FALSE),"")</f>
        <v/>
      </c>
      <c r="I27" s="16">
        <v>780000</v>
      </c>
      <c r="J27" s="16">
        <v>0</v>
      </c>
      <c r="K27" s="16" t="str">
        <f>IFERROR(VLOOKUP(B27,#REF!,9,FALSE),"")</f>
        <v/>
      </c>
      <c r="L27" s="16">
        <v>290000</v>
      </c>
      <c r="M27" s="9" t="e">
        <f>VLOOKUP(B27,#REF!,2,FALSE)</f>
        <v>#REF!</v>
      </c>
      <c r="N27" s="2" t="str">
        <f>IFERROR(VLOOKUP(B27,#REF!,39,FALSE),"")</f>
        <v/>
      </c>
      <c r="O27" s="17" t="str">
        <f>IFERROR(VLOOKUP(B27,#REF!,10,FALSE),"")</f>
        <v/>
      </c>
      <c r="P27" s="17" t="str">
        <f>IFERROR(VLOOKUP(B27,#REF!,11,FALSE),"")</f>
        <v/>
      </c>
      <c r="Q27" s="17"/>
      <c r="R27" s="17" t="str">
        <f>IFERROR(VLOOKUP(B27,#REF!,12,FALSE),"")</f>
        <v/>
      </c>
      <c r="S27" s="16">
        <v>290000</v>
      </c>
      <c r="T27" s="16">
        <v>0</v>
      </c>
      <c r="U27" s="16">
        <v>0</v>
      </c>
      <c r="V27" s="18">
        <v>1070000</v>
      </c>
      <c r="W27" s="19">
        <v>10.8</v>
      </c>
      <c r="X27" s="20">
        <v>15.2</v>
      </c>
      <c r="Y27" s="18">
        <v>98750</v>
      </c>
      <c r="Z27" s="16">
        <v>70213</v>
      </c>
      <c r="AA27" s="21">
        <v>0.7</v>
      </c>
      <c r="AB27" s="22">
        <f t="shared" si="5"/>
        <v>100</v>
      </c>
      <c r="AC27" s="16">
        <v>342160</v>
      </c>
      <c r="AD27" s="16">
        <v>289760</v>
      </c>
      <c r="AE27" s="16">
        <v>0</v>
      </c>
      <c r="AF27" s="16">
        <v>0</v>
      </c>
      <c r="AG27" s="14" t="s">
        <v>36</v>
      </c>
      <c r="AL27" s="2"/>
      <c r="AM27" s="2"/>
    </row>
    <row r="28" spans="1:39" ht="14.5">
      <c r="A28" s="17" t="str">
        <f t="shared" si="0"/>
        <v>OverStock</v>
      </c>
      <c r="B28" s="13" t="s">
        <v>64</v>
      </c>
      <c r="C28" s="14" t="s">
        <v>40</v>
      </c>
      <c r="D28" s="19">
        <f t="shared" si="1"/>
        <v>6</v>
      </c>
      <c r="E28" s="19">
        <f t="shared" si="2"/>
        <v>4.319654427645788</v>
      </c>
      <c r="F28" s="19">
        <f t="shared" si="3"/>
        <v>14</v>
      </c>
      <c r="G28" s="19">
        <f t="shared" si="4"/>
        <v>10.079193664506839</v>
      </c>
      <c r="H28" s="15" t="str">
        <f>IFERROR(VLOOKUP(B28,#REF!,6,FALSE),"")</f>
        <v/>
      </c>
      <c r="I28" s="16">
        <v>56000</v>
      </c>
      <c r="J28" s="16">
        <v>56000</v>
      </c>
      <c r="K28" s="16" t="str">
        <f>IFERROR(VLOOKUP(B28,#REF!,9,FALSE),"")</f>
        <v/>
      </c>
      <c r="L28" s="16">
        <v>24000</v>
      </c>
      <c r="M28" s="9" t="e">
        <f>VLOOKUP(B28,#REF!,2,FALSE)</f>
        <v>#REF!</v>
      </c>
      <c r="N28" s="2" t="str">
        <f>IFERROR(VLOOKUP(B28,#REF!,39,FALSE),"")</f>
        <v/>
      </c>
      <c r="O28" s="17" t="str">
        <f>IFERROR(VLOOKUP(B28,#REF!,10,FALSE),"")</f>
        <v/>
      </c>
      <c r="P28" s="17" t="str">
        <f>IFERROR(VLOOKUP(B28,#REF!,11,FALSE),"")</f>
        <v/>
      </c>
      <c r="Q28" s="17"/>
      <c r="R28" s="17" t="str">
        <f>IFERROR(VLOOKUP(B28,#REF!,12,FALSE),"")</f>
        <v/>
      </c>
      <c r="S28" s="16">
        <v>24000</v>
      </c>
      <c r="T28" s="16">
        <v>0</v>
      </c>
      <c r="U28" s="16">
        <v>0</v>
      </c>
      <c r="V28" s="18">
        <v>80000</v>
      </c>
      <c r="W28" s="19">
        <v>20</v>
      </c>
      <c r="X28" s="20">
        <v>14.4</v>
      </c>
      <c r="Y28" s="18">
        <v>4000</v>
      </c>
      <c r="Z28" s="16">
        <v>5556</v>
      </c>
      <c r="AA28" s="21">
        <v>1.4</v>
      </c>
      <c r="AB28" s="22">
        <f t="shared" si="5"/>
        <v>100</v>
      </c>
      <c r="AC28" s="16">
        <v>24532</v>
      </c>
      <c r="AD28" s="16">
        <v>21976</v>
      </c>
      <c r="AE28" s="16">
        <v>22971</v>
      </c>
      <c r="AF28" s="16">
        <v>17905</v>
      </c>
      <c r="AG28" s="14" t="s">
        <v>36</v>
      </c>
      <c r="AL28" s="2"/>
      <c r="AM28" s="2"/>
    </row>
    <row r="29" spans="1:39" ht="14.5">
      <c r="A29" s="17" t="str">
        <f t="shared" si="0"/>
        <v>FCST</v>
      </c>
      <c r="B29" s="13" t="s">
        <v>65</v>
      </c>
      <c r="C29" s="14" t="s">
        <v>40</v>
      </c>
      <c r="D29" s="19" t="str">
        <f t="shared" si="1"/>
        <v>前八週無拉料</v>
      </c>
      <c r="E29" s="19" t="str">
        <f t="shared" si="2"/>
        <v>--</v>
      </c>
      <c r="F29" s="19" t="str">
        <f t="shared" si="3"/>
        <v>--</v>
      </c>
      <c r="G29" s="19" t="str">
        <f t="shared" si="4"/>
        <v>--</v>
      </c>
      <c r="H29" s="15" t="str">
        <f>IFERROR(VLOOKUP(B29,#REF!,6,FALSE),"")</f>
        <v/>
      </c>
      <c r="I29" s="16">
        <v>0</v>
      </c>
      <c r="J29" s="16">
        <v>0</v>
      </c>
      <c r="K29" s="16" t="str">
        <f>IFERROR(VLOOKUP(B29,#REF!,9,FALSE),"")</f>
        <v/>
      </c>
      <c r="L29" s="16">
        <v>0</v>
      </c>
      <c r="M29" s="9" t="e">
        <f>VLOOKUP(B29,#REF!,2,FALSE)</f>
        <v>#REF!</v>
      </c>
      <c r="N29" s="2" t="str">
        <f>IFERROR(VLOOKUP(B29,#REF!,39,FALSE),"")</f>
        <v/>
      </c>
      <c r="O29" s="17" t="str">
        <f>IFERROR(VLOOKUP(B29,#REF!,10,FALSE),"")</f>
        <v/>
      </c>
      <c r="P29" s="17" t="str">
        <f>IFERROR(VLOOKUP(B29,#REF!,11,FALSE),"")</f>
        <v/>
      </c>
      <c r="Q29" s="17"/>
      <c r="R29" s="17" t="str">
        <f>IFERROR(VLOOKUP(B29,#REF!,12,FALSE),"")</f>
        <v/>
      </c>
      <c r="S29" s="16">
        <v>0</v>
      </c>
      <c r="T29" s="16">
        <v>0</v>
      </c>
      <c r="U29" s="16">
        <v>0</v>
      </c>
      <c r="V29" s="18">
        <v>0</v>
      </c>
      <c r="W29" s="19" t="s">
        <v>34</v>
      </c>
      <c r="X29" s="20">
        <v>0</v>
      </c>
      <c r="Y29" s="18">
        <v>0</v>
      </c>
      <c r="Z29" s="16">
        <v>12</v>
      </c>
      <c r="AA29" s="21" t="s">
        <v>52</v>
      </c>
      <c r="AB29" s="22" t="str">
        <f t="shared" si="5"/>
        <v>F</v>
      </c>
      <c r="AC29" s="16">
        <v>0</v>
      </c>
      <c r="AD29" s="16">
        <v>107</v>
      </c>
      <c r="AE29" s="16">
        <v>283</v>
      </c>
      <c r="AF29" s="16">
        <v>112</v>
      </c>
      <c r="AG29" s="14" t="s">
        <v>36</v>
      </c>
      <c r="AL29" s="2"/>
      <c r="AM29" s="2"/>
    </row>
    <row r="30" spans="1:39" ht="14.5">
      <c r="A30" s="17" t="str">
        <f t="shared" si="0"/>
        <v>OverStock</v>
      </c>
      <c r="B30" s="13" t="s">
        <v>66</v>
      </c>
      <c r="C30" s="14" t="s">
        <v>40</v>
      </c>
      <c r="D30" s="19">
        <f t="shared" si="1"/>
        <v>19.899999999999999</v>
      </c>
      <c r="E30" s="19">
        <f t="shared" si="2"/>
        <v>21.156977301024806</v>
      </c>
      <c r="F30" s="19">
        <f t="shared" si="3"/>
        <v>0</v>
      </c>
      <c r="G30" s="19">
        <f t="shared" si="4"/>
        <v>0</v>
      </c>
      <c r="H30" s="15" t="str">
        <f>IFERROR(VLOOKUP(B30,#REF!,6,FALSE),"")</f>
        <v/>
      </c>
      <c r="I30" s="16">
        <v>0</v>
      </c>
      <c r="J30" s="16">
        <v>0</v>
      </c>
      <c r="K30" s="16" t="str">
        <f>IFERROR(VLOOKUP(B30,#REF!,9,FALSE),"")</f>
        <v/>
      </c>
      <c r="L30" s="16">
        <v>2209000</v>
      </c>
      <c r="M30" s="9" t="e">
        <f>VLOOKUP(B30,#REF!,2,FALSE)</f>
        <v>#REF!</v>
      </c>
      <c r="N30" s="2" t="str">
        <f>IFERROR(VLOOKUP(B30,#REF!,39,FALSE),"")</f>
        <v/>
      </c>
      <c r="O30" s="17" t="str">
        <f>IFERROR(VLOOKUP(B30,#REF!,10,FALSE),"")</f>
        <v/>
      </c>
      <c r="P30" s="17" t="str">
        <f>IFERROR(VLOOKUP(B30,#REF!,11,FALSE),"")</f>
        <v/>
      </c>
      <c r="Q30" s="17"/>
      <c r="R30" s="17" t="str">
        <f>IFERROR(VLOOKUP(B30,#REF!,12,FALSE),"")</f>
        <v/>
      </c>
      <c r="S30" s="16">
        <v>2209000</v>
      </c>
      <c r="T30" s="16">
        <v>0</v>
      </c>
      <c r="U30" s="16">
        <v>0</v>
      </c>
      <c r="V30" s="18">
        <v>2209000</v>
      </c>
      <c r="W30" s="19">
        <v>19.899999999999999</v>
      </c>
      <c r="X30" s="20">
        <v>21.2</v>
      </c>
      <c r="Y30" s="18">
        <v>111250</v>
      </c>
      <c r="Z30" s="16">
        <v>104410</v>
      </c>
      <c r="AA30" s="21">
        <v>0.9</v>
      </c>
      <c r="AB30" s="22">
        <f t="shared" si="5"/>
        <v>100</v>
      </c>
      <c r="AC30" s="16">
        <v>281077</v>
      </c>
      <c r="AD30" s="16">
        <v>526005</v>
      </c>
      <c r="AE30" s="16">
        <v>569424</v>
      </c>
      <c r="AF30" s="16">
        <v>436348</v>
      </c>
      <c r="AG30" s="14" t="s">
        <v>36</v>
      </c>
      <c r="AL30" s="2"/>
      <c r="AM30" s="2"/>
    </row>
    <row r="31" spans="1:39" ht="14.5">
      <c r="A31" s="17" t="str">
        <f t="shared" si="0"/>
        <v>OverStock</v>
      </c>
      <c r="B31" s="13" t="s">
        <v>67</v>
      </c>
      <c r="C31" s="14" t="s">
        <v>40</v>
      </c>
      <c r="D31" s="19">
        <f t="shared" si="1"/>
        <v>20</v>
      </c>
      <c r="E31" s="19" t="str">
        <f t="shared" si="2"/>
        <v>--</v>
      </c>
      <c r="F31" s="19">
        <f t="shared" si="3"/>
        <v>104</v>
      </c>
      <c r="G31" s="19" t="str">
        <f t="shared" si="4"/>
        <v>--</v>
      </c>
      <c r="H31" s="15" t="str">
        <f>IFERROR(VLOOKUP(B31,#REF!,6,FALSE),"")</f>
        <v/>
      </c>
      <c r="I31" s="16">
        <v>78000</v>
      </c>
      <c r="J31" s="16">
        <v>6000</v>
      </c>
      <c r="K31" s="16" t="str">
        <f>IFERROR(VLOOKUP(B31,#REF!,9,FALSE),"")</f>
        <v/>
      </c>
      <c r="L31" s="16">
        <v>15000</v>
      </c>
      <c r="M31" s="9" t="e">
        <f>VLOOKUP(B31,#REF!,2,FALSE)</f>
        <v>#REF!</v>
      </c>
      <c r="N31" s="2" t="str">
        <f>IFERROR(VLOOKUP(B31,#REF!,39,FALSE),"")</f>
        <v/>
      </c>
      <c r="O31" s="17" t="str">
        <f>IFERROR(VLOOKUP(B31,#REF!,10,FALSE),"")</f>
        <v/>
      </c>
      <c r="P31" s="17" t="str">
        <f>IFERROR(VLOOKUP(B31,#REF!,11,FALSE),"")</f>
        <v/>
      </c>
      <c r="Q31" s="17"/>
      <c r="R31" s="17" t="str">
        <f>IFERROR(VLOOKUP(B31,#REF!,12,FALSE),"")</f>
        <v/>
      </c>
      <c r="S31" s="16">
        <v>15000</v>
      </c>
      <c r="T31" s="16">
        <v>0</v>
      </c>
      <c r="U31" s="16">
        <v>0</v>
      </c>
      <c r="V31" s="18">
        <v>93000</v>
      </c>
      <c r="W31" s="19">
        <v>124</v>
      </c>
      <c r="X31" s="20" t="s">
        <v>34</v>
      </c>
      <c r="Y31" s="18">
        <v>750</v>
      </c>
      <c r="Z31" s="16">
        <v>0</v>
      </c>
      <c r="AA31" s="21" t="s">
        <v>35</v>
      </c>
      <c r="AB31" s="22" t="str">
        <f t="shared" si="5"/>
        <v>E</v>
      </c>
      <c r="AC31" s="16">
        <v>0</v>
      </c>
      <c r="AD31" s="16">
        <v>0</v>
      </c>
      <c r="AE31" s="16">
        <v>20876</v>
      </c>
      <c r="AF31" s="16">
        <v>33000</v>
      </c>
      <c r="AG31" s="14" t="s">
        <v>36</v>
      </c>
      <c r="AL31" s="2"/>
      <c r="AM31" s="2"/>
    </row>
    <row r="32" spans="1:39" ht="14.5">
      <c r="A32" s="17" t="str">
        <f t="shared" si="0"/>
        <v>OverStock</v>
      </c>
      <c r="B32" s="13" t="s">
        <v>68</v>
      </c>
      <c r="C32" s="14" t="s">
        <v>40</v>
      </c>
      <c r="D32" s="19">
        <f t="shared" si="1"/>
        <v>35.299999999999997</v>
      </c>
      <c r="E32" s="19">
        <f t="shared" si="2"/>
        <v>16.650376989667691</v>
      </c>
      <c r="F32" s="19">
        <f t="shared" si="3"/>
        <v>24.444444444444443</v>
      </c>
      <c r="G32" s="19">
        <f t="shared" si="4"/>
        <v>11.519128734990225</v>
      </c>
      <c r="H32" s="15" t="str">
        <f>IFERROR(VLOOKUP(B32,#REF!,6,FALSE),"")</f>
        <v/>
      </c>
      <c r="I32" s="16">
        <v>330000</v>
      </c>
      <c r="J32" s="16">
        <v>30000</v>
      </c>
      <c r="K32" s="16" t="str">
        <f>IFERROR(VLOOKUP(B32,#REF!,9,FALSE),"")</f>
        <v/>
      </c>
      <c r="L32" s="16">
        <v>477000</v>
      </c>
      <c r="M32" s="9" t="e">
        <f>VLOOKUP(B32,#REF!,2,FALSE)</f>
        <v>#REF!</v>
      </c>
      <c r="N32" s="2" t="str">
        <f>IFERROR(VLOOKUP(B32,#REF!,39,FALSE),"")</f>
        <v/>
      </c>
      <c r="O32" s="17" t="str">
        <f>IFERROR(VLOOKUP(B32,#REF!,10,FALSE),"")</f>
        <v/>
      </c>
      <c r="P32" s="17" t="str">
        <f>IFERROR(VLOOKUP(B32,#REF!,11,FALSE),"")</f>
        <v/>
      </c>
      <c r="Q32" s="17"/>
      <c r="R32" s="17" t="str">
        <f>IFERROR(VLOOKUP(B32,#REF!,12,FALSE),"")</f>
        <v/>
      </c>
      <c r="S32" s="16">
        <v>477000</v>
      </c>
      <c r="T32" s="16">
        <v>0</v>
      </c>
      <c r="U32" s="16">
        <v>0</v>
      </c>
      <c r="V32" s="18">
        <v>807000</v>
      </c>
      <c r="W32" s="19">
        <v>59.8</v>
      </c>
      <c r="X32" s="20">
        <v>28.2</v>
      </c>
      <c r="Y32" s="18">
        <v>13500</v>
      </c>
      <c r="Z32" s="16">
        <v>28648</v>
      </c>
      <c r="AA32" s="21">
        <v>2.1</v>
      </c>
      <c r="AB32" s="22">
        <f t="shared" si="5"/>
        <v>150</v>
      </c>
      <c r="AC32" s="16">
        <v>105801</v>
      </c>
      <c r="AD32" s="16">
        <v>115017</v>
      </c>
      <c r="AE32" s="16">
        <v>130674</v>
      </c>
      <c r="AF32" s="16">
        <v>155275</v>
      </c>
      <c r="AG32" s="14" t="s">
        <v>36</v>
      </c>
      <c r="AL32" s="2"/>
      <c r="AM32" s="2"/>
    </row>
    <row r="33" spans="1:39" ht="14.5">
      <c r="A33" s="17" t="str">
        <f t="shared" si="0"/>
        <v>FCST</v>
      </c>
      <c r="B33" s="13" t="s">
        <v>69</v>
      </c>
      <c r="C33" s="14" t="s">
        <v>40</v>
      </c>
      <c r="D33" s="19" t="str">
        <f t="shared" si="1"/>
        <v>前八週無拉料</v>
      </c>
      <c r="E33" s="19" t="str">
        <f t="shared" si="2"/>
        <v>--</v>
      </c>
      <c r="F33" s="19" t="str">
        <f t="shared" si="3"/>
        <v>--</v>
      </c>
      <c r="G33" s="19" t="str">
        <f t="shared" si="4"/>
        <v>--</v>
      </c>
      <c r="H33" s="15" t="str">
        <f>IFERROR(VLOOKUP(B33,#REF!,6,FALSE),"")</f>
        <v/>
      </c>
      <c r="I33" s="16">
        <v>0</v>
      </c>
      <c r="J33" s="16">
        <v>0</v>
      </c>
      <c r="K33" s="16" t="str">
        <f>IFERROR(VLOOKUP(B33,#REF!,9,FALSE),"")</f>
        <v/>
      </c>
      <c r="L33" s="16">
        <v>0</v>
      </c>
      <c r="M33" s="9" t="e">
        <f>VLOOKUP(B33,#REF!,2,FALSE)</f>
        <v>#REF!</v>
      </c>
      <c r="N33" s="2" t="str">
        <f>IFERROR(VLOOKUP(B33,#REF!,39,FALSE),"")</f>
        <v/>
      </c>
      <c r="O33" s="17" t="str">
        <f>IFERROR(VLOOKUP(B33,#REF!,10,FALSE),"")</f>
        <v/>
      </c>
      <c r="P33" s="17" t="str">
        <f>IFERROR(VLOOKUP(B33,#REF!,11,FALSE),"")</f>
        <v/>
      </c>
      <c r="Q33" s="17"/>
      <c r="R33" s="17" t="str">
        <f>IFERROR(VLOOKUP(B33,#REF!,12,FALSE),"")</f>
        <v/>
      </c>
      <c r="S33" s="16">
        <v>0</v>
      </c>
      <c r="T33" s="16">
        <v>0</v>
      </c>
      <c r="U33" s="16">
        <v>0</v>
      </c>
      <c r="V33" s="18">
        <v>0</v>
      </c>
      <c r="W33" s="19" t="s">
        <v>34</v>
      </c>
      <c r="X33" s="20">
        <v>0</v>
      </c>
      <c r="Y33" s="18">
        <v>0</v>
      </c>
      <c r="Z33" s="16">
        <v>4208</v>
      </c>
      <c r="AA33" s="21" t="s">
        <v>52</v>
      </c>
      <c r="AB33" s="22" t="str">
        <f t="shared" si="5"/>
        <v>F</v>
      </c>
      <c r="AC33" s="16">
        <v>21851</v>
      </c>
      <c r="AD33" s="16">
        <v>16024</v>
      </c>
      <c r="AE33" s="16">
        <v>18022</v>
      </c>
      <c r="AF33" s="16">
        <v>14795</v>
      </c>
      <c r="AG33" s="14" t="s">
        <v>36</v>
      </c>
      <c r="AL33" s="2"/>
      <c r="AM33" s="2"/>
    </row>
    <row r="34" spans="1:39" ht="14.5">
      <c r="A34" s="17" t="str">
        <f t="shared" si="0"/>
        <v>OverStock</v>
      </c>
      <c r="B34" s="13" t="s">
        <v>70</v>
      </c>
      <c r="C34" s="14" t="s">
        <v>40</v>
      </c>
      <c r="D34" s="19">
        <f t="shared" si="1"/>
        <v>72</v>
      </c>
      <c r="E34" s="19">
        <f t="shared" si="2"/>
        <v>14.352159468438538</v>
      </c>
      <c r="F34" s="19">
        <f t="shared" si="3"/>
        <v>74.666666666666671</v>
      </c>
      <c r="G34" s="19">
        <f t="shared" si="4"/>
        <v>14.883720930232558</v>
      </c>
      <c r="H34" s="15" t="str">
        <f>IFERROR(VLOOKUP(B34,#REF!,6,FALSE),"")</f>
        <v/>
      </c>
      <c r="I34" s="16">
        <v>112000</v>
      </c>
      <c r="J34" s="16">
        <v>112000</v>
      </c>
      <c r="K34" s="16" t="str">
        <f>IFERROR(VLOOKUP(B34,#REF!,9,FALSE),"")</f>
        <v/>
      </c>
      <c r="L34" s="16">
        <v>108000</v>
      </c>
      <c r="M34" s="9" t="e">
        <f>VLOOKUP(B34,#REF!,2,FALSE)</f>
        <v>#REF!</v>
      </c>
      <c r="N34" s="2" t="str">
        <f>IFERROR(VLOOKUP(B34,#REF!,39,FALSE),"")</f>
        <v/>
      </c>
      <c r="O34" s="17" t="str">
        <f>IFERROR(VLOOKUP(B34,#REF!,10,FALSE),"")</f>
        <v/>
      </c>
      <c r="P34" s="17" t="str">
        <f>IFERROR(VLOOKUP(B34,#REF!,11,FALSE),"")</f>
        <v/>
      </c>
      <c r="Q34" s="17"/>
      <c r="R34" s="17" t="str">
        <f>IFERROR(VLOOKUP(B34,#REF!,12,FALSE),"")</f>
        <v/>
      </c>
      <c r="S34" s="16">
        <v>108000</v>
      </c>
      <c r="T34" s="16">
        <v>0</v>
      </c>
      <c r="U34" s="16">
        <v>0</v>
      </c>
      <c r="V34" s="18">
        <v>220000</v>
      </c>
      <c r="W34" s="19">
        <v>146.69999999999999</v>
      </c>
      <c r="X34" s="20">
        <v>29.2</v>
      </c>
      <c r="Y34" s="18">
        <v>1500</v>
      </c>
      <c r="Z34" s="16">
        <v>7525</v>
      </c>
      <c r="AA34" s="21">
        <v>5</v>
      </c>
      <c r="AB34" s="22">
        <f t="shared" si="5"/>
        <v>150</v>
      </c>
      <c r="AC34" s="16">
        <v>27727</v>
      </c>
      <c r="AD34" s="16">
        <v>30000</v>
      </c>
      <c r="AE34" s="16">
        <v>24000</v>
      </c>
      <c r="AF34" s="16">
        <v>20000</v>
      </c>
      <c r="AG34" s="14" t="s">
        <v>36</v>
      </c>
      <c r="AL34" s="2"/>
      <c r="AM34" s="2"/>
    </row>
    <row r="35" spans="1:39" ht="14.5">
      <c r="A35" s="17" t="str">
        <f t="shared" ref="A35:A66" si="6">IF(OR(Y35=0,LEN(Y35)=0)*OR(Z35=0,LEN(Z35)=0),IF(V35&gt;0,"ZeroZero","None"),IF(IF(LEN(W35)=0,0,W35)&gt;16,"OverStock",IF(Y35=0,"FCST","Normal")))</f>
        <v>Normal</v>
      </c>
      <c r="B35" s="13" t="s">
        <v>71</v>
      </c>
      <c r="C35" s="14" t="s">
        <v>40</v>
      </c>
      <c r="D35" s="19">
        <f t="shared" si="1"/>
        <v>8</v>
      </c>
      <c r="E35" s="19" t="str">
        <f t="shared" ref="E35:E66" si="7">IF(OR(X35=0,LEN(X35)=0),"--",L35/Z35)</f>
        <v>--</v>
      </c>
      <c r="F35" s="19">
        <f t="shared" ref="F35:F66" si="8">IF(Y35=0,"--",I35/Y35)</f>
        <v>0</v>
      </c>
      <c r="G35" s="19" t="str">
        <f t="shared" ref="G35:G66" si="9">IF(OR(X35=0,LEN(X35)=0),"--",I35/Z35)</f>
        <v>--</v>
      </c>
      <c r="H35" s="15" t="str">
        <f>IFERROR(VLOOKUP(B35,#REF!,6,FALSE),"")</f>
        <v/>
      </c>
      <c r="I35" s="16">
        <v>0</v>
      </c>
      <c r="J35" s="16">
        <v>0</v>
      </c>
      <c r="K35" s="16" t="str">
        <f>IFERROR(VLOOKUP(B35,#REF!,9,FALSE),"")</f>
        <v/>
      </c>
      <c r="L35" s="16">
        <v>6000</v>
      </c>
      <c r="M35" s="9" t="e">
        <f>VLOOKUP(B35,#REF!,2,FALSE)</f>
        <v>#REF!</v>
      </c>
      <c r="N35" s="2" t="str">
        <f>IFERROR(VLOOKUP(B35,#REF!,39,FALSE),"")</f>
        <v/>
      </c>
      <c r="O35" s="17" t="str">
        <f>IFERROR(VLOOKUP(B35,#REF!,10,FALSE),"")</f>
        <v/>
      </c>
      <c r="P35" s="17" t="str">
        <f>IFERROR(VLOOKUP(B35,#REF!,11,FALSE),"")</f>
        <v/>
      </c>
      <c r="Q35" s="17"/>
      <c r="R35" s="17" t="str">
        <f>IFERROR(VLOOKUP(B35,#REF!,12,FALSE),"")</f>
        <v/>
      </c>
      <c r="S35" s="16">
        <v>6000</v>
      </c>
      <c r="T35" s="16">
        <v>0</v>
      </c>
      <c r="U35" s="16">
        <v>0</v>
      </c>
      <c r="V35" s="18">
        <v>6000</v>
      </c>
      <c r="W35" s="19">
        <v>8</v>
      </c>
      <c r="X35" s="20" t="s">
        <v>34</v>
      </c>
      <c r="Y35" s="18">
        <v>750</v>
      </c>
      <c r="Z35" s="16" t="s">
        <v>34</v>
      </c>
      <c r="AA35" s="21" t="s">
        <v>35</v>
      </c>
      <c r="AB35" s="22" t="str">
        <f t="shared" si="5"/>
        <v>E</v>
      </c>
      <c r="AC35" s="16">
        <v>0</v>
      </c>
      <c r="AD35" s="16">
        <v>0</v>
      </c>
      <c r="AE35" s="16">
        <v>0</v>
      </c>
      <c r="AF35" s="16">
        <v>0</v>
      </c>
      <c r="AG35" s="14" t="s">
        <v>36</v>
      </c>
      <c r="AL35" s="2"/>
      <c r="AM35" s="2"/>
    </row>
    <row r="36" spans="1:39" ht="14.5">
      <c r="A36" s="17" t="str">
        <f t="shared" si="6"/>
        <v>Normal</v>
      </c>
      <c r="B36" s="13" t="s">
        <v>72</v>
      </c>
      <c r="C36" s="14" t="s">
        <v>40</v>
      </c>
      <c r="D36" s="19">
        <f t="shared" ref="D36:D67" si="10">IF(Y36=0,"前八週無拉料",ROUND(L36/Y36,1))</f>
        <v>0</v>
      </c>
      <c r="E36" s="19">
        <f t="shared" si="7"/>
        <v>0</v>
      </c>
      <c r="F36" s="19">
        <f t="shared" si="8"/>
        <v>13.333333333333334</v>
      </c>
      <c r="G36" s="19">
        <f t="shared" si="9"/>
        <v>78.125</v>
      </c>
      <c r="H36" s="15" t="str">
        <f>IFERROR(VLOOKUP(B36,#REF!,6,FALSE),"")</f>
        <v/>
      </c>
      <c r="I36" s="16">
        <v>15000</v>
      </c>
      <c r="J36" s="16">
        <v>0</v>
      </c>
      <c r="K36" s="16" t="str">
        <f>IFERROR(VLOOKUP(B36,#REF!,9,FALSE),"")</f>
        <v/>
      </c>
      <c r="L36" s="16">
        <v>0</v>
      </c>
      <c r="M36" s="9" t="e">
        <f>VLOOKUP(B36,#REF!,2,FALSE)</f>
        <v>#REF!</v>
      </c>
      <c r="N36" s="2" t="str">
        <f>IFERROR(VLOOKUP(B36,#REF!,39,FALSE),"")</f>
        <v/>
      </c>
      <c r="O36" s="17" t="str">
        <f>IFERROR(VLOOKUP(B36,#REF!,10,FALSE),"")</f>
        <v/>
      </c>
      <c r="P36" s="17" t="str">
        <f>IFERROR(VLOOKUP(B36,#REF!,11,FALSE),"")</f>
        <v/>
      </c>
      <c r="Q36" s="17"/>
      <c r="R36" s="17" t="str">
        <f>IFERROR(VLOOKUP(B36,#REF!,12,FALSE),"")</f>
        <v/>
      </c>
      <c r="S36" s="16">
        <v>0</v>
      </c>
      <c r="T36" s="16">
        <v>0</v>
      </c>
      <c r="U36" s="16">
        <v>0</v>
      </c>
      <c r="V36" s="18">
        <v>15000</v>
      </c>
      <c r="W36" s="19">
        <v>13.3</v>
      </c>
      <c r="X36" s="20">
        <v>78.099999999999994</v>
      </c>
      <c r="Y36" s="18">
        <v>1125</v>
      </c>
      <c r="Z36" s="16">
        <v>192</v>
      </c>
      <c r="AA36" s="21">
        <v>0.2</v>
      </c>
      <c r="AB36" s="22">
        <f t="shared" ref="AB36:AB67" si="11">IF($AA36="E","E",IF($AA36="F","F",IF($AA36&lt;0.5,50,IF($AA36&lt;2,100,150))))</f>
        <v>50</v>
      </c>
      <c r="AC36" s="16">
        <v>164</v>
      </c>
      <c r="AD36" s="16">
        <v>1225</v>
      </c>
      <c r="AE36" s="16">
        <v>907</v>
      </c>
      <c r="AF36" s="16">
        <v>421</v>
      </c>
      <c r="AG36" s="14" t="s">
        <v>36</v>
      </c>
      <c r="AL36" s="2"/>
      <c r="AM36" s="2"/>
    </row>
    <row r="37" spans="1:39" ht="14.5">
      <c r="A37" s="17" t="str">
        <f t="shared" si="6"/>
        <v>ZeroZero</v>
      </c>
      <c r="B37" s="13" t="s">
        <v>73</v>
      </c>
      <c r="C37" s="14" t="s">
        <v>40</v>
      </c>
      <c r="D37" s="19" t="str">
        <f t="shared" si="10"/>
        <v>前八週無拉料</v>
      </c>
      <c r="E37" s="19" t="str">
        <f t="shared" si="7"/>
        <v>--</v>
      </c>
      <c r="F37" s="19" t="str">
        <f t="shared" si="8"/>
        <v>--</v>
      </c>
      <c r="G37" s="19" t="str">
        <f t="shared" si="9"/>
        <v>--</v>
      </c>
      <c r="H37" s="15" t="str">
        <f>IFERROR(VLOOKUP(B37,#REF!,6,FALSE),"")</f>
        <v/>
      </c>
      <c r="I37" s="16">
        <v>27000</v>
      </c>
      <c r="J37" s="16">
        <v>27000</v>
      </c>
      <c r="K37" s="16" t="str">
        <f>IFERROR(VLOOKUP(B37,#REF!,9,FALSE),"")</f>
        <v/>
      </c>
      <c r="L37" s="16">
        <v>27000</v>
      </c>
      <c r="M37" s="9" t="e">
        <f>VLOOKUP(B37,#REF!,2,FALSE)</f>
        <v>#REF!</v>
      </c>
      <c r="N37" s="2" t="str">
        <f>IFERROR(VLOOKUP(B37,#REF!,39,FALSE),"")</f>
        <v/>
      </c>
      <c r="O37" s="17" t="str">
        <f>IFERROR(VLOOKUP(B37,#REF!,10,FALSE),"")</f>
        <v/>
      </c>
      <c r="P37" s="17" t="str">
        <f>IFERROR(VLOOKUP(B37,#REF!,11,FALSE),"")</f>
        <v/>
      </c>
      <c r="Q37" s="17"/>
      <c r="R37" s="17" t="str">
        <f>IFERROR(VLOOKUP(B37,#REF!,12,FALSE),"")</f>
        <v/>
      </c>
      <c r="S37" s="16">
        <v>27000</v>
      </c>
      <c r="T37" s="16">
        <v>0</v>
      </c>
      <c r="U37" s="16">
        <v>0</v>
      </c>
      <c r="V37" s="18">
        <v>54000</v>
      </c>
      <c r="W37" s="19" t="s">
        <v>34</v>
      </c>
      <c r="X37" s="20" t="s">
        <v>34</v>
      </c>
      <c r="Y37" s="18">
        <v>0</v>
      </c>
      <c r="Z37" s="16" t="s">
        <v>34</v>
      </c>
      <c r="AA37" s="21" t="s">
        <v>35</v>
      </c>
      <c r="AB37" s="22" t="str">
        <f t="shared" si="11"/>
        <v>E</v>
      </c>
      <c r="AC37" s="16">
        <v>0</v>
      </c>
      <c r="AD37" s="16">
        <v>0</v>
      </c>
      <c r="AE37" s="16">
        <v>0</v>
      </c>
      <c r="AF37" s="16">
        <v>0</v>
      </c>
      <c r="AG37" s="14" t="s">
        <v>36</v>
      </c>
      <c r="AL37" s="2"/>
      <c r="AM37" s="2"/>
    </row>
    <row r="38" spans="1:39" ht="14.5">
      <c r="A38" s="17" t="str">
        <f t="shared" si="6"/>
        <v>ZeroZero</v>
      </c>
      <c r="B38" s="13" t="s">
        <v>74</v>
      </c>
      <c r="C38" s="14" t="s">
        <v>40</v>
      </c>
      <c r="D38" s="19" t="str">
        <f t="shared" si="10"/>
        <v>前八週無拉料</v>
      </c>
      <c r="E38" s="19" t="str">
        <f t="shared" si="7"/>
        <v>--</v>
      </c>
      <c r="F38" s="19" t="str">
        <f t="shared" si="8"/>
        <v>--</v>
      </c>
      <c r="G38" s="19" t="str">
        <f t="shared" si="9"/>
        <v>--</v>
      </c>
      <c r="H38" s="15" t="str">
        <f>IFERROR(VLOOKUP(B38,#REF!,6,FALSE),"")</f>
        <v/>
      </c>
      <c r="I38" s="16">
        <v>0</v>
      </c>
      <c r="J38" s="16">
        <v>0</v>
      </c>
      <c r="K38" s="16" t="str">
        <f>IFERROR(VLOOKUP(B38,#REF!,9,FALSE),"")</f>
        <v/>
      </c>
      <c r="L38" s="16">
        <v>27000</v>
      </c>
      <c r="M38" s="9" t="e">
        <f>VLOOKUP(B38,#REF!,2,FALSE)</f>
        <v>#REF!</v>
      </c>
      <c r="N38" s="2" t="str">
        <f>IFERROR(VLOOKUP(B38,#REF!,39,FALSE),"")</f>
        <v/>
      </c>
      <c r="O38" s="17" t="str">
        <f>IFERROR(VLOOKUP(B38,#REF!,10,FALSE),"")</f>
        <v/>
      </c>
      <c r="P38" s="17" t="str">
        <f>IFERROR(VLOOKUP(B38,#REF!,11,FALSE),"")</f>
        <v/>
      </c>
      <c r="Q38" s="17"/>
      <c r="R38" s="17" t="str">
        <f>IFERROR(VLOOKUP(B38,#REF!,12,FALSE),"")</f>
        <v/>
      </c>
      <c r="S38" s="16">
        <v>27000</v>
      </c>
      <c r="T38" s="16">
        <v>0</v>
      </c>
      <c r="U38" s="16">
        <v>0</v>
      </c>
      <c r="V38" s="18">
        <v>27000</v>
      </c>
      <c r="W38" s="19" t="s">
        <v>34</v>
      </c>
      <c r="X38" s="20" t="s">
        <v>34</v>
      </c>
      <c r="Y38" s="18">
        <v>0</v>
      </c>
      <c r="Z38" s="16">
        <v>0</v>
      </c>
      <c r="AA38" s="21" t="s">
        <v>35</v>
      </c>
      <c r="AB38" s="22" t="str">
        <f t="shared" si="11"/>
        <v>E</v>
      </c>
      <c r="AC38" s="16">
        <v>0</v>
      </c>
      <c r="AD38" s="16">
        <v>0</v>
      </c>
      <c r="AE38" s="16">
        <v>0</v>
      </c>
      <c r="AF38" s="16">
        <v>20591</v>
      </c>
      <c r="AG38" s="14" t="s">
        <v>36</v>
      </c>
      <c r="AL38" s="2"/>
      <c r="AM38" s="2"/>
    </row>
    <row r="39" spans="1:39" ht="14.5">
      <c r="A39" s="17" t="str">
        <f t="shared" si="6"/>
        <v>FCST</v>
      </c>
      <c r="B39" s="13" t="s">
        <v>75</v>
      </c>
      <c r="C39" s="14" t="s">
        <v>40</v>
      </c>
      <c r="D39" s="19" t="str">
        <f t="shared" si="10"/>
        <v>前八週無拉料</v>
      </c>
      <c r="E39" s="19" t="str">
        <f t="shared" si="7"/>
        <v>--</v>
      </c>
      <c r="F39" s="19" t="str">
        <f t="shared" si="8"/>
        <v>--</v>
      </c>
      <c r="G39" s="19" t="str">
        <f t="shared" si="9"/>
        <v>--</v>
      </c>
      <c r="H39" s="15" t="str">
        <f>IFERROR(VLOOKUP(B39,#REF!,6,FALSE),"")</f>
        <v/>
      </c>
      <c r="I39" s="16">
        <v>0</v>
      </c>
      <c r="J39" s="16">
        <v>0</v>
      </c>
      <c r="K39" s="16" t="str">
        <f>IFERROR(VLOOKUP(B39,#REF!,9,FALSE),"")</f>
        <v/>
      </c>
      <c r="L39" s="16">
        <v>0</v>
      </c>
      <c r="M39" s="9" t="e">
        <f>VLOOKUP(B39,#REF!,2,FALSE)</f>
        <v>#REF!</v>
      </c>
      <c r="N39" s="2" t="str">
        <f>IFERROR(VLOOKUP(B39,#REF!,39,FALSE),"")</f>
        <v/>
      </c>
      <c r="O39" s="17" t="str">
        <f>IFERROR(VLOOKUP(B39,#REF!,10,FALSE),"")</f>
        <v/>
      </c>
      <c r="P39" s="17" t="str">
        <f>IFERROR(VLOOKUP(B39,#REF!,11,FALSE),"")</f>
        <v/>
      </c>
      <c r="Q39" s="17"/>
      <c r="R39" s="17" t="str">
        <f>IFERROR(VLOOKUP(B39,#REF!,12,FALSE),"")</f>
        <v/>
      </c>
      <c r="S39" s="16">
        <v>0</v>
      </c>
      <c r="T39" s="16">
        <v>0</v>
      </c>
      <c r="U39" s="16">
        <v>0</v>
      </c>
      <c r="V39" s="18">
        <v>0</v>
      </c>
      <c r="W39" s="19" t="s">
        <v>34</v>
      </c>
      <c r="X39" s="20">
        <v>0</v>
      </c>
      <c r="Y39" s="18">
        <v>0</v>
      </c>
      <c r="Z39" s="16">
        <v>330</v>
      </c>
      <c r="AA39" s="21" t="s">
        <v>52</v>
      </c>
      <c r="AB39" s="22" t="str">
        <f t="shared" si="11"/>
        <v>F</v>
      </c>
      <c r="AC39" s="16">
        <v>1786</v>
      </c>
      <c r="AD39" s="16">
        <v>1180</v>
      </c>
      <c r="AE39" s="16">
        <v>1180</v>
      </c>
      <c r="AF39" s="16">
        <v>1025</v>
      </c>
      <c r="AG39" s="14" t="s">
        <v>36</v>
      </c>
      <c r="AL39" s="2"/>
      <c r="AM39" s="2"/>
    </row>
    <row r="40" spans="1:39" ht="14.5">
      <c r="A40" s="17" t="str">
        <f t="shared" si="6"/>
        <v>Normal</v>
      </c>
      <c r="B40" s="13" t="s">
        <v>76</v>
      </c>
      <c r="C40" s="14" t="s">
        <v>40</v>
      </c>
      <c r="D40" s="19">
        <f t="shared" si="10"/>
        <v>0</v>
      </c>
      <c r="E40" s="19">
        <f t="shared" si="7"/>
        <v>0</v>
      </c>
      <c r="F40" s="19">
        <f t="shared" si="8"/>
        <v>6.666666666666667</v>
      </c>
      <c r="G40" s="19">
        <f t="shared" si="9"/>
        <v>26.041666666666668</v>
      </c>
      <c r="H40" s="15" t="str">
        <f>IFERROR(VLOOKUP(B40,#REF!,6,FALSE),"")</f>
        <v/>
      </c>
      <c r="I40" s="16">
        <v>15000</v>
      </c>
      <c r="J40" s="16">
        <v>0</v>
      </c>
      <c r="K40" s="16" t="str">
        <f>IFERROR(VLOOKUP(B40,#REF!,9,FALSE),"")</f>
        <v/>
      </c>
      <c r="L40" s="16">
        <v>0</v>
      </c>
      <c r="M40" s="9" t="e">
        <f>VLOOKUP(B40,#REF!,2,FALSE)</f>
        <v>#REF!</v>
      </c>
      <c r="N40" s="2" t="str">
        <f>IFERROR(VLOOKUP(B40,#REF!,39,FALSE),"")</f>
        <v/>
      </c>
      <c r="O40" s="17" t="str">
        <f>IFERROR(VLOOKUP(B40,#REF!,10,FALSE),"")</f>
        <v/>
      </c>
      <c r="P40" s="17" t="str">
        <f>IFERROR(VLOOKUP(B40,#REF!,11,FALSE),"")</f>
        <v/>
      </c>
      <c r="Q40" s="17"/>
      <c r="R40" s="17" t="str">
        <f>IFERROR(VLOOKUP(B40,#REF!,12,FALSE),"")</f>
        <v/>
      </c>
      <c r="S40" s="16">
        <v>0</v>
      </c>
      <c r="T40" s="16">
        <v>0</v>
      </c>
      <c r="U40" s="16">
        <v>0</v>
      </c>
      <c r="V40" s="18">
        <v>15000</v>
      </c>
      <c r="W40" s="19">
        <v>6.7</v>
      </c>
      <c r="X40" s="20">
        <v>26</v>
      </c>
      <c r="Y40" s="18">
        <v>2250</v>
      </c>
      <c r="Z40" s="16">
        <v>576</v>
      </c>
      <c r="AA40" s="21">
        <v>0.3</v>
      </c>
      <c r="AB40" s="22">
        <f t="shared" si="11"/>
        <v>50</v>
      </c>
      <c r="AC40" s="16">
        <v>0</v>
      </c>
      <c r="AD40" s="16">
        <v>3232</v>
      </c>
      <c r="AE40" s="16">
        <v>4772</v>
      </c>
      <c r="AF40" s="16">
        <v>2344</v>
      </c>
      <c r="AG40" s="14" t="s">
        <v>36</v>
      </c>
      <c r="AL40" s="2"/>
      <c r="AM40" s="2"/>
    </row>
    <row r="41" spans="1:39" ht="14.5">
      <c r="A41" s="17" t="str">
        <f t="shared" si="6"/>
        <v>Normal</v>
      </c>
      <c r="B41" s="13" t="s">
        <v>77</v>
      </c>
      <c r="C41" s="14" t="s">
        <v>40</v>
      </c>
      <c r="D41" s="19">
        <f t="shared" si="10"/>
        <v>5.9</v>
      </c>
      <c r="E41" s="19" t="str">
        <f t="shared" si="7"/>
        <v>--</v>
      </c>
      <c r="F41" s="19">
        <f t="shared" si="8"/>
        <v>0.59259259259259256</v>
      </c>
      <c r="G41" s="19" t="str">
        <f t="shared" si="9"/>
        <v>--</v>
      </c>
      <c r="H41" s="15" t="str">
        <f>IFERROR(VLOOKUP(B41,#REF!,6,FALSE),"")</f>
        <v/>
      </c>
      <c r="I41" s="16">
        <v>480</v>
      </c>
      <c r="J41" s="16">
        <v>480</v>
      </c>
      <c r="K41" s="16" t="str">
        <f>IFERROR(VLOOKUP(B41,#REF!,9,FALSE),"")</f>
        <v/>
      </c>
      <c r="L41" s="16">
        <v>4800</v>
      </c>
      <c r="M41" s="9" t="e">
        <f>VLOOKUP(B41,#REF!,2,FALSE)</f>
        <v>#REF!</v>
      </c>
      <c r="N41" s="2" t="str">
        <f>IFERROR(VLOOKUP(B41,#REF!,39,FALSE),"")</f>
        <v/>
      </c>
      <c r="O41" s="17" t="str">
        <f>IFERROR(VLOOKUP(B41,#REF!,10,FALSE),"")</f>
        <v/>
      </c>
      <c r="P41" s="17" t="str">
        <f>IFERROR(VLOOKUP(B41,#REF!,11,FALSE),"")</f>
        <v/>
      </c>
      <c r="Q41" s="17"/>
      <c r="R41" s="17" t="str">
        <f>IFERROR(VLOOKUP(B41,#REF!,12,FALSE),"")</f>
        <v/>
      </c>
      <c r="S41" s="16">
        <v>4800</v>
      </c>
      <c r="T41" s="16">
        <v>0</v>
      </c>
      <c r="U41" s="16">
        <v>0</v>
      </c>
      <c r="V41" s="18">
        <v>5280</v>
      </c>
      <c r="W41" s="19">
        <v>6.5</v>
      </c>
      <c r="X41" s="20" t="s">
        <v>34</v>
      </c>
      <c r="Y41" s="18">
        <v>810</v>
      </c>
      <c r="Z41" s="16">
        <v>0</v>
      </c>
      <c r="AA41" s="21" t="s">
        <v>35</v>
      </c>
      <c r="AB41" s="22" t="str">
        <f t="shared" si="11"/>
        <v>E</v>
      </c>
      <c r="AC41" s="16">
        <v>0</v>
      </c>
      <c r="AD41" s="16">
        <v>0</v>
      </c>
      <c r="AE41" s="16">
        <v>1631</v>
      </c>
      <c r="AF41" s="16">
        <v>0</v>
      </c>
      <c r="AG41" s="14" t="s">
        <v>36</v>
      </c>
      <c r="AL41" s="2"/>
      <c r="AM41" s="2"/>
    </row>
    <row r="42" spans="1:39" ht="14.5">
      <c r="A42" s="17" t="str">
        <f t="shared" si="6"/>
        <v>OverStock</v>
      </c>
      <c r="B42" s="13" t="s">
        <v>78</v>
      </c>
      <c r="C42" s="14" t="s">
        <v>40</v>
      </c>
      <c r="D42" s="19">
        <f t="shared" si="10"/>
        <v>47.2</v>
      </c>
      <c r="E42" s="19">
        <f t="shared" si="7"/>
        <v>7.0435393258426968</v>
      </c>
      <c r="F42" s="19">
        <f t="shared" si="8"/>
        <v>122.35887096774194</v>
      </c>
      <c r="G42" s="19">
        <f t="shared" si="9"/>
        <v>18.265449438202246</v>
      </c>
      <c r="H42" s="15" t="str">
        <f>IFERROR(VLOOKUP(B42,#REF!,6,FALSE),"")</f>
        <v/>
      </c>
      <c r="I42" s="16">
        <v>91035</v>
      </c>
      <c r="J42" s="16">
        <v>35700</v>
      </c>
      <c r="K42" s="16" t="str">
        <f>IFERROR(VLOOKUP(B42,#REF!,9,FALSE),"")</f>
        <v/>
      </c>
      <c r="L42" s="16">
        <v>35105</v>
      </c>
      <c r="M42" s="9" t="e">
        <f>VLOOKUP(B42,#REF!,2,FALSE)</f>
        <v>#REF!</v>
      </c>
      <c r="N42" s="2" t="str">
        <f>IFERROR(VLOOKUP(B42,#REF!,39,FALSE),"")</f>
        <v/>
      </c>
      <c r="O42" s="17" t="str">
        <f>IFERROR(VLOOKUP(B42,#REF!,10,FALSE),"")</f>
        <v/>
      </c>
      <c r="P42" s="17" t="str">
        <f>IFERROR(VLOOKUP(B42,#REF!,11,FALSE),"")</f>
        <v/>
      </c>
      <c r="Q42" s="17"/>
      <c r="R42" s="17" t="str">
        <f>IFERROR(VLOOKUP(B42,#REF!,12,FALSE),"")</f>
        <v/>
      </c>
      <c r="S42" s="16">
        <v>35105</v>
      </c>
      <c r="T42" s="16">
        <v>0</v>
      </c>
      <c r="U42" s="16">
        <v>0</v>
      </c>
      <c r="V42" s="18">
        <v>126140</v>
      </c>
      <c r="W42" s="19">
        <v>169.5</v>
      </c>
      <c r="X42" s="20">
        <v>25.3</v>
      </c>
      <c r="Y42" s="18">
        <v>744</v>
      </c>
      <c r="Z42" s="16">
        <v>4984</v>
      </c>
      <c r="AA42" s="21">
        <v>6.7</v>
      </c>
      <c r="AB42" s="22">
        <f t="shared" si="11"/>
        <v>150</v>
      </c>
      <c r="AC42" s="16">
        <v>1444</v>
      </c>
      <c r="AD42" s="16">
        <v>28048</v>
      </c>
      <c r="AE42" s="16">
        <v>48288</v>
      </c>
      <c r="AF42" s="16">
        <v>18400</v>
      </c>
      <c r="AG42" s="14" t="s">
        <v>36</v>
      </c>
      <c r="AL42" s="2"/>
      <c r="AM42" s="2"/>
    </row>
    <row r="43" spans="1:39" ht="14.5">
      <c r="A43" s="17" t="str">
        <f t="shared" si="6"/>
        <v>OverStock</v>
      </c>
      <c r="B43" s="13" t="s">
        <v>79</v>
      </c>
      <c r="C43" s="14" t="s">
        <v>40</v>
      </c>
      <c r="D43" s="19">
        <f t="shared" si="10"/>
        <v>0.9</v>
      </c>
      <c r="E43" s="19">
        <f t="shared" si="7"/>
        <v>1.3260108245781599</v>
      </c>
      <c r="F43" s="19">
        <f t="shared" si="8"/>
        <v>19.932771194165905</v>
      </c>
      <c r="G43" s="19">
        <f t="shared" si="9"/>
        <v>27.846227316141356</v>
      </c>
      <c r="H43" s="15" t="str">
        <f>IFERROR(VLOOKUP(B43,#REF!,6,FALSE),"")</f>
        <v/>
      </c>
      <c r="I43" s="16">
        <v>87465</v>
      </c>
      <c r="J43" s="16">
        <v>41055</v>
      </c>
      <c r="K43" s="16" t="str">
        <f>IFERROR(VLOOKUP(B43,#REF!,9,FALSE),"")</f>
        <v/>
      </c>
      <c r="L43" s="16">
        <v>4165</v>
      </c>
      <c r="M43" s="9" t="e">
        <f>VLOOKUP(B43,#REF!,2,FALSE)</f>
        <v>#REF!</v>
      </c>
      <c r="N43" s="2" t="str">
        <f>IFERROR(VLOOKUP(B43,#REF!,39,FALSE),"")</f>
        <v/>
      </c>
      <c r="O43" s="17" t="str">
        <f>IFERROR(VLOOKUP(B43,#REF!,10,FALSE),"")</f>
        <v/>
      </c>
      <c r="P43" s="17" t="str">
        <f>IFERROR(VLOOKUP(B43,#REF!,11,FALSE),"")</f>
        <v/>
      </c>
      <c r="Q43" s="17"/>
      <c r="R43" s="17" t="str">
        <f>IFERROR(VLOOKUP(B43,#REF!,12,FALSE),"")</f>
        <v/>
      </c>
      <c r="S43" s="16">
        <v>4165</v>
      </c>
      <c r="T43" s="16">
        <v>0</v>
      </c>
      <c r="U43" s="16">
        <v>0</v>
      </c>
      <c r="V43" s="18">
        <v>91630</v>
      </c>
      <c r="W43" s="19">
        <v>20.9</v>
      </c>
      <c r="X43" s="20">
        <v>29.2</v>
      </c>
      <c r="Y43" s="18">
        <v>4388</v>
      </c>
      <c r="Z43" s="16">
        <v>3141</v>
      </c>
      <c r="AA43" s="21">
        <v>0.7</v>
      </c>
      <c r="AB43" s="22">
        <f t="shared" si="11"/>
        <v>100</v>
      </c>
      <c r="AC43" s="16">
        <v>2291</v>
      </c>
      <c r="AD43" s="16">
        <v>25980</v>
      </c>
      <c r="AE43" s="16">
        <v>23232</v>
      </c>
      <c r="AF43" s="16">
        <v>27840</v>
      </c>
      <c r="AG43" s="14" t="s">
        <v>36</v>
      </c>
      <c r="AL43" s="2"/>
      <c r="AM43" s="2"/>
    </row>
    <row r="44" spans="1:39" ht="14.5">
      <c r="A44" s="17" t="str">
        <f t="shared" si="6"/>
        <v>OverStock</v>
      </c>
      <c r="B44" s="13" t="s">
        <v>80</v>
      </c>
      <c r="C44" s="14" t="s">
        <v>40</v>
      </c>
      <c r="D44" s="19">
        <f t="shared" si="10"/>
        <v>0</v>
      </c>
      <c r="E44" s="19">
        <f t="shared" si="7"/>
        <v>0</v>
      </c>
      <c r="F44" s="19">
        <f t="shared" si="8"/>
        <v>19.2</v>
      </c>
      <c r="G44" s="19">
        <f t="shared" si="9"/>
        <v>15.894039735099337</v>
      </c>
      <c r="H44" s="15" t="str">
        <f>IFERROR(VLOOKUP(B44,#REF!,6,FALSE),"")</f>
        <v/>
      </c>
      <c r="I44" s="16">
        <v>4800</v>
      </c>
      <c r="J44" s="16">
        <v>4800</v>
      </c>
      <c r="K44" s="16" t="str">
        <f>IFERROR(VLOOKUP(B44,#REF!,9,FALSE),"")</f>
        <v/>
      </c>
      <c r="L44" s="16">
        <v>0</v>
      </c>
      <c r="M44" s="9" t="e">
        <f>VLOOKUP(B44,#REF!,2,FALSE)</f>
        <v>#REF!</v>
      </c>
      <c r="N44" s="2" t="str">
        <f>IFERROR(VLOOKUP(B44,#REF!,39,FALSE),"")</f>
        <v/>
      </c>
      <c r="O44" s="17" t="str">
        <f>IFERROR(VLOOKUP(B44,#REF!,10,FALSE),"")</f>
        <v/>
      </c>
      <c r="P44" s="17" t="str">
        <f>IFERROR(VLOOKUP(B44,#REF!,11,FALSE),"")</f>
        <v/>
      </c>
      <c r="Q44" s="17"/>
      <c r="R44" s="17" t="str">
        <f>IFERROR(VLOOKUP(B44,#REF!,12,FALSE),"")</f>
        <v/>
      </c>
      <c r="S44" s="16">
        <v>0</v>
      </c>
      <c r="T44" s="16">
        <v>0</v>
      </c>
      <c r="U44" s="16">
        <v>0</v>
      </c>
      <c r="V44" s="18">
        <v>4800</v>
      </c>
      <c r="W44" s="19">
        <v>19.2</v>
      </c>
      <c r="X44" s="20">
        <v>15.9</v>
      </c>
      <c r="Y44" s="18">
        <v>250</v>
      </c>
      <c r="Z44" s="16">
        <v>302</v>
      </c>
      <c r="AA44" s="21">
        <v>1.2</v>
      </c>
      <c r="AB44" s="22">
        <f t="shared" si="11"/>
        <v>100</v>
      </c>
      <c r="AC44" s="16">
        <v>2719</v>
      </c>
      <c r="AD44" s="16">
        <v>0</v>
      </c>
      <c r="AE44" s="16">
        <v>7920</v>
      </c>
      <c r="AF44" s="16">
        <v>0</v>
      </c>
      <c r="AG44" s="14" t="s">
        <v>36</v>
      </c>
      <c r="AL44" s="2"/>
      <c r="AM44" s="2"/>
    </row>
    <row r="45" spans="1:39" ht="14.5">
      <c r="A45" s="17" t="str">
        <f t="shared" si="6"/>
        <v>OverStock</v>
      </c>
      <c r="B45" s="13" t="s">
        <v>81</v>
      </c>
      <c r="C45" s="14" t="s">
        <v>40</v>
      </c>
      <c r="D45" s="19">
        <f t="shared" si="10"/>
        <v>1.8</v>
      </c>
      <c r="E45" s="19" t="str">
        <f t="shared" si="7"/>
        <v>--</v>
      </c>
      <c r="F45" s="19">
        <f t="shared" si="8"/>
        <v>60.087399854333576</v>
      </c>
      <c r="G45" s="19" t="str">
        <f t="shared" si="9"/>
        <v>--</v>
      </c>
      <c r="H45" s="15" t="str">
        <f>IFERROR(VLOOKUP(B45,#REF!,6,FALSE),"")</f>
        <v/>
      </c>
      <c r="I45" s="16">
        <v>165000</v>
      </c>
      <c r="J45" s="16">
        <v>165000</v>
      </c>
      <c r="K45" s="16" t="str">
        <f>IFERROR(VLOOKUP(B45,#REF!,9,FALSE),"")</f>
        <v/>
      </c>
      <c r="L45" s="16">
        <v>5030</v>
      </c>
      <c r="M45" s="9" t="e">
        <f>VLOOKUP(B45,#REF!,2,FALSE)</f>
        <v>#REF!</v>
      </c>
      <c r="N45" s="2" t="str">
        <f>IFERROR(VLOOKUP(B45,#REF!,39,FALSE),"")</f>
        <v/>
      </c>
      <c r="O45" s="17" t="str">
        <f>IFERROR(VLOOKUP(B45,#REF!,10,FALSE),"")</f>
        <v/>
      </c>
      <c r="P45" s="17" t="str">
        <f>IFERROR(VLOOKUP(B45,#REF!,11,FALSE),"")</f>
        <v/>
      </c>
      <c r="Q45" s="17"/>
      <c r="R45" s="17" t="str">
        <f>IFERROR(VLOOKUP(B45,#REF!,12,FALSE),"")</f>
        <v/>
      </c>
      <c r="S45" s="16">
        <v>5030</v>
      </c>
      <c r="T45" s="16">
        <v>0</v>
      </c>
      <c r="U45" s="16">
        <v>0</v>
      </c>
      <c r="V45" s="18">
        <v>170030</v>
      </c>
      <c r="W45" s="19">
        <v>61.9</v>
      </c>
      <c r="X45" s="20" t="s">
        <v>34</v>
      </c>
      <c r="Y45" s="18">
        <v>2746</v>
      </c>
      <c r="Z45" s="16" t="s">
        <v>34</v>
      </c>
      <c r="AA45" s="21" t="s">
        <v>35</v>
      </c>
      <c r="AB45" s="22" t="str">
        <f t="shared" si="11"/>
        <v>E</v>
      </c>
      <c r="AC45" s="16">
        <v>0</v>
      </c>
      <c r="AD45" s="16">
        <v>0</v>
      </c>
      <c r="AE45" s="16">
        <v>0</v>
      </c>
      <c r="AF45" s="16">
        <v>0</v>
      </c>
      <c r="AG45" s="14" t="s">
        <v>36</v>
      </c>
      <c r="AL45" s="2"/>
      <c r="AM45" s="2"/>
    </row>
    <row r="46" spans="1:39" ht="14.5">
      <c r="A46" s="17" t="str">
        <f t="shared" si="6"/>
        <v>Normal</v>
      </c>
      <c r="B46" s="13" t="s">
        <v>82</v>
      </c>
      <c r="C46" s="14" t="s">
        <v>40</v>
      </c>
      <c r="D46" s="19">
        <f t="shared" si="10"/>
        <v>2</v>
      </c>
      <c r="E46" s="19" t="str">
        <f t="shared" si="7"/>
        <v>--</v>
      </c>
      <c r="F46" s="19">
        <f t="shared" si="8"/>
        <v>0</v>
      </c>
      <c r="G46" s="19" t="str">
        <f t="shared" si="9"/>
        <v>--</v>
      </c>
      <c r="H46" s="15" t="str">
        <f>IFERROR(VLOOKUP(B46,#REF!,6,FALSE),"")</f>
        <v/>
      </c>
      <c r="I46" s="16">
        <v>0</v>
      </c>
      <c r="J46" s="16">
        <v>0</v>
      </c>
      <c r="K46" s="16" t="str">
        <f>IFERROR(VLOOKUP(B46,#REF!,9,FALSE),"")</f>
        <v/>
      </c>
      <c r="L46" s="16">
        <v>3000</v>
      </c>
      <c r="M46" s="9" t="e">
        <f>VLOOKUP(B46,#REF!,2,FALSE)</f>
        <v>#REF!</v>
      </c>
      <c r="N46" s="2" t="str">
        <f>IFERROR(VLOOKUP(B46,#REF!,39,FALSE),"")</f>
        <v/>
      </c>
      <c r="O46" s="17" t="str">
        <f>IFERROR(VLOOKUP(B46,#REF!,10,FALSE),"")</f>
        <v/>
      </c>
      <c r="P46" s="17" t="str">
        <f>IFERROR(VLOOKUP(B46,#REF!,11,FALSE),"")</f>
        <v/>
      </c>
      <c r="Q46" s="17"/>
      <c r="R46" s="17" t="str">
        <f>IFERROR(VLOOKUP(B46,#REF!,12,FALSE),"")</f>
        <v/>
      </c>
      <c r="S46" s="16">
        <v>3000</v>
      </c>
      <c r="T46" s="16">
        <v>0</v>
      </c>
      <c r="U46" s="16">
        <v>0</v>
      </c>
      <c r="V46" s="18">
        <v>3000</v>
      </c>
      <c r="W46" s="19">
        <v>2</v>
      </c>
      <c r="X46" s="20" t="s">
        <v>34</v>
      </c>
      <c r="Y46" s="18">
        <v>1500</v>
      </c>
      <c r="Z46" s="16" t="s">
        <v>34</v>
      </c>
      <c r="AA46" s="21" t="s">
        <v>35</v>
      </c>
      <c r="AB46" s="22" t="str">
        <f t="shared" si="11"/>
        <v>E</v>
      </c>
      <c r="AC46" s="16">
        <v>0</v>
      </c>
      <c r="AD46" s="16">
        <v>0</v>
      </c>
      <c r="AE46" s="16">
        <v>0</v>
      </c>
      <c r="AF46" s="16">
        <v>0</v>
      </c>
      <c r="AG46" s="14" t="s">
        <v>36</v>
      </c>
      <c r="AL46" s="2"/>
      <c r="AM46" s="2"/>
    </row>
    <row r="47" spans="1:39" ht="14.5">
      <c r="A47" s="17" t="str">
        <f t="shared" si="6"/>
        <v>OverStock</v>
      </c>
      <c r="B47" s="13" t="s">
        <v>83</v>
      </c>
      <c r="C47" s="14" t="s">
        <v>40</v>
      </c>
      <c r="D47" s="19">
        <f t="shared" si="10"/>
        <v>17.5</v>
      </c>
      <c r="E47" s="19">
        <f t="shared" si="7"/>
        <v>13.579927573719607</v>
      </c>
      <c r="F47" s="19">
        <f t="shared" si="8"/>
        <v>14.5</v>
      </c>
      <c r="G47" s="19">
        <f t="shared" si="9"/>
        <v>11.251939989653389</v>
      </c>
      <c r="H47" s="15" t="str">
        <f>IFERROR(VLOOKUP(B47,#REF!,6,FALSE),"")</f>
        <v/>
      </c>
      <c r="I47" s="16">
        <v>87000</v>
      </c>
      <c r="J47" s="16">
        <v>63000</v>
      </c>
      <c r="K47" s="16" t="str">
        <f>IFERROR(VLOOKUP(B47,#REF!,9,FALSE),"")</f>
        <v/>
      </c>
      <c r="L47" s="16">
        <v>105000</v>
      </c>
      <c r="M47" s="9" t="e">
        <f>VLOOKUP(B47,#REF!,2,FALSE)</f>
        <v>#REF!</v>
      </c>
      <c r="N47" s="2" t="str">
        <f>IFERROR(VLOOKUP(B47,#REF!,39,FALSE),"")</f>
        <v/>
      </c>
      <c r="O47" s="17" t="str">
        <f>IFERROR(VLOOKUP(B47,#REF!,10,FALSE),"")</f>
        <v/>
      </c>
      <c r="P47" s="17" t="str">
        <f>IFERROR(VLOOKUP(B47,#REF!,11,FALSE),"")</f>
        <v/>
      </c>
      <c r="Q47" s="17"/>
      <c r="R47" s="17" t="str">
        <f>IFERROR(VLOOKUP(B47,#REF!,12,FALSE),"")</f>
        <v/>
      </c>
      <c r="S47" s="16">
        <v>105000</v>
      </c>
      <c r="T47" s="16">
        <v>0</v>
      </c>
      <c r="U47" s="16">
        <v>0</v>
      </c>
      <c r="V47" s="18">
        <v>192000</v>
      </c>
      <c r="W47" s="19">
        <v>32</v>
      </c>
      <c r="X47" s="20">
        <v>24.8</v>
      </c>
      <c r="Y47" s="18">
        <v>6000</v>
      </c>
      <c r="Z47" s="16">
        <v>7732</v>
      </c>
      <c r="AA47" s="21">
        <v>1.3</v>
      </c>
      <c r="AB47" s="22">
        <f t="shared" si="11"/>
        <v>100</v>
      </c>
      <c r="AC47" s="16">
        <v>27982</v>
      </c>
      <c r="AD47" s="16">
        <v>31572</v>
      </c>
      <c r="AE47" s="16">
        <v>49230</v>
      </c>
      <c r="AF47" s="16">
        <v>33445</v>
      </c>
      <c r="AG47" s="14" t="s">
        <v>36</v>
      </c>
      <c r="AL47" s="2"/>
      <c r="AM47" s="2"/>
    </row>
    <row r="48" spans="1:39" ht="14.5">
      <c r="A48" s="17" t="str">
        <f t="shared" si="6"/>
        <v>OverStock</v>
      </c>
      <c r="B48" s="13" t="s">
        <v>84</v>
      </c>
      <c r="C48" s="14" t="s">
        <v>40</v>
      </c>
      <c r="D48" s="19">
        <f t="shared" si="10"/>
        <v>18.7</v>
      </c>
      <c r="E48" s="19" t="str">
        <f t="shared" si="7"/>
        <v>--</v>
      </c>
      <c r="F48" s="19">
        <f t="shared" si="8"/>
        <v>9.8285714285714292</v>
      </c>
      <c r="G48" s="19" t="str">
        <f t="shared" si="9"/>
        <v>--</v>
      </c>
      <c r="H48" s="15" t="str">
        <f>IFERROR(VLOOKUP(B48,#REF!,6,FALSE),"")</f>
        <v/>
      </c>
      <c r="I48" s="16">
        <v>129000</v>
      </c>
      <c r="J48" s="16">
        <v>93000</v>
      </c>
      <c r="K48" s="16" t="str">
        <f>IFERROR(VLOOKUP(B48,#REF!,9,FALSE),"")</f>
        <v/>
      </c>
      <c r="L48" s="16">
        <v>246000</v>
      </c>
      <c r="M48" s="9" t="e">
        <f>VLOOKUP(B48,#REF!,2,FALSE)</f>
        <v>#REF!</v>
      </c>
      <c r="N48" s="2" t="str">
        <f>IFERROR(VLOOKUP(B48,#REF!,39,FALSE),"")</f>
        <v/>
      </c>
      <c r="O48" s="17" t="str">
        <f>IFERROR(VLOOKUP(B48,#REF!,10,FALSE),"")</f>
        <v/>
      </c>
      <c r="P48" s="17" t="str">
        <f>IFERROR(VLOOKUP(B48,#REF!,11,FALSE),"")</f>
        <v/>
      </c>
      <c r="Q48" s="17"/>
      <c r="R48" s="17" t="str">
        <f>IFERROR(VLOOKUP(B48,#REF!,12,FALSE),"")</f>
        <v/>
      </c>
      <c r="S48" s="16">
        <v>246000</v>
      </c>
      <c r="T48" s="16">
        <v>0</v>
      </c>
      <c r="U48" s="16">
        <v>0</v>
      </c>
      <c r="V48" s="18">
        <v>375000</v>
      </c>
      <c r="W48" s="19">
        <v>28.6</v>
      </c>
      <c r="X48" s="20" t="s">
        <v>34</v>
      </c>
      <c r="Y48" s="18">
        <v>13125</v>
      </c>
      <c r="Z48" s="16" t="s">
        <v>34</v>
      </c>
      <c r="AA48" s="21" t="s">
        <v>35</v>
      </c>
      <c r="AB48" s="22" t="str">
        <f t="shared" si="11"/>
        <v>E</v>
      </c>
      <c r="AC48" s="16">
        <v>0</v>
      </c>
      <c r="AD48" s="16">
        <v>0</v>
      </c>
      <c r="AE48" s="16">
        <v>0</v>
      </c>
      <c r="AF48" s="16">
        <v>0</v>
      </c>
      <c r="AG48" s="14" t="s">
        <v>36</v>
      </c>
      <c r="AL48" s="2"/>
      <c r="AM48" s="2"/>
    </row>
    <row r="49" spans="1:39" ht="14.5">
      <c r="A49" s="17" t="str">
        <f t="shared" si="6"/>
        <v>OverStock</v>
      </c>
      <c r="B49" s="13" t="s">
        <v>85</v>
      </c>
      <c r="C49" s="14" t="s">
        <v>40</v>
      </c>
      <c r="D49" s="19">
        <f t="shared" si="10"/>
        <v>4.4000000000000004</v>
      </c>
      <c r="E49" s="19">
        <f t="shared" si="7"/>
        <v>3.9344262295081966</v>
      </c>
      <c r="F49" s="19">
        <f t="shared" si="8"/>
        <v>29.818181818181817</v>
      </c>
      <c r="G49" s="19">
        <f t="shared" si="9"/>
        <v>26.885245901639344</v>
      </c>
      <c r="H49" s="15" t="str">
        <f>IFERROR(VLOOKUP(B49,#REF!,6,FALSE),"")</f>
        <v/>
      </c>
      <c r="I49" s="16">
        <v>123000</v>
      </c>
      <c r="J49" s="16">
        <v>93000</v>
      </c>
      <c r="K49" s="16" t="str">
        <f>IFERROR(VLOOKUP(B49,#REF!,9,FALSE),"")</f>
        <v/>
      </c>
      <c r="L49" s="16">
        <v>18000</v>
      </c>
      <c r="M49" s="9" t="e">
        <f>VLOOKUP(B49,#REF!,2,FALSE)</f>
        <v>#REF!</v>
      </c>
      <c r="N49" s="2" t="str">
        <f>IFERROR(VLOOKUP(B49,#REF!,39,FALSE),"")</f>
        <v/>
      </c>
      <c r="O49" s="17" t="str">
        <f>IFERROR(VLOOKUP(B49,#REF!,10,FALSE),"")</f>
        <v/>
      </c>
      <c r="P49" s="17" t="str">
        <f>IFERROR(VLOOKUP(B49,#REF!,11,FALSE),"")</f>
        <v/>
      </c>
      <c r="Q49" s="17"/>
      <c r="R49" s="17" t="str">
        <f>IFERROR(VLOOKUP(B49,#REF!,12,FALSE),"")</f>
        <v/>
      </c>
      <c r="S49" s="16">
        <v>18000</v>
      </c>
      <c r="T49" s="16">
        <v>0</v>
      </c>
      <c r="U49" s="16">
        <v>0</v>
      </c>
      <c r="V49" s="18">
        <v>141000</v>
      </c>
      <c r="W49" s="19">
        <v>34.200000000000003</v>
      </c>
      <c r="X49" s="20">
        <v>30.8</v>
      </c>
      <c r="Y49" s="18">
        <v>4125</v>
      </c>
      <c r="Z49" s="16">
        <v>4575</v>
      </c>
      <c r="AA49" s="21">
        <v>1.1000000000000001</v>
      </c>
      <c r="AB49" s="22">
        <f t="shared" si="11"/>
        <v>100</v>
      </c>
      <c r="AC49" s="16">
        <v>12984</v>
      </c>
      <c r="AD49" s="16">
        <v>19453</v>
      </c>
      <c r="AE49" s="16">
        <v>32372</v>
      </c>
      <c r="AF49" s="16">
        <v>16376</v>
      </c>
      <c r="AG49" s="14" t="s">
        <v>36</v>
      </c>
      <c r="AL49" s="2"/>
      <c r="AM49" s="2"/>
    </row>
    <row r="50" spans="1:39" ht="14.5">
      <c r="A50" s="17" t="str">
        <f t="shared" si="6"/>
        <v>OverStock</v>
      </c>
      <c r="B50" s="13" t="s">
        <v>86</v>
      </c>
      <c r="C50" s="14" t="s">
        <v>40</v>
      </c>
      <c r="D50" s="19">
        <f t="shared" si="10"/>
        <v>272</v>
      </c>
      <c r="E50" s="19">
        <f t="shared" si="7"/>
        <v>221.49837133550488</v>
      </c>
      <c r="F50" s="19">
        <f t="shared" si="8"/>
        <v>0</v>
      </c>
      <c r="G50" s="19">
        <f t="shared" si="9"/>
        <v>0</v>
      </c>
      <c r="H50" s="15" t="str">
        <f>IFERROR(VLOOKUP(B50,#REF!,6,FALSE),"")</f>
        <v/>
      </c>
      <c r="I50" s="16">
        <v>0</v>
      </c>
      <c r="J50" s="16">
        <v>0</v>
      </c>
      <c r="K50" s="16" t="str">
        <f>IFERROR(VLOOKUP(B50,#REF!,9,FALSE),"")</f>
        <v/>
      </c>
      <c r="L50" s="16">
        <v>204000</v>
      </c>
      <c r="M50" s="9" t="e">
        <f>VLOOKUP(B50,#REF!,2,FALSE)</f>
        <v>#REF!</v>
      </c>
      <c r="N50" s="2" t="str">
        <f>IFERROR(VLOOKUP(B50,#REF!,39,FALSE),"")</f>
        <v/>
      </c>
      <c r="O50" s="17" t="str">
        <f>IFERROR(VLOOKUP(B50,#REF!,10,FALSE),"")</f>
        <v/>
      </c>
      <c r="P50" s="17" t="str">
        <f>IFERROR(VLOOKUP(B50,#REF!,11,FALSE),"")</f>
        <v/>
      </c>
      <c r="Q50" s="17"/>
      <c r="R50" s="17" t="str">
        <f>IFERROR(VLOOKUP(B50,#REF!,12,FALSE),"")</f>
        <v/>
      </c>
      <c r="S50" s="16">
        <v>204000</v>
      </c>
      <c r="T50" s="16">
        <v>0</v>
      </c>
      <c r="U50" s="16">
        <v>0</v>
      </c>
      <c r="V50" s="18">
        <v>204000</v>
      </c>
      <c r="W50" s="19">
        <v>272</v>
      </c>
      <c r="X50" s="20">
        <v>221.5</v>
      </c>
      <c r="Y50" s="18">
        <v>750</v>
      </c>
      <c r="Z50" s="16">
        <v>921</v>
      </c>
      <c r="AA50" s="21">
        <v>1.2</v>
      </c>
      <c r="AB50" s="22">
        <f t="shared" si="11"/>
        <v>100</v>
      </c>
      <c r="AC50" s="16">
        <v>5712</v>
      </c>
      <c r="AD50" s="16">
        <v>2574</v>
      </c>
      <c r="AE50" s="16">
        <v>2926</v>
      </c>
      <c r="AF50" s="16">
        <v>2274</v>
      </c>
      <c r="AG50" s="14" t="s">
        <v>36</v>
      </c>
      <c r="AL50" s="2"/>
      <c r="AM50" s="2"/>
    </row>
    <row r="51" spans="1:39" ht="14.5">
      <c r="A51" s="17" t="str">
        <f t="shared" si="6"/>
        <v>OverStock</v>
      </c>
      <c r="B51" s="13" t="s">
        <v>87</v>
      </c>
      <c r="C51" s="14" t="s">
        <v>40</v>
      </c>
      <c r="D51" s="19">
        <f t="shared" si="10"/>
        <v>18.7</v>
      </c>
      <c r="E51" s="19" t="str">
        <f t="shared" si="7"/>
        <v>--</v>
      </c>
      <c r="F51" s="19">
        <f t="shared" si="8"/>
        <v>24</v>
      </c>
      <c r="G51" s="19" t="str">
        <f t="shared" si="9"/>
        <v>--</v>
      </c>
      <c r="H51" s="15" t="str">
        <f>IFERROR(VLOOKUP(B51,#REF!,6,FALSE),"")</f>
        <v/>
      </c>
      <c r="I51" s="16">
        <v>360000</v>
      </c>
      <c r="J51" s="16">
        <v>200000</v>
      </c>
      <c r="K51" s="16" t="str">
        <f>IFERROR(VLOOKUP(B51,#REF!,9,FALSE),"")</f>
        <v/>
      </c>
      <c r="L51" s="16">
        <v>280000</v>
      </c>
      <c r="M51" s="9" t="e">
        <f>VLOOKUP(B51,#REF!,2,FALSE)</f>
        <v>#REF!</v>
      </c>
      <c r="N51" s="2" t="str">
        <f>IFERROR(VLOOKUP(B51,#REF!,39,FALSE),"")</f>
        <v/>
      </c>
      <c r="O51" s="17" t="str">
        <f>IFERROR(VLOOKUP(B51,#REF!,10,FALSE),"")</f>
        <v/>
      </c>
      <c r="P51" s="17" t="str">
        <f>IFERROR(VLOOKUP(B51,#REF!,11,FALSE),"")</f>
        <v/>
      </c>
      <c r="Q51" s="17"/>
      <c r="R51" s="17" t="str">
        <f>IFERROR(VLOOKUP(B51,#REF!,12,FALSE),"")</f>
        <v/>
      </c>
      <c r="S51" s="16">
        <v>280000</v>
      </c>
      <c r="T51" s="16">
        <v>0</v>
      </c>
      <c r="U51" s="16">
        <v>0</v>
      </c>
      <c r="V51" s="18">
        <v>640000</v>
      </c>
      <c r="W51" s="19">
        <v>42.7</v>
      </c>
      <c r="X51" s="20" t="s">
        <v>34</v>
      </c>
      <c r="Y51" s="18">
        <v>15000</v>
      </c>
      <c r="Z51" s="16" t="s">
        <v>34</v>
      </c>
      <c r="AA51" s="21" t="s">
        <v>35</v>
      </c>
      <c r="AB51" s="22" t="str">
        <f t="shared" si="11"/>
        <v>E</v>
      </c>
      <c r="AC51" s="16">
        <v>0</v>
      </c>
      <c r="AD51" s="16">
        <v>0</v>
      </c>
      <c r="AE51" s="16">
        <v>0</v>
      </c>
      <c r="AF51" s="16">
        <v>0</v>
      </c>
      <c r="AG51" s="14" t="s">
        <v>36</v>
      </c>
      <c r="AL51" s="2"/>
      <c r="AM51" s="2"/>
    </row>
    <row r="52" spans="1:39" ht="14.5">
      <c r="A52" s="17" t="str">
        <f t="shared" si="6"/>
        <v>FCST</v>
      </c>
      <c r="B52" s="13" t="s">
        <v>88</v>
      </c>
      <c r="C52" s="14" t="s">
        <v>40</v>
      </c>
      <c r="D52" s="19" t="str">
        <f t="shared" si="10"/>
        <v>前八週無拉料</v>
      </c>
      <c r="E52" s="19">
        <f t="shared" si="7"/>
        <v>55.102040816326529</v>
      </c>
      <c r="F52" s="19" t="str">
        <f t="shared" si="8"/>
        <v>--</v>
      </c>
      <c r="G52" s="19">
        <f t="shared" si="9"/>
        <v>0</v>
      </c>
      <c r="H52" s="15" t="str">
        <f>IFERROR(VLOOKUP(B52,#REF!,6,FALSE),"")</f>
        <v/>
      </c>
      <c r="I52" s="16">
        <v>0</v>
      </c>
      <c r="J52" s="16">
        <v>0</v>
      </c>
      <c r="K52" s="16" t="str">
        <f>IFERROR(VLOOKUP(B52,#REF!,9,FALSE),"")</f>
        <v/>
      </c>
      <c r="L52" s="16">
        <v>27000</v>
      </c>
      <c r="M52" s="9" t="e">
        <f>VLOOKUP(B52,#REF!,2,FALSE)</f>
        <v>#REF!</v>
      </c>
      <c r="N52" s="2" t="str">
        <f>IFERROR(VLOOKUP(B52,#REF!,39,FALSE),"")</f>
        <v/>
      </c>
      <c r="O52" s="17" t="str">
        <f>IFERROR(VLOOKUP(B52,#REF!,10,FALSE),"")</f>
        <v/>
      </c>
      <c r="P52" s="17" t="str">
        <f>IFERROR(VLOOKUP(B52,#REF!,11,FALSE),"")</f>
        <v/>
      </c>
      <c r="Q52" s="17"/>
      <c r="R52" s="17" t="str">
        <f>IFERROR(VLOOKUP(B52,#REF!,12,FALSE),"")</f>
        <v/>
      </c>
      <c r="S52" s="16">
        <v>27000</v>
      </c>
      <c r="T52" s="16">
        <v>0</v>
      </c>
      <c r="U52" s="16">
        <v>0</v>
      </c>
      <c r="V52" s="18">
        <v>27000</v>
      </c>
      <c r="W52" s="19" t="s">
        <v>34</v>
      </c>
      <c r="X52" s="20">
        <v>55.1</v>
      </c>
      <c r="Y52" s="18">
        <v>0</v>
      </c>
      <c r="Z52" s="16">
        <v>490</v>
      </c>
      <c r="AA52" s="21" t="s">
        <v>52</v>
      </c>
      <c r="AB52" s="22" t="str">
        <f t="shared" si="11"/>
        <v>F</v>
      </c>
      <c r="AC52" s="16">
        <v>835</v>
      </c>
      <c r="AD52" s="16">
        <v>3574</v>
      </c>
      <c r="AE52" s="16">
        <v>2019</v>
      </c>
      <c r="AF52" s="16">
        <v>2360</v>
      </c>
      <c r="AG52" s="14" t="s">
        <v>36</v>
      </c>
      <c r="AL52" s="2"/>
      <c r="AM52" s="2"/>
    </row>
    <row r="53" spans="1:39" ht="14.5">
      <c r="A53" s="17" t="str">
        <f t="shared" si="6"/>
        <v>FCST</v>
      </c>
      <c r="B53" s="13" t="s">
        <v>89</v>
      </c>
      <c r="C53" s="14" t="s">
        <v>40</v>
      </c>
      <c r="D53" s="19" t="str">
        <f t="shared" si="10"/>
        <v>前八週無拉料</v>
      </c>
      <c r="E53" s="19">
        <f t="shared" si="7"/>
        <v>54.973821989528794</v>
      </c>
      <c r="F53" s="19" t="str">
        <f t="shared" si="8"/>
        <v>--</v>
      </c>
      <c r="G53" s="19">
        <f t="shared" si="9"/>
        <v>0</v>
      </c>
      <c r="H53" s="15" t="str">
        <f>IFERROR(VLOOKUP(B53,#REF!,6,FALSE),"")</f>
        <v/>
      </c>
      <c r="I53" s="16">
        <v>0</v>
      </c>
      <c r="J53" s="16">
        <v>0</v>
      </c>
      <c r="K53" s="16" t="str">
        <f>IFERROR(VLOOKUP(B53,#REF!,9,FALSE),"")</f>
        <v/>
      </c>
      <c r="L53" s="16">
        <v>21000</v>
      </c>
      <c r="M53" s="9" t="e">
        <f>VLOOKUP(B53,#REF!,2,FALSE)</f>
        <v>#REF!</v>
      </c>
      <c r="N53" s="2" t="str">
        <f>IFERROR(VLOOKUP(B53,#REF!,39,FALSE),"")</f>
        <v/>
      </c>
      <c r="O53" s="17" t="str">
        <f>IFERROR(VLOOKUP(B53,#REF!,10,FALSE),"")</f>
        <v/>
      </c>
      <c r="P53" s="17" t="str">
        <f>IFERROR(VLOOKUP(B53,#REF!,11,FALSE),"")</f>
        <v/>
      </c>
      <c r="Q53" s="17"/>
      <c r="R53" s="17" t="str">
        <f>IFERROR(VLOOKUP(B53,#REF!,12,FALSE),"")</f>
        <v/>
      </c>
      <c r="S53" s="16">
        <v>21000</v>
      </c>
      <c r="T53" s="16">
        <v>0</v>
      </c>
      <c r="U53" s="16">
        <v>0</v>
      </c>
      <c r="V53" s="18">
        <v>21000</v>
      </c>
      <c r="W53" s="19" t="s">
        <v>34</v>
      </c>
      <c r="X53" s="20">
        <v>55</v>
      </c>
      <c r="Y53" s="18">
        <v>0</v>
      </c>
      <c r="Z53" s="16">
        <v>382</v>
      </c>
      <c r="AA53" s="21" t="s">
        <v>52</v>
      </c>
      <c r="AB53" s="22" t="str">
        <f t="shared" si="11"/>
        <v>F</v>
      </c>
      <c r="AC53" s="16">
        <v>0</v>
      </c>
      <c r="AD53" s="16">
        <v>3435</v>
      </c>
      <c r="AE53" s="16">
        <v>2234</v>
      </c>
      <c r="AF53" s="16">
        <v>2490</v>
      </c>
      <c r="AG53" s="14" t="s">
        <v>36</v>
      </c>
      <c r="AL53" s="2"/>
      <c r="AM53" s="2"/>
    </row>
    <row r="54" spans="1:39" ht="14.5">
      <c r="A54" s="17" t="str">
        <f t="shared" si="6"/>
        <v>OverStock</v>
      </c>
      <c r="B54" s="13" t="s">
        <v>90</v>
      </c>
      <c r="C54" s="14" t="s">
        <v>40</v>
      </c>
      <c r="D54" s="19">
        <f t="shared" si="10"/>
        <v>15.3</v>
      </c>
      <c r="E54" s="19">
        <f t="shared" si="7"/>
        <v>12.574850299401197</v>
      </c>
      <c r="F54" s="19">
        <f t="shared" si="8"/>
        <v>15.636363636363637</v>
      </c>
      <c r="G54" s="19">
        <f t="shared" si="9"/>
        <v>12.874251497005988</v>
      </c>
      <c r="H54" s="15" t="str">
        <f>IFERROR(VLOOKUP(B54,#REF!,6,FALSE),"")</f>
        <v/>
      </c>
      <c r="I54" s="16">
        <v>129000</v>
      </c>
      <c r="J54" s="16">
        <v>81000</v>
      </c>
      <c r="K54" s="16" t="str">
        <f>IFERROR(VLOOKUP(B54,#REF!,9,FALSE),"")</f>
        <v/>
      </c>
      <c r="L54" s="16">
        <v>126000</v>
      </c>
      <c r="M54" s="9" t="e">
        <f>VLOOKUP(B54,#REF!,2,FALSE)</f>
        <v>#REF!</v>
      </c>
      <c r="N54" s="2" t="str">
        <f>IFERROR(VLOOKUP(B54,#REF!,39,FALSE),"")</f>
        <v/>
      </c>
      <c r="O54" s="17" t="str">
        <f>IFERROR(VLOOKUP(B54,#REF!,10,FALSE),"")</f>
        <v/>
      </c>
      <c r="P54" s="17" t="str">
        <f>IFERROR(VLOOKUP(B54,#REF!,11,FALSE),"")</f>
        <v/>
      </c>
      <c r="Q54" s="17"/>
      <c r="R54" s="17" t="str">
        <f>IFERROR(VLOOKUP(B54,#REF!,12,FALSE),"")</f>
        <v/>
      </c>
      <c r="S54" s="16">
        <v>126000</v>
      </c>
      <c r="T54" s="16">
        <v>0</v>
      </c>
      <c r="U54" s="16">
        <v>0</v>
      </c>
      <c r="V54" s="18">
        <v>255000</v>
      </c>
      <c r="W54" s="19">
        <v>30.9</v>
      </c>
      <c r="X54" s="20">
        <v>25.4</v>
      </c>
      <c r="Y54" s="18">
        <v>8250</v>
      </c>
      <c r="Z54" s="16">
        <v>10020</v>
      </c>
      <c r="AA54" s="21">
        <v>1.2</v>
      </c>
      <c r="AB54" s="22">
        <f t="shared" si="11"/>
        <v>100</v>
      </c>
      <c r="AC54" s="16">
        <v>35974</v>
      </c>
      <c r="AD54" s="16">
        <v>38151</v>
      </c>
      <c r="AE54" s="16">
        <v>61233</v>
      </c>
      <c r="AF54" s="16">
        <v>33539</v>
      </c>
      <c r="AG54" s="14" t="s">
        <v>36</v>
      </c>
      <c r="AL54" s="2"/>
      <c r="AM54" s="2"/>
    </row>
    <row r="55" spans="1:39" ht="14.5">
      <c r="A55" s="17" t="str">
        <f t="shared" si="6"/>
        <v>OverStock</v>
      </c>
      <c r="B55" s="13" t="s">
        <v>91</v>
      </c>
      <c r="C55" s="14" t="s">
        <v>40</v>
      </c>
      <c r="D55" s="19">
        <f t="shared" si="10"/>
        <v>11.5</v>
      </c>
      <c r="E55" s="19">
        <f t="shared" si="7"/>
        <v>15.241882041086813</v>
      </c>
      <c r="F55" s="19">
        <f t="shared" si="8"/>
        <v>7</v>
      </c>
      <c r="G55" s="19">
        <f t="shared" si="9"/>
        <v>9.2776673293571896</v>
      </c>
      <c r="H55" s="15" t="str">
        <f>IFERROR(VLOOKUP(B55,#REF!,6,FALSE),"")</f>
        <v/>
      </c>
      <c r="I55" s="16">
        <v>42000</v>
      </c>
      <c r="J55" s="16">
        <v>24000</v>
      </c>
      <c r="K55" s="16" t="str">
        <f>IFERROR(VLOOKUP(B55,#REF!,9,FALSE),"")</f>
        <v/>
      </c>
      <c r="L55" s="16">
        <v>69000</v>
      </c>
      <c r="M55" s="9" t="e">
        <f>VLOOKUP(B55,#REF!,2,FALSE)</f>
        <v>#REF!</v>
      </c>
      <c r="N55" s="2" t="str">
        <f>IFERROR(VLOOKUP(B55,#REF!,39,FALSE),"")</f>
        <v/>
      </c>
      <c r="O55" s="17" t="str">
        <f>IFERROR(VLOOKUP(B55,#REF!,10,FALSE),"")</f>
        <v/>
      </c>
      <c r="P55" s="17" t="str">
        <f>IFERROR(VLOOKUP(B55,#REF!,11,FALSE),"")</f>
        <v/>
      </c>
      <c r="Q55" s="17"/>
      <c r="R55" s="17" t="str">
        <f>IFERROR(VLOOKUP(B55,#REF!,12,FALSE),"")</f>
        <v/>
      </c>
      <c r="S55" s="16">
        <v>69000</v>
      </c>
      <c r="T55" s="16">
        <v>0</v>
      </c>
      <c r="U55" s="16">
        <v>0</v>
      </c>
      <c r="V55" s="18">
        <v>111000</v>
      </c>
      <c r="W55" s="19">
        <v>18.5</v>
      </c>
      <c r="X55" s="20">
        <v>24.5</v>
      </c>
      <c r="Y55" s="18">
        <v>6000</v>
      </c>
      <c r="Z55" s="16">
        <v>4527</v>
      </c>
      <c r="AA55" s="21">
        <v>0.8</v>
      </c>
      <c r="AB55" s="22">
        <f t="shared" si="11"/>
        <v>100</v>
      </c>
      <c r="AC55" s="16">
        <v>17943</v>
      </c>
      <c r="AD55" s="16">
        <v>17085</v>
      </c>
      <c r="AE55" s="16">
        <v>17987</v>
      </c>
      <c r="AF55" s="16">
        <v>20966</v>
      </c>
      <c r="AG55" s="14" t="s">
        <v>36</v>
      </c>
      <c r="AL55" s="2"/>
      <c r="AM55" s="2"/>
    </row>
    <row r="56" spans="1:39" ht="14.5">
      <c r="A56" s="17" t="str">
        <f t="shared" si="6"/>
        <v>ZeroZero</v>
      </c>
      <c r="B56" s="13" t="s">
        <v>92</v>
      </c>
      <c r="C56" s="14" t="s">
        <v>40</v>
      </c>
      <c r="D56" s="19" t="str">
        <f t="shared" si="10"/>
        <v>前八週無拉料</v>
      </c>
      <c r="E56" s="19" t="str">
        <f t="shared" si="7"/>
        <v>--</v>
      </c>
      <c r="F56" s="19" t="str">
        <f t="shared" si="8"/>
        <v>--</v>
      </c>
      <c r="G56" s="19" t="str">
        <f t="shared" si="9"/>
        <v>--</v>
      </c>
      <c r="H56" s="15" t="str">
        <f>IFERROR(VLOOKUP(B56,#REF!,6,FALSE),"")</f>
        <v/>
      </c>
      <c r="I56" s="16">
        <v>4000</v>
      </c>
      <c r="J56" s="16">
        <v>0</v>
      </c>
      <c r="K56" s="16" t="str">
        <f>IFERROR(VLOOKUP(B56,#REF!,9,FALSE),"")</f>
        <v/>
      </c>
      <c r="L56" s="16">
        <v>0</v>
      </c>
      <c r="M56" s="9" t="e">
        <f>VLOOKUP(B56,#REF!,2,FALSE)</f>
        <v>#REF!</v>
      </c>
      <c r="N56" s="2" t="str">
        <f>IFERROR(VLOOKUP(B56,#REF!,39,FALSE),"")</f>
        <v/>
      </c>
      <c r="O56" s="17" t="str">
        <f>IFERROR(VLOOKUP(B56,#REF!,10,FALSE),"")</f>
        <v/>
      </c>
      <c r="P56" s="17" t="str">
        <f>IFERROR(VLOOKUP(B56,#REF!,11,FALSE),"")</f>
        <v/>
      </c>
      <c r="Q56" s="17"/>
      <c r="R56" s="17" t="str">
        <f>IFERROR(VLOOKUP(B56,#REF!,12,FALSE),"")</f>
        <v/>
      </c>
      <c r="S56" s="16">
        <v>0</v>
      </c>
      <c r="T56" s="16">
        <v>0</v>
      </c>
      <c r="U56" s="16">
        <v>0</v>
      </c>
      <c r="V56" s="18">
        <v>4000</v>
      </c>
      <c r="W56" s="19" t="s">
        <v>34</v>
      </c>
      <c r="X56" s="20" t="s">
        <v>34</v>
      </c>
      <c r="Y56" s="18">
        <v>0</v>
      </c>
      <c r="Z56" s="16" t="s">
        <v>34</v>
      </c>
      <c r="AA56" s="21" t="s">
        <v>35</v>
      </c>
      <c r="AB56" s="22" t="str">
        <f t="shared" si="11"/>
        <v>E</v>
      </c>
      <c r="AC56" s="16">
        <v>0</v>
      </c>
      <c r="AD56" s="16">
        <v>0</v>
      </c>
      <c r="AE56" s="16">
        <v>0</v>
      </c>
      <c r="AF56" s="16">
        <v>0</v>
      </c>
      <c r="AG56" s="14" t="s">
        <v>36</v>
      </c>
      <c r="AL56" s="2"/>
      <c r="AM56" s="2"/>
    </row>
    <row r="57" spans="1:39" ht="14.5">
      <c r="A57" s="17" t="str">
        <f t="shared" si="6"/>
        <v>OverStock</v>
      </c>
      <c r="B57" s="13" t="s">
        <v>93</v>
      </c>
      <c r="C57" s="14" t="s">
        <v>40</v>
      </c>
      <c r="D57" s="19">
        <f t="shared" si="10"/>
        <v>32</v>
      </c>
      <c r="E57" s="19">
        <f t="shared" si="7"/>
        <v>14.575488886189724</v>
      </c>
      <c r="F57" s="19">
        <f t="shared" si="8"/>
        <v>33.6</v>
      </c>
      <c r="G57" s="19">
        <f t="shared" si="9"/>
        <v>15.304263330499211</v>
      </c>
      <c r="H57" s="15" t="str">
        <f>IFERROR(VLOOKUP(B57,#REF!,6,FALSE),"")</f>
        <v/>
      </c>
      <c r="I57" s="16">
        <v>126000</v>
      </c>
      <c r="J57" s="16">
        <v>99000</v>
      </c>
      <c r="K57" s="16" t="str">
        <f>IFERROR(VLOOKUP(B57,#REF!,9,FALSE),"")</f>
        <v/>
      </c>
      <c r="L57" s="16">
        <v>120000</v>
      </c>
      <c r="M57" s="9" t="e">
        <f>VLOOKUP(B57,#REF!,2,FALSE)</f>
        <v>#REF!</v>
      </c>
      <c r="N57" s="2" t="str">
        <f>IFERROR(VLOOKUP(B57,#REF!,39,FALSE),"")</f>
        <v/>
      </c>
      <c r="O57" s="17" t="str">
        <f>IFERROR(VLOOKUP(B57,#REF!,10,FALSE),"")</f>
        <v/>
      </c>
      <c r="P57" s="17" t="str">
        <f>IFERROR(VLOOKUP(B57,#REF!,11,FALSE),"")</f>
        <v/>
      </c>
      <c r="Q57" s="17"/>
      <c r="R57" s="17" t="str">
        <f>IFERROR(VLOOKUP(B57,#REF!,12,FALSE),"")</f>
        <v/>
      </c>
      <c r="S57" s="16">
        <v>120000</v>
      </c>
      <c r="T57" s="16">
        <v>0</v>
      </c>
      <c r="U57" s="16">
        <v>0</v>
      </c>
      <c r="V57" s="18">
        <v>246000</v>
      </c>
      <c r="W57" s="19">
        <v>65.599999999999994</v>
      </c>
      <c r="X57" s="20">
        <v>29.9</v>
      </c>
      <c r="Y57" s="18">
        <v>3750</v>
      </c>
      <c r="Z57" s="16">
        <v>8233</v>
      </c>
      <c r="AA57" s="21">
        <v>2.2000000000000002</v>
      </c>
      <c r="AB57" s="22">
        <f t="shared" si="11"/>
        <v>150</v>
      </c>
      <c r="AC57" s="16">
        <v>4710</v>
      </c>
      <c r="AD57" s="16">
        <v>54028</v>
      </c>
      <c r="AE57" s="16">
        <v>71520</v>
      </c>
      <c r="AF57" s="16">
        <v>46240</v>
      </c>
      <c r="AG57" s="14" t="s">
        <v>36</v>
      </c>
      <c r="AL57" s="2"/>
      <c r="AM57" s="2"/>
    </row>
    <row r="58" spans="1:39" ht="14.5">
      <c r="A58" s="17" t="str">
        <f t="shared" si="6"/>
        <v>Normal</v>
      </c>
      <c r="B58" s="13" t="s">
        <v>94</v>
      </c>
      <c r="C58" s="14" t="s">
        <v>40</v>
      </c>
      <c r="D58" s="19">
        <f t="shared" si="10"/>
        <v>4</v>
      </c>
      <c r="E58" s="19">
        <f t="shared" si="7"/>
        <v>4.5871559633027523</v>
      </c>
      <c r="F58" s="19">
        <f t="shared" si="8"/>
        <v>0</v>
      </c>
      <c r="G58" s="19">
        <f t="shared" si="9"/>
        <v>0</v>
      </c>
      <c r="H58" s="15" t="str">
        <f>IFERROR(VLOOKUP(B58,#REF!,6,FALSE),"")</f>
        <v/>
      </c>
      <c r="I58" s="16">
        <v>0</v>
      </c>
      <c r="J58" s="16">
        <v>0</v>
      </c>
      <c r="K58" s="16" t="str">
        <f>IFERROR(VLOOKUP(B58,#REF!,9,FALSE),"")</f>
        <v/>
      </c>
      <c r="L58" s="16">
        <v>3000</v>
      </c>
      <c r="M58" s="9" t="e">
        <f>VLOOKUP(B58,#REF!,2,FALSE)</f>
        <v>#REF!</v>
      </c>
      <c r="N58" s="2" t="str">
        <f>IFERROR(VLOOKUP(B58,#REF!,39,FALSE),"")</f>
        <v/>
      </c>
      <c r="O58" s="17" t="str">
        <f>IFERROR(VLOOKUP(B58,#REF!,10,FALSE),"")</f>
        <v/>
      </c>
      <c r="P58" s="17" t="str">
        <f>IFERROR(VLOOKUP(B58,#REF!,11,FALSE),"")</f>
        <v/>
      </c>
      <c r="Q58" s="17"/>
      <c r="R58" s="17" t="str">
        <f>IFERROR(VLOOKUP(B58,#REF!,12,FALSE),"")</f>
        <v/>
      </c>
      <c r="S58" s="16">
        <v>3000</v>
      </c>
      <c r="T58" s="16">
        <v>0</v>
      </c>
      <c r="U58" s="16">
        <v>0</v>
      </c>
      <c r="V58" s="18">
        <v>3000</v>
      </c>
      <c r="W58" s="19">
        <v>4</v>
      </c>
      <c r="X58" s="20">
        <v>4.5999999999999996</v>
      </c>
      <c r="Y58" s="18">
        <v>750</v>
      </c>
      <c r="Z58" s="16">
        <v>654</v>
      </c>
      <c r="AA58" s="21">
        <v>0.9</v>
      </c>
      <c r="AB58" s="22">
        <f t="shared" si="11"/>
        <v>100</v>
      </c>
      <c r="AC58" s="16">
        <v>5889</v>
      </c>
      <c r="AD58" s="16">
        <v>0</v>
      </c>
      <c r="AE58" s="16">
        <v>0</v>
      </c>
      <c r="AF58" s="16">
        <v>0</v>
      </c>
      <c r="AG58" s="14" t="s">
        <v>36</v>
      </c>
      <c r="AL58" s="2"/>
      <c r="AM58" s="2"/>
    </row>
    <row r="59" spans="1:39" ht="14.5">
      <c r="A59" s="17" t="str">
        <f t="shared" si="6"/>
        <v>OverStock</v>
      </c>
      <c r="B59" s="13" t="s">
        <v>95</v>
      </c>
      <c r="C59" s="14" t="s">
        <v>40</v>
      </c>
      <c r="D59" s="19">
        <f t="shared" si="10"/>
        <v>45.3</v>
      </c>
      <c r="E59" s="19">
        <f t="shared" si="7"/>
        <v>22.218995062445543</v>
      </c>
      <c r="F59" s="19">
        <f t="shared" si="8"/>
        <v>12.444444444444445</v>
      </c>
      <c r="G59" s="19">
        <f t="shared" si="9"/>
        <v>6.0993319779262274</v>
      </c>
      <c r="H59" s="15" t="str">
        <f>IFERROR(VLOOKUP(B59,#REF!,6,FALSE),"")</f>
        <v/>
      </c>
      <c r="I59" s="16">
        <v>42000</v>
      </c>
      <c r="J59" s="16">
        <v>30000</v>
      </c>
      <c r="K59" s="16" t="str">
        <f>IFERROR(VLOOKUP(B59,#REF!,9,FALSE),"")</f>
        <v/>
      </c>
      <c r="L59" s="16">
        <v>153000</v>
      </c>
      <c r="M59" s="9" t="e">
        <f>VLOOKUP(B59,#REF!,2,FALSE)</f>
        <v>#REF!</v>
      </c>
      <c r="N59" s="2" t="str">
        <f>IFERROR(VLOOKUP(B59,#REF!,39,FALSE),"")</f>
        <v/>
      </c>
      <c r="O59" s="17" t="str">
        <f>IFERROR(VLOOKUP(B59,#REF!,10,FALSE),"")</f>
        <v/>
      </c>
      <c r="P59" s="17" t="str">
        <f>IFERROR(VLOOKUP(B59,#REF!,11,FALSE),"")</f>
        <v/>
      </c>
      <c r="Q59" s="17"/>
      <c r="R59" s="17" t="str">
        <f>IFERROR(VLOOKUP(B59,#REF!,12,FALSE),"")</f>
        <v/>
      </c>
      <c r="S59" s="16">
        <v>153000</v>
      </c>
      <c r="T59" s="16">
        <v>0</v>
      </c>
      <c r="U59" s="16">
        <v>0</v>
      </c>
      <c r="V59" s="18">
        <v>195000</v>
      </c>
      <c r="W59" s="19">
        <v>57.8</v>
      </c>
      <c r="X59" s="20">
        <v>28.3</v>
      </c>
      <c r="Y59" s="18">
        <v>3375</v>
      </c>
      <c r="Z59" s="16">
        <v>6886</v>
      </c>
      <c r="AA59" s="21">
        <v>2</v>
      </c>
      <c r="AB59" s="22">
        <f t="shared" si="11"/>
        <v>150</v>
      </c>
      <c r="AC59" s="16">
        <v>18607</v>
      </c>
      <c r="AD59" s="16">
        <v>33563</v>
      </c>
      <c r="AE59" s="16">
        <v>50074</v>
      </c>
      <c r="AF59" s="16">
        <v>30353</v>
      </c>
      <c r="AG59" s="14" t="s">
        <v>36</v>
      </c>
      <c r="AL59" s="2"/>
      <c r="AM59" s="2"/>
    </row>
    <row r="60" spans="1:39" ht="14.5">
      <c r="A60" s="17" t="str">
        <f t="shared" si="6"/>
        <v>OverStock</v>
      </c>
      <c r="B60" s="13" t="s">
        <v>96</v>
      </c>
      <c r="C60" s="14" t="s">
        <v>40</v>
      </c>
      <c r="D60" s="19">
        <f t="shared" si="10"/>
        <v>7.4</v>
      </c>
      <c r="E60" s="19">
        <f t="shared" si="7"/>
        <v>5.7075954924630468</v>
      </c>
      <c r="F60" s="19">
        <f t="shared" si="8"/>
        <v>29.714285714285715</v>
      </c>
      <c r="G60" s="19">
        <f t="shared" si="9"/>
        <v>22.830381969852187</v>
      </c>
      <c r="H60" s="15" t="str">
        <f>IFERROR(VLOOKUP(B60,#REF!,6,FALSE),"")</f>
        <v/>
      </c>
      <c r="I60" s="16">
        <v>156000</v>
      </c>
      <c r="J60" s="16">
        <v>75000</v>
      </c>
      <c r="K60" s="16" t="str">
        <f>IFERROR(VLOOKUP(B60,#REF!,9,FALSE),"")</f>
        <v/>
      </c>
      <c r="L60" s="16">
        <v>39000</v>
      </c>
      <c r="M60" s="9" t="e">
        <f>VLOOKUP(B60,#REF!,2,FALSE)</f>
        <v>#REF!</v>
      </c>
      <c r="N60" s="2" t="str">
        <f>IFERROR(VLOOKUP(B60,#REF!,39,FALSE),"")</f>
        <v/>
      </c>
      <c r="O60" s="17" t="str">
        <f>IFERROR(VLOOKUP(B60,#REF!,10,FALSE),"")</f>
        <v/>
      </c>
      <c r="P60" s="17" t="str">
        <f>IFERROR(VLOOKUP(B60,#REF!,11,FALSE),"")</f>
        <v/>
      </c>
      <c r="Q60" s="17"/>
      <c r="R60" s="17" t="str">
        <f>IFERROR(VLOOKUP(B60,#REF!,12,FALSE),"")</f>
        <v/>
      </c>
      <c r="S60" s="16">
        <v>39000</v>
      </c>
      <c r="T60" s="16">
        <v>0</v>
      </c>
      <c r="U60" s="16">
        <v>0</v>
      </c>
      <c r="V60" s="18">
        <v>195000</v>
      </c>
      <c r="W60" s="19">
        <v>37.1</v>
      </c>
      <c r="X60" s="20">
        <v>28.5</v>
      </c>
      <c r="Y60" s="18">
        <v>5250</v>
      </c>
      <c r="Z60" s="16">
        <v>6833</v>
      </c>
      <c r="AA60" s="21">
        <v>1.3</v>
      </c>
      <c r="AB60" s="22">
        <f t="shared" si="11"/>
        <v>100</v>
      </c>
      <c r="AC60" s="16">
        <v>26181</v>
      </c>
      <c r="AD60" s="16">
        <v>25089</v>
      </c>
      <c r="AE60" s="16">
        <v>39433</v>
      </c>
      <c r="AF60" s="16">
        <v>22542</v>
      </c>
      <c r="AG60" s="14" t="s">
        <v>36</v>
      </c>
      <c r="AL60" s="2"/>
      <c r="AM60" s="2"/>
    </row>
    <row r="61" spans="1:39" ht="14.5">
      <c r="A61" s="17" t="str">
        <f t="shared" si="6"/>
        <v>OverStock</v>
      </c>
      <c r="B61" s="13" t="s">
        <v>97</v>
      </c>
      <c r="C61" s="14" t="s">
        <v>40</v>
      </c>
      <c r="D61" s="19">
        <f t="shared" si="10"/>
        <v>0.5</v>
      </c>
      <c r="E61" s="19">
        <f t="shared" si="7"/>
        <v>0.14155617420846506</v>
      </c>
      <c r="F61" s="19">
        <f t="shared" si="8"/>
        <v>99</v>
      </c>
      <c r="G61" s="19">
        <f t="shared" si="9"/>
        <v>28.028122493276083</v>
      </c>
      <c r="H61" s="15" t="str">
        <f>IFERROR(VLOOKUP(B61,#REF!,6,FALSE),"")</f>
        <v/>
      </c>
      <c r="I61" s="16">
        <v>594000</v>
      </c>
      <c r="J61" s="16">
        <v>510000</v>
      </c>
      <c r="K61" s="16" t="str">
        <f>IFERROR(VLOOKUP(B61,#REF!,9,FALSE),"")</f>
        <v/>
      </c>
      <c r="L61" s="16">
        <v>3000</v>
      </c>
      <c r="M61" s="9" t="e">
        <f>VLOOKUP(B61,#REF!,2,FALSE)</f>
        <v>#REF!</v>
      </c>
      <c r="N61" s="2" t="str">
        <f>IFERROR(VLOOKUP(B61,#REF!,39,FALSE),"")</f>
        <v/>
      </c>
      <c r="O61" s="17" t="str">
        <f>IFERROR(VLOOKUP(B61,#REF!,10,FALSE),"")</f>
        <v/>
      </c>
      <c r="P61" s="17" t="str">
        <f>IFERROR(VLOOKUP(B61,#REF!,11,FALSE),"")</f>
        <v/>
      </c>
      <c r="Q61" s="17"/>
      <c r="R61" s="17" t="str">
        <f>IFERROR(VLOOKUP(B61,#REF!,12,FALSE),"")</f>
        <v/>
      </c>
      <c r="S61" s="16">
        <v>3000</v>
      </c>
      <c r="T61" s="16">
        <v>0</v>
      </c>
      <c r="U61" s="16">
        <v>0</v>
      </c>
      <c r="V61" s="18">
        <v>597000</v>
      </c>
      <c r="W61" s="19">
        <v>99.5</v>
      </c>
      <c r="X61" s="20">
        <v>28.2</v>
      </c>
      <c r="Y61" s="18">
        <v>6000</v>
      </c>
      <c r="Z61" s="16">
        <v>21193</v>
      </c>
      <c r="AA61" s="21">
        <v>3.5</v>
      </c>
      <c r="AB61" s="22">
        <f t="shared" si="11"/>
        <v>150</v>
      </c>
      <c r="AC61" s="16">
        <v>33664</v>
      </c>
      <c r="AD61" s="16">
        <v>122389</v>
      </c>
      <c r="AE61" s="16">
        <v>167316</v>
      </c>
      <c r="AF61" s="16">
        <v>106428</v>
      </c>
      <c r="AG61" s="14" t="s">
        <v>36</v>
      </c>
      <c r="AL61" s="2"/>
      <c r="AM61" s="2"/>
    </row>
    <row r="62" spans="1:39" ht="14.5">
      <c r="A62" s="17" t="str">
        <f t="shared" si="6"/>
        <v>OverStock</v>
      </c>
      <c r="B62" s="13" t="s">
        <v>98</v>
      </c>
      <c r="C62" s="14" t="s">
        <v>40</v>
      </c>
      <c r="D62" s="19">
        <f t="shared" si="10"/>
        <v>24.3</v>
      </c>
      <c r="E62" s="19">
        <f t="shared" si="7"/>
        <v>12.370784612777495</v>
      </c>
      <c r="F62" s="19">
        <f t="shared" si="8"/>
        <v>18.666666666666668</v>
      </c>
      <c r="G62" s="19">
        <f t="shared" si="9"/>
        <v>9.4899169632265714</v>
      </c>
      <c r="H62" s="15" t="str">
        <f>IFERROR(VLOOKUP(B62,#REF!,6,FALSE),"")</f>
        <v/>
      </c>
      <c r="I62" s="16">
        <v>168000</v>
      </c>
      <c r="J62" s="16">
        <v>153000</v>
      </c>
      <c r="K62" s="16" t="str">
        <f>IFERROR(VLOOKUP(B62,#REF!,9,FALSE),"")</f>
        <v/>
      </c>
      <c r="L62" s="16">
        <v>219000</v>
      </c>
      <c r="M62" s="9" t="e">
        <f>VLOOKUP(B62,#REF!,2,FALSE)</f>
        <v>#REF!</v>
      </c>
      <c r="N62" s="2" t="str">
        <f>IFERROR(VLOOKUP(B62,#REF!,39,FALSE),"")</f>
        <v/>
      </c>
      <c r="O62" s="17" t="str">
        <f>IFERROR(VLOOKUP(B62,#REF!,10,FALSE),"")</f>
        <v/>
      </c>
      <c r="P62" s="17" t="str">
        <f>IFERROR(VLOOKUP(B62,#REF!,11,FALSE),"")</f>
        <v/>
      </c>
      <c r="Q62" s="17"/>
      <c r="R62" s="17" t="str">
        <f>IFERROR(VLOOKUP(B62,#REF!,12,FALSE),"")</f>
        <v/>
      </c>
      <c r="S62" s="16">
        <v>219000</v>
      </c>
      <c r="T62" s="16">
        <v>0</v>
      </c>
      <c r="U62" s="16">
        <v>0</v>
      </c>
      <c r="V62" s="18">
        <v>387000</v>
      </c>
      <c r="W62" s="19">
        <v>43</v>
      </c>
      <c r="X62" s="20">
        <v>21.9</v>
      </c>
      <c r="Y62" s="18">
        <v>9000</v>
      </c>
      <c r="Z62" s="16">
        <v>17703</v>
      </c>
      <c r="AA62" s="21">
        <v>2</v>
      </c>
      <c r="AB62" s="22">
        <f t="shared" si="11"/>
        <v>150</v>
      </c>
      <c r="AC62" s="16">
        <v>81833</v>
      </c>
      <c r="AD62" s="16">
        <v>53428</v>
      </c>
      <c r="AE62" s="16">
        <v>90364</v>
      </c>
      <c r="AF62" s="16">
        <v>55004</v>
      </c>
      <c r="AG62" s="14" t="s">
        <v>36</v>
      </c>
      <c r="AL62" s="2"/>
      <c r="AM62" s="2"/>
    </row>
    <row r="63" spans="1:39" ht="14.5">
      <c r="A63" s="17" t="str">
        <f t="shared" si="6"/>
        <v>OverStock</v>
      </c>
      <c r="B63" s="13" t="s">
        <v>99</v>
      </c>
      <c r="C63" s="14" t="s">
        <v>40</v>
      </c>
      <c r="D63" s="19">
        <f t="shared" si="10"/>
        <v>0</v>
      </c>
      <c r="E63" s="19">
        <f t="shared" si="7"/>
        <v>0</v>
      </c>
      <c r="F63" s="19">
        <f t="shared" si="8"/>
        <v>116</v>
      </c>
      <c r="G63" s="19">
        <f t="shared" si="9"/>
        <v>2806.4516129032259</v>
      </c>
      <c r="H63" s="15" t="str">
        <f>IFERROR(VLOOKUP(B63,#REF!,6,FALSE),"")</f>
        <v/>
      </c>
      <c r="I63" s="16">
        <v>87000</v>
      </c>
      <c r="J63" s="16">
        <v>6000</v>
      </c>
      <c r="K63" s="16" t="str">
        <f>IFERROR(VLOOKUP(B63,#REF!,9,FALSE),"")</f>
        <v/>
      </c>
      <c r="L63" s="16">
        <v>0</v>
      </c>
      <c r="M63" s="9" t="e">
        <f>VLOOKUP(B63,#REF!,2,FALSE)</f>
        <v>#REF!</v>
      </c>
      <c r="N63" s="2" t="str">
        <f>IFERROR(VLOOKUP(B63,#REF!,39,FALSE),"")</f>
        <v/>
      </c>
      <c r="O63" s="17" t="str">
        <f>IFERROR(VLOOKUP(B63,#REF!,10,FALSE),"")</f>
        <v/>
      </c>
      <c r="P63" s="17" t="str">
        <f>IFERROR(VLOOKUP(B63,#REF!,11,FALSE),"")</f>
        <v/>
      </c>
      <c r="Q63" s="17"/>
      <c r="R63" s="17" t="str">
        <f>IFERROR(VLOOKUP(B63,#REF!,12,FALSE),"")</f>
        <v/>
      </c>
      <c r="S63" s="16">
        <v>0</v>
      </c>
      <c r="T63" s="16">
        <v>0</v>
      </c>
      <c r="U63" s="16">
        <v>0</v>
      </c>
      <c r="V63" s="18">
        <v>87000</v>
      </c>
      <c r="W63" s="19">
        <v>116</v>
      </c>
      <c r="X63" s="20">
        <v>2806.5</v>
      </c>
      <c r="Y63" s="18">
        <v>750</v>
      </c>
      <c r="Z63" s="16">
        <v>31</v>
      </c>
      <c r="AA63" s="21">
        <v>0</v>
      </c>
      <c r="AB63" s="22">
        <f t="shared" si="11"/>
        <v>50</v>
      </c>
      <c r="AC63" s="16">
        <v>0</v>
      </c>
      <c r="AD63" s="16">
        <v>279</v>
      </c>
      <c r="AE63" s="16">
        <v>11588</v>
      </c>
      <c r="AF63" s="16">
        <v>16500</v>
      </c>
      <c r="AG63" s="14" t="s">
        <v>36</v>
      </c>
      <c r="AL63" s="2"/>
      <c r="AM63" s="2"/>
    </row>
    <row r="64" spans="1:39" ht="14.5">
      <c r="A64" s="17" t="str">
        <f t="shared" si="6"/>
        <v>Normal</v>
      </c>
      <c r="B64" s="13" t="s">
        <v>100</v>
      </c>
      <c r="C64" s="14" t="s">
        <v>40</v>
      </c>
      <c r="D64" s="19">
        <f t="shared" si="10"/>
        <v>8</v>
      </c>
      <c r="E64" s="19" t="str">
        <f t="shared" si="7"/>
        <v>--</v>
      </c>
      <c r="F64" s="19">
        <f t="shared" si="8"/>
        <v>0</v>
      </c>
      <c r="G64" s="19" t="str">
        <f t="shared" si="9"/>
        <v>--</v>
      </c>
      <c r="H64" s="15" t="str">
        <f>IFERROR(VLOOKUP(B64,#REF!,6,FALSE),"")</f>
        <v/>
      </c>
      <c r="I64" s="16">
        <v>0</v>
      </c>
      <c r="J64" s="16">
        <v>0</v>
      </c>
      <c r="K64" s="16" t="str">
        <f>IFERROR(VLOOKUP(B64,#REF!,9,FALSE),"")</f>
        <v/>
      </c>
      <c r="L64" s="16">
        <v>3000</v>
      </c>
      <c r="M64" s="9" t="e">
        <f>VLOOKUP(B64,#REF!,2,FALSE)</f>
        <v>#REF!</v>
      </c>
      <c r="N64" s="2" t="str">
        <f>IFERROR(VLOOKUP(B64,#REF!,39,FALSE),"")</f>
        <v/>
      </c>
      <c r="O64" s="17" t="str">
        <f>IFERROR(VLOOKUP(B64,#REF!,10,FALSE),"")</f>
        <v/>
      </c>
      <c r="P64" s="17" t="str">
        <f>IFERROR(VLOOKUP(B64,#REF!,11,FALSE),"")</f>
        <v/>
      </c>
      <c r="Q64" s="17"/>
      <c r="R64" s="17" t="str">
        <f>IFERROR(VLOOKUP(B64,#REF!,12,FALSE),"")</f>
        <v/>
      </c>
      <c r="S64" s="16">
        <v>3000</v>
      </c>
      <c r="T64" s="16">
        <v>0</v>
      </c>
      <c r="U64" s="16">
        <v>0</v>
      </c>
      <c r="V64" s="18">
        <v>3000</v>
      </c>
      <c r="W64" s="19">
        <v>8</v>
      </c>
      <c r="X64" s="20" t="s">
        <v>34</v>
      </c>
      <c r="Y64" s="18">
        <v>375</v>
      </c>
      <c r="Z64" s="16" t="s">
        <v>34</v>
      </c>
      <c r="AA64" s="21" t="s">
        <v>35</v>
      </c>
      <c r="AB64" s="22" t="str">
        <f t="shared" si="11"/>
        <v>E</v>
      </c>
      <c r="AC64" s="16">
        <v>0</v>
      </c>
      <c r="AD64" s="16">
        <v>0</v>
      </c>
      <c r="AE64" s="16">
        <v>0</v>
      </c>
      <c r="AF64" s="16">
        <v>0</v>
      </c>
      <c r="AG64" s="14" t="s">
        <v>36</v>
      </c>
      <c r="AL64" s="2"/>
      <c r="AM64" s="2"/>
    </row>
    <row r="65" spans="1:39" ht="14.5">
      <c r="A65" s="17" t="str">
        <f t="shared" si="6"/>
        <v>ZeroZero</v>
      </c>
      <c r="B65" s="13" t="s">
        <v>101</v>
      </c>
      <c r="C65" s="14" t="s">
        <v>40</v>
      </c>
      <c r="D65" s="19" t="str">
        <f t="shared" si="10"/>
        <v>前八週無拉料</v>
      </c>
      <c r="E65" s="19" t="str">
        <f t="shared" si="7"/>
        <v>--</v>
      </c>
      <c r="F65" s="19" t="str">
        <f t="shared" si="8"/>
        <v>--</v>
      </c>
      <c r="G65" s="19" t="str">
        <f t="shared" si="9"/>
        <v>--</v>
      </c>
      <c r="H65" s="15" t="str">
        <f>IFERROR(VLOOKUP(B65,#REF!,6,FALSE),"")</f>
        <v/>
      </c>
      <c r="I65" s="16">
        <v>0</v>
      </c>
      <c r="J65" s="16">
        <v>0</v>
      </c>
      <c r="K65" s="16" t="str">
        <f>IFERROR(VLOOKUP(B65,#REF!,9,FALSE),"")</f>
        <v/>
      </c>
      <c r="L65" s="16">
        <v>45000</v>
      </c>
      <c r="M65" s="9" t="e">
        <f>VLOOKUP(B65,#REF!,2,FALSE)</f>
        <v>#REF!</v>
      </c>
      <c r="N65" s="2" t="str">
        <f>IFERROR(VLOOKUP(B65,#REF!,39,FALSE),"")</f>
        <v/>
      </c>
      <c r="O65" s="17" t="str">
        <f>IFERROR(VLOOKUP(B65,#REF!,10,FALSE),"")</f>
        <v/>
      </c>
      <c r="P65" s="17" t="str">
        <f>IFERROR(VLOOKUP(B65,#REF!,11,FALSE),"")</f>
        <v/>
      </c>
      <c r="Q65" s="17"/>
      <c r="R65" s="17" t="str">
        <f>IFERROR(VLOOKUP(B65,#REF!,12,FALSE),"")</f>
        <v/>
      </c>
      <c r="S65" s="16">
        <v>45000</v>
      </c>
      <c r="T65" s="16">
        <v>0</v>
      </c>
      <c r="U65" s="16">
        <v>0</v>
      </c>
      <c r="V65" s="18">
        <v>45000</v>
      </c>
      <c r="W65" s="19" t="s">
        <v>34</v>
      </c>
      <c r="X65" s="20" t="s">
        <v>34</v>
      </c>
      <c r="Y65" s="18">
        <v>0</v>
      </c>
      <c r="Z65" s="16">
        <v>0</v>
      </c>
      <c r="AA65" s="21" t="s">
        <v>35</v>
      </c>
      <c r="AB65" s="22" t="str">
        <f t="shared" si="11"/>
        <v>E</v>
      </c>
      <c r="AC65" s="16">
        <v>0</v>
      </c>
      <c r="AD65" s="16">
        <v>0</v>
      </c>
      <c r="AE65" s="16">
        <v>0</v>
      </c>
      <c r="AF65" s="16">
        <v>0</v>
      </c>
      <c r="AG65" s="14" t="s">
        <v>36</v>
      </c>
      <c r="AL65" s="2"/>
      <c r="AM65" s="2"/>
    </row>
    <row r="66" spans="1:39" ht="14.5">
      <c r="A66" s="17" t="str">
        <f t="shared" si="6"/>
        <v>OverStock</v>
      </c>
      <c r="B66" s="13" t="s">
        <v>102</v>
      </c>
      <c r="C66" s="14" t="s">
        <v>40</v>
      </c>
      <c r="D66" s="19">
        <f t="shared" si="10"/>
        <v>140</v>
      </c>
      <c r="E66" s="19">
        <f t="shared" si="7"/>
        <v>719.17808219178085</v>
      </c>
      <c r="F66" s="19">
        <f t="shared" si="8"/>
        <v>80</v>
      </c>
      <c r="G66" s="19">
        <f t="shared" si="9"/>
        <v>410.95890410958901</v>
      </c>
      <c r="H66" s="15" t="str">
        <f>IFERROR(VLOOKUP(B66,#REF!,6,FALSE),"")</f>
        <v/>
      </c>
      <c r="I66" s="16">
        <v>60000</v>
      </c>
      <c r="J66" s="16">
        <v>60000</v>
      </c>
      <c r="K66" s="16" t="str">
        <f>IFERROR(VLOOKUP(B66,#REF!,9,FALSE),"")</f>
        <v/>
      </c>
      <c r="L66" s="16">
        <v>105000</v>
      </c>
      <c r="M66" s="9" t="e">
        <f>VLOOKUP(B66,#REF!,2,FALSE)</f>
        <v>#REF!</v>
      </c>
      <c r="N66" s="2" t="str">
        <f>IFERROR(VLOOKUP(B66,#REF!,39,FALSE),"")</f>
        <v/>
      </c>
      <c r="O66" s="17" t="str">
        <f>IFERROR(VLOOKUP(B66,#REF!,10,FALSE),"")</f>
        <v/>
      </c>
      <c r="P66" s="17" t="str">
        <f>IFERROR(VLOOKUP(B66,#REF!,11,FALSE),"")</f>
        <v/>
      </c>
      <c r="Q66" s="17"/>
      <c r="R66" s="17" t="str">
        <f>IFERROR(VLOOKUP(B66,#REF!,12,FALSE),"")</f>
        <v/>
      </c>
      <c r="S66" s="16">
        <v>105000</v>
      </c>
      <c r="T66" s="16">
        <v>0</v>
      </c>
      <c r="U66" s="16">
        <v>0</v>
      </c>
      <c r="V66" s="18">
        <v>165000</v>
      </c>
      <c r="W66" s="19">
        <v>220</v>
      </c>
      <c r="X66" s="20">
        <v>1130.0999999999999</v>
      </c>
      <c r="Y66" s="18">
        <v>750</v>
      </c>
      <c r="Z66" s="16">
        <v>146</v>
      </c>
      <c r="AA66" s="21">
        <v>0.2</v>
      </c>
      <c r="AB66" s="22">
        <f t="shared" si="11"/>
        <v>50</v>
      </c>
      <c r="AC66" s="16">
        <v>0</v>
      </c>
      <c r="AD66" s="16">
        <v>1318</v>
      </c>
      <c r="AE66" s="16">
        <v>23175</v>
      </c>
      <c r="AF66" s="16">
        <v>33000</v>
      </c>
      <c r="AG66" s="14" t="s">
        <v>36</v>
      </c>
      <c r="AL66" s="2"/>
      <c r="AM66" s="2"/>
    </row>
    <row r="67" spans="1:39" ht="14.5">
      <c r="A67" s="17" t="str">
        <f t="shared" ref="A67:A80" si="12">IF(OR(Y67=0,LEN(Y67)=0)*OR(Z67=0,LEN(Z67)=0),IF(V67&gt;0,"ZeroZero","None"),IF(IF(LEN(W67)=0,0,W67)&gt;16,"OverStock",IF(Y67=0,"FCST","Normal")))</f>
        <v>OverStock</v>
      </c>
      <c r="B67" s="13" t="s">
        <v>103</v>
      </c>
      <c r="C67" s="14" t="s">
        <v>40</v>
      </c>
      <c r="D67" s="19">
        <f t="shared" si="10"/>
        <v>26.7</v>
      </c>
      <c r="E67" s="19">
        <f t="shared" ref="E67:E80" si="13">IF(OR(X67=0,LEN(X67)=0),"--",L67/Z67)</f>
        <v>23.657440264963331</v>
      </c>
      <c r="F67" s="19">
        <f t="shared" ref="F67:F80" si="14">IF(Y67=0,"--",I67/Y67)</f>
        <v>10.666666666666666</v>
      </c>
      <c r="G67" s="19">
        <f t="shared" ref="G67:G80" si="15">IF(OR(X67=0,LEN(X67)=0),"--",I67/Z67)</f>
        <v>9.4629761059853319</v>
      </c>
      <c r="H67" s="15" t="str">
        <f>IFERROR(VLOOKUP(B67,#REF!,6,FALSE),"")</f>
        <v/>
      </c>
      <c r="I67" s="16">
        <v>40000</v>
      </c>
      <c r="J67" s="16">
        <v>40000</v>
      </c>
      <c r="K67" s="16" t="str">
        <f>IFERROR(VLOOKUP(B67,#REF!,9,FALSE),"")</f>
        <v/>
      </c>
      <c r="L67" s="16">
        <v>100000</v>
      </c>
      <c r="M67" s="9" t="e">
        <f>VLOOKUP(B67,#REF!,2,FALSE)</f>
        <v>#REF!</v>
      </c>
      <c r="N67" s="2" t="str">
        <f>IFERROR(VLOOKUP(B67,#REF!,39,FALSE),"")</f>
        <v/>
      </c>
      <c r="O67" s="17" t="str">
        <f>IFERROR(VLOOKUP(B67,#REF!,10,FALSE),"")</f>
        <v/>
      </c>
      <c r="P67" s="17" t="str">
        <f>IFERROR(VLOOKUP(B67,#REF!,11,FALSE),"")</f>
        <v/>
      </c>
      <c r="Q67" s="17"/>
      <c r="R67" s="17" t="str">
        <f>IFERROR(VLOOKUP(B67,#REF!,12,FALSE),"")</f>
        <v/>
      </c>
      <c r="S67" s="16">
        <v>100000</v>
      </c>
      <c r="T67" s="16">
        <v>0</v>
      </c>
      <c r="U67" s="16">
        <v>0</v>
      </c>
      <c r="V67" s="18">
        <v>140000</v>
      </c>
      <c r="W67" s="19">
        <v>37.299999999999997</v>
      </c>
      <c r="X67" s="20">
        <v>33.1</v>
      </c>
      <c r="Y67" s="18">
        <v>3750</v>
      </c>
      <c r="Z67" s="16">
        <v>4227</v>
      </c>
      <c r="AA67" s="21">
        <v>1.1000000000000001</v>
      </c>
      <c r="AB67" s="22">
        <f t="shared" si="11"/>
        <v>100</v>
      </c>
      <c r="AC67" s="16">
        <v>14992</v>
      </c>
      <c r="AD67" s="16">
        <v>17352</v>
      </c>
      <c r="AE67" s="16">
        <v>20288</v>
      </c>
      <c r="AF67" s="16">
        <v>23576</v>
      </c>
      <c r="AG67" s="14" t="s">
        <v>36</v>
      </c>
      <c r="AL67" s="2"/>
      <c r="AM67" s="2"/>
    </row>
    <row r="68" spans="1:39" ht="14.5">
      <c r="A68" s="17" t="str">
        <f t="shared" si="12"/>
        <v>OverStock</v>
      </c>
      <c r="B68" s="13" t="s">
        <v>104</v>
      </c>
      <c r="C68" s="14" t="s">
        <v>40</v>
      </c>
      <c r="D68" s="19">
        <f t="shared" ref="D68:D80" si="16">IF(Y68=0,"前八週無拉料",ROUND(L68/Y68,1))</f>
        <v>14.5</v>
      </c>
      <c r="E68" s="19">
        <f t="shared" si="13"/>
        <v>21.055193798449611</v>
      </c>
      <c r="F68" s="19">
        <f t="shared" si="14"/>
        <v>3.1996587030716723</v>
      </c>
      <c r="G68" s="19">
        <f t="shared" si="15"/>
        <v>4.6511627906976747</v>
      </c>
      <c r="H68" s="15" t="str">
        <f>IFERROR(VLOOKUP(B68,#REF!,6,FALSE),"")</f>
        <v/>
      </c>
      <c r="I68" s="16">
        <v>15000</v>
      </c>
      <c r="J68" s="16">
        <v>15000</v>
      </c>
      <c r="K68" s="16" t="str">
        <f>IFERROR(VLOOKUP(B68,#REF!,9,FALSE),"")</f>
        <v/>
      </c>
      <c r="L68" s="16">
        <v>67903</v>
      </c>
      <c r="M68" s="9" t="e">
        <f>VLOOKUP(B68,#REF!,2,FALSE)</f>
        <v>#REF!</v>
      </c>
      <c r="N68" s="2" t="str">
        <f>IFERROR(VLOOKUP(B68,#REF!,39,FALSE),"")</f>
        <v/>
      </c>
      <c r="O68" s="17" t="str">
        <f>IFERROR(VLOOKUP(B68,#REF!,10,FALSE),"")</f>
        <v/>
      </c>
      <c r="P68" s="17" t="str">
        <f>IFERROR(VLOOKUP(B68,#REF!,11,FALSE),"")</f>
        <v/>
      </c>
      <c r="Q68" s="17"/>
      <c r="R68" s="17" t="str">
        <f>IFERROR(VLOOKUP(B68,#REF!,12,FALSE),"")</f>
        <v/>
      </c>
      <c r="S68" s="16">
        <v>67903</v>
      </c>
      <c r="T68" s="16">
        <v>0</v>
      </c>
      <c r="U68" s="16">
        <v>0</v>
      </c>
      <c r="V68" s="18">
        <v>82903</v>
      </c>
      <c r="W68" s="19">
        <v>17.7</v>
      </c>
      <c r="X68" s="20">
        <v>25.7</v>
      </c>
      <c r="Y68" s="18">
        <v>4688</v>
      </c>
      <c r="Z68" s="16">
        <v>3225</v>
      </c>
      <c r="AA68" s="21">
        <v>0.7</v>
      </c>
      <c r="AB68" s="22">
        <f t="shared" ref="AB68:AB80" si="17">IF($AA68="E","E",IF($AA68="F","F",IF($AA68&lt;0.5,50,IF($AA68&lt;2,100,150))))</f>
        <v>100</v>
      </c>
      <c r="AC68" s="16">
        <v>13685</v>
      </c>
      <c r="AD68" s="16">
        <v>11339</v>
      </c>
      <c r="AE68" s="16">
        <v>11546</v>
      </c>
      <c r="AF68" s="16">
        <v>11466</v>
      </c>
      <c r="AG68" s="14" t="s">
        <v>36</v>
      </c>
      <c r="AL68" s="2"/>
      <c r="AM68" s="2"/>
    </row>
    <row r="69" spans="1:39" ht="14.5">
      <c r="A69" s="17" t="str">
        <f t="shared" si="12"/>
        <v>FCST</v>
      </c>
      <c r="B69" s="13" t="s">
        <v>105</v>
      </c>
      <c r="C69" s="14" t="s">
        <v>40</v>
      </c>
      <c r="D69" s="19" t="str">
        <f t="shared" si="16"/>
        <v>前八週無拉料</v>
      </c>
      <c r="E69" s="19">
        <f t="shared" si="13"/>
        <v>0</v>
      </c>
      <c r="F69" s="19" t="str">
        <f t="shared" si="14"/>
        <v>--</v>
      </c>
      <c r="G69" s="19">
        <f t="shared" si="15"/>
        <v>45.977011494252871</v>
      </c>
      <c r="H69" s="15" t="str">
        <f>IFERROR(VLOOKUP(B69,#REF!,6,FALSE),"")</f>
        <v/>
      </c>
      <c r="I69" s="16">
        <v>4000</v>
      </c>
      <c r="J69" s="16">
        <v>0</v>
      </c>
      <c r="K69" s="16" t="str">
        <f>IFERROR(VLOOKUP(B69,#REF!,9,FALSE),"")</f>
        <v/>
      </c>
      <c r="L69" s="16">
        <v>0</v>
      </c>
      <c r="M69" s="9" t="e">
        <f>VLOOKUP(B69,#REF!,2,FALSE)</f>
        <v>#REF!</v>
      </c>
      <c r="N69" s="2" t="str">
        <f>IFERROR(VLOOKUP(B69,#REF!,39,FALSE),"")</f>
        <v/>
      </c>
      <c r="O69" s="17" t="str">
        <f>IFERROR(VLOOKUP(B69,#REF!,10,FALSE),"")</f>
        <v/>
      </c>
      <c r="P69" s="17" t="str">
        <f>IFERROR(VLOOKUP(B69,#REF!,11,FALSE),"")</f>
        <v/>
      </c>
      <c r="Q69" s="17"/>
      <c r="R69" s="17" t="str">
        <f>IFERROR(VLOOKUP(B69,#REF!,12,FALSE),"")</f>
        <v/>
      </c>
      <c r="S69" s="16">
        <v>0</v>
      </c>
      <c r="T69" s="16">
        <v>0</v>
      </c>
      <c r="U69" s="16">
        <v>0</v>
      </c>
      <c r="V69" s="18">
        <v>4000</v>
      </c>
      <c r="W69" s="19" t="s">
        <v>34</v>
      </c>
      <c r="X69" s="20">
        <v>46</v>
      </c>
      <c r="Y69" s="18">
        <v>0</v>
      </c>
      <c r="Z69" s="16">
        <v>87</v>
      </c>
      <c r="AA69" s="21" t="s">
        <v>52</v>
      </c>
      <c r="AB69" s="22" t="str">
        <f t="shared" si="17"/>
        <v>F</v>
      </c>
      <c r="AC69" s="16">
        <v>785</v>
      </c>
      <c r="AD69" s="16">
        <v>0</v>
      </c>
      <c r="AE69" s="16">
        <v>0</v>
      </c>
      <c r="AF69" s="16">
        <v>0</v>
      </c>
      <c r="AG69" s="14" t="s">
        <v>36</v>
      </c>
      <c r="AL69" s="2"/>
      <c r="AM69" s="2"/>
    </row>
    <row r="70" spans="1:39" ht="14.5">
      <c r="A70" s="17" t="str">
        <f t="shared" si="12"/>
        <v>ZeroZero</v>
      </c>
      <c r="B70" s="13" t="s">
        <v>106</v>
      </c>
      <c r="C70" s="14" t="s">
        <v>40</v>
      </c>
      <c r="D70" s="19" t="str">
        <f t="shared" si="16"/>
        <v>前八週無拉料</v>
      </c>
      <c r="E70" s="19" t="str">
        <f t="shared" si="13"/>
        <v>--</v>
      </c>
      <c r="F70" s="19" t="str">
        <f t="shared" si="14"/>
        <v>--</v>
      </c>
      <c r="G70" s="19" t="str">
        <f t="shared" si="15"/>
        <v>--</v>
      </c>
      <c r="H70" s="15" t="str">
        <f>IFERROR(VLOOKUP(B70,#REF!,6,FALSE),"")</f>
        <v/>
      </c>
      <c r="I70" s="16">
        <v>0</v>
      </c>
      <c r="J70" s="16">
        <v>0</v>
      </c>
      <c r="K70" s="16" t="str">
        <f>IFERROR(VLOOKUP(B70,#REF!,9,FALSE),"")</f>
        <v/>
      </c>
      <c r="L70" s="16">
        <v>66000</v>
      </c>
      <c r="M70" s="9" t="e">
        <f>VLOOKUP(B70,#REF!,2,FALSE)</f>
        <v>#REF!</v>
      </c>
      <c r="N70" s="2" t="str">
        <f>IFERROR(VLOOKUP(B70,#REF!,39,FALSE),"")</f>
        <v/>
      </c>
      <c r="O70" s="17" t="str">
        <f>IFERROR(VLOOKUP(B70,#REF!,10,FALSE),"")</f>
        <v/>
      </c>
      <c r="P70" s="17" t="str">
        <f>IFERROR(VLOOKUP(B70,#REF!,11,FALSE),"")</f>
        <v/>
      </c>
      <c r="Q70" s="17"/>
      <c r="R70" s="17" t="str">
        <f>IFERROR(VLOOKUP(B70,#REF!,12,FALSE),"")</f>
        <v/>
      </c>
      <c r="S70" s="16">
        <v>66000</v>
      </c>
      <c r="T70" s="16">
        <v>0</v>
      </c>
      <c r="U70" s="16">
        <v>0</v>
      </c>
      <c r="V70" s="18">
        <v>66000</v>
      </c>
      <c r="W70" s="19" t="s">
        <v>34</v>
      </c>
      <c r="X70" s="20" t="s">
        <v>34</v>
      </c>
      <c r="Y70" s="18">
        <v>0</v>
      </c>
      <c r="Z70" s="16">
        <v>0</v>
      </c>
      <c r="AA70" s="21" t="s">
        <v>35</v>
      </c>
      <c r="AB70" s="22" t="str">
        <f t="shared" si="17"/>
        <v>E</v>
      </c>
      <c r="AC70" s="16">
        <v>0</v>
      </c>
      <c r="AD70" s="16">
        <v>0</v>
      </c>
      <c r="AE70" s="16">
        <v>0</v>
      </c>
      <c r="AF70" s="16">
        <v>72155</v>
      </c>
      <c r="AG70" s="14" t="s">
        <v>36</v>
      </c>
      <c r="AL70" s="2"/>
      <c r="AM70" s="2"/>
    </row>
    <row r="71" spans="1:39" ht="14.5">
      <c r="A71" s="17" t="str">
        <f t="shared" si="12"/>
        <v>Normal</v>
      </c>
      <c r="B71" s="13" t="s">
        <v>107</v>
      </c>
      <c r="C71" s="14" t="s">
        <v>40</v>
      </c>
      <c r="D71" s="19">
        <f t="shared" si="16"/>
        <v>8.9</v>
      </c>
      <c r="E71" s="19">
        <f t="shared" si="13"/>
        <v>21.457085828343313</v>
      </c>
      <c r="F71" s="19">
        <f t="shared" si="14"/>
        <v>3.463917525773196</v>
      </c>
      <c r="G71" s="19">
        <f t="shared" si="15"/>
        <v>8.3832335329341312</v>
      </c>
      <c r="H71" s="15" t="str">
        <f>IFERROR(VLOOKUP(B71,#REF!,6,FALSE),"")</f>
        <v/>
      </c>
      <c r="I71" s="16">
        <v>336000</v>
      </c>
      <c r="J71" s="16">
        <v>312000</v>
      </c>
      <c r="K71" s="16" t="str">
        <f>IFERROR(VLOOKUP(B71,#REF!,9,FALSE),"")</f>
        <v/>
      </c>
      <c r="L71" s="16">
        <v>860000</v>
      </c>
      <c r="M71" s="9" t="e">
        <f>VLOOKUP(B71,#REF!,2,FALSE)</f>
        <v>#REF!</v>
      </c>
      <c r="N71" s="2" t="str">
        <f>IFERROR(VLOOKUP(B71,#REF!,39,FALSE),"")</f>
        <v/>
      </c>
      <c r="O71" s="17" t="str">
        <f>IFERROR(VLOOKUP(B71,#REF!,10,FALSE),"")</f>
        <v/>
      </c>
      <c r="P71" s="17" t="str">
        <f>IFERROR(VLOOKUP(B71,#REF!,11,FALSE),"")</f>
        <v/>
      </c>
      <c r="Q71" s="17"/>
      <c r="R71" s="17" t="str">
        <f>IFERROR(VLOOKUP(B71,#REF!,12,FALSE),"")</f>
        <v/>
      </c>
      <c r="S71" s="16">
        <v>860000</v>
      </c>
      <c r="T71" s="16">
        <v>0</v>
      </c>
      <c r="U71" s="16">
        <v>0</v>
      </c>
      <c r="V71" s="18">
        <v>1196000</v>
      </c>
      <c r="W71" s="19">
        <v>12.3</v>
      </c>
      <c r="X71" s="20">
        <v>29.8</v>
      </c>
      <c r="Y71" s="18">
        <v>97000</v>
      </c>
      <c r="Z71" s="16">
        <v>40080</v>
      </c>
      <c r="AA71" s="21">
        <v>0.4</v>
      </c>
      <c r="AB71" s="22">
        <f t="shared" si="17"/>
        <v>50</v>
      </c>
      <c r="AC71" s="16">
        <v>151688</v>
      </c>
      <c r="AD71" s="16">
        <v>166623</v>
      </c>
      <c r="AE71" s="16">
        <v>151614</v>
      </c>
      <c r="AF71" s="16">
        <v>183486</v>
      </c>
      <c r="AG71" s="14" t="s">
        <v>36</v>
      </c>
      <c r="AL71" s="2"/>
      <c r="AM71" s="2"/>
    </row>
    <row r="72" spans="1:39" ht="14.5">
      <c r="A72" s="17" t="str">
        <f t="shared" si="12"/>
        <v>OverStock</v>
      </c>
      <c r="B72" s="13" t="s">
        <v>108</v>
      </c>
      <c r="C72" s="14" t="s">
        <v>40</v>
      </c>
      <c r="D72" s="19">
        <f t="shared" si="16"/>
        <v>46.9</v>
      </c>
      <c r="E72" s="19" t="str">
        <f t="shared" si="13"/>
        <v>--</v>
      </c>
      <c r="F72" s="19">
        <f t="shared" si="14"/>
        <v>36.363636363636367</v>
      </c>
      <c r="G72" s="19" t="str">
        <f t="shared" si="15"/>
        <v>--</v>
      </c>
      <c r="H72" s="15" t="str">
        <f>IFERROR(VLOOKUP(B72,#REF!,6,FALSE),"")</f>
        <v/>
      </c>
      <c r="I72" s="16">
        <v>300000</v>
      </c>
      <c r="J72" s="16">
        <v>300000</v>
      </c>
      <c r="K72" s="16" t="str">
        <f>IFERROR(VLOOKUP(B72,#REF!,9,FALSE),"")</f>
        <v/>
      </c>
      <c r="L72" s="16">
        <v>387000</v>
      </c>
      <c r="M72" s="9" t="e">
        <f>VLOOKUP(B72,#REF!,2,FALSE)</f>
        <v>#REF!</v>
      </c>
      <c r="N72" s="2" t="str">
        <f>IFERROR(VLOOKUP(B72,#REF!,39,FALSE),"")</f>
        <v/>
      </c>
      <c r="O72" s="17" t="str">
        <f>IFERROR(VLOOKUP(B72,#REF!,10,FALSE),"")</f>
        <v/>
      </c>
      <c r="P72" s="17" t="str">
        <f>IFERROR(VLOOKUP(B72,#REF!,11,FALSE),"")</f>
        <v/>
      </c>
      <c r="Q72" s="17"/>
      <c r="R72" s="17" t="str">
        <f>IFERROR(VLOOKUP(B72,#REF!,12,FALSE),"")</f>
        <v/>
      </c>
      <c r="S72" s="16">
        <v>387000</v>
      </c>
      <c r="T72" s="16">
        <v>0</v>
      </c>
      <c r="U72" s="16">
        <v>0</v>
      </c>
      <c r="V72" s="18">
        <v>687000</v>
      </c>
      <c r="W72" s="19">
        <v>83.3</v>
      </c>
      <c r="X72" s="20" t="s">
        <v>34</v>
      </c>
      <c r="Y72" s="18">
        <v>8250</v>
      </c>
      <c r="Z72" s="16">
        <v>0</v>
      </c>
      <c r="AA72" s="21" t="s">
        <v>35</v>
      </c>
      <c r="AB72" s="22" t="str">
        <f t="shared" si="17"/>
        <v>E</v>
      </c>
      <c r="AC72" s="16">
        <v>0</v>
      </c>
      <c r="AD72" s="16">
        <v>0</v>
      </c>
      <c r="AE72" s="16">
        <v>201258</v>
      </c>
      <c r="AF72" s="16">
        <v>297000</v>
      </c>
      <c r="AG72" s="14" t="s">
        <v>36</v>
      </c>
      <c r="AL72" s="2"/>
      <c r="AM72" s="2"/>
    </row>
    <row r="73" spans="1:39" ht="14.5">
      <c r="A73" s="17" t="str">
        <f t="shared" si="12"/>
        <v>OverStock</v>
      </c>
      <c r="B73" s="13" t="s">
        <v>109</v>
      </c>
      <c r="C73" s="14" t="s">
        <v>40</v>
      </c>
      <c r="D73" s="19">
        <f t="shared" si="16"/>
        <v>10.7</v>
      </c>
      <c r="E73" s="19">
        <f t="shared" si="13"/>
        <v>11.266643905769888</v>
      </c>
      <c r="F73" s="19">
        <f t="shared" si="14"/>
        <v>10.666666666666666</v>
      </c>
      <c r="G73" s="19">
        <f t="shared" si="15"/>
        <v>11.266643905769888</v>
      </c>
      <c r="H73" s="15" t="str">
        <f>IFERROR(VLOOKUP(B73,#REF!,6,FALSE),"")</f>
        <v/>
      </c>
      <c r="I73" s="16">
        <v>132000</v>
      </c>
      <c r="J73" s="16">
        <v>66000</v>
      </c>
      <c r="K73" s="16" t="str">
        <f>IFERROR(VLOOKUP(B73,#REF!,9,FALSE),"")</f>
        <v/>
      </c>
      <c r="L73" s="16">
        <v>132000</v>
      </c>
      <c r="M73" s="9" t="e">
        <f>VLOOKUP(B73,#REF!,2,FALSE)</f>
        <v>#REF!</v>
      </c>
      <c r="N73" s="2" t="str">
        <f>IFERROR(VLOOKUP(B73,#REF!,39,FALSE),"")</f>
        <v/>
      </c>
      <c r="O73" s="17" t="str">
        <f>IFERROR(VLOOKUP(B73,#REF!,10,FALSE),"")</f>
        <v/>
      </c>
      <c r="P73" s="17" t="str">
        <f>IFERROR(VLOOKUP(B73,#REF!,11,FALSE),"")</f>
        <v/>
      </c>
      <c r="Q73" s="17"/>
      <c r="R73" s="17" t="str">
        <f>IFERROR(VLOOKUP(B73,#REF!,12,FALSE),"")</f>
        <v/>
      </c>
      <c r="S73" s="16">
        <v>132000</v>
      </c>
      <c r="T73" s="16">
        <v>0</v>
      </c>
      <c r="U73" s="16">
        <v>0</v>
      </c>
      <c r="V73" s="18">
        <v>264000</v>
      </c>
      <c r="W73" s="19">
        <v>21.3</v>
      </c>
      <c r="X73" s="20">
        <v>22.5</v>
      </c>
      <c r="Y73" s="18">
        <v>12375</v>
      </c>
      <c r="Z73" s="16">
        <v>11716</v>
      </c>
      <c r="AA73" s="21">
        <v>0.9</v>
      </c>
      <c r="AB73" s="22">
        <f t="shared" si="17"/>
        <v>100</v>
      </c>
      <c r="AC73" s="16">
        <v>45999</v>
      </c>
      <c r="AD73" s="16">
        <v>44384</v>
      </c>
      <c r="AE73" s="16">
        <v>50654</v>
      </c>
      <c r="AF73" s="16">
        <v>58080</v>
      </c>
      <c r="AG73" s="14" t="s">
        <v>36</v>
      </c>
      <c r="AL73" s="2"/>
      <c r="AM73" s="2"/>
    </row>
    <row r="74" spans="1:39" ht="14.5">
      <c r="A74" s="17" t="str">
        <f t="shared" si="12"/>
        <v>OverStock</v>
      </c>
      <c r="B74" s="13" t="s">
        <v>110</v>
      </c>
      <c r="C74" s="14" t="s">
        <v>40</v>
      </c>
      <c r="D74" s="19">
        <f t="shared" si="16"/>
        <v>22.4</v>
      </c>
      <c r="E74" s="19">
        <f t="shared" si="13"/>
        <v>16.256386437529031</v>
      </c>
      <c r="F74" s="19">
        <f t="shared" si="14"/>
        <v>19.193857965451055</v>
      </c>
      <c r="G74" s="19">
        <f t="shared" si="15"/>
        <v>13.934045517882025</v>
      </c>
      <c r="H74" s="15" t="str">
        <f>IFERROR(VLOOKUP(B74,#REF!,6,FALSE),"")</f>
        <v/>
      </c>
      <c r="I74" s="16">
        <v>30000</v>
      </c>
      <c r="J74" s="16">
        <v>17500</v>
      </c>
      <c r="K74" s="16" t="str">
        <f>IFERROR(VLOOKUP(B74,#REF!,9,FALSE),"")</f>
        <v/>
      </c>
      <c r="L74" s="16">
        <v>35000</v>
      </c>
      <c r="M74" s="9" t="e">
        <f>VLOOKUP(B74,#REF!,2,FALSE)</f>
        <v>#REF!</v>
      </c>
      <c r="N74" s="2" t="str">
        <f>IFERROR(VLOOKUP(B74,#REF!,39,FALSE),"")</f>
        <v/>
      </c>
      <c r="O74" s="17" t="str">
        <f>IFERROR(VLOOKUP(B74,#REF!,10,FALSE),"")</f>
        <v/>
      </c>
      <c r="P74" s="17" t="str">
        <f>IFERROR(VLOOKUP(B74,#REF!,11,FALSE),"")</f>
        <v/>
      </c>
      <c r="Q74" s="17"/>
      <c r="R74" s="17" t="str">
        <f>IFERROR(VLOOKUP(B74,#REF!,12,FALSE),"")</f>
        <v/>
      </c>
      <c r="S74" s="16">
        <v>35000</v>
      </c>
      <c r="T74" s="16">
        <v>0</v>
      </c>
      <c r="U74" s="16">
        <v>0</v>
      </c>
      <c r="V74" s="18">
        <v>65000</v>
      </c>
      <c r="W74" s="19">
        <v>41.6</v>
      </c>
      <c r="X74" s="20">
        <v>30.2</v>
      </c>
      <c r="Y74" s="18">
        <v>1563</v>
      </c>
      <c r="Z74" s="16">
        <v>2153</v>
      </c>
      <c r="AA74" s="21">
        <v>1.4</v>
      </c>
      <c r="AB74" s="22">
        <f t="shared" si="17"/>
        <v>100</v>
      </c>
      <c r="AC74" s="16">
        <v>19373</v>
      </c>
      <c r="AD74" s="16">
        <v>0</v>
      </c>
      <c r="AE74" s="16">
        <v>0</v>
      </c>
      <c r="AF74" s="16">
        <v>0</v>
      </c>
      <c r="AG74" s="14" t="s">
        <v>36</v>
      </c>
      <c r="AL74" s="2"/>
      <c r="AM74" s="2"/>
    </row>
    <row r="75" spans="1:39" ht="14.5">
      <c r="A75" s="17" t="str">
        <f t="shared" si="12"/>
        <v>OverStock</v>
      </c>
      <c r="B75" s="13" t="s">
        <v>111</v>
      </c>
      <c r="C75" s="14" t="s">
        <v>40</v>
      </c>
      <c r="D75" s="19">
        <f t="shared" si="16"/>
        <v>42</v>
      </c>
      <c r="E75" s="19">
        <f t="shared" si="13"/>
        <v>32.454152070883993</v>
      </c>
      <c r="F75" s="19">
        <f t="shared" si="14"/>
        <v>0</v>
      </c>
      <c r="G75" s="19">
        <f t="shared" si="15"/>
        <v>0</v>
      </c>
      <c r="H75" s="15" t="str">
        <f>IFERROR(VLOOKUP(B75,#REF!,6,FALSE),"")</f>
        <v/>
      </c>
      <c r="I75" s="16">
        <v>0</v>
      </c>
      <c r="J75" s="16">
        <v>0</v>
      </c>
      <c r="K75" s="16" t="str">
        <f>IFERROR(VLOOKUP(B75,#REF!,9,FALSE),"")</f>
        <v/>
      </c>
      <c r="L75" s="16">
        <v>315000</v>
      </c>
      <c r="M75" s="9" t="e">
        <f>VLOOKUP(B75,#REF!,2,FALSE)</f>
        <v>#REF!</v>
      </c>
      <c r="N75" s="2" t="str">
        <f>IFERROR(VLOOKUP(B75,#REF!,39,FALSE),"")</f>
        <v/>
      </c>
      <c r="O75" s="17" t="str">
        <f>IFERROR(VLOOKUP(B75,#REF!,10,FALSE),"")</f>
        <v/>
      </c>
      <c r="P75" s="17" t="str">
        <f>IFERROR(VLOOKUP(B75,#REF!,11,FALSE),"")</f>
        <v/>
      </c>
      <c r="Q75" s="17"/>
      <c r="R75" s="17" t="str">
        <f>IFERROR(VLOOKUP(B75,#REF!,12,FALSE),"")</f>
        <v/>
      </c>
      <c r="S75" s="16">
        <v>315000</v>
      </c>
      <c r="T75" s="16">
        <v>0</v>
      </c>
      <c r="U75" s="16">
        <v>0</v>
      </c>
      <c r="V75" s="18">
        <v>315000</v>
      </c>
      <c r="W75" s="19">
        <v>42</v>
      </c>
      <c r="X75" s="20">
        <v>32.5</v>
      </c>
      <c r="Y75" s="18">
        <v>7500</v>
      </c>
      <c r="Z75" s="16">
        <v>9706</v>
      </c>
      <c r="AA75" s="21">
        <v>1.3</v>
      </c>
      <c r="AB75" s="22">
        <f t="shared" si="17"/>
        <v>100</v>
      </c>
      <c r="AC75" s="16">
        <v>33149</v>
      </c>
      <c r="AD75" s="16">
        <v>38151</v>
      </c>
      <c r="AE75" s="16">
        <v>61233</v>
      </c>
      <c r="AF75" s="16">
        <v>33539</v>
      </c>
      <c r="AG75" s="14" t="s">
        <v>36</v>
      </c>
      <c r="AL75" s="2"/>
      <c r="AM75" s="2"/>
    </row>
    <row r="76" spans="1:39" ht="14.5">
      <c r="A76" s="17" t="str">
        <f t="shared" si="12"/>
        <v>FCST</v>
      </c>
      <c r="B76" s="13" t="s">
        <v>112</v>
      </c>
      <c r="C76" s="14" t="s">
        <v>40</v>
      </c>
      <c r="D76" s="19" t="str">
        <f t="shared" si="16"/>
        <v>前八週無拉料</v>
      </c>
      <c r="E76" s="19">
        <f t="shared" si="13"/>
        <v>0</v>
      </c>
      <c r="F76" s="19" t="str">
        <f t="shared" si="14"/>
        <v>--</v>
      </c>
      <c r="G76" s="19">
        <f t="shared" si="15"/>
        <v>42.613636363636367</v>
      </c>
      <c r="H76" s="15" t="str">
        <f>IFERROR(VLOOKUP(B76,#REF!,6,FALSE),"")</f>
        <v/>
      </c>
      <c r="I76" s="16">
        <v>15000</v>
      </c>
      <c r="J76" s="16">
        <v>0</v>
      </c>
      <c r="K76" s="16" t="str">
        <f>IFERROR(VLOOKUP(B76,#REF!,9,FALSE),"")</f>
        <v/>
      </c>
      <c r="L76" s="16">
        <v>0</v>
      </c>
      <c r="M76" s="9" t="e">
        <f>VLOOKUP(B76,#REF!,2,FALSE)</f>
        <v>#REF!</v>
      </c>
      <c r="N76" s="2" t="str">
        <f>IFERROR(VLOOKUP(B76,#REF!,39,FALSE),"")</f>
        <v/>
      </c>
      <c r="O76" s="17" t="str">
        <f>IFERROR(VLOOKUP(B76,#REF!,10,FALSE),"")</f>
        <v/>
      </c>
      <c r="P76" s="17" t="str">
        <f>IFERROR(VLOOKUP(B76,#REF!,11,FALSE),"")</f>
        <v/>
      </c>
      <c r="Q76" s="17"/>
      <c r="R76" s="17" t="str">
        <f>IFERROR(VLOOKUP(B76,#REF!,12,FALSE),"")</f>
        <v/>
      </c>
      <c r="S76" s="16">
        <v>0</v>
      </c>
      <c r="T76" s="16">
        <v>0</v>
      </c>
      <c r="U76" s="16">
        <v>0</v>
      </c>
      <c r="V76" s="18">
        <v>15000</v>
      </c>
      <c r="W76" s="19" t="s">
        <v>34</v>
      </c>
      <c r="X76" s="20">
        <v>42.6</v>
      </c>
      <c r="Y76" s="18">
        <v>0</v>
      </c>
      <c r="Z76" s="16">
        <v>352</v>
      </c>
      <c r="AA76" s="21" t="s">
        <v>52</v>
      </c>
      <c r="AB76" s="22" t="str">
        <f t="shared" si="17"/>
        <v>F</v>
      </c>
      <c r="AC76" s="16">
        <v>1820</v>
      </c>
      <c r="AD76" s="16">
        <v>1351</v>
      </c>
      <c r="AE76" s="16">
        <v>1852</v>
      </c>
      <c r="AF76" s="16">
        <v>1393</v>
      </c>
      <c r="AG76" s="14" t="s">
        <v>36</v>
      </c>
      <c r="AL76" s="2"/>
      <c r="AM76" s="2"/>
    </row>
    <row r="77" spans="1:39" ht="14.5">
      <c r="A77" s="17" t="str">
        <f t="shared" si="12"/>
        <v>OverStock</v>
      </c>
      <c r="B77" s="13" t="s">
        <v>113</v>
      </c>
      <c r="C77" s="14" t="s">
        <v>40</v>
      </c>
      <c r="D77" s="19">
        <f t="shared" si="16"/>
        <v>10.5</v>
      </c>
      <c r="E77" s="19">
        <f t="shared" si="13"/>
        <v>10.819755600814664</v>
      </c>
      <c r="F77" s="19">
        <f t="shared" si="14"/>
        <v>17.23076923076923</v>
      </c>
      <c r="G77" s="19">
        <f t="shared" si="15"/>
        <v>17.820773930753564</v>
      </c>
      <c r="H77" s="15" t="str">
        <f>IFERROR(VLOOKUP(B77,#REF!,6,FALSE),"")</f>
        <v/>
      </c>
      <c r="I77" s="16">
        <v>140000</v>
      </c>
      <c r="J77" s="16">
        <v>30000</v>
      </c>
      <c r="K77" s="16" t="str">
        <f>IFERROR(VLOOKUP(B77,#REF!,9,FALSE),"")</f>
        <v/>
      </c>
      <c r="L77" s="16">
        <v>85000</v>
      </c>
      <c r="M77" s="9" t="e">
        <f>VLOOKUP(B77,#REF!,2,FALSE)</f>
        <v>#REF!</v>
      </c>
      <c r="N77" s="2" t="str">
        <f>IFERROR(VLOOKUP(B77,#REF!,39,FALSE),"")</f>
        <v/>
      </c>
      <c r="O77" s="17" t="str">
        <f>IFERROR(VLOOKUP(B77,#REF!,10,FALSE),"")</f>
        <v/>
      </c>
      <c r="P77" s="17" t="str">
        <f>IFERROR(VLOOKUP(B77,#REF!,11,FALSE),"")</f>
        <v/>
      </c>
      <c r="Q77" s="17"/>
      <c r="R77" s="17" t="str">
        <f>IFERROR(VLOOKUP(B77,#REF!,12,FALSE),"")</f>
        <v/>
      </c>
      <c r="S77" s="16">
        <v>85000</v>
      </c>
      <c r="T77" s="16">
        <v>0</v>
      </c>
      <c r="U77" s="16">
        <v>0</v>
      </c>
      <c r="V77" s="18">
        <v>225000</v>
      </c>
      <c r="W77" s="19">
        <v>27.7</v>
      </c>
      <c r="X77" s="20">
        <v>28.6</v>
      </c>
      <c r="Y77" s="18">
        <v>8125</v>
      </c>
      <c r="Z77" s="16">
        <v>7856</v>
      </c>
      <c r="AA77" s="21">
        <v>1</v>
      </c>
      <c r="AB77" s="22">
        <f t="shared" si="17"/>
        <v>100</v>
      </c>
      <c r="AC77" s="16">
        <v>19851</v>
      </c>
      <c r="AD77" s="16">
        <v>43900</v>
      </c>
      <c r="AE77" s="16">
        <v>32768</v>
      </c>
      <c r="AF77" s="16">
        <v>13373</v>
      </c>
      <c r="AG77" s="14" t="s">
        <v>36</v>
      </c>
      <c r="AL77" s="2"/>
      <c r="AM77" s="2"/>
    </row>
    <row r="78" spans="1:39" ht="14.5">
      <c r="A78" s="17" t="str">
        <f t="shared" si="12"/>
        <v>Normal</v>
      </c>
      <c r="B78" s="13" t="s">
        <v>114</v>
      </c>
      <c r="C78" s="14" t="s">
        <v>57</v>
      </c>
      <c r="D78" s="19">
        <f t="shared" si="16"/>
        <v>1.3</v>
      </c>
      <c r="E78" s="19">
        <f t="shared" si="13"/>
        <v>2.325323884398184</v>
      </c>
      <c r="F78" s="19">
        <f t="shared" si="14"/>
        <v>2.5396825396825395</v>
      </c>
      <c r="G78" s="19">
        <f t="shared" si="15"/>
        <v>4.4291883512346359</v>
      </c>
      <c r="H78" s="15" t="str">
        <f>IFERROR(VLOOKUP(B78,#REF!,6,FALSE),"")</f>
        <v/>
      </c>
      <c r="I78" s="16">
        <v>40000</v>
      </c>
      <c r="J78" s="16">
        <v>40000</v>
      </c>
      <c r="K78" s="16" t="str">
        <f>IFERROR(VLOOKUP(B78,#REF!,9,FALSE),"")</f>
        <v/>
      </c>
      <c r="L78" s="16">
        <v>21000</v>
      </c>
      <c r="M78" s="9" t="e">
        <f>VLOOKUP(B78,#REF!,2,FALSE)</f>
        <v>#REF!</v>
      </c>
      <c r="N78" s="2" t="str">
        <f>IFERROR(VLOOKUP(B78,#REF!,39,FALSE),"")</f>
        <v/>
      </c>
      <c r="O78" s="17" t="str">
        <f>IFERROR(VLOOKUP(B78,#REF!,10,FALSE),"")</f>
        <v/>
      </c>
      <c r="P78" s="17" t="str">
        <f>IFERROR(VLOOKUP(B78,#REF!,11,FALSE),"")</f>
        <v/>
      </c>
      <c r="Q78" s="17"/>
      <c r="R78" s="17" t="str">
        <f>IFERROR(VLOOKUP(B78,#REF!,12,FALSE),"")</f>
        <v/>
      </c>
      <c r="S78" s="16">
        <v>21000</v>
      </c>
      <c r="T78" s="16">
        <v>0</v>
      </c>
      <c r="U78" s="16">
        <v>0</v>
      </c>
      <c r="V78" s="18">
        <v>61000</v>
      </c>
      <c r="W78" s="19">
        <v>3.9</v>
      </c>
      <c r="X78" s="20">
        <v>6.8</v>
      </c>
      <c r="Y78" s="18">
        <v>15750</v>
      </c>
      <c r="Z78" s="16">
        <v>9031</v>
      </c>
      <c r="AA78" s="21">
        <v>0.6</v>
      </c>
      <c r="AB78" s="22">
        <f t="shared" si="17"/>
        <v>100</v>
      </c>
      <c r="AC78" s="16">
        <v>46396</v>
      </c>
      <c r="AD78" s="16">
        <v>34880</v>
      </c>
      <c r="AE78" s="16">
        <v>0</v>
      </c>
      <c r="AF78" s="16">
        <v>0</v>
      </c>
      <c r="AG78" s="14" t="s">
        <v>36</v>
      </c>
      <c r="AL78" s="2"/>
      <c r="AM78" s="2"/>
    </row>
    <row r="79" spans="1:39" ht="14.5">
      <c r="A79" s="17" t="str">
        <f t="shared" si="12"/>
        <v>OverStock</v>
      </c>
      <c r="B79" s="13" t="s">
        <v>115</v>
      </c>
      <c r="C79" s="14" t="s">
        <v>57</v>
      </c>
      <c r="D79" s="19">
        <f t="shared" si="16"/>
        <v>19.2</v>
      </c>
      <c r="E79" s="19">
        <f t="shared" si="13"/>
        <v>9.8857095186451982</v>
      </c>
      <c r="F79" s="19">
        <f t="shared" si="14"/>
        <v>16.242424242424242</v>
      </c>
      <c r="G79" s="19">
        <f t="shared" si="15"/>
        <v>8.3840827563193461</v>
      </c>
      <c r="H79" s="15" t="str">
        <f>IFERROR(VLOOKUP(B79,#REF!,6,FALSE),"")</f>
        <v/>
      </c>
      <c r="I79" s="16">
        <v>402000</v>
      </c>
      <c r="J79" s="16">
        <v>252000</v>
      </c>
      <c r="K79" s="16" t="str">
        <f>IFERROR(VLOOKUP(B79,#REF!,9,FALSE),"")</f>
        <v/>
      </c>
      <c r="L79" s="16">
        <v>474000</v>
      </c>
      <c r="M79" s="9" t="e">
        <f>VLOOKUP(B79,#REF!,2,FALSE)</f>
        <v>#REF!</v>
      </c>
      <c r="N79" s="2" t="str">
        <f>IFERROR(VLOOKUP(B79,#REF!,39,FALSE),"")</f>
        <v/>
      </c>
      <c r="O79" s="17" t="str">
        <f>IFERROR(VLOOKUP(B79,#REF!,10,FALSE),"")</f>
        <v/>
      </c>
      <c r="P79" s="17" t="str">
        <f>IFERROR(VLOOKUP(B79,#REF!,11,FALSE),"")</f>
        <v/>
      </c>
      <c r="Q79" s="17"/>
      <c r="R79" s="17" t="str">
        <f>IFERROR(VLOOKUP(B79,#REF!,12,FALSE),"")</f>
        <v/>
      </c>
      <c r="S79" s="16">
        <v>474000</v>
      </c>
      <c r="T79" s="16">
        <v>0</v>
      </c>
      <c r="U79" s="16">
        <v>0</v>
      </c>
      <c r="V79" s="18">
        <v>876000</v>
      </c>
      <c r="W79" s="19">
        <v>35.4</v>
      </c>
      <c r="X79" s="20">
        <v>18.3</v>
      </c>
      <c r="Y79" s="18">
        <v>24750</v>
      </c>
      <c r="Z79" s="16">
        <v>47948</v>
      </c>
      <c r="AA79" s="21">
        <v>1.9</v>
      </c>
      <c r="AB79" s="22">
        <f t="shared" si="17"/>
        <v>100</v>
      </c>
      <c r="AC79" s="16">
        <v>136536</v>
      </c>
      <c r="AD79" s="16">
        <v>236000</v>
      </c>
      <c r="AE79" s="16">
        <v>236000</v>
      </c>
      <c r="AF79" s="16">
        <v>0</v>
      </c>
      <c r="AG79" s="14" t="s">
        <v>36</v>
      </c>
      <c r="AL79" s="2"/>
      <c r="AM79" s="2"/>
    </row>
    <row r="80" spans="1:39" ht="14.5">
      <c r="A80" s="17" t="str">
        <f t="shared" si="12"/>
        <v>Normal</v>
      </c>
      <c r="B80" s="13" t="s">
        <v>116</v>
      </c>
      <c r="C80" s="14" t="s">
        <v>57</v>
      </c>
      <c r="D80" s="19">
        <f t="shared" si="16"/>
        <v>0.7</v>
      </c>
      <c r="E80" s="19">
        <f t="shared" si="13"/>
        <v>0.83146254261245534</v>
      </c>
      <c r="F80" s="19">
        <f t="shared" si="14"/>
        <v>3.3333333333333335</v>
      </c>
      <c r="G80" s="19">
        <f t="shared" si="15"/>
        <v>4.1573127130622769</v>
      </c>
      <c r="H80" s="15" t="str">
        <f>IFERROR(VLOOKUP(B80,#REF!,6,FALSE),"")</f>
        <v/>
      </c>
      <c r="I80" s="16">
        <v>50000</v>
      </c>
      <c r="J80" s="16">
        <v>50000</v>
      </c>
      <c r="K80" s="16" t="str">
        <f>IFERROR(VLOOKUP(B80,#REF!,9,FALSE),"")</f>
        <v/>
      </c>
      <c r="L80" s="16">
        <v>10000</v>
      </c>
      <c r="M80" s="9" t="e">
        <f>VLOOKUP(B80,#REF!,2,FALSE)</f>
        <v>#REF!</v>
      </c>
      <c r="N80" s="2" t="str">
        <f>IFERROR(VLOOKUP(B80,#REF!,39,FALSE),"")</f>
        <v/>
      </c>
      <c r="O80" s="17" t="str">
        <f>IFERROR(VLOOKUP(B80,#REF!,10,FALSE),"")</f>
        <v/>
      </c>
      <c r="P80" s="17" t="str">
        <f>IFERROR(VLOOKUP(B80,#REF!,11,FALSE),"")</f>
        <v/>
      </c>
      <c r="Q80" s="17"/>
      <c r="R80" s="17" t="str">
        <f>IFERROR(VLOOKUP(B80,#REF!,12,FALSE),"")</f>
        <v/>
      </c>
      <c r="S80" s="16">
        <v>10000</v>
      </c>
      <c r="T80" s="16">
        <v>0</v>
      </c>
      <c r="U80" s="16">
        <v>0</v>
      </c>
      <c r="V80" s="18">
        <v>60000</v>
      </c>
      <c r="W80" s="19">
        <v>4</v>
      </c>
      <c r="X80" s="20">
        <v>5</v>
      </c>
      <c r="Y80" s="18">
        <v>15000</v>
      </c>
      <c r="Z80" s="16">
        <v>12027</v>
      </c>
      <c r="AA80" s="21">
        <v>0.8</v>
      </c>
      <c r="AB80" s="22">
        <f t="shared" si="17"/>
        <v>100</v>
      </c>
      <c r="AC80" s="16">
        <v>41342</v>
      </c>
      <c r="AD80" s="16">
        <v>30000</v>
      </c>
      <c r="AE80" s="16">
        <v>72900</v>
      </c>
      <c r="AF80" s="16">
        <v>36000</v>
      </c>
      <c r="AG80" s="14" t="s">
        <v>36</v>
      </c>
      <c r="AL80" s="2"/>
      <c r="AM80" s="2"/>
    </row>
  </sheetData>
  <phoneticPr fontId="1" type="noConversion"/>
  <conditionalFormatting sqref="AD81:AD1048576 AB1:AB80">
    <cfRule type="iconSet" priority="2">
      <iconSet iconSet="3Arrows" showValue="0">
        <cfvo type="percent" val="0"/>
        <cfvo type="num" val="100"/>
        <cfvo type="num" val="150"/>
      </iconSet>
    </cfRule>
  </conditionalFormatting>
  <dataValidations count="3">
    <dataValidation type="list" allowBlank="1" showInputMessage="1" showErrorMessage="1" sqref="AN81:AN1048576 N4:N80">
      <formula1>"New,MP"</formula1>
    </dataValidation>
    <dataValidation type="list" allowBlank="1" showInputMessage="1" showErrorMessage="1" sqref="Q81:Q1048576 P4:P80">
      <formula1>"Sales,PM,SalesPM"</formula1>
    </dataValidation>
    <dataValidation type="list" errorStyle="warning" allowBlank="1" showInputMessage="1" showErrorMessage="1" sqref="P81:P1048576 O4:O80">
      <formula1>"Checking,DD,Dead,Done,Slow,SR"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Enya</dc:creator>
  <cp:lastModifiedBy>enya.chen</cp:lastModifiedBy>
  <dcterms:created xsi:type="dcterms:W3CDTF">2015-03-25T02:50:51Z</dcterms:created>
  <dcterms:modified xsi:type="dcterms:W3CDTF">2017-03-14T05:15:49Z</dcterms:modified>
</cp:coreProperties>
</file>