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36" i="1"/>
  <c r="B36"/>
  <c r="O36" l="1"/>
  <c r="S36" l="1"/>
  <c r="Q36"/>
  <c r="P36"/>
  <c r="L36"/>
  <c r="I36"/>
  <c r="G36"/>
  <c r="F36"/>
  <c r="E36"/>
  <c r="AD36" l="1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12"/>
  <c r="S12"/>
  <c r="Q12"/>
  <c r="P12"/>
  <c r="O12"/>
  <c r="L12"/>
  <c r="I12"/>
  <c r="H12"/>
  <c r="G12"/>
  <c r="F12"/>
  <c r="E12"/>
  <c r="B12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6"/>
  <c r="S6"/>
  <c r="Q6"/>
  <c r="P6"/>
  <c r="O6"/>
  <c r="L6"/>
  <c r="I6"/>
  <c r="H6"/>
  <c r="G6"/>
  <c r="F6"/>
  <c r="E6"/>
  <c r="B6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11"/>
  <c r="S11"/>
  <c r="Q11"/>
  <c r="P11"/>
  <c r="O11"/>
  <c r="L11"/>
  <c r="I11"/>
  <c r="H11"/>
  <c r="G11"/>
  <c r="F11"/>
  <c r="E11"/>
  <c r="B11"/>
  <c r="AD16"/>
  <c r="S16"/>
  <c r="Q16"/>
  <c r="P16"/>
  <c r="O16"/>
  <c r="L16"/>
  <c r="I16"/>
  <c r="H16"/>
  <c r="G16"/>
  <c r="F16"/>
  <c r="E16"/>
  <c r="B16"/>
  <c r="AD90"/>
  <c r="S90"/>
  <c r="Q90"/>
  <c r="P90"/>
  <c r="O90"/>
  <c r="L90"/>
  <c r="I90"/>
  <c r="H90"/>
  <c r="G90"/>
  <c r="F90"/>
  <c r="E90"/>
  <c r="B90"/>
  <c r="AD9"/>
  <c r="S9"/>
  <c r="Q9"/>
  <c r="P9"/>
  <c r="O9"/>
  <c r="L9"/>
  <c r="I9"/>
  <c r="H9"/>
  <c r="G9"/>
  <c r="F9"/>
  <c r="E9"/>
  <c r="B9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13"/>
  <c r="S13"/>
  <c r="Q13"/>
  <c r="P13"/>
  <c r="O13"/>
  <c r="L13"/>
  <c r="I13"/>
  <c r="H13"/>
  <c r="G13"/>
  <c r="F13"/>
  <c r="E13"/>
  <c r="B13"/>
  <c r="AD17"/>
  <c r="S17"/>
  <c r="Q17"/>
  <c r="P17"/>
  <c r="O17"/>
  <c r="L17"/>
  <c r="I17"/>
  <c r="H17"/>
  <c r="G17"/>
  <c r="F17"/>
  <c r="E17"/>
  <c r="B17"/>
  <c r="AD85"/>
  <c r="S85"/>
  <c r="Q85"/>
  <c r="P85"/>
  <c r="O85"/>
  <c r="L85"/>
  <c r="I85"/>
  <c r="H85"/>
  <c r="G85"/>
  <c r="F85"/>
  <c r="E85"/>
  <c r="B85"/>
  <c r="AD28"/>
  <c r="S28"/>
  <c r="Q28"/>
  <c r="P28"/>
  <c r="O28"/>
  <c r="L28"/>
  <c r="I28"/>
  <c r="H28"/>
  <c r="G28"/>
  <c r="F28"/>
  <c r="E28"/>
  <c r="B28"/>
  <c r="AD8"/>
  <c r="S8"/>
  <c r="Q8"/>
  <c r="P8"/>
  <c r="O8"/>
  <c r="L8"/>
  <c r="I8"/>
  <c r="H8"/>
  <c r="G8"/>
  <c r="F8"/>
  <c r="E8"/>
  <c r="B8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25"/>
  <c r="S25"/>
  <c r="Q25"/>
  <c r="P25"/>
  <c r="O25"/>
  <c r="L25"/>
  <c r="I25"/>
  <c r="H25"/>
  <c r="G25"/>
  <c r="F25"/>
  <c r="E25"/>
  <c r="B25"/>
  <c r="AD81"/>
  <c r="S81"/>
  <c r="Q81"/>
  <c r="P81"/>
  <c r="O81"/>
  <c r="L81"/>
  <c r="I81"/>
  <c r="H81"/>
  <c r="G81"/>
  <c r="F81"/>
  <c r="E81"/>
  <c r="B81"/>
  <c r="AD23"/>
  <c r="S23"/>
  <c r="Q23"/>
  <c r="P23"/>
  <c r="O23"/>
  <c r="L23"/>
  <c r="I23"/>
  <c r="H23"/>
  <c r="G23"/>
  <c r="F23"/>
  <c r="E23"/>
  <c r="B23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26"/>
  <c r="S26"/>
  <c r="Q26"/>
  <c r="P26"/>
  <c r="O26"/>
  <c r="L26"/>
  <c r="I26"/>
  <c r="H26"/>
  <c r="G26"/>
  <c r="F26"/>
  <c r="E26"/>
  <c r="B26"/>
  <c r="AD20"/>
  <c r="S20"/>
  <c r="Q20"/>
  <c r="P20"/>
  <c r="O20"/>
  <c r="L20"/>
  <c r="I20"/>
  <c r="H20"/>
  <c r="G20"/>
  <c r="F20"/>
  <c r="E20"/>
  <c r="B20"/>
  <c r="AD35"/>
  <c r="S35"/>
  <c r="Q35"/>
  <c r="P35"/>
  <c r="O35"/>
  <c r="L35"/>
  <c r="I35"/>
  <c r="H35"/>
  <c r="G35"/>
  <c r="F35"/>
  <c r="E35"/>
  <c r="B35"/>
  <c r="AD30"/>
  <c r="S30"/>
  <c r="Q30"/>
  <c r="P30"/>
  <c r="O30"/>
  <c r="L30"/>
  <c r="I30"/>
  <c r="H30"/>
  <c r="G30"/>
  <c r="F30"/>
  <c r="E30"/>
  <c r="B30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24"/>
  <c r="S24"/>
  <c r="Q24"/>
  <c r="P24"/>
  <c r="O24"/>
  <c r="L24"/>
  <c r="I24"/>
  <c r="H24"/>
  <c r="G24"/>
  <c r="F24"/>
  <c r="E24"/>
  <c r="B24"/>
  <c r="AD75"/>
  <c r="S75"/>
  <c r="Q75"/>
  <c r="P75"/>
  <c r="O75"/>
  <c r="L75"/>
  <c r="I75"/>
  <c r="H75"/>
  <c r="G75"/>
  <c r="F75"/>
  <c r="E75"/>
  <c r="B75"/>
  <c r="AD18"/>
  <c r="S18"/>
  <c r="Q18"/>
  <c r="P18"/>
  <c r="O18"/>
  <c r="L18"/>
  <c r="I18"/>
  <c r="H18"/>
  <c r="G18"/>
  <c r="F18"/>
  <c r="E18"/>
  <c r="B18"/>
  <c r="AD34"/>
  <c r="S34"/>
  <c r="Q34"/>
  <c r="P34"/>
  <c r="O34"/>
  <c r="L34"/>
  <c r="I34"/>
  <c r="H34"/>
  <c r="G34"/>
  <c r="F34"/>
  <c r="E34"/>
  <c r="B34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4"/>
  <c r="S4"/>
  <c r="Q4"/>
  <c r="P4"/>
  <c r="O4"/>
  <c r="L4"/>
  <c r="I4"/>
  <c r="H4"/>
  <c r="G4"/>
  <c r="F4"/>
  <c r="E4"/>
  <c r="B4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5"/>
  <c r="S5"/>
  <c r="Q5"/>
  <c r="P5"/>
  <c r="O5"/>
  <c r="L5"/>
  <c r="I5"/>
  <c r="H5"/>
  <c r="G5"/>
  <c r="F5"/>
  <c r="E5"/>
  <c r="B5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22"/>
  <c r="S22"/>
  <c r="Q22"/>
  <c r="P22"/>
  <c r="O22"/>
  <c r="L22"/>
  <c r="I22"/>
  <c r="H22"/>
  <c r="G22"/>
  <c r="F22"/>
  <c r="E22"/>
  <c r="B22"/>
  <c r="AD33"/>
  <c r="S33"/>
  <c r="Q33"/>
  <c r="P33"/>
  <c r="O33"/>
  <c r="L33"/>
  <c r="I33"/>
  <c r="H33"/>
  <c r="G33"/>
  <c r="F33"/>
  <c r="E33"/>
  <c r="B33"/>
  <c r="AD19"/>
  <c r="S19"/>
  <c r="Q19"/>
  <c r="P19"/>
  <c r="O19"/>
  <c r="L19"/>
  <c r="I19"/>
  <c r="H19"/>
  <c r="G19"/>
  <c r="F19"/>
  <c r="E19"/>
  <c r="B19"/>
  <c r="AD66"/>
  <c r="S66"/>
  <c r="Q66"/>
  <c r="P66"/>
  <c r="O66"/>
  <c r="L66"/>
  <c r="I66"/>
  <c r="H66"/>
  <c r="G66"/>
  <c r="F66"/>
  <c r="E66"/>
  <c r="B66"/>
  <c r="AD32"/>
  <c r="S32"/>
  <c r="Q32"/>
  <c r="P32"/>
  <c r="O32"/>
  <c r="L32"/>
  <c r="I32"/>
  <c r="H32"/>
  <c r="G32"/>
  <c r="F32"/>
  <c r="E32"/>
  <c r="B32"/>
  <c r="AD15"/>
  <c r="S15"/>
  <c r="Q15"/>
  <c r="P15"/>
  <c r="O15"/>
  <c r="L15"/>
  <c r="I15"/>
  <c r="H15"/>
  <c r="G15"/>
  <c r="F15"/>
  <c r="E15"/>
  <c r="B15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31"/>
  <c r="S31"/>
  <c r="Q31"/>
  <c r="P31"/>
  <c r="O31"/>
  <c r="L31"/>
  <c r="I31"/>
  <c r="H31"/>
  <c r="G31"/>
  <c r="F31"/>
  <c r="E31"/>
  <c r="B31"/>
  <c r="AD49"/>
  <c r="S49"/>
  <c r="Q49"/>
  <c r="P49"/>
  <c r="O49"/>
  <c r="L49"/>
  <c r="I49"/>
  <c r="H49"/>
  <c r="G49"/>
  <c r="F49"/>
  <c r="E49"/>
  <c r="B49"/>
  <c r="AD7"/>
  <c r="S7"/>
  <c r="Q7"/>
  <c r="P7"/>
  <c r="O7"/>
  <c r="L7"/>
  <c r="I7"/>
  <c r="H7"/>
  <c r="G7"/>
  <c r="F7"/>
  <c r="E7"/>
  <c r="B7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27"/>
  <c r="S27"/>
  <c r="Q27"/>
  <c r="P27"/>
  <c r="O27"/>
  <c r="L27"/>
  <c r="I27"/>
  <c r="H27"/>
  <c r="G27"/>
  <c r="F27"/>
  <c r="E27"/>
  <c r="B27"/>
  <c r="AD44"/>
  <c r="S44"/>
  <c r="Q44"/>
  <c r="P44"/>
  <c r="O44"/>
  <c r="L44"/>
  <c r="I44"/>
  <c r="H44"/>
  <c r="G44"/>
  <c r="F44"/>
  <c r="E44"/>
  <c r="B44"/>
  <c r="AD21"/>
  <c r="S21"/>
  <c r="Q21"/>
  <c r="P21"/>
  <c r="O21"/>
  <c r="L21"/>
  <c r="I21"/>
  <c r="H21"/>
  <c r="G21"/>
  <c r="F21"/>
  <c r="E21"/>
  <c r="B21"/>
  <c r="AD43"/>
  <c r="S43"/>
  <c r="Q43"/>
  <c r="P43"/>
  <c r="O43"/>
  <c r="L43"/>
  <c r="I43"/>
  <c r="H43"/>
  <c r="G43"/>
  <c r="F43"/>
  <c r="E43"/>
  <c r="B43"/>
  <c r="AD14"/>
  <c r="S14"/>
  <c r="Q14"/>
  <c r="P14"/>
  <c r="O14"/>
  <c r="L14"/>
  <c r="I14"/>
  <c r="H14"/>
  <c r="G14"/>
  <c r="F14"/>
  <c r="E14"/>
  <c r="B14"/>
  <c r="AD42"/>
  <c r="S42"/>
  <c r="Q42"/>
  <c r="P42"/>
  <c r="O42"/>
  <c r="L42"/>
  <c r="I42"/>
  <c r="H42"/>
  <c r="G42"/>
  <c r="F42"/>
  <c r="E42"/>
  <c r="B42"/>
  <c r="AD10"/>
  <c r="S10"/>
  <c r="Q10"/>
  <c r="P10"/>
  <c r="O10"/>
  <c r="L10"/>
  <c r="I10"/>
  <c r="H10"/>
  <c r="G10"/>
  <c r="F10"/>
  <c r="E10"/>
  <c r="B10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29"/>
  <c r="S29"/>
  <c r="Q29"/>
  <c r="P29"/>
  <c r="O29"/>
  <c r="L29"/>
  <c r="I29"/>
  <c r="H29"/>
  <c r="G29"/>
  <c r="F29"/>
  <c r="E29"/>
  <c r="B29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</calcChain>
</file>

<file path=xl/sharedStrings.xml><?xml version="1.0" encoding="utf-8"?>
<sst xmlns="http://schemas.openxmlformats.org/spreadsheetml/2006/main" count="640" uniqueCount="151">
  <si>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</si>
  <si>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</si>
  <si>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</si>
  <si>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</si>
  <si>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</si>
  <si>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</si>
  <si>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</si>
  <si>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</si>
  <si>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</si>
  <si>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</si>
  <si>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</si>
  <si>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</si>
  <si>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</si>
  <si>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</si>
  <si>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</si>
  <si>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</si>
  <si>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</si>
  <si>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</si>
  <si>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</si>
  <si>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</si>
  <si>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</si>
  <si>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</si>
  <si>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</si>
  <si>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</si>
  <si>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</si>
  <si>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</si>
  <si>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</si>
  <si>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</si>
  <si>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</si>
  <si>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</si>
  <si>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</si>
  <si>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</si>
  <si>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</si>
  <si>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</si>
  <si>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</si>
  <si>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</si>
  <si>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</si>
  <si>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2016/12/05 02:20</t>
  </si>
  <si>
    <t>AITG</t>
  </si>
  <si>
    <t/>
  </si>
  <si>
    <t>200446-PG14</t>
  </si>
  <si>
    <t>MICRO CRYSTAL</t>
  </si>
  <si>
    <t>E</t>
  </si>
  <si>
    <t>3545</t>
  </si>
  <si>
    <t>BC6130A04-IQQB-R</t>
  </si>
  <si>
    <t>CSR</t>
  </si>
  <si>
    <t>lynn.kao</t>
  </si>
  <si>
    <t>CSR8811A12-ICXR-R</t>
  </si>
  <si>
    <t>CSRG0530B01-IBBF-R</t>
  </si>
  <si>
    <t>LiaoAngel</t>
  </si>
  <si>
    <t>1SS383(TE85L,F)</t>
  </si>
  <si>
    <t>TOSHIBA</t>
  </si>
  <si>
    <t>1SS416CT(TL3AP,E)</t>
  </si>
  <si>
    <t>2SA2154CT-GR(L3A,E</t>
  </si>
  <si>
    <t>2SA2154CTGR,L3AF(T</t>
  </si>
  <si>
    <t>2SC6026CT-GR(TPL3)</t>
  </si>
  <si>
    <t>CMF04(TE12L,Q,M)</t>
  </si>
  <si>
    <t>CRS06(TE85L,Q,M)</t>
  </si>
  <si>
    <t>CRS30I30A(TE85L,Q)</t>
  </si>
  <si>
    <t>CUS10F30</t>
  </si>
  <si>
    <t>CUS10F30,H3F(T</t>
  </si>
  <si>
    <t>DF2B6.8AFS,L3M(T</t>
  </si>
  <si>
    <t>DF2B6.8M1ACT</t>
  </si>
  <si>
    <t>DF2B6M4SL,L3F(T</t>
  </si>
  <si>
    <t>F</t>
  </si>
  <si>
    <t>DF5A6.8JE(TE85L,F)</t>
  </si>
  <si>
    <t>DSF01S30SC</t>
  </si>
  <si>
    <t>ECLAMP5100ZATFT</t>
  </si>
  <si>
    <t>SEMTECH</t>
  </si>
  <si>
    <t>RCLAMP0503N.TCT</t>
  </si>
  <si>
    <t>RCLAMP0504F.TCT</t>
  </si>
  <si>
    <t>RCLAMP0521P.TCT</t>
  </si>
  <si>
    <t>RCLAMP0521PATCT</t>
  </si>
  <si>
    <t>RCLAMP0524P.TCT</t>
  </si>
  <si>
    <t>RCLAMP0542Z.TFT</t>
  </si>
  <si>
    <t>RCLAMP3331ZATFT</t>
  </si>
  <si>
    <t>RCLAMP5011ZATFT</t>
  </si>
  <si>
    <t>SSM3J16CT</t>
  </si>
  <si>
    <t>SSM3J327R</t>
  </si>
  <si>
    <t>SSM3J328R</t>
  </si>
  <si>
    <t>SSM3K15AMFV</t>
  </si>
  <si>
    <t>SSM3K15FV</t>
  </si>
  <si>
    <t>SSM3K16CT(TL3APP1E</t>
  </si>
  <si>
    <t>SSM3K16FU,LF(T</t>
  </si>
  <si>
    <t>SSM3K329R</t>
  </si>
  <si>
    <t>SSM3K35MFV</t>
  </si>
  <si>
    <t>SSM6J216FE,LF(A</t>
  </si>
  <si>
    <t>SSM6J412TU,LF(T</t>
  </si>
  <si>
    <t>SSM6J414TU,LF(T</t>
  </si>
  <si>
    <t>SSM6J501NU,LF(T</t>
  </si>
  <si>
    <t>SSM6L14FE</t>
  </si>
  <si>
    <t>SSM6L40TU,LF(T</t>
  </si>
  <si>
    <t>SSM6N36FE</t>
  </si>
  <si>
    <t>SSM6P39TU,LF(T</t>
  </si>
  <si>
    <t>T6TW3AFG-0003(O)</t>
  </si>
  <si>
    <t>T6UJ1XBG-0002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</si>
  <si>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</si>
  <si>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</si>
  <si>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</si>
  <si>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</si>
  <si>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</si>
  <si>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</si>
  <si>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</si>
  <si>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</si>
  <si>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</si>
  <si>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</si>
  <si>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</si>
  <si>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</si>
  <si>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</si>
  <si>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</si>
  <si>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</si>
  <si>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TC7SH32F,LJ(CT</t>
  </si>
  <si>
    <t>TC7SZ02F</t>
  </si>
  <si>
    <t>TC7SZ04F(TE85L,F)</t>
  </si>
  <si>
    <t>TC7SZ04FE,LJ(CT</t>
  </si>
  <si>
    <t>TC7SZ04FU</t>
  </si>
  <si>
    <t>TC7SZ07FU</t>
  </si>
  <si>
    <t>TC7SZ08FU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</si>
  <si>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</si>
  <si>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</si>
  <si>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</si>
  <si>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</si>
  <si>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</si>
  <si>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</si>
  <si>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</si>
  <si>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</si>
  <si>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</si>
  <si>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</si>
  <si>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</si>
  <si>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</si>
  <si>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</si>
  <si>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</si>
  <si>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</si>
  <si>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</si>
  <si>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</si>
  <si>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</si>
  <si>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</si>
  <si>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</si>
  <si>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UCLAMP0541Z2ATKT</t>
  </si>
  <si>
    <t>UCLAMP2401T.TCT</t>
  </si>
  <si>
    <t>UCLAMP3301P.TCT</t>
  </si>
  <si>
    <t>UCLAMP3311T.TCT</t>
  </si>
  <si>
    <t>UCLAMP3311Z.TNT</t>
  </si>
  <si>
    <t>UP7604AMT3-31</t>
  </si>
  <si>
    <t>UPI</t>
  </si>
  <si>
    <t>AXK6F60337YG</t>
  </si>
  <si>
    <t>PANASONIC</t>
  </si>
  <si>
    <t>AXK880145WG</t>
  </si>
  <si>
    <t>AYF531235</t>
  </si>
  <si>
    <t>LiaoAngel</t>
    <phoneticPr fontId="1" type="noConversion"/>
  </si>
  <si>
    <t>lynn.kao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</si>
</sst>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101" totalsRowShown="0" headerRowDxfId="36" dataDxfId="35" tableBorderDxfId="34">
  <autoFilter ref="B3:AI101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01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8960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13" t="s">
        <v>99</v>
      </c>
      <c r="D4" s="14" t="s">
        <v>51</v>
      </c>
      <c r="E4" s="15">
        <f t="shared" ref="E4:E35" si="1">IF(AA4=0,"前八週無拉料",ROUND(M4/AA4,1))</f>
        <v>42.6</v>
      </c>
      <c r="F4" s="16" t="str">
        <f t="shared" ref="F4:F35" si="2">IF(OR(AB4=0,LEN(AB4)=0),"--",ROUND(M4/AB4,1))</f>
        <v>--</v>
      </c>
      <c r="G4" s="16">
        <f t="shared" ref="G4:G35" si="3">IF(AA4=0,"--",ROUND(J4/AA4,1))</f>
        <v>13.4</v>
      </c>
      <c r="H4" s="16" t="str">
        <f t="shared" ref="H4:H35" si="4">IF(OR(AB4=0,LEN(AB4)=0),"--",ROUND(J4/AB4,1))</f>
        <v>--</v>
      </c>
      <c r="I4" s="17" t="str">
        <f>IFERROR(VLOOKUP(C4,#REF!,8,FALSE),"")</f>
        <v/>
      </c>
      <c r="J4" s="18">
        <v>47000</v>
      </c>
      <c r="K4" s="18">
        <v>2000</v>
      </c>
      <c r="L4" s="17" t="str">
        <f>IFERROR(VLOOKUP(C4,#REF!,11,FALSE),"")</f>
        <v/>
      </c>
      <c r="M4" s="18">
        <v>149030</v>
      </c>
      <c r="N4" s="19" t="s">
        <v>49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149030</v>
      </c>
      <c r="U4" s="18">
        <v>0</v>
      </c>
      <c r="V4" s="18">
        <v>0</v>
      </c>
      <c r="W4" s="18">
        <v>0</v>
      </c>
      <c r="X4" s="22">
        <v>196030</v>
      </c>
      <c r="Y4" s="16">
        <v>56.1</v>
      </c>
      <c r="Z4" s="23" t="s">
        <v>39</v>
      </c>
      <c r="AA4" s="22">
        <v>3496</v>
      </c>
      <c r="AB4" s="18" t="s">
        <v>39</v>
      </c>
      <c r="AC4" s="24" t="s">
        <v>42</v>
      </c>
      <c r="AD4" s="25" t="str">
        <f t="shared" ref="AD4:AD35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8496</v>
      </c>
      <c r="B5" s="12" t="str">
        <f t="shared" si="0"/>
        <v>OverStock</v>
      </c>
      <c r="C5" s="13" t="s">
        <v>96</v>
      </c>
      <c r="D5" s="14" t="s">
        <v>51</v>
      </c>
      <c r="E5" s="15">
        <f t="shared" si="1"/>
        <v>53.4</v>
      </c>
      <c r="F5" s="16" t="str">
        <f t="shared" si="2"/>
        <v>--</v>
      </c>
      <c r="G5" s="16">
        <f t="shared" si="3"/>
        <v>151.19999999999999</v>
      </c>
      <c r="H5" s="16" t="str">
        <f t="shared" si="4"/>
        <v>--</v>
      </c>
      <c r="I5" s="17" t="str">
        <f>IFERROR(VLOOKUP(C5,#REF!,8,FALSE),"")</f>
        <v/>
      </c>
      <c r="J5" s="18">
        <v>101150</v>
      </c>
      <c r="K5" s="18">
        <v>34510</v>
      </c>
      <c r="L5" s="17" t="str">
        <f>IFERROR(VLOOKUP(C5,#REF!,11,FALSE),"")</f>
        <v/>
      </c>
      <c r="M5" s="18">
        <v>35700</v>
      </c>
      <c r="N5" s="19" t="s">
        <v>49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35700</v>
      </c>
      <c r="U5" s="18">
        <v>0</v>
      </c>
      <c r="V5" s="18">
        <v>0</v>
      </c>
      <c r="W5" s="18">
        <v>0</v>
      </c>
      <c r="X5" s="22">
        <v>136850</v>
      </c>
      <c r="Y5" s="16">
        <v>204.6</v>
      </c>
      <c r="Z5" s="23" t="s">
        <v>39</v>
      </c>
      <c r="AA5" s="22">
        <v>669</v>
      </c>
      <c r="AB5" s="18" t="s">
        <v>39</v>
      </c>
      <c r="AC5" s="24" t="s">
        <v>42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8494</v>
      </c>
      <c r="B6" s="12" t="str">
        <f t="shared" si="0"/>
        <v>OverStock</v>
      </c>
      <c r="C6" s="13" t="s">
        <v>137</v>
      </c>
      <c r="D6" s="14" t="s">
        <v>51</v>
      </c>
      <c r="E6" s="15">
        <f t="shared" si="1"/>
        <v>21</v>
      </c>
      <c r="F6" s="16">
        <f t="shared" si="2"/>
        <v>41.8</v>
      </c>
      <c r="G6" s="16">
        <f t="shared" si="3"/>
        <v>22</v>
      </c>
      <c r="H6" s="16">
        <f t="shared" si="4"/>
        <v>43.8</v>
      </c>
      <c r="I6" s="17" t="str">
        <f>IFERROR(VLOOKUP(C6,#REF!,8,FALSE),"")</f>
        <v/>
      </c>
      <c r="J6" s="18">
        <v>110000</v>
      </c>
      <c r="K6" s="18">
        <v>30000</v>
      </c>
      <c r="L6" s="17" t="str">
        <f>IFERROR(VLOOKUP(C6,#REF!,11,FALSE),"")</f>
        <v/>
      </c>
      <c r="M6" s="18">
        <v>105000</v>
      </c>
      <c r="N6" s="19" t="s">
        <v>49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105000</v>
      </c>
      <c r="U6" s="18">
        <v>0</v>
      </c>
      <c r="V6" s="18">
        <v>0</v>
      </c>
      <c r="W6" s="18">
        <v>0</v>
      </c>
      <c r="X6" s="22">
        <v>215000</v>
      </c>
      <c r="Y6" s="16">
        <v>43</v>
      </c>
      <c r="Z6" s="23">
        <v>85.5</v>
      </c>
      <c r="AA6" s="22">
        <v>5000</v>
      </c>
      <c r="AB6" s="18">
        <v>2514</v>
      </c>
      <c r="AC6" s="24">
        <v>0.5</v>
      </c>
      <c r="AD6" s="25">
        <f t="shared" si="5"/>
        <v>100</v>
      </c>
      <c r="AE6" s="18">
        <v>15258</v>
      </c>
      <c r="AF6" s="18">
        <v>7367</v>
      </c>
      <c r="AG6" s="18">
        <v>21943</v>
      </c>
      <c r="AH6" s="18">
        <v>12732</v>
      </c>
      <c r="AI6" s="14" t="s">
        <v>43</v>
      </c>
    </row>
    <row r="7" spans="1:35" ht="16.5" customHeight="1">
      <c r="A7">
        <v>8495</v>
      </c>
      <c r="B7" s="12" t="str">
        <f t="shared" si="0"/>
        <v>OverStock</v>
      </c>
      <c r="C7" s="13" t="s">
        <v>66</v>
      </c>
      <c r="D7" s="14" t="s">
        <v>51</v>
      </c>
      <c r="E7" s="15">
        <f t="shared" si="1"/>
        <v>20.8</v>
      </c>
      <c r="F7" s="16">
        <f t="shared" si="2"/>
        <v>32.799999999999997</v>
      </c>
      <c r="G7" s="16">
        <f t="shared" si="3"/>
        <v>16.100000000000001</v>
      </c>
      <c r="H7" s="16">
        <f t="shared" si="4"/>
        <v>25.3</v>
      </c>
      <c r="I7" s="17" t="str">
        <f>IFERROR(VLOOKUP(C7,#REF!,8,FALSE),"")</f>
        <v/>
      </c>
      <c r="J7" s="18">
        <v>2890000</v>
      </c>
      <c r="K7" s="18">
        <v>960000</v>
      </c>
      <c r="L7" s="17" t="str">
        <f>IFERROR(VLOOKUP(C7,#REF!,11,FALSE),"")</f>
        <v/>
      </c>
      <c r="M7" s="18">
        <v>3750000</v>
      </c>
      <c r="N7" s="19" t="s">
        <v>49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3750000</v>
      </c>
      <c r="U7" s="18">
        <v>0</v>
      </c>
      <c r="V7" s="18">
        <v>0</v>
      </c>
      <c r="W7" s="18">
        <v>0</v>
      </c>
      <c r="X7" s="22">
        <v>6640000</v>
      </c>
      <c r="Y7" s="16">
        <v>36.9</v>
      </c>
      <c r="Z7" s="23">
        <v>58.1</v>
      </c>
      <c r="AA7" s="22">
        <v>180000</v>
      </c>
      <c r="AB7" s="18">
        <v>114365</v>
      </c>
      <c r="AC7" s="24">
        <v>0.6</v>
      </c>
      <c r="AD7" s="25">
        <f t="shared" si="5"/>
        <v>100</v>
      </c>
      <c r="AE7" s="18">
        <v>483574</v>
      </c>
      <c r="AF7" s="18">
        <v>409946</v>
      </c>
      <c r="AG7" s="18">
        <v>698980</v>
      </c>
      <c r="AH7" s="18">
        <v>0</v>
      </c>
      <c r="AI7" s="14" t="s">
        <v>43</v>
      </c>
    </row>
    <row r="8" spans="1:35" ht="16.5" customHeight="1">
      <c r="A8">
        <v>5793</v>
      </c>
      <c r="B8" s="12" t="str">
        <f t="shared" si="0"/>
        <v>OverStock</v>
      </c>
      <c r="C8" s="13" t="s">
        <v>121</v>
      </c>
      <c r="D8" s="14" t="s">
        <v>51</v>
      </c>
      <c r="E8" s="15">
        <f t="shared" si="1"/>
        <v>34</v>
      </c>
      <c r="F8" s="16" t="str">
        <f t="shared" si="2"/>
        <v>--</v>
      </c>
      <c r="G8" s="16">
        <f t="shared" si="3"/>
        <v>12.7</v>
      </c>
      <c r="H8" s="16" t="str">
        <f t="shared" si="4"/>
        <v>--</v>
      </c>
      <c r="I8" s="17" t="str">
        <f>IFERROR(VLOOKUP(C8,#REF!,8,FALSE),"")</f>
        <v/>
      </c>
      <c r="J8" s="18">
        <v>114000</v>
      </c>
      <c r="K8" s="18">
        <v>105000</v>
      </c>
      <c r="L8" s="17" t="str">
        <f>IFERROR(VLOOKUP(C8,#REF!,11,FALSE),"")</f>
        <v/>
      </c>
      <c r="M8" s="18">
        <v>306000</v>
      </c>
      <c r="N8" s="19" t="s">
        <v>49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306000</v>
      </c>
      <c r="U8" s="18">
        <v>0</v>
      </c>
      <c r="V8" s="18">
        <v>0</v>
      </c>
      <c r="W8" s="18">
        <v>0</v>
      </c>
      <c r="X8" s="22">
        <v>420000</v>
      </c>
      <c r="Y8" s="16">
        <v>46.7</v>
      </c>
      <c r="Z8" s="23" t="s">
        <v>39</v>
      </c>
      <c r="AA8" s="22">
        <v>9000</v>
      </c>
      <c r="AB8" s="18" t="s">
        <v>39</v>
      </c>
      <c r="AC8" s="24" t="s">
        <v>42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43</v>
      </c>
    </row>
    <row r="9" spans="1:35" ht="16.5" customHeight="1">
      <c r="A9">
        <v>5795</v>
      </c>
      <c r="B9" s="12" t="str">
        <f t="shared" si="0"/>
        <v>ZeroZero</v>
      </c>
      <c r="C9" s="13" t="s">
        <v>130</v>
      </c>
      <c r="D9" s="14" t="s">
        <v>51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66000</v>
      </c>
      <c r="N9" s="19" t="s">
        <v>49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66000</v>
      </c>
      <c r="U9" s="18">
        <v>0</v>
      </c>
      <c r="V9" s="18">
        <v>0</v>
      </c>
      <c r="W9" s="18">
        <v>0</v>
      </c>
      <c r="X9" s="22">
        <v>66000</v>
      </c>
      <c r="Y9" s="16" t="s">
        <v>39</v>
      </c>
      <c r="Z9" s="23" t="s">
        <v>39</v>
      </c>
      <c r="AA9" s="22">
        <v>0</v>
      </c>
      <c r="AB9" s="18" t="s">
        <v>39</v>
      </c>
      <c r="AC9" s="24" t="s">
        <v>42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43</v>
      </c>
    </row>
    <row r="10" spans="1:35" ht="16.5" customHeight="1">
      <c r="A10">
        <v>5757</v>
      </c>
      <c r="B10" s="12" t="str">
        <f t="shared" si="0"/>
        <v>OverStock</v>
      </c>
      <c r="C10" s="13" t="s">
        <v>54</v>
      </c>
      <c r="D10" s="14" t="s">
        <v>51</v>
      </c>
      <c r="E10" s="15">
        <f t="shared" si="1"/>
        <v>13.9</v>
      </c>
      <c r="F10" s="16" t="str">
        <f t="shared" si="2"/>
        <v>--</v>
      </c>
      <c r="G10" s="16">
        <f t="shared" si="3"/>
        <v>15.4</v>
      </c>
      <c r="H10" s="16" t="str">
        <f t="shared" si="4"/>
        <v>--</v>
      </c>
      <c r="I10" s="17" t="str">
        <f>IFERROR(VLOOKUP(C10,#REF!,8,FALSE),"")</f>
        <v/>
      </c>
      <c r="J10" s="18">
        <v>1080000</v>
      </c>
      <c r="K10" s="18">
        <v>450000</v>
      </c>
      <c r="L10" s="17" t="str">
        <f>IFERROR(VLOOKUP(C10,#REF!,11,FALSE),"")</f>
        <v/>
      </c>
      <c r="M10" s="18">
        <v>970000</v>
      </c>
      <c r="N10" s="19" t="s">
        <v>49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970000</v>
      </c>
      <c r="U10" s="18">
        <v>0</v>
      </c>
      <c r="V10" s="18">
        <v>0</v>
      </c>
      <c r="W10" s="18">
        <v>0</v>
      </c>
      <c r="X10" s="22">
        <v>2050000</v>
      </c>
      <c r="Y10" s="16">
        <v>29.3</v>
      </c>
      <c r="Z10" s="23" t="s">
        <v>39</v>
      </c>
      <c r="AA10" s="22">
        <v>70000</v>
      </c>
      <c r="AB10" s="18" t="s">
        <v>39</v>
      </c>
      <c r="AC10" s="24" t="s">
        <v>42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6568</v>
      </c>
      <c r="B11" s="12" t="str">
        <f t="shared" si="0"/>
        <v>OverStock</v>
      </c>
      <c r="C11" s="13" t="s">
        <v>133</v>
      </c>
      <c r="D11" s="14" t="s">
        <v>51</v>
      </c>
      <c r="E11" s="15">
        <f t="shared" si="1"/>
        <v>14.2</v>
      </c>
      <c r="F11" s="16">
        <f t="shared" si="2"/>
        <v>14</v>
      </c>
      <c r="G11" s="16">
        <f t="shared" si="3"/>
        <v>12.4</v>
      </c>
      <c r="H11" s="16">
        <f t="shared" si="4"/>
        <v>12.2</v>
      </c>
      <c r="I11" s="17" t="str">
        <f>IFERROR(VLOOKUP(C11,#REF!,8,FALSE),"")</f>
        <v/>
      </c>
      <c r="J11" s="18">
        <v>144000</v>
      </c>
      <c r="K11" s="18">
        <v>33000</v>
      </c>
      <c r="L11" s="17" t="str">
        <f>IFERROR(VLOOKUP(C11,#REF!,11,FALSE),"")</f>
        <v/>
      </c>
      <c r="M11" s="18">
        <v>165000</v>
      </c>
      <c r="N11" s="19" t="s">
        <v>49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165000</v>
      </c>
      <c r="U11" s="18">
        <v>0</v>
      </c>
      <c r="V11" s="18">
        <v>0</v>
      </c>
      <c r="W11" s="18">
        <v>0</v>
      </c>
      <c r="X11" s="22">
        <v>309000</v>
      </c>
      <c r="Y11" s="16">
        <v>26.6</v>
      </c>
      <c r="Z11" s="23">
        <v>26.1</v>
      </c>
      <c r="AA11" s="22">
        <v>11625</v>
      </c>
      <c r="AB11" s="18">
        <v>11826</v>
      </c>
      <c r="AC11" s="24">
        <v>1</v>
      </c>
      <c r="AD11" s="25">
        <f t="shared" si="5"/>
        <v>100</v>
      </c>
      <c r="AE11" s="18">
        <v>58354</v>
      </c>
      <c r="AF11" s="18">
        <v>35178</v>
      </c>
      <c r="AG11" s="18">
        <v>100314</v>
      </c>
      <c r="AH11" s="18">
        <v>43264</v>
      </c>
      <c r="AI11" s="14" t="s">
        <v>43</v>
      </c>
    </row>
    <row r="12" spans="1:35" ht="16.5" customHeight="1">
      <c r="A12">
        <v>5786</v>
      </c>
      <c r="B12" s="12" t="str">
        <f t="shared" si="0"/>
        <v>ZeroZero</v>
      </c>
      <c r="C12" s="13" t="s">
        <v>143</v>
      </c>
      <c r="D12" s="14" t="s">
        <v>144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17" t="str">
        <f>IFERROR(VLOOKUP(C12,#REF!,8,FALSE),"")</f>
        <v/>
      </c>
      <c r="J12" s="18">
        <v>0</v>
      </c>
      <c r="K12" s="18">
        <v>0</v>
      </c>
      <c r="L12" s="17" t="str">
        <f>IFERROR(VLOOKUP(C12,#REF!,11,FALSE),"")</f>
        <v/>
      </c>
      <c r="M12" s="18">
        <v>113880</v>
      </c>
      <c r="N12" s="19" t="s">
        <v>46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113880</v>
      </c>
      <c r="U12" s="18">
        <v>0</v>
      </c>
      <c r="V12" s="18">
        <v>0</v>
      </c>
      <c r="W12" s="18">
        <v>0</v>
      </c>
      <c r="X12" s="22">
        <v>113880</v>
      </c>
      <c r="Y12" s="16" t="s">
        <v>39</v>
      </c>
      <c r="Z12" s="23" t="s">
        <v>39</v>
      </c>
      <c r="AA12" s="22">
        <v>0</v>
      </c>
      <c r="AB12" s="18" t="s">
        <v>39</v>
      </c>
      <c r="AC12" s="24" t="s">
        <v>42</v>
      </c>
      <c r="AD12" s="25" t="str">
        <f t="shared" si="5"/>
        <v>E</v>
      </c>
      <c r="AE12" s="18">
        <v>0</v>
      </c>
      <c r="AF12" s="18">
        <v>0</v>
      </c>
      <c r="AG12" s="18">
        <v>0</v>
      </c>
      <c r="AH12" s="18">
        <v>0</v>
      </c>
      <c r="AI12" s="14" t="s">
        <v>43</v>
      </c>
    </row>
    <row r="13" spans="1:35" ht="16.5" customHeight="1">
      <c r="A13">
        <v>5792</v>
      </c>
      <c r="B13" s="12" t="str">
        <f t="shared" si="0"/>
        <v>ZeroZero</v>
      </c>
      <c r="C13" s="13" t="s">
        <v>125</v>
      </c>
      <c r="D13" s="14" t="s">
        <v>51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60000</v>
      </c>
      <c r="K13" s="18">
        <v>60000</v>
      </c>
      <c r="L13" s="17" t="str">
        <f>IFERROR(VLOOKUP(C13,#REF!,11,FALSE),"")</f>
        <v/>
      </c>
      <c r="M13" s="18">
        <v>123000</v>
      </c>
      <c r="N13" s="19" t="s">
        <v>49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123000</v>
      </c>
      <c r="U13" s="18">
        <v>0</v>
      </c>
      <c r="V13" s="18">
        <v>0</v>
      </c>
      <c r="W13" s="18">
        <v>0</v>
      </c>
      <c r="X13" s="22">
        <v>183000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42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5748</v>
      </c>
      <c r="B14" s="12" t="str">
        <f t="shared" si="0"/>
        <v>OverStock</v>
      </c>
      <c r="C14" s="13" t="s">
        <v>56</v>
      </c>
      <c r="D14" s="14" t="s">
        <v>51</v>
      </c>
      <c r="E14" s="15">
        <f t="shared" si="1"/>
        <v>18.7</v>
      </c>
      <c r="F14" s="16">
        <f t="shared" si="2"/>
        <v>14.6</v>
      </c>
      <c r="G14" s="16">
        <f t="shared" si="3"/>
        <v>20.399999999999999</v>
      </c>
      <c r="H14" s="16">
        <f t="shared" si="4"/>
        <v>16</v>
      </c>
      <c r="I14" s="17" t="str">
        <f>IFERROR(VLOOKUP(C14,#REF!,8,FALSE),"")</f>
        <v/>
      </c>
      <c r="J14" s="18">
        <v>69000</v>
      </c>
      <c r="K14" s="18">
        <v>12000</v>
      </c>
      <c r="L14" s="17" t="str">
        <f>IFERROR(VLOOKUP(C14,#REF!,11,FALSE),"")</f>
        <v/>
      </c>
      <c r="M14" s="18">
        <v>63000</v>
      </c>
      <c r="N14" s="19" t="s">
        <v>49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63000</v>
      </c>
      <c r="U14" s="18">
        <v>0</v>
      </c>
      <c r="V14" s="18">
        <v>0</v>
      </c>
      <c r="W14" s="18">
        <v>0</v>
      </c>
      <c r="X14" s="22">
        <v>132000</v>
      </c>
      <c r="Y14" s="16">
        <v>39.1</v>
      </c>
      <c r="Z14" s="23">
        <v>30.6</v>
      </c>
      <c r="AA14" s="22">
        <v>3375</v>
      </c>
      <c r="AB14" s="18">
        <v>4311</v>
      </c>
      <c r="AC14" s="24">
        <v>1.3</v>
      </c>
      <c r="AD14" s="25">
        <f t="shared" si="5"/>
        <v>100</v>
      </c>
      <c r="AE14" s="18">
        <v>20480</v>
      </c>
      <c r="AF14" s="18">
        <v>14168</v>
      </c>
      <c r="AG14" s="18">
        <v>42072</v>
      </c>
      <c r="AH14" s="18">
        <v>27208</v>
      </c>
      <c r="AI14" s="14" t="s">
        <v>43</v>
      </c>
    </row>
    <row r="15" spans="1:35" ht="16.5" customHeight="1">
      <c r="A15">
        <v>6570</v>
      </c>
      <c r="B15" s="12" t="str">
        <f t="shared" si="0"/>
        <v>OverStock</v>
      </c>
      <c r="C15" s="13" t="s">
        <v>86</v>
      </c>
      <c r="D15" s="14" t="s">
        <v>51</v>
      </c>
      <c r="E15" s="15">
        <f t="shared" si="1"/>
        <v>35.200000000000003</v>
      </c>
      <c r="F15" s="16">
        <f t="shared" si="2"/>
        <v>9.1999999999999993</v>
      </c>
      <c r="G15" s="16">
        <f t="shared" si="3"/>
        <v>44.8</v>
      </c>
      <c r="H15" s="16">
        <f t="shared" si="4"/>
        <v>11.7</v>
      </c>
      <c r="I15" s="17" t="str">
        <f>IFERROR(VLOOKUP(C15,#REF!,8,FALSE),"")</f>
        <v/>
      </c>
      <c r="J15" s="18">
        <v>112000</v>
      </c>
      <c r="K15" s="18">
        <v>112000</v>
      </c>
      <c r="L15" s="17" t="str">
        <f>IFERROR(VLOOKUP(C15,#REF!,11,FALSE),"")</f>
        <v/>
      </c>
      <c r="M15" s="18">
        <v>88000</v>
      </c>
      <c r="N15" s="19" t="s">
        <v>49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88000</v>
      </c>
      <c r="U15" s="18">
        <v>0</v>
      </c>
      <c r="V15" s="18">
        <v>0</v>
      </c>
      <c r="W15" s="18">
        <v>0</v>
      </c>
      <c r="X15" s="22">
        <v>200000</v>
      </c>
      <c r="Y15" s="16">
        <v>80</v>
      </c>
      <c r="Z15" s="23">
        <v>21</v>
      </c>
      <c r="AA15" s="22">
        <v>2500</v>
      </c>
      <c r="AB15" s="18">
        <v>9538</v>
      </c>
      <c r="AC15" s="24">
        <v>3.8</v>
      </c>
      <c r="AD15" s="25">
        <f t="shared" si="5"/>
        <v>150</v>
      </c>
      <c r="AE15" s="18">
        <v>0</v>
      </c>
      <c r="AF15" s="18">
        <v>85844</v>
      </c>
      <c r="AG15" s="18">
        <v>21920</v>
      </c>
      <c r="AH15" s="18">
        <v>0</v>
      </c>
      <c r="AI15" s="14" t="s">
        <v>43</v>
      </c>
    </row>
    <row r="16" spans="1:35" ht="16.5" customHeight="1">
      <c r="A16">
        <v>9033</v>
      </c>
      <c r="B16" s="12" t="str">
        <f t="shared" si="0"/>
        <v>OverStock</v>
      </c>
      <c r="C16" s="13" t="s">
        <v>132</v>
      </c>
      <c r="D16" s="14" t="s">
        <v>51</v>
      </c>
      <c r="E16" s="15">
        <f t="shared" si="1"/>
        <v>207.2</v>
      </c>
      <c r="F16" s="16">
        <f t="shared" si="2"/>
        <v>34.799999999999997</v>
      </c>
      <c r="G16" s="16">
        <f t="shared" si="3"/>
        <v>80</v>
      </c>
      <c r="H16" s="16">
        <f t="shared" si="4"/>
        <v>13.5</v>
      </c>
      <c r="I16" s="17" t="str">
        <f>IFERROR(VLOOKUP(C16,#REF!,8,FALSE),"")</f>
        <v/>
      </c>
      <c r="J16" s="18">
        <v>300000</v>
      </c>
      <c r="K16" s="18">
        <v>300000</v>
      </c>
      <c r="L16" s="17" t="str">
        <f>IFERROR(VLOOKUP(C16,#REF!,11,FALSE),"")</f>
        <v/>
      </c>
      <c r="M16" s="18">
        <v>777000</v>
      </c>
      <c r="N16" s="19" t="s">
        <v>49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777000</v>
      </c>
      <c r="U16" s="18">
        <v>0</v>
      </c>
      <c r="V16" s="18">
        <v>0</v>
      </c>
      <c r="W16" s="18">
        <v>0</v>
      </c>
      <c r="X16" s="22">
        <v>1077000</v>
      </c>
      <c r="Y16" s="16">
        <v>287.2</v>
      </c>
      <c r="Z16" s="23">
        <v>48.3</v>
      </c>
      <c r="AA16" s="22">
        <v>3750</v>
      </c>
      <c r="AB16" s="18">
        <v>22300</v>
      </c>
      <c r="AC16" s="24">
        <v>5.9</v>
      </c>
      <c r="AD16" s="25">
        <f t="shared" si="5"/>
        <v>150</v>
      </c>
      <c r="AE16" s="18">
        <v>0</v>
      </c>
      <c r="AF16" s="18">
        <v>200700</v>
      </c>
      <c r="AG16" s="18">
        <v>396450</v>
      </c>
      <c r="AH16" s="18">
        <v>220500</v>
      </c>
      <c r="AI16" s="14" t="s">
        <v>43</v>
      </c>
    </row>
    <row r="17" spans="1:35" ht="16.5" customHeight="1">
      <c r="A17">
        <v>6566</v>
      </c>
      <c r="B17" s="12" t="str">
        <f t="shared" si="0"/>
        <v>ZeroZero</v>
      </c>
      <c r="C17" s="13" t="s">
        <v>124</v>
      </c>
      <c r="D17" s="14" t="s">
        <v>51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0</v>
      </c>
      <c r="K17" s="18">
        <v>0</v>
      </c>
      <c r="L17" s="17" t="str">
        <f>IFERROR(VLOOKUP(C17,#REF!,11,FALSE),"")</f>
        <v/>
      </c>
      <c r="M17" s="18">
        <v>45000</v>
      </c>
      <c r="N17" s="19" t="s">
        <v>49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45000</v>
      </c>
      <c r="U17" s="18">
        <v>0</v>
      </c>
      <c r="V17" s="18">
        <v>0</v>
      </c>
      <c r="W17" s="18">
        <v>0</v>
      </c>
      <c r="X17" s="22">
        <v>45000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42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43</v>
      </c>
    </row>
    <row r="18" spans="1:35" ht="16.5" customHeight="1">
      <c r="A18">
        <v>5794</v>
      </c>
      <c r="B18" s="12" t="str">
        <f t="shared" si="0"/>
        <v>OverStock</v>
      </c>
      <c r="C18" s="13" t="s">
        <v>103</v>
      </c>
      <c r="D18" s="14" t="s">
        <v>51</v>
      </c>
      <c r="E18" s="15">
        <f t="shared" si="1"/>
        <v>13.7</v>
      </c>
      <c r="F18" s="16" t="str">
        <f t="shared" si="2"/>
        <v>--</v>
      </c>
      <c r="G18" s="16">
        <f t="shared" si="3"/>
        <v>11.8</v>
      </c>
      <c r="H18" s="16" t="str">
        <f t="shared" si="4"/>
        <v>--</v>
      </c>
      <c r="I18" s="17" t="str">
        <f>IFERROR(VLOOKUP(C18,#REF!,8,FALSE),"")</f>
        <v/>
      </c>
      <c r="J18" s="18">
        <v>93000</v>
      </c>
      <c r="K18" s="18">
        <v>63000</v>
      </c>
      <c r="L18" s="17" t="str">
        <f>IFERROR(VLOOKUP(C18,#REF!,11,FALSE),"")</f>
        <v/>
      </c>
      <c r="M18" s="18">
        <v>108000</v>
      </c>
      <c r="N18" s="19" t="s">
        <v>49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108000</v>
      </c>
      <c r="U18" s="18">
        <v>0</v>
      </c>
      <c r="V18" s="18">
        <v>0</v>
      </c>
      <c r="W18" s="18">
        <v>0</v>
      </c>
      <c r="X18" s="22">
        <v>201000</v>
      </c>
      <c r="Y18" s="16">
        <v>25.5</v>
      </c>
      <c r="Z18" s="23" t="s">
        <v>39</v>
      </c>
      <c r="AA18" s="22">
        <v>7875</v>
      </c>
      <c r="AB18" s="18" t="s">
        <v>39</v>
      </c>
      <c r="AC18" s="24" t="s">
        <v>42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43</v>
      </c>
    </row>
    <row r="19" spans="1:35" ht="16.5" customHeight="1">
      <c r="A19">
        <v>5776</v>
      </c>
      <c r="B19" s="12" t="str">
        <f t="shared" si="0"/>
        <v>ZeroZero</v>
      </c>
      <c r="C19" s="13" t="s">
        <v>89</v>
      </c>
      <c r="D19" s="14" t="s">
        <v>51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27000</v>
      </c>
      <c r="K19" s="18">
        <v>27000</v>
      </c>
      <c r="L19" s="17" t="str">
        <f>IFERROR(VLOOKUP(C19,#REF!,11,FALSE),"")</f>
        <v/>
      </c>
      <c r="M19" s="18">
        <v>27000</v>
      </c>
      <c r="N19" s="19" t="s">
        <v>49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27000</v>
      </c>
      <c r="U19" s="18">
        <v>0</v>
      </c>
      <c r="V19" s="18">
        <v>0</v>
      </c>
      <c r="W19" s="18">
        <v>0</v>
      </c>
      <c r="X19" s="22">
        <v>54000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42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43</v>
      </c>
    </row>
    <row r="20" spans="1:35" ht="16.5" customHeight="1">
      <c r="A20">
        <v>5817</v>
      </c>
      <c r="B20" s="12" t="str">
        <f t="shared" si="0"/>
        <v>OverStock</v>
      </c>
      <c r="C20" s="13" t="s">
        <v>111</v>
      </c>
      <c r="D20" s="14" t="s">
        <v>51</v>
      </c>
      <c r="E20" s="15">
        <f t="shared" si="1"/>
        <v>12.3</v>
      </c>
      <c r="F20" s="16" t="str">
        <f t="shared" si="2"/>
        <v>--</v>
      </c>
      <c r="G20" s="16">
        <f t="shared" si="3"/>
        <v>11.1</v>
      </c>
      <c r="H20" s="16" t="str">
        <f t="shared" si="4"/>
        <v>--</v>
      </c>
      <c r="I20" s="17" t="str">
        <f>IFERROR(VLOOKUP(C20,#REF!,8,FALSE),"")</f>
        <v/>
      </c>
      <c r="J20" s="18">
        <v>108000</v>
      </c>
      <c r="K20" s="18">
        <v>108000</v>
      </c>
      <c r="L20" s="17" t="str">
        <f>IFERROR(VLOOKUP(C20,#REF!,11,FALSE),"")</f>
        <v/>
      </c>
      <c r="M20" s="18">
        <v>120000</v>
      </c>
      <c r="N20" s="19" t="s">
        <v>49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120000</v>
      </c>
      <c r="U20" s="18">
        <v>0</v>
      </c>
      <c r="V20" s="18">
        <v>0</v>
      </c>
      <c r="W20" s="18">
        <v>0</v>
      </c>
      <c r="X20" s="22">
        <v>228000</v>
      </c>
      <c r="Y20" s="16">
        <v>23.4</v>
      </c>
      <c r="Z20" s="23" t="s">
        <v>39</v>
      </c>
      <c r="AA20" s="22">
        <v>9750</v>
      </c>
      <c r="AB20" s="18" t="s">
        <v>39</v>
      </c>
      <c r="AC20" s="24" t="s">
        <v>42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5744</v>
      </c>
      <c r="B21" s="12" t="str">
        <f t="shared" si="0"/>
        <v>ZeroZero</v>
      </c>
      <c r="C21" s="13" t="s">
        <v>58</v>
      </c>
      <c r="D21" s="14" t="s">
        <v>51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36000</v>
      </c>
      <c r="N21" s="19" t="s">
        <v>49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36000</v>
      </c>
      <c r="U21" s="18">
        <v>0</v>
      </c>
      <c r="V21" s="18">
        <v>0</v>
      </c>
      <c r="W21" s="18">
        <v>0</v>
      </c>
      <c r="X21" s="22">
        <v>36000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42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43</v>
      </c>
    </row>
    <row r="22" spans="1:35" ht="16.5" customHeight="1">
      <c r="A22">
        <v>5758</v>
      </c>
      <c r="B22" s="12" t="str">
        <f t="shared" si="0"/>
        <v>ZeroZero</v>
      </c>
      <c r="C22" s="13" t="s">
        <v>91</v>
      </c>
      <c r="D22" s="14" t="s">
        <v>51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27000</v>
      </c>
      <c r="N22" s="19" t="s">
        <v>49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27000</v>
      </c>
      <c r="U22" s="18">
        <v>0</v>
      </c>
      <c r="V22" s="18">
        <v>0</v>
      </c>
      <c r="W22" s="18">
        <v>0</v>
      </c>
      <c r="X22" s="22">
        <v>27000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42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9034</v>
      </c>
      <c r="B23" s="12" t="str">
        <f t="shared" si="0"/>
        <v>OverStock</v>
      </c>
      <c r="C23" s="13" t="s">
        <v>115</v>
      </c>
      <c r="D23" s="14" t="s">
        <v>51</v>
      </c>
      <c r="E23" s="15">
        <f t="shared" si="1"/>
        <v>40</v>
      </c>
      <c r="F23" s="16" t="str">
        <f t="shared" si="2"/>
        <v>--</v>
      </c>
      <c r="G23" s="16">
        <f t="shared" si="3"/>
        <v>46.2</v>
      </c>
      <c r="H23" s="16" t="str">
        <f t="shared" si="4"/>
        <v>--</v>
      </c>
      <c r="I23" s="17" t="str">
        <f>IFERROR(VLOOKUP(C23,#REF!,8,FALSE),"")</f>
        <v/>
      </c>
      <c r="J23" s="18">
        <v>156000</v>
      </c>
      <c r="K23" s="18">
        <v>105000</v>
      </c>
      <c r="L23" s="17" t="str">
        <f>IFERROR(VLOOKUP(C23,#REF!,11,FALSE),"")</f>
        <v/>
      </c>
      <c r="M23" s="18">
        <v>135000</v>
      </c>
      <c r="N23" s="19" t="s">
        <v>49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135000</v>
      </c>
      <c r="U23" s="18">
        <v>0</v>
      </c>
      <c r="V23" s="18">
        <v>0</v>
      </c>
      <c r="W23" s="18">
        <v>0</v>
      </c>
      <c r="X23" s="22">
        <v>291000</v>
      </c>
      <c r="Y23" s="16">
        <v>86.2</v>
      </c>
      <c r="Z23" s="23" t="s">
        <v>39</v>
      </c>
      <c r="AA23" s="22">
        <v>3375</v>
      </c>
      <c r="AB23" s="18" t="s">
        <v>39</v>
      </c>
      <c r="AC23" s="24" t="s">
        <v>42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43</v>
      </c>
    </row>
    <row r="24" spans="1:35" ht="16.5" customHeight="1">
      <c r="A24">
        <v>8951</v>
      </c>
      <c r="B24" s="12" t="str">
        <f t="shared" si="0"/>
        <v>OverStock</v>
      </c>
      <c r="C24" s="13" t="s">
        <v>105</v>
      </c>
      <c r="D24" s="14" t="s">
        <v>51</v>
      </c>
      <c r="E24" s="15">
        <f t="shared" si="1"/>
        <v>16</v>
      </c>
      <c r="F24" s="16" t="str">
        <f t="shared" si="2"/>
        <v>--</v>
      </c>
      <c r="G24" s="16">
        <f t="shared" si="3"/>
        <v>11.7</v>
      </c>
      <c r="H24" s="16" t="str">
        <f t="shared" si="4"/>
        <v>--</v>
      </c>
      <c r="I24" s="17" t="str">
        <f>IFERROR(VLOOKUP(C24,#REF!,8,FALSE),"")</f>
        <v/>
      </c>
      <c r="J24" s="18">
        <v>57000</v>
      </c>
      <c r="K24" s="18">
        <v>57000</v>
      </c>
      <c r="L24" s="17" t="str">
        <f>IFERROR(VLOOKUP(C24,#REF!,11,FALSE),"")</f>
        <v/>
      </c>
      <c r="M24" s="18">
        <v>78000</v>
      </c>
      <c r="N24" s="19" t="s">
        <v>49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78000</v>
      </c>
      <c r="U24" s="18">
        <v>0</v>
      </c>
      <c r="V24" s="18">
        <v>0</v>
      </c>
      <c r="W24" s="18">
        <v>0</v>
      </c>
      <c r="X24" s="22">
        <v>135000</v>
      </c>
      <c r="Y24" s="16">
        <v>27.7</v>
      </c>
      <c r="Z24" s="23" t="s">
        <v>39</v>
      </c>
      <c r="AA24" s="22">
        <v>4875</v>
      </c>
      <c r="AB24" s="18" t="s">
        <v>39</v>
      </c>
      <c r="AC24" s="24" t="s">
        <v>42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43</v>
      </c>
    </row>
    <row r="25" spans="1:35" ht="16.5" customHeight="1">
      <c r="A25">
        <v>5756</v>
      </c>
      <c r="B25" s="12" t="str">
        <f t="shared" si="0"/>
        <v>OverStock</v>
      </c>
      <c r="C25" s="13" t="s">
        <v>117</v>
      </c>
      <c r="D25" s="14" t="s">
        <v>51</v>
      </c>
      <c r="E25" s="15">
        <f t="shared" si="1"/>
        <v>41.6</v>
      </c>
      <c r="F25" s="16" t="str">
        <f t="shared" si="2"/>
        <v>--</v>
      </c>
      <c r="G25" s="16">
        <f t="shared" si="3"/>
        <v>11.2</v>
      </c>
      <c r="H25" s="16" t="str">
        <f t="shared" si="4"/>
        <v>--</v>
      </c>
      <c r="I25" s="17" t="str">
        <f>IFERROR(VLOOKUP(C25,#REF!,8,FALSE),"")</f>
        <v/>
      </c>
      <c r="J25" s="18">
        <v>42000</v>
      </c>
      <c r="K25" s="18">
        <v>42000</v>
      </c>
      <c r="L25" s="17" t="str">
        <f>IFERROR(VLOOKUP(C25,#REF!,11,FALSE),"")</f>
        <v/>
      </c>
      <c r="M25" s="18">
        <v>156000</v>
      </c>
      <c r="N25" s="19" t="s">
        <v>49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156000</v>
      </c>
      <c r="U25" s="18">
        <v>0</v>
      </c>
      <c r="V25" s="18">
        <v>0</v>
      </c>
      <c r="W25" s="18">
        <v>0</v>
      </c>
      <c r="X25" s="22">
        <v>198000</v>
      </c>
      <c r="Y25" s="16">
        <v>52.8</v>
      </c>
      <c r="Z25" s="23" t="s">
        <v>39</v>
      </c>
      <c r="AA25" s="22">
        <v>3750</v>
      </c>
      <c r="AB25" s="18" t="s">
        <v>39</v>
      </c>
      <c r="AC25" s="24" t="s">
        <v>42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43</v>
      </c>
    </row>
    <row r="26" spans="1:35" ht="16.5" customHeight="1">
      <c r="A26">
        <v>8750</v>
      </c>
      <c r="B26" s="12" t="str">
        <f t="shared" si="0"/>
        <v>OverStock</v>
      </c>
      <c r="C26" s="13" t="s">
        <v>112</v>
      </c>
      <c r="D26" s="14" t="s">
        <v>51</v>
      </c>
      <c r="E26" s="15">
        <f t="shared" si="1"/>
        <v>13.1</v>
      </c>
      <c r="F26" s="16" t="str">
        <f t="shared" si="2"/>
        <v>--</v>
      </c>
      <c r="G26" s="16">
        <f t="shared" si="3"/>
        <v>9.6999999999999993</v>
      </c>
      <c r="H26" s="16" t="str">
        <f t="shared" si="4"/>
        <v>--</v>
      </c>
      <c r="I26" s="17" t="str">
        <f>IFERROR(VLOOKUP(C26,#REF!,8,FALSE),"")</f>
        <v/>
      </c>
      <c r="J26" s="18">
        <v>51000</v>
      </c>
      <c r="K26" s="18">
        <v>15000</v>
      </c>
      <c r="L26" s="17" t="str">
        <f>IFERROR(VLOOKUP(C26,#REF!,11,FALSE),"")</f>
        <v/>
      </c>
      <c r="M26" s="18">
        <v>69000</v>
      </c>
      <c r="N26" s="19" t="s">
        <v>49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69000</v>
      </c>
      <c r="U26" s="18">
        <v>0</v>
      </c>
      <c r="V26" s="18">
        <v>0</v>
      </c>
      <c r="W26" s="18">
        <v>0</v>
      </c>
      <c r="X26" s="22">
        <v>120000</v>
      </c>
      <c r="Y26" s="16">
        <v>22.9</v>
      </c>
      <c r="Z26" s="23" t="s">
        <v>39</v>
      </c>
      <c r="AA26" s="22">
        <v>5250</v>
      </c>
      <c r="AB26" s="18" t="s">
        <v>39</v>
      </c>
      <c r="AC26" s="24" t="s">
        <v>42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43</v>
      </c>
    </row>
    <row r="27" spans="1:35" ht="16.5" customHeight="1">
      <c r="A27">
        <v>5768</v>
      </c>
      <c r="B27" s="12" t="str">
        <f t="shared" si="0"/>
        <v>ZeroZero</v>
      </c>
      <c r="C27" s="13" t="s">
        <v>60</v>
      </c>
      <c r="D27" s="14" t="s">
        <v>51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27000</v>
      </c>
      <c r="N27" s="19" t="s">
        <v>49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27000</v>
      </c>
      <c r="U27" s="18">
        <v>0</v>
      </c>
      <c r="V27" s="18">
        <v>0</v>
      </c>
      <c r="W27" s="18">
        <v>0</v>
      </c>
      <c r="X27" s="22">
        <v>27000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42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5765</v>
      </c>
      <c r="B28" s="12" t="str">
        <f t="shared" si="0"/>
        <v>OverStock</v>
      </c>
      <c r="C28" s="13" t="s">
        <v>122</v>
      </c>
      <c r="D28" s="14" t="s">
        <v>51</v>
      </c>
      <c r="E28" s="15">
        <f t="shared" si="1"/>
        <v>24</v>
      </c>
      <c r="F28" s="16" t="str">
        <f t="shared" si="2"/>
        <v>--</v>
      </c>
      <c r="G28" s="16">
        <f t="shared" si="3"/>
        <v>304</v>
      </c>
      <c r="H28" s="16" t="str">
        <f t="shared" si="4"/>
        <v>--</v>
      </c>
      <c r="I28" s="17" t="str">
        <f>IFERROR(VLOOKUP(C28,#REF!,8,FALSE),"")</f>
        <v/>
      </c>
      <c r="J28" s="18">
        <v>114000</v>
      </c>
      <c r="K28" s="18">
        <v>0</v>
      </c>
      <c r="L28" s="17" t="str">
        <f>IFERROR(VLOOKUP(C28,#REF!,11,FALSE),"")</f>
        <v/>
      </c>
      <c r="M28" s="18">
        <v>9000</v>
      </c>
      <c r="N28" s="19" t="s">
        <v>49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9000</v>
      </c>
      <c r="U28" s="18">
        <v>0</v>
      </c>
      <c r="V28" s="18">
        <v>0</v>
      </c>
      <c r="W28" s="18">
        <v>0</v>
      </c>
      <c r="X28" s="22">
        <v>123000</v>
      </c>
      <c r="Y28" s="16">
        <v>328</v>
      </c>
      <c r="Z28" s="23" t="s">
        <v>39</v>
      </c>
      <c r="AA28" s="22">
        <v>375</v>
      </c>
      <c r="AB28" s="18" t="s">
        <v>39</v>
      </c>
      <c r="AC28" s="24" t="s">
        <v>42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5783</v>
      </c>
      <c r="B29" s="12" t="str">
        <f t="shared" si="0"/>
        <v>OverStock</v>
      </c>
      <c r="C29" s="13" t="s">
        <v>50</v>
      </c>
      <c r="D29" s="14" t="s">
        <v>51</v>
      </c>
      <c r="E29" s="15">
        <f t="shared" si="1"/>
        <v>20</v>
      </c>
      <c r="F29" s="16">
        <f t="shared" si="2"/>
        <v>16.899999999999999</v>
      </c>
      <c r="G29" s="16">
        <f t="shared" si="3"/>
        <v>16</v>
      </c>
      <c r="H29" s="16">
        <f t="shared" si="4"/>
        <v>13.5</v>
      </c>
      <c r="I29" s="17" t="str">
        <f>IFERROR(VLOOKUP(C29,#REF!,8,FALSE),"")</f>
        <v/>
      </c>
      <c r="J29" s="18">
        <v>12000</v>
      </c>
      <c r="K29" s="18">
        <v>0</v>
      </c>
      <c r="L29" s="17" t="str">
        <f>IFERROR(VLOOKUP(C29,#REF!,11,FALSE),"")</f>
        <v/>
      </c>
      <c r="M29" s="18">
        <v>15000</v>
      </c>
      <c r="N29" s="19" t="s">
        <v>49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15000</v>
      </c>
      <c r="U29" s="18">
        <v>0</v>
      </c>
      <c r="V29" s="18">
        <v>0</v>
      </c>
      <c r="W29" s="18">
        <v>0</v>
      </c>
      <c r="X29" s="22">
        <v>27000</v>
      </c>
      <c r="Y29" s="16">
        <v>36</v>
      </c>
      <c r="Z29" s="23">
        <v>30.4</v>
      </c>
      <c r="AA29" s="22">
        <v>750</v>
      </c>
      <c r="AB29" s="18">
        <v>887</v>
      </c>
      <c r="AC29" s="24">
        <v>1.2</v>
      </c>
      <c r="AD29" s="25">
        <f t="shared" si="5"/>
        <v>100</v>
      </c>
      <c r="AE29" s="18">
        <v>0</v>
      </c>
      <c r="AF29" s="18">
        <v>7979</v>
      </c>
      <c r="AG29" s="18">
        <v>25520</v>
      </c>
      <c r="AH29" s="18">
        <v>0</v>
      </c>
      <c r="AI29" s="14" t="s">
        <v>43</v>
      </c>
    </row>
    <row r="30" spans="1:35" ht="16.5" customHeight="1">
      <c r="A30">
        <v>9028</v>
      </c>
      <c r="B30" s="12" t="str">
        <f t="shared" si="0"/>
        <v>ZeroZero</v>
      </c>
      <c r="C30" s="13" t="s">
        <v>109</v>
      </c>
      <c r="D30" s="14" t="s">
        <v>51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27000</v>
      </c>
      <c r="N30" s="19" t="s">
        <v>49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27000</v>
      </c>
      <c r="U30" s="18">
        <v>0</v>
      </c>
      <c r="V30" s="18">
        <v>0</v>
      </c>
      <c r="W30" s="18">
        <v>0</v>
      </c>
      <c r="X30" s="22">
        <v>27000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42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9035</v>
      </c>
      <c r="B31" s="12" t="str">
        <f t="shared" si="0"/>
        <v>ZeroZero</v>
      </c>
      <c r="C31" s="13" t="s">
        <v>69</v>
      </c>
      <c r="D31" s="14" t="s">
        <v>68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3000</v>
      </c>
      <c r="N31" s="19" t="s">
        <v>46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3000</v>
      </c>
      <c r="U31" s="18">
        <v>0</v>
      </c>
      <c r="V31" s="18">
        <v>0</v>
      </c>
      <c r="W31" s="18">
        <v>0</v>
      </c>
      <c r="X31" s="22">
        <v>3000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42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43</v>
      </c>
    </row>
    <row r="32" spans="1:35" ht="16.5" customHeight="1">
      <c r="A32">
        <v>5799</v>
      </c>
      <c r="B32" s="12" t="str">
        <f t="shared" si="0"/>
        <v>ZeroZero</v>
      </c>
      <c r="C32" s="13" t="s">
        <v>87</v>
      </c>
      <c r="D32" s="14" t="s">
        <v>51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6000</v>
      </c>
      <c r="N32" s="19" t="s">
        <v>49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6000</v>
      </c>
      <c r="U32" s="18">
        <v>0</v>
      </c>
      <c r="V32" s="18">
        <v>0</v>
      </c>
      <c r="W32" s="18">
        <v>0</v>
      </c>
      <c r="X32" s="22">
        <v>6000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42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9023</v>
      </c>
      <c r="B33" s="12" t="str">
        <f t="shared" si="0"/>
        <v>ZeroZero</v>
      </c>
      <c r="C33" s="13" t="s">
        <v>90</v>
      </c>
      <c r="D33" s="14" t="s">
        <v>51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8000</v>
      </c>
      <c r="N33" s="19" t="s">
        <v>49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8000</v>
      </c>
      <c r="U33" s="18">
        <v>0</v>
      </c>
      <c r="V33" s="18">
        <v>0</v>
      </c>
      <c r="W33" s="18">
        <v>0</v>
      </c>
      <c r="X33" s="22">
        <v>8000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42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9026</v>
      </c>
      <c r="B34" s="12" t="str">
        <f t="shared" si="0"/>
        <v>ZeroZero</v>
      </c>
      <c r="C34" s="13" t="s">
        <v>102</v>
      </c>
      <c r="D34" s="14" t="s">
        <v>51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3000</v>
      </c>
      <c r="N34" s="19" t="s">
        <v>49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3000</v>
      </c>
      <c r="U34" s="18">
        <v>0</v>
      </c>
      <c r="V34" s="18">
        <v>0</v>
      </c>
      <c r="W34" s="18">
        <v>0</v>
      </c>
      <c r="X34" s="22">
        <v>3000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42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43</v>
      </c>
    </row>
    <row r="35" spans="1:35" ht="16.5" customHeight="1">
      <c r="A35">
        <v>5759</v>
      </c>
      <c r="B35" s="12" t="str">
        <f t="shared" si="0"/>
        <v>ZeroZero</v>
      </c>
      <c r="C35" s="13" t="s">
        <v>110</v>
      </c>
      <c r="D35" s="14" t="s">
        <v>51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21000</v>
      </c>
      <c r="N35" s="19" t="s">
        <v>49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21000</v>
      </c>
      <c r="U35" s="18">
        <v>0</v>
      </c>
      <c r="V35" s="18">
        <v>0</v>
      </c>
      <c r="W35" s="18">
        <v>0</v>
      </c>
      <c r="X35" s="22">
        <v>21000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42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43</v>
      </c>
    </row>
    <row r="36" spans="1:35" ht="16.5" customHeight="1">
      <c r="A36">
        <v>5747</v>
      </c>
      <c r="B36" s="12" t="str">
        <f t="shared" ref="B36:B67" si="6">IF(OR(AA36=0,LEN(AA36)=0)*OR(AB36=0,LEN(AB36)=0),IF(X36&gt;0,"ZeroZero","None"),IF(IF(LEN(Y36)=0,0,Y36)&gt;16,"OverStock",IF(AA36=0,"FCST","Normal")))</f>
        <v>ZeroZero</v>
      </c>
      <c r="C36" s="13" t="s">
        <v>40</v>
      </c>
      <c r="D36" s="14" t="s">
        <v>41</v>
      </c>
      <c r="E36" s="15" t="str">
        <f t="shared" ref="E36:E67" si="7">IF(AA36=0,"前八週無拉料",ROUND(M36/AA36,1))</f>
        <v>前八週無拉料</v>
      </c>
      <c r="F36" s="16" t="str">
        <f t="shared" ref="F36:F67" si="8">IF(OR(AB36=0,LEN(AB36)=0),"--",ROUND(M36/AB36,1))</f>
        <v>--</v>
      </c>
      <c r="G36" s="16" t="str">
        <f t="shared" ref="G36:G67" si="9">IF(AA36=0,"--",ROUND(J36/AA36,1))</f>
        <v>--</v>
      </c>
      <c r="H36" s="16" t="str">
        <f t="shared" ref="H36:H67" si="10">IF(OR(AB36=0,LEN(AB36)=0),"--",ROUND(J36/AB36,1))</f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14000</v>
      </c>
      <c r="N36" s="19" t="s">
        <v>150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14000</v>
      </c>
      <c r="U36" s="18">
        <v>0</v>
      </c>
      <c r="V36" s="18">
        <v>0</v>
      </c>
      <c r="W36" s="18">
        <v>0</v>
      </c>
      <c r="X36" s="22">
        <v>14000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42</v>
      </c>
      <c r="AD36" s="25" t="str">
        <f t="shared" ref="AD36:AD67" si="11">IF($AC36="E","E",IF($AC36="F","F",IF($AC36&lt;0.5,50,IF($AC36&lt;2,100,150))))</f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5760</v>
      </c>
      <c r="B37" s="12" t="str">
        <f t="shared" si="6"/>
        <v>None</v>
      </c>
      <c r="C37" s="13" t="s">
        <v>44</v>
      </c>
      <c r="D37" s="14" t="s">
        <v>45</v>
      </c>
      <c r="E37" s="15" t="str">
        <f t="shared" si="7"/>
        <v>前八週無拉料</v>
      </c>
      <c r="F37" s="16" t="str">
        <f t="shared" si="8"/>
        <v>--</v>
      </c>
      <c r="G37" s="16" t="str">
        <f t="shared" si="9"/>
        <v>--</v>
      </c>
      <c r="H37" s="16" t="str">
        <f t="shared" si="10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0</v>
      </c>
      <c r="N37" s="19" t="s">
        <v>46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0</v>
      </c>
      <c r="U37" s="18">
        <v>0</v>
      </c>
      <c r="V37" s="18">
        <v>0</v>
      </c>
      <c r="W37" s="18">
        <v>0</v>
      </c>
      <c r="X37" s="22">
        <v>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42</v>
      </c>
      <c r="AD37" s="25" t="str">
        <f t="shared" si="11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43</v>
      </c>
    </row>
    <row r="38" spans="1:35" ht="16.5" customHeight="1">
      <c r="A38">
        <v>5818</v>
      </c>
      <c r="B38" s="12" t="str">
        <f t="shared" si="6"/>
        <v>OverStock</v>
      </c>
      <c r="C38" s="13" t="s">
        <v>47</v>
      </c>
      <c r="D38" s="14" t="s">
        <v>45</v>
      </c>
      <c r="E38" s="15">
        <f t="shared" si="7"/>
        <v>124</v>
      </c>
      <c r="F38" s="16">
        <f t="shared" si="8"/>
        <v>29.1</v>
      </c>
      <c r="G38" s="16">
        <f t="shared" si="9"/>
        <v>0</v>
      </c>
      <c r="H38" s="16">
        <f t="shared" si="10"/>
        <v>0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186000</v>
      </c>
      <c r="N38" s="19" t="s">
        <v>46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186000</v>
      </c>
      <c r="U38" s="18">
        <v>0</v>
      </c>
      <c r="V38" s="18">
        <v>0</v>
      </c>
      <c r="W38" s="18">
        <v>0</v>
      </c>
      <c r="X38" s="22">
        <v>186000</v>
      </c>
      <c r="Y38" s="16">
        <v>124</v>
      </c>
      <c r="Z38" s="23">
        <v>29.1</v>
      </c>
      <c r="AA38" s="22">
        <v>1500</v>
      </c>
      <c r="AB38" s="18">
        <v>6396</v>
      </c>
      <c r="AC38" s="24">
        <v>4.3</v>
      </c>
      <c r="AD38" s="25">
        <f t="shared" si="11"/>
        <v>150</v>
      </c>
      <c r="AE38" s="18">
        <v>8910</v>
      </c>
      <c r="AF38" s="18">
        <v>20038</v>
      </c>
      <c r="AG38" s="18">
        <v>12500</v>
      </c>
      <c r="AH38" s="18">
        <v>7500</v>
      </c>
      <c r="AI38" s="14" t="s">
        <v>43</v>
      </c>
    </row>
    <row r="39" spans="1:35" ht="16.5" customHeight="1">
      <c r="A39">
        <v>5773</v>
      </c>
      <c r="B39" s="12" t="str">
        <f t="shared" si="6"/>
        <v>OverStock</v>
      </c>
      <c r="C39" s="13" t="s">
        <v>48</v>
      </c>
      <c r="D39" s="14" t="s">
        <v>45</v>
      </c>
      <c r="E39" s="15">
        <f t="shared" si="7"/>
        <v>8</v>
      </c>
      <c r="F39" s="16">
        <f t="shared" si="8"/>
        <v>4</v>
      </c>
      <c r="G39" s="16">
        <f t="shared" si="9"/>
        <v>14</v>
      </c>
      <c r="H39" s="16">
        <f t="shared" si="10"/>
        <v>7.1</v>
      </c>
      <c r="I39" s="17" t="str">
        <f>IFERROR(VLOOKUP(C39,#REF!,8,FALSE),"")</f>
        <v/>
      </c>
      <c r="J39" s="18">
        <v>14000</v>
      </c>
      <c r="K39" s="18">
        <v>12000</v>
      </c>
      <c r="L39" s="17" t="str">
        <f>IFERROR(VLOOKUP(C39,#REF!,11,FALSE),"")</f>
        <v/>
      </c>
      <c r="M39" s="18">
        <v>8000</v>
      </c>
      <c r="N39" s="19" t="s">
        <v>49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8000</v>
      </c>
      <c r="U39" s="18">
        <v>0</v>
      </c>
      <c r="V39" s="18">
        <v>0</v>
      </c>
      <c r="W39" s="18">
        <v>0</v>
      </c>
      <c r="X39" s="22">
        <v>22000</v>
      </c>
      <c r="Y39" s="16">
        <v>22</v>
      </c>
      <c r="Z39" s="23">
        <v>11.1</v>
      </c>
      <c r="AA39" s="22">
        <v>1000</v>
      </c>
      <c r="AB39" s="18">
        <v>1976</v>
      </c>
      <c r="AC39" s="24">
        <v>2</v>
      </c>
      <c r="AD39" s="25">
        <f t="shared" si="11"/>
        <v>150</v>
      </c>
      <c r="AE39" s="18">
        <v>5909</v>
      </c>
      <c r="AF39" s="18">
        <v>3000</v>
      </c>
      <c r="AG39" s="18">
        <v>3000</v>
      </c>
      <c r="AH39" s="18">
        <v>0</v>
      </c>
      <c r="AI39" s="14" t="s">
        <v>43</v>
      </c>
    </row>
    <row r="40" spans="1:35" ht="16.5" customHeight="1">
      <c r="A40">
        <v>5751</v>
      </c>
      <c r="B40" s="12" t="str">
        <f t="shared" si="6"/>
        <v>Normal</v>
      </c>
      <c r="C40" s="13" t="s">
        <v>52</v>
      </c>
      <c r="D40" s="14" t="s">
        <v>51</v>
      </c>
      <c r="E40" s="15">
        <f t="shared" si="7"/>
        <v>8</v>
      </c>
      <c r="F40" s="16">
        <f t="shared" si="8"/>
        <v>8.6999999999999993</v>
      </c>
      <c r="G40" s="16">
        <f t="shared" si="9"/>
        <v>0</v>
      </c>
      <c r="H40" s="16">
        <f t="shared" si="10"/>
        <v>0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10000</v>
      </c>
      <c r="N40" s="19" t="s">
        <v>49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10000</v>
      </c>
      <c r="U40" s="18">
        <v>0</v>
      </c>
      <c r="V40" s="18">
        <v>0</v>
      </c>
      <c r="W40" s="18">
        <v>0</v>
      </c>
      <c r="X40" s="22">
        <v>10000</v>
      </c>
      <c r="Y40" s="16">
        <v>8</v>
      </c>
      <c r="Z40" s="23">
        <v>8.6999999999999993</v>
      </c>
      <c r="AA40" s="22">
        <v>1250</v>
      </c>
      <c r="AB40" s="18">
        <v>1156</v>
      </c>
      <c r="AC40" s="24">
        <v>0.9</v>
      </c>
      <c r="AD40" s="25">
        <f t="shared" si="11"/>
        <v>100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5815</v>
      </c>
      <c r="B41" s="12" t="str">
        <f t="shared" si="6"/>
        <v>OverStock</v>
      </c>
      <c r="C41" s="13" t="s">
        <v>53</v>
      </c>
      <c r="D41" s="14" t="s">
        <v>51</v>
      </c>
      <c r="E41" s="15">
        <f t="shared" si="7"/>
        <v>15.7</v>
      </c>
      <c r="F41" s="16">
        <f t="shared" si="8"/>
        <v>8.8000000000000007</v>
      </c>
      <c r="G41" s="16">
        <f t="shared" si="9"/>
        <v>3</v>
      </c>
      <c r="H41" s="16">
        <f t="shared" si="10"/>
        <v>1.7</v>
      </c>
      <c r="I41" s="17" t="str">
        <f>IFERROR(VLOOKUP(C41,#REF!,8,FALSE),"")</f>
        <v/>
      </c>
      <c r="J41" s="18">
        <v>250000</v>
      </c>
      <c r="K41" s="18">
        <v>0</v>
      </c>
      <c r="L41" s="17" t="str">
        <f>IFERROR(VLOOKUP(C41,#REF!,11,FALSE),"")</f>
        <v/>
      </c>
      <c r="M41" s="18">
        <v>1319000</v>
      </c>
      <c r="N41" s="19" t="s">
        <v>49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1319000</v>
      </c>
      <c r="U41" s="18">
        <v>0</v>
      </c>
      <c r="V41" s="18">
        <v>0</v>
      </c>
      <c r="W41" s="18">
        <v>0</v>
      </c>
      <c r="X41" s="22">
        <v>1569000</v>
      </c>
      <c r="Y41" s="16">
        <v>18.7</v>
      </c>
      <c r="Z41" s="23">
        <v>10.5</v>
      </c>
      <c r="AA41" s="22">
        <v>83750</v>
      </c>
      <c r="AB41" s="18">
        <v>149299</v>
      </c>
      <c r="AC41" s="24">
        <v>1.8</v>
      </c>
      <c r="AD41" s="25">
        <f t="shared" si="11"/>
        <v>100</v>
      </c>
      <c r="AE41" s="18">
        <v>583767</v>
      </c>
      <c r="AF41" s="18">
        <v>547243</v>
      </c>
      <c r="AG41" s="18">
        <v>484182</v>
      </c>
      <c r="AH41" s="18">
        <v>0</v>
      </c>
      <c r="AI41" s="14" t="s">
        <v>43</v>
      </c>
    </row>
    <row r="42" spans="1:35" ht="16.5" customHeight="1">
      <c r="A42">
        <v>5787</v>
      </c>
      <c r="B42" s="12" t="str">
        <f t="shared" si="6"/>
        <v>OverStock</v>
      </c>
      <c r="C42" s="13" t="s">
        <v>55</v>
      </c>
      <c r="D42" s="14" t="s">
        <v>51</v>
      </c>
      <c r="E42" s="15">
        <f t="shared" si="7"/>
        <v>30.7</v>
      </c>
      <c r="F42" s="16">
        <f t="shared" si="8"/>
        <v>17.899999999999999</v>
      </c>
      <c r="G42" s="16">
        <f t="shared" si="9"/>
        <v>6.7</v>
      </c>
      <c r="H42" s="16">
        <f t="shared" si="10"/>
        <v>3.9</v>
      </c>
      <c r="I42" s="17" t="str">
        <f>IFERROR(VLOOKUP(C42,#REF!,8,FALSE),"")</f>
        <v/>
      </c>
      <c r="J42" s="18">
        <v>50000</v>
      </c>
      <c r="K42" s="18">
        <v>50000</v>
      </c>
      <c r="L42" s="17" t="str">
        <f>IFERROR(VLOOKUP(C42,#REF!,11,FALSE),"")</f>
        <v/>
      </c>
      <c r="M42" s="18">
        <v>230000</v>
      </c>
      <c r="N42" s="19" t="s">
        <v>49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230000</v>
      </c>
      <c r="U42" s="18">
        <v>0</v>
      </c>
      <c r="V42" s="18">
        <v>0</v>
      </c>
      <c r="W42" s="18">
        <v>0</v>
      </c>
      <c r="X42" s="22">
        <v>280000</v>
      </c>
      <c r="Y42" s="16">
        <v>37.299999999999997</v>
      </c>
      <c r="Z42" s="23">
        <v>21.8</v>
      </c>
      <c r="AA42" s="22">
        <v>7500</v>
      </c>
      <c r="AB42" s="18">
        <v>12828</v>
      </c>
      <c r="AC42" s="24">
        <v>1.7</v>
      </c>
      <c r="AD42" s="25">
        <f t="shared" si="11"/>
        <v>100</v>
      </c>
      <c r="AE42" s="18">
        <v>47000</v>
      </c>
      <c r="AF42" s="18">
        <v>38000</v>
      </c>
      <c r="AG42" s="18">
        <v>45993</v>
      </c>
      <c r="AH42" s="18">
        <v>21000</v>
      </c>
      <c r="AI42" s="14" t="s">
        <v>43</v>
      </c>
    </row>
    <row r="43" spans="1:35" ht="16.5" customHeight="1">
      <c r="A43">
        <v>5788</v>
      </c>
      <c r="B43" s="12" t="str">
        <f t="shared" si="6"/>
        <v>OverStock</v>
      </c>
      <c r="C43" s="13" t="s">
        <v>57</v>
      </c>
      <c r="D43" s="14" t="s">
        <v>51</v>
      </c>
      <c r="E43" s="15">
        <f t="shared" si="7"/>
        <v>1.8</v>
      </c>
      <c r="F43" s="16">
        <f t="shared" si="8"/>
        <v>2.5</v>
      </c>
      <c r="G43" s="16">
        <f t="shared" si="9"/>
        <v>30.2</v>
      </c>
      <c r="H43" s="16">
        <f t="shared" si="10"/>
        <v>42</v>
      </c>
      <c r="I43" s="17" t="str">
        <f>IFERROR(VLOOKUP(C43,#REF!,8,FALSE),"")</f>
        <v/>
      </c>
      <c r="J43" s="18">
        <v>102000</v>
      </c>
      <c r="K43" s="18">
        <v>57000</v>
      </c>
      <c r="L43" s="17" t="str">
        <f>IFERROR(VLOOKUP(C43,#REF!,11,FALSE),"")</f>
        <v/>
      </c>
      <c r="M43" s="18">
        <v>6000</v>
      </c>
      <c r="N43" s="19" t="s">
        <v>49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6000</v>
      </c>
      <c r="U43" s="18">
        <v>0</v>
      </c>
      <c r="V43" s="18">
        <v>0</v>
      </c>
      <c r="W43" s="18">
        <v>0</v>
      </c>
      <c r="X43" s="22">
        <v>108000</v>
      </c>
      <c r="Y43" s="16">
        <v>32</v>
      </c>
      <c r="Z43" s="23">
        <v>44.5</v>
      </c>
      <c r="AA43" s="22">
        <v>3375</v>
      </c>
      <c r="AB43" s="18">
        <v>2427</v>
      </c>
      <c r="AC43" s="24">
        <v>0.7</v>
      </c>
      <c r="AD43" s="25">
        <f t="shared" si="11"/>
        <v>100</v>
      </c>
      <c r="AE43" s="18">
        <v>6136</v>
      </c>
      <c r="AF43" s="18">
        <v>15709</v>
      </c>
      <c r="AG43" s="18">
        <v>20000</v>
      </c>
      <c r="AH43" s="18">
        <v>24438</v>
      </c>
      <c r="AI43" s="14" t="s">
        <v>43</v>
      </c>
    </row>
    <row r="44" spans="1:35" ht="16.5" customHeight="1">
      <c r="A44">
        <v>6554</v>
      </c>
      <c r="B44" s="12" t="str">
        <f t="shared" si="6"/>
        <v>None</v>
      </c>
      <c r="C44" s="13" t="s">
        <v>59</v>
      </c>
      <c r="D44" s="14" t="s">
        <v>51</v>
      </c>
      <c r="E44" s="15" t="str">
        <f t="shared" si="7"/>
        <v>前八週無拉料</v>
      </c>
      <c r="F44" s="16" t="str">
        <f t="shared" si="8"/>
        <v>--</v>
      </c>
      <c r="G44" s="16" t="str">
        <f t="shared" si="9"/>
        <v>--</v>
      </c>
      <c r="H44" s="16" t="str">
        <f t="shared" si="10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0</v>
      </c>
      <c r="N44" s="19" t="s">
        <v>149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0</v>
      </c>
      <c r="U44" s="18">
        <v>0</v>
      </c>
      <c r="V44" s="18">
        <v>0</v>
      </c>
      <c r="W44" s="18">
        <v>0</v>
      </c>
      <c r="X44" s="22">
        <v>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42</v>
      </c>
      <c r="AD44" s="25" t="str">
        <f t="shared" si="11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8949</v>
      </c>
      <c r="B45" s="12" t="str">
        <f t="shared" si="6"/>
        <v>OverStock</v>
      </c>
      <c r="C45" s="13" t="s">
        <v>61</v>
      </c>
      <c r="D45" s="14" t="s">
        <v>51</v>
      </c>
      <c r="E45" s="15">
        <f t="shared" si="7"/>
        <v>164</v>
      </c>
      <c r="F45" s="16">
        <f t="shared" si="8"/>
        <v>66.2</v>
      </c>
      <c r="G45" s="16">
        <f t="shared" si="9"/>
        <v>0</v>
      </c>
      <c r="H45" s="16">
        <f t="shared" si="10"/>
        <v>0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410000</v>
      </c>
      <c r="N45" s="19" t="s">
        <v>49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410000</v>
      </c>
      <c r="U45" s="18">
        <v>0</v>
      </c>
      <c r="V45" s="18">
        <v>0</v>
      </c>
      <c r="W45" s="18">
        <v>0</v>
      </c>
      <c r="X45" s="22">
        <v>410000</v>
      </c>
      <c r="Y45" s="16">
        <v>164</v>
      </c>
      <c r="Z45" s="23">
        <v>66.2</v>
      </c>
      <c r="AA45" s="22">
        <v>2500</v>
      </c>
      <c r="AB45" s="18">
        <v>6197</v>
      </c>
      <c r="AC45" s="24">
        <v>2.5</v>
      </c>
      <c r="AD45" s="25">
        <f t="shared" si="11"/>
        <v>150</v>
      </c>
      <c r="AE45" s="18">
        <v>0</v>
      </c>
      <c r="AF45" s="18">
        <v>55772</v>
      </c>
      <c r="AG45" s="18">
        <v>114673</v>
      </c>
      <c r="AH45" s="18">
        <v>79380</v>
      </c>
      <c r="AI45" s="14" t="s">
        <v>43</v>
      </c>
    </row>
    <row r="46" spans="1:35" ht="16.5" customHeight="1">
      <c r="A46">
        <v>5778</v>
      </c>
      <c r="B46" s="12" t="str">
        <f t="shared" si="6"/>
        <v>Normal</v>
      </c>
      <c r="C46" s="13" t="s">
        <v>62</v>
      </c>
      <c r="D46" s="14" t="s">
        <v>51</v>
      </c>
      <c r="E46" s="15">
        <f t="shared" si="7"/>
        <v>7</v>
      </c>
      <c r="F46" s="16">
        <f t="shared" si="8"/>
        <v>7.8</v>
      </c>
      <c r="G46" s="16">
        <f t="shared" si="9"/>
        <v>8</v>
      </c>
      <c r="H46" s="16">
        <f t="shared" si="10"/>
        <v>8.9</v>
      </c>
      <c r="I46" s="17" t="str">
        <f>IFERROR(VLOOKUP(C46,#REF!,8,FALSE),"")</f>
        <v/>
      </c>
      <c r="J46" s="18">
        <v>80000</v>
      </c>
      <c r="K46" s="18">
        <v>0</v>
      </c>
      <c r="L46" s="17" t="str">
        <f>IFERROR(VLOOKUP(C46,#REF!,11,FALSE),"")</f>
        <v/>
      </c>
      <c r="M46" s="18">
        <v>70000</v>
      </c>
      <c r="N46" s="19" t="s">
        <v>149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70000</v>
      </c>
      <c r="U46" s="18">
        <v>0</v>
      </c>
      <c r="V46" s="18">
        <v>0</v>
      </c>
      <c r="W46" s="18">
        <v>0</v>
      </c>
      <c r="X46" s="22">
        <v>150000</v>
      </c>
      <c r="Y46" s="16">
        <v>15</v>
      </c>
      <c r="Z46" s="23">
        <v>16.7</v>
      </c>
      <c r="AA46" s="22">
        <v>10000</v>
      </c>
      <c r="AB46" s="18">
        <v>8964</v>
      </c>
      <c r="AC46" s="24">
        <v>0.9</v>
      </c>
      <c r="AD46" s="25">
        <f t="shared" si="11"/>
        <v>100</v>
      </c>
      <c r="AE46" s="18">
        <v>20000</v>
      </c>
      <c r="AF46" s="18">
        <v>48600</v>
      </c>
      <c r="AG46" s="18">
        <v>24000</v>
      </c>
      <c r="AH46" s="18">
        <v>0</v>
      </c>
      <c r="AI46" s="14" t="s">
        <v>43</v>
      </c>
    </row>
    <row r="47" spans="1:35" ht="16.5" customHeight="1">
      <c r="A47">
        <v>8170</v>
      </c>
      <c r="B47" s="12" t="str">
        <f t="shared" si="6"/>
        <v>FCST</v>
      </c>
      <c r="C47" s="13" t="s">
        <v>63</v>
      </c>
      <c r="D47" s="14" t="s">
        <v>51</v>
      </c>
      <c r="E47" s="15" t="str">
        <f t="shared" si="7"/>
        <v>前八週無拉料</v>
      </c>
      <c r="F47" s="16">
        <f t="shared" si="8"/>
        <v>12.1</v>
      </c>
      <c r="G47" s="16" t="str">
        <f t="shared" si="9"/>
        <v>--</v>
      </c>
      <c r="H47" s="16">
        <f t="shared" si="10"/>
        <v>3.1</v>
      </c>
      <c r="I47" s="17" t="str">
        <f>IFERROR(VLOOKUP(C47,#REF!,8,FALSE),"")</f>
        <v/>
      </c>
      <c r="J47" s="18">
        <v>60000</v>
      </c>
      <c r="K47" s="18">
        <v>60000</v>
      </c>
      <c r="L47" s="17" t="str">
        <f>IFERROR(VLOOKUP(C47,#REF!,11,FALSE),"")</f>
        <v/>
      </c>
      <c r="M47" s="18">
        <v>230000</v>
      </c>
      <c r="N47" s="19" t="s">
        <v>49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230000</v>
      </c>
      <c r="U47" s="18">
        <v>0</v>
      </c>
      <c r="V47" s="18">
        <v>0</v>
      </c>
      <c r="W47" s="18">
        <v>0</v>
      </c>
      <c r="X47" s="22">
        <v>290000</v>
      </c>
      <c r="Y47" s="16" t="s">
        <v>39</v>
      </c>
      <c r="Z47" s="23">
        <v>15.2</v>
      </c>
      <c r="AA47" s="22">
        <v>0</v>
      </c>
      <c r="AB47" s="18">
        <v>19059</v>
      </c>
      <c r="AC47" s="24" t="s">
        <v>64</v>
      </c>
      <c r="AD47" s="25" t="str">
        <f t="shared" si="11"/>
        <v>F</v>
      </c>
      <c r="AE47" s="18">
        <v>66000</v>
      </c>
      <c r="AF47" s="18">
        <v>48000</v>
      </c>
      <c r="AG47" s="18">
        <v>8000</v>
      </c>
      <c r="AH47" s="18">
        <v>0</v>
      </c>
      <c r="AI47" s="14" t="s">
        <v>43</v>
      </c>
    </row>
    <row r="48" spans="1:35" ht="16.5" customHeight="1">
      <c r="A48">
        <v>5798</v>
      </c>
      <c r="B48" s="12" t="str">
        <f t="shared" si="6"/>
        <v>OverStock</v>
      </c>
      <c r="C48" s="13" t="s">
        <v>65</v>
      </c>
      <c r="D48" s="14" t="s">
        <v>51</v>
      </c>
      <c r="E48" s="15">
        <f t="shared" si="7"/>
        <v>8</v>
      </c>
      <c r="F48" s="16" t="str">
        <f t="shared" si="8"/>
        <v>--</v>
      </c>
      <c r="G48" s="16">
        <f t="shared" si="9"/>
        <v>16</v>
      </c>
      <c r="H48" s="16" t="str">
        <f t="shared" si="10"/>
        <v>--</v>
      </c>
      <c r="I48" s="17" t="str">
        <f>IFERROR(VLOOKUP(C48,#REF!,8,FALSE),"")</f>
        <v/>
      </c>
      <c r="J48" s="18">
        <v>8000</v>
      </c>
      <c r="K48" s="18">
        <v>0</v>
      </c>
      <c r="L48" s="17" t="str">
        <f>IFERROR(VLOOKUP(C48,#REF!,11,FALSE),"")</f>
        <v/>
      </c>
      <c r="M48" s="18">
        <v>4000</v>
      </c>
      <c r="N48" s="19" t="s">
        <v>49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4000</v>
      </c>
      <c r="U48" s="18">
        <v>0</v>
      </c>
      <c r="V48" s="18">
        <v>0</v>
      </c>
      <c r="W48" s="18">
        <v>0</v>
      </c>
      <c r="X48" s="22">
        <v>12000</v>
      </c>
      <c r="Y48" s="16">
        <v>24</v>
      </c>
      <c r="Z48" s="23" t="s">
        <v>39</v>
      </c>
      <c r="AA48" s="22">
        <v>500</v>
      </c>
      <c r="AB48" s="18">
        <v>0</v>
      </c>
      <c r="AC48" s="24" t="s">
        <v>42</v>
      </c>
      <c r="AD48" s="25" t="str">
        <f t="shared" si="11"/>
        <v>E</v>
      </c>
      <c r="AE48" s="18">
        <v>0</v>
      </c>
      <c r="AF48" s="18">
        <v>0</v>
      </c>
      <c r="AG48" s="18">
        <v>4000</v>
      </c>
      <c r="AH48" s="18">
        <v>0</v>
      </c>
      <c r="AI48" s="14" t="s">
        <v>43</v>
      </c>
    </row>
    <row r="49" spans="1:35" ht="16.5" customHeight="1">
      <c r="A49">
        <v>5796</v>
      </c>
      <c r="B49" s="12" t="str">
        <f t="shared" si="6"/>
        <v>None</v>
      </c>
      <c r="C49" s="13" t="s">
        <v>67</v>
      </c>
      <c r="D49" s="14" t="s">
        <v>68</v>
      </c>
      <c r="E49" s="15" t="str">
        <f t="shared" si="7"/>
        <v>前八週無拉料</v>
      </c>
      <c r="F49" s="16" t="str">
        <f t="shared" si="8"/>
        <v>--</v>
      </c>
      <c r="G49" s="16" t="str">
        <f t="shared" si="9"/>
        <v>--</v>
      </c>
      <c r="H49" s="16" t="str">
        <f t="shared" si="10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0</v>
      </c>
      <c r="N49" s="19" t="s">
        <v>150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0</v>
      </c>
      <c r="U49" s="18">
        <v>0</v>
      </c>
      <c r="V49" s="18">
        <v>0</v>
      </c>
      <c r="W49" s="18">
        <v>0</v>
      </c>
      <c r="X49" s="22">
        <v>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42</v>
      </c>
      <c r="AD49" s="25" t="str">
        <f t="shared" si="11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9024</v>
      </c>
      <c r="B50" s="12" t="str">
        <f t="shared" si="6"/>
        <v>OverStock</v>
      </c>
      <c r="C50" s="13" t="s">
        <v>70</v>
      </c>
      <c r="D50" s="14" t="s">
        <v>68</v>
      </c>
      <c r="E50" s="15">
        <f t="shared" si="7"/>
        <v>6.5</v>
      </c>
      <c r="F50" s="16">
        <f t="shared" si="8"/>
        <v>3.8</v>
      </c>
      <c r="G50" s="16">
        <f t="shared" si="9"/>
        <v>19.100000000000001</v>
      </c>
      <c r="H50" s="16">
        <f t="shared" si="10"/>
        <v>11</v>
      </c>
      <c r="I50" s="17" t="str">
        <f>IFERROR(VLOOKUP(C50,#REF!,8,FALSE),"")</f>
        <v/>
      </c>
      <c r="J50" s="18">
        <v>951000</v>
      </c>
      <c r="K50" s="18">
        <v>447000</v>
      </c>
      <c r="L50" s="17" t="str">
        <f>IFERROR(VLOOKUP(C50,#REF!,11,FALSE),"")</f>
        <v/>
      </c>
      <c r="M50" s="18">
        <v>324000</v>
      </c>
      <c r="N50" s="19" t="s">
        <v>46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324000</v>
      </c>
      <c r="U50" s="18">
        <v>0</v>
      </c>
      <c r="V50" s="18">
        <v>0</v>
      </c>
      <c r="W50" s="18">
        <v>0</v>
      </c>
      <c r="X50" s="22">
        <v>1275000</v>
      </c>
      <c r="Y50" s="16">
        <v>25.6</v>
      </c>
      <c r="Z50" s="23">
        <v>14.8</v>
      </c>
      <c r="AA50" s="22">
        <v>49875</v>
      </c>
      <c r="AB50" s="18">
        <v>86312</v>
      </c>
      <c r="AC50" s="24">
        <v>1.7</v>
      </c>
      <c r="AD50" s="25">
        <f t="shared" si="11"/>
        <v>100</v>
      </c>
      <c r="AE50" s="18">
        <v>502646</v>
      </c>
      <c r="AF50" s="18">
        <v>232161</v>
      </c>
      <c r="AG50" s="18">
        <v>322516</v>
      </c>
      <c r="AH50" s="18">
        <v>150694</v>
      </c>
      <c r="AI50" s="14" t="s">
        <v>43</v>
      </c>
    </row>
    <row r="51" spans="1:35" ht="16.5" customHeight="1">
      <c r="A51">
        <v>5813</v>
      </c>
      <c r="B51" s="12" t="str">
        <f t="shared" si="6"/>
        <v>Normal</v>
      </c>
      <c r="C51" s="13" t="s">
        <v>71</v>
      </c>
      <c r="D51" s="14" t="s">
        <v>68</v>
      </c>
      <c r="E51" s="15">
        <f t="shared" si="7"/>
        <v>1.7</v>
      </c>
      <c r="F51" s="16" t="str">
        <f t="shared" si="8"/>
        <v>--</v>
      </c>
      <c r="G51" s="16">
        <f t="shared" si="9"/>
        <v>4.4000000000000004</v>
      </c>
      <c r="H51" s="16" t="str">
        <f t="shared" si="10"/>
        <v>--</v>
      </c>
      <c r="I51" s="17" t="str">
        <f>IFERROR(VLOOKUP(C51,#REF!,8,FALSE),"")</f>
        <v/>
      </c>
      <c r="J51" s="18">
        <v>210000</v>
      </c>
      <c r="K51" s="18">
        <v>210000</v>
      </c>
      <c r="L51" s="17" t="str">
        <f>IFERROR(VLOOKUP(C51,#REF!,11,FALSE),"")</f>
        <v/>
      </c>
      <c r="M51" s="18">
        <v>81000</v>
      </c>
      <c r="N51" s="19" t="s">
        <v>46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81000</v>
      </c>
      <c r="U51" s="18">
        <v>0</v>
      </c>
      <c r="V51" s="18">
        <v>0</v>
      </c>
      <c r="W51" s="18">
        <v>0</v>
      </c>
      <c r="X51" s="22">
        <v>291000</v>
      </c>
      <c r="Y51" s="16">
        <v>6.2</v>
      </c>
      <c r="Z51" s="23" t="s">
        <v>39</v>
      </c>
      <c r="AA51" s="22">
        <v>47250</v>
      </c>
      <c r="AB51" s="18" t="s">
        <v>39</v>
      </c>
      <c r="AC51" s="24" t="s">
        <v>42</v>
      </c>
      <c r="AD51" s="25" t="str">
        <f t="shared" si="11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5814</v>
      </c>
      <c r="B52" s="12" t="str">
        <f t="shared" si="6"/>
        <v>Normal</v>
      </c>
      <c r="C52" s="13" t="s">
        <v>72</v>
      </c>
      <c r="D52" s="14" t="s">
        <v>68</v>
      </c>
      <c r="E52" s="15">
        <f t="shared" si="7"/>
        <v>6.4</v>
      </c>
      <c r="F52" s="16">
        <f t="shared" si="8"/>
        <v>5.5</v>
      </c>
      <c r="G52" s="16">
        <f t="shared" si="9"/>
        <v>0</v>
      </c>
      <c r="H52" s="16">
        <f t="shared" si="10"/>
        <v>0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336000</v>
      </c>
      <c r="N52" s="19" t="s">
        <v>46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336000</v>
      </c>
      <c r="U52" s="18">
        <v>0</v>
      </c>
      <c r="V52" s="18">
        <v>0</v>
      </c>
      <c r="W52" s="18">
        <v>0</v>
      </c>
      <c r="X52" s="22">
        <v>336000</v>
      </c>
      <c r="Y52" s="16">
        <v>6.4</v>
      </c>
      <c r="Z52" s="23">
        <v>5.5</v>
      </c>
      <c r="AA52" s="22">
        <v>52125</v>
      </c>
      <c r="AB52" s="18">
        <v>61634</v>
      </c>
      <c r="AC52" s="24">
        <v>1.2</v>
      </c>
      <c r="AD52" s="25">
        <f t="shared" si="11"/>
        <v>100</v>
      </c>
      <c r="AE52" s="18">
        <v>284901</v>
      </c>
      <c r="AF52" s="18">
        <v>197807</v>
      </c>
      <c r="AG52" s="18">
        <v>272453</v>
      </c>
      <c r="AH52" s="18">
        <v>207070</v>
      </c>
      <c r="AI52" s="14" t="s">
        <v>43</v>
      </c>
    </row>
    <row r="53" spans="1:35" ht="16.5" customHeight="1">
      <c r="A53">
        <v>5797</v>
      </c>
      <c r="B53" s="12" t="str">
        <f t="shared" si="6"/>
        <v>OverStock</v>
      </c>
      <c r="C53" s="13" t="s">
        <v>73</v>
      </c>
      <c r="D53" s="14" t="s">
        <v>68</v>
      </c>
      <c r="E53" s="15">
        <f t="shared" si="7"/>
        <v>106.1</v>
      </c>
      <c r="F53" s="16">
        <f t="shared" si="8"/>
        <v>10.1</v>
      </c>
      <c r="G53" s="16">
        <f t="shared" si="9"/>
        <v>42.7</v>
      </c>
      <c r="H53" s="16">
        <f t="shared" si="10"/>
        <v>4</v>
      </c>
      <c r="I53" s="17" t="str">
        <f>IFERROR(VLOOKUP(C53,#REF!,8,FALSE),"")</f>
        <v/>
      </c>
      <c r="J53" s="18">
        <v>480000</v>
      </c>
      <c r="K53" s="18">
        <v>480000</v>
      </c>
      <c r="L53" s="17" t="str">
        <f>IFERROR(VLOOKUP(C53,#REF!,11,FALSE),"")</f>
        <v/>
      </c>
      <c r="M53" s="18">
        <v>1194000</v>
      </c>
      <c r="N53" s="19" t="s">
        <v>49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1194000</v>
      </c>
      <c r="U53" s="18">
        <v>0</v>
      </c>
      <c r="V53" s="18">
        <v>0</v>
      </c>
      <c r="W53" s="18">
        <v>0</v>
      </c>
      <c r="X53" s="22">
        <v>1674000</v>
      </c>
      <c r="Y53" s="16">
        <v>148.80000000000001</v>
      </c>
      <c r="Z53" s="23">
        <v>14.1</v>
      </c>
      <c r="AA53" s="22">
        <v>11250</v>
      </c>
      <c r="AB53" s="18">
        <v>118632</v>
      </c>
      <c r="AC53" s="24">
        <v>10.5</v>
      </c>
      <c r="AD53" s="25">
        <f t="shared" si="11"/>
        <v>150</v>
      </c>
      <c r="AE53" s="18">
        <v>468380</v>
      </c>
      <c r="AF53" s="18">
        <v>480000</v>
      </c>
      <c r="AG53" s="18">
        <v>1197522</v>
      </c>
      <c r="AH53" s="18">
        <v>613760</v>
      </c>
      <c r="AI53" s="14" t="s">
        <v>43</v>
      </c>
    </row>
    <row r="54" spans="1:35" ht="16.5" customHeight="1">
      <c r="A54">
        <v>6552</v>
      </c>
      <c r="B54" s="12" t="str">
        <f t="shared" si="6"/>
        <v>Normal</v>
      </c>
      <c r="C54" s="13" t="s">
        <v>74</v>
      </c>
      <c r="D54" s="14" t="s">
        <v>68</v>
      </c>
      <c r="E54" s="15">
        <f t="shared" si="7"/>
        <v>3.6</v>
      </c>
      <c r="F54" s="16">
        <f t="shared" si="8"/>
        <v>3.9</v>
      </c>
      <c r="G54" s="16">
        <f t="shared" si="9"/>
        <v>6.2</v>
      </c>
      <c r="H54" s="16">
        <f t="shared" si="10"/>
        <v>6.7</v>
      </c>
      <c r="I54" s="17" t="str">
        <f>IFERROR(VLOOKUP(C54,#REF!,8,FALSE),"")</f>
        <v/>
      </c>
      <c r="J54" s="18">
        <v>720000</v>
      </c>
      <c r="K54" s="18">
        <v>720000</v>
      </c>
      <c r="L54" s="17" t="str">
        <f>IFERROR(VLOOKUP(C54,#REF!,11,FALSE),"")</f>
        <v/>
      </c>
      <c r="M54" s="18">
        <v>420000</v>
      </c>
      <c r="N54" s="19" t="s">
        <v>49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420000</v>
      </c>
      <c r="U54" s="18">
        <v>0</v>
      </c>
      <c r="V54" s="18">
        <v>0</v>
      </c>
      <c r="W54" s="18">
        <v>0</v>
      </c>
      <c r="X54" s="22">
        <v>1140000</v>
      </c>
      <c r="Y54" s="16">
        <v>9.8000000000000007</v>
      </c>
      <c r="Z54" s="23">
        <v>10.7</v>
      </c>
      <c r="AA54" s="22">
        <v>116250</v>
      </c>
      <c r="AB54" s="18">
        <v>107035</v>
      </c>
      <c r="AC54" s="24">
        <v>0.9</v>
      </c>
      <c r="AD54" s="25">
        <f t="shared" si="11"/>
        <v>100</v>
      </c>
      <c r="AE54" s="18">
        <v>402636</v>
      </c>
      <c r="AF54" s="18">
        <v>394946</v>
      </c>
      <c r="AG54" s="18">
        <v>609984</v>
      </c>
      <c r="AH54" s="18">
        <v>5800</v>
      </c>
      <c r="AI54" s="14" t="s">
        <v>43</v>
      </c>
    </row>
    <row r="55" spans="1:35" ht="16.5" customHeight="1">
      <c r="A55">
        <v>9032</v>
      </c>
      <c r="B55" s="12" t="str">
        <f t="shared" si="6"/>
        <v>None</v>
      </c>
      <c r="C55" s="13" t="s">
        <v>75</v>
      </c>
      <c r="D55" s="14" t="s">
        <v>68</v>
      </c>
      <c r="E55" s="15" t="str">
        <f t="shared" si="7"/>
        <v>前八週無拉料</v>
      </c>
      <c r="F55" s="16" t="str">
        <f t="shared" si="8"/>
        <v>--</v>
      </c>
      <c r="G55" s="16" t="str">
        <f t="shared" si="9"/>
        <v>--</v>
      </c>
      <c r="H55" s="16" t="str">
        <f t="shared" si="10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0</v>
      </c>
      <c r="N55" s="19" t="s">
        <v>150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0</v>
      </c>
      <c r="U55" s="18">
        <v>0</v>
      </c>
      <c r="V55" s="18">
        <v>0</v>
      </c>
      <c r="W55" s="18">
        <v>0</v>
      </c>
      <c r="X55" s="22">
        <v>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42</v>
      </c>
      <c r="AD55" s="25" t="str">
        <f t="shared" si="11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9030</v>
      </c>
      <c r="B56" s="12" t="str">
        <f t="shared" si="6"/>
        <v>None</v>
      </c>
      <c r="C56" s="13" t="s">
        <v>76</v>
      </c>
      <c r="D56" s="14" t="s">
        <v>68</v>
      </c>
      <c r="E56" s="15" t="str">
        <f t="shared" si="7"/>
        <v>前八週無拉料</v>
      </c>
      <c r="F56" s="16" t="str">
        <f t="shared" si="8"/>
        <v>--</v>
      </c>
      <c r="G56" s="16" t="str">
        <f t="shared" si="9"/>
        <v>--</v>
      </c>
      <c r="H56" s="16" t="str">
        <f t="shared" si="10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0</v>
      </c>
      <c r="N56" s="19" t="s">
        <v>150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0</v>
      </c>
      <c r="U56" s="18">
        <v>0</v>
      </c>
      <c r="V56" s="18">
        <v>0</v>
      </c>
      <c r="W56" s="18">
        <v>0</v>
      </c>
      <c r="X56" s="22">
        <v>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42</v>
      </c>
      <c r="AD56" s="25" t="str">
        <f t="shared" si="11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5743</v>
      </c>
      <c r="B57" s="12" t="str">
        <f t="shared" si="6"/>
        <v>Normal</v>
      </c>
      <c r="C57" s="13" t="s">
        <v>77</v>
      </c>
      <c r="D57" s="14" t="s">
        <v>51</v>
      </c>
      <c r="E57" s="15">
        <f t="shared" si="7"/>
        <v>4.2</v>
      </c>
      <c r="F57" s="16">
        <f t="shared" si="8"/>
        <v>9.1</v>
      </c>
      <c r="G57" s="16">
        <f t="shared" si="9"/>
        <v>6.1</v>
      </c>
      <c r="H57" s="16">
        <f t="shared" si="10"/>
        <v>13</v>
      </c>
      <c r="I57" s="17" t="str">
        <f>IFERROR(VLOOKUP(C57,#REF!,8,FALSE),"")</f>
        <v/>
      </c>
      <c r="J57" s="18">
        <v>630000</v>
      </c>
      <c r="K57" s="18">
        <v>0</v>
      </c>
      <c r="L57" s="17" t="str">
        <f>IFERROR(VLOOKUP(C57,#REF!,11,FALSE),"")</f>
        <v/>
      </c>
      <c r="M57" s="18">
        <v>440000</v>
      </c>
      <c r="N57" s="19" t="s">
        <v>49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440000</v>
      </c>
      <c r="U57" s="18">
        <v>0</v>
      </c>
      <c r="V57" s="18">
        <v>0</v>
      </c>
      <c r="W57" s="18">
        <v>0</v>
      </c>
      <c r="X57" s="22">
        <v>1070000</v>
      </c>
      <c r="Y57" s="16">
        <v>10.3</v>
      </c>
      <c r="Z57" s="23">
        <v>22.2</v>
      </c>
      <c r="AA57" s="22">
        <v>103750</v>
      </c>
      <c r="AB57" s="18">
        <v>48282</v>
      </c>
      <c r="AC57" s="24">
        <v>0.5</v>
      </c>
      <c r="AD57" s="25">
        <f t="shared" si="11"/>
        <v>100</v>
      </c>
      <c r="AE57" s="18">
        <v>244800</v>
      </c>
      <c r="AF57" s="18">
        <v>40000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5774</v>
      </c>
      <c r="B58" s="12" t="str">
        <f t="shared" si="6"/>
        <v>None</v>
      </c>
      <c r="C58" s="13" t="s">
        <v>78</v>
      </c>
      <c r="D58" s="14" t="s">
        <v>51</v>
      </c>
      <c r="E58" s="15" t="str">
        <f t="shared" si="7"/>
        <v>前八週無拉料</v>
      </c>
      <c r="F58" s="16" t="str">
        <f t="shared" si="8"/>
        <v>--</v>
      </c>
      <c r="G58" s="16" t="str">
        <f t="shared" si="9"/>
        <v>--</v>
      </c>
      <c r="H58" s="16" t="str">
        <f t="shared" si="10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0</v>
      </c>
      <c r="N58" s="19" t="s">
        <v>149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0</v>
      </c>
      <c r="U58" s="18">
        <v>0</v>
      </c>
      <c r="V58" s="18">
        <v>0</v>
      </c>
      <c r="W58" s="18">
        <v>0</v>
      </c>
      <c r="X58" s="22">
        <v>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42</v>
      </c>
      <c r="AD58" s="25" t="str">
        <f t="shared" si="11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5785</v>
      </c>
      <c r="B59" s="12" t="str">
        <f t="shared" si="6"/>
        <v>None</v>
      </c>
      <c r="C59" s="13" t="s">
        <v>79</v>
      </c>
      <c r="D59" s="14" t="s">
        <v>51</v>
      </c>
      <c r="E59" s="15" t="str">
        <f t="shared" si="7"/>
        <v>前八週無拉料</v>
      </c>
      <c r="F59" s="16" t="str">
        <f t="shared" si="8"/>
        <v>--</v>
      </c>
      <c r="G59" s="16" t="str">
        <f t="shared" si="9"/>
        <v>--</v>
      </c>
      <c r="H59" s="16" t="str">
        <f t="shared" si="10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0</v>
      </c>
      <c r="N59" s="19" t="s">
        <v>149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0</v>
      </c>
      <c r="U59" s="18">
        <v>0</v>
      </c>
      <c r="V59" s="18">
        <v>0</v>
      </c>
      <c r="W59" s="18">
        <v>0</v>
      </c>
      <c r="X59" s="22">
        <v>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42</v>
      </c>
      <c r="AD59" s="25" t="str">
        <f t="shared" si="11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5816</v>
      </c>
      <c r="B60" s="12" t="str">
        <f t="shared" si="6"/>
        <v>Normal</v>
      </c>
      <c r="C60" s="13" t="s">
        <v>80</v>
      </c>
      <c r="D60" s="14" t="s">
        <v>51</v>
      </c>
      <c r="E60" s="15">
        <f t="shared" si="7"/>
        <v>4.3</v>
      </c>
      <c r="F60" s="16">
        <f t="shared" si="8"/>
        <v>25</v>
      </c>
      <c r="G60" s="16">
        <f t="shared" si="9"/>
        <v>4.3</v>
      </c>
      <c r="H60" s="16">
        <f t="shared" si="10"/>
        <v>25</v>
      </c>
      <c r="I60" s="17" t="str">
        <f>IFERROR(VLOOKUP(C60,#REF!,8,FALSE),"")</f>
        <v/>
      </c>
      <c r="J60" s="18">
        <v>56000</v>
      </c>
      <c r="K60" s="18">
        <v>56000</v>
      </c>
      <c r="L60" s="17" t="str">
        <f>IFERROR(VLOOKUP(C60,#REF!,11,FALSE),"")</f>
        <v/>
      </c>
      <c r="M60" s="18">
        <v>56000</v>
      </c>
      <c r="N60" s="19" t="s">
        <v>49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56000</v>
      </c>
      <c r="U60" s="18">
        <v>0</v>
      </c>
      <c r="V60" s="18">
        <v>0</v>
      </c>
      <c r="W60" s="18">
        <v>0</v>
      </c>
      <c r="X60" s="22">
        <v>112000</v>
      </c>
      <c r="Y60" s="16">
        <v>8.6</v>
      </c>
      <c r="Z60" s="23">
        <v>50</v>
      </c>
      <c r="AA60" s="22">
        <v>13000</v>
      </c>
      <c r="AB60" s="18">
        <v>2242</v>
      </c>
      <c r="AC60" s="24">
        <v>0.2</v>
      </c>
      <c r="AD60" s="25">
        <f t="shared" si="11"/>
        <v>50</v>
      </c>
      <c r="AE60" s="18">
        <v>5405</v>
      </c>
      <c r="AF60" s="18">
        <v>14774</v>
      </c>
      <c r="AG60" s="18">
        <v>15195</v>
      </c>
      <c r="AH60" s="18">
        <v>6201</v>
      </c>
      <c r="AI60" s="14" t="s">
        <v>43</v>
      </c>
    </row>
    <row r="61" spans="1:35" ht="16.5" customHeight="1">
      <c r="A61">
        <v>5752</v>
      </c>
      <c r="B61" s="12" t="str">
        <f t="shared" si="6"/>
        <v>FCST</v>
      </c>
      <c r="C61" s="13" t="s">
        <v>81</v>
      </c>
      <c r="D61" s="14" t="s">
        <v>51</v>
      </c>
      <c r="E61" s="15" t="str">
        <f t="shared" si="7"/>
        <v>前八週無拉料</v>
      </c>
      <c r="F61" s="16">
        <f t="shared" si="8"/>
        <v>0</v>
      </c>
      <c r="G61" s="16" t="str">
        <f t="shared" si="9"/>
        <v>--</v>
      </c>
      <c r="H61" s="16">
        <f t="shared" si="10"/>
        <v>258.10000000000002</v>
      </c>
      <c r="I61" s="17" t="str">
        <f>IFERROR(VLOOKUP(C61,#REF!,8,FALSE),"")</f>
        <v/>
      </c>
      <c r="J61" s="18">
        <v>8000</v>
      </c>
      <c r="K61" s="18">
        <v>0</v>
      </c>
      <c r="L61" s="17" t="str">
        <f>IFERROR(VLOOKUP(C61,#REF!,11,FALSE),"")</f>
        <v/>
      </c>
      <c r="M61" s="18">
        <v>0</v>
      </c>
      <c r="N61" s="19" t="s">
        <v>49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0</v>
      </c>
      <c r="U61" s="18">
        <v>0</v>
      </c>
      <c r="V61" s="18">
        <v>0</v>
      </c>
      <c r="W61" s="18">
        <v>0</v>
      </c>
      <c r="X61" s="22">
        <v>8000</v>
      </c>
      <c r="Y61" s="16" t="s">
        <v>39</v>
      </c>
      <c r="Z61" s="23">
        <v>258.10000000000002</v>
      </c>
      <c r="AA61" s="22">
        <v>0</v>
      </c>
      <c r="AB61" s="18">
        <v>31</v>
      </c>
      <c r="AC61" s="24" t="s">
        <v>64</v>
      </c>
      <c r="AD61" s="25" t="str">
        <f t="shared" si="11"/>
        <v>F</v>
      </c>
      <c r="AE61" s="18">
        <v>0</v>
      </c>
      <c r="AF61" s="18">
        <v>283</v>
      </c>
      <c r="AG61" s="18">
        <v>112</v>
      </c>
      <c r="AH61" s="18">
        <v>193</v>
      </c>
      <c r="AI61" s="14" t="s">
        <v>43</v>
      </c>
    </row>
    <row r="62" spans="1:35" ht="16.5" customHeight="1">
      <c r="A62">
        <v>6557</v>
      </c>
      <c r="B62" s="12" t="str">
        <f t="shared" si="6"/>
        <v>OverStock</v>
      </c>
      <c r="C62" s="13" t="s">
        <v>82</v>
      </c>
      <c r="D62" s="14" t="s">
        <v>51</v>
      </c>
      <c r="E62" s="15">
        <f t="shared" si="7"/>
        <v>28.5</v>
      </c>
      <c r="F62" s="16">
        <f t="shared" si="8"/>
        <v>18</v>
      </c>
      <c r="G62" s="16">
        <f t="shared" si="9"/>
        <v>4.7</v>
      </c>
      <c r="H62" s="16">
        <f t="shared" si="10"/>
        <v>3</v>
      </c>
      <c r="I62" s="17" t="str">
        <f>IFERROR(VLOOKUP(C62,#REF!,8,FALSE),"")</f>
        <v/>
      </c>
      <c r="J62" s="18">
        <v>350000</v>
      </c>
      <c r="K62" s="18">
        <v>0</v>
      </c>
      <c r="L62" s="17" t="str">
        <f>IFERROR(VLOOKUP(C62,#REF!,11,FALSE),"")</f>
        <v/>
      </c>
      <c r="M62" s="18">
        <v>2099000</v>
      </c>
      <c r="N62" s="19" t="s">
        <v>49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2099000</v>
      </c>
      <c r="U62" s="18">
        <v>0</v>
      </c>
      <c r="V62" s="18">
        <v>0</v>
      </c>
      <c r="W62" s="18">
        <v>0</v>
      </c>
      <c r="X62" s="22">
        <v>2449000</v>
      </c>
      <c r="Y62" s="16">
        <v>33.200000000000003</v>
      </c>
      <c r="Z62" s="23">
        <v>21</v>
      </c>
      <c r="AA62" s="22">
        <v>73750</v>
      </c>
      <c r="AB62" s="18">
        <v>116807</v>
      </c>
      <c r="AC62" s="24">
        <v>1.6</v>
      </c>
      <c r="AD62" s="25">
        <f t="shared" si="11"/>
        <v>100</v>
      </c>
      <c r="AE62" s="18">
        <v>474621</v>
      </c>
      <c r="AF62" s="18">
        <v>391182</v>
      </c>
      <c r="AG62" s="18">
        <v>901795</v>
      </c>
      <c r="AH62" s="18">
        <v>535272</v>
      </c>
      <c r="AI62" s="14" t="s">
        <v>43</v>
      </c>
    </row>
    <row r="63" spans="1:35" ht="16.5" customHeight="1">
      <c r="A63">
        <v>9022</v>
      </c>
      <c r="B63" s="12" t="str">
        <f t="shared" si="6"/>
        <v>OverStock</v>
      </c>
      <c r="C63" s="13" t="s">
        <v>83</v>
      </c>
      <c r="D63" s="14" t="s">
        <v>51</v>
      </c>
      <c r="E63" s="15">
        <f t="shared" si="7"/>
        <v>40</v>
      </c>
      <c r="F63" s="16">
        <f t="shared" si="8"/>
        <v>6.5</v>
      </c>
      <c r="G63" s="16">
        <f t="shared" si="9"/>
        <v>288</v>
      </c>
      <c r="H63" s="16">
        <f t="shared" si="10"/>
        <v>46.6</v>
      </c>
      <c r="I63" s="17" t="str">
        <f>IFERROR(VLOOKUP(C63,#REF!,8,FALSE),"")</f>
        <v/>
      </c>
      <c r="J63" s="18">
        <v>108000</v>
      </c>
      <c r="K63" s="18">
        <v>6000</v>
      </c>
      <c r="L63" s="17" t="str">
        <f>IFERROR(VLOOKUP(C63,#REF!,11,FALSE),"")</f>
        <v/>
      </c>
      <c r="M63" s="18">
        <v>15000</v>
      </c>
      <c r="N63" s="19" t="s">
        <v>49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15000</v>
      </c>
      <c r="U63" s="18">
        <v>0</v>
      </c>
      <c r="V63" s="18">
        <v>0</v>
      </c>
      <c r="W63" s="18">
        <v>0</v>
      </c>
      <c r="X63" s="22">
        <v>123000</v>
      </c>
      <c r="Y63" s="16">
        <v>328</v>
      </c>
      <c r="Z63" s="23">
        <v>53</v>
      </c>
      <c r="AA63" s="22">
        <v>375</v>
      </c>
      <c r="AB63" s="18">
        <v>2319</v>
      </c>
      <c r="AC63" s="24">
        <v>6.2</v>
      </c>
      <c r="AD63" s="25">
        <f t="shared" si="11"/>
        <v>150</v>
      </c>
      <c r="AE63" s="18">
        <v>0</v>
      </c>
      <c r="AF63" s="18">
        <v>20873</v>
      </c>
      <c r="AG63" s="18">
        <v>44050</v>
      </c>
      <c r="AH63" s="18">
        <v>24500</v>
      </c>
      <c r="AI63" s="14" t="s">
        <v>43</v>
      </c>
    </row>
    <row r="64" spans="1:35" ht="16.5" customHeight="1">
      <c r="A64">
        <v>5803</v>
      </c>
      <c r="B64" s="12" t="str">
        <f t="shared" si="6"/>
        <v>OverStock</v>
      </c>
      <c r="C64" s="13" t="s">
        <v>84</v>
      </c>
      <c r="D64" s="14" t="s">
        <v>51</v>
      </c>
      <c r="E64" s="15">
        <f t="shared" si="7"/>
        <v>23.5</v>
      </c>
      <c r="F64" s="16">
        <f t="shared" si="8"/>
        <v>13.8</v>
      </c>
      <c r="G64" s="16">
        <f t="shared" si="9"/>
        <v>18</v>
      </c>
      <c r="H64" s="16">
        <f t="shared" si="10"/>
        <v>10.5</v>
      </c>
      <c r="I64" s="17" t="str">
        <f>IFERROR(VLOOKUP(C64,#REF!,8,FALSE),"")</f>
        <v/>
      </c>
      <c r="J64" s="18">
        <v>330000</v>
      </c>
      <c r="K64" s="18">
        <v>330000</v>
      </c>
      <c r="L64" s="17" t="str">
        <f>IFERROR(VLOOKUP(C64,#REF!,11,FALSE),"")</f>
        <v/>
      </c>
      <c r="M64" s="18">
        <v>432000</v>
      </c>
      <c r="N64" s="19" t="s">
        <v>149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432000</v>
      </c>
      <c r="U64" s="18">
        <v>0</v>
      </c>
      <c r="V64" s="18">
        <v>0</v>
      </c>
      <c r="W64" s="18">
        <v>0</v>
      </c>
      <c r="X64" s="22">
        <v>762000</v>
      </c>
      <c r="Y64" s="16">
        <v>41.5</v>
      </c>
      <c r="Z64" s="23">
        <v>24.3</v>
      </c>
      <c r="AA64" s="22">
        <v>18375</v>
      </c>
      <c r="AB64" s="18">
        <v>31414</v>
      </c>
      <c r="AC64" s="24">
        <v>1.7</v>
      </c>
      <c r="AD64" s="25">
        <f t="shared" si="11"/>
        <v>100</v>
      </c>
      <c r="AE64" s="18">
        <v>147932</v>
      </c>
      <c r="AF64" s="18">
        <v>97554</v>
      </c>
      <c r="AG64" s="18">
        <v>258342</v>
      </c>
      <c r="AH64" s="18">
        <v>73462</v>
      </c>
      <c r="AI64" s="14" t="s">
        <v>43</v>
      </c>
    </row>
    <row r="65" spans="1:35" ht="16.5" customHeight="1">
      <c r="A65">
        <v>5804</v>
      </c>
      <c r="B65" s="12" t="str">
        <f t="shared" si="6"/>
        <v>Normal</v>
      </c>
      <c r="C65" s="13" t="s">
        <v>85</v>
      </c>
      <c r="D65" s="14" t="s">
        <v>51</v>
      </c>
      <c r="E65" s="15">
        <f t="shared" si="7"/>
        <v>12</v>
      </c>
      <c r="F65" s="16">
        <f t="shared" si="8"/>
        <v>27</v>
      </c>
      <c r="G65" s="16">
        <f t="shared" si="9"/>
        <v>0</v>
      </c>
      <c r="H65" s="16">
        <f t="shared" si="10"/>
        <v>0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72000</v>
      </c>
      <c r="N65" s="19" t="s">
        <v>49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72000</v>
      </c>
      <c r="U65" s="18">
        <v>0</v>
      </c>
      <c r="V65" s="18">
        <v>0</v>
      </c>
      <c r="W65" s="18">
        <v>0</v>
      </c>
      <c r="X65" s="22">
        <v>72000</v>
      </c>
      <c r="Y65" s="16">
        <v>12</v>
      </c>
      <c r="Z65" s="23">
        <v>27</v>
      </c>
      <c r="AA65" s="22">
        <v>6000</v>
      </c>
      <c r="AB65" s="18">
        <v>2664</v>
      </c>
      <c r="AC65" s="24">
        <v>0.4</v>
      </c>
      <c r="AD65" s="25">
        <f t="shared" si="11"/>
        <v>50</v>
      </c>
      <c r="AE65" s="18">
        <v>8248</v>
      </c>
      <c r="AF65" s="18">
        <v>15724</v>
      </c>
      <c r="AG65" s="18">
        <v>21655</v>
      </c>
      <c r="AH65" s="18">
        <v>134</v>
      </c>
      <c r="AI65" s="14" t="s">
        <v>43</v>
      </c>
    </row>
    <row r="66" spans="1:35" ht="16.5" customHeight="1">
      <c r="A66">
        <v>5805</v>
      </c>
      <c r="B66" s="12" t="str">
        <f t="shared" si="6"/>
        <v>Normal</v>
      </c>
      <c r="C66" s="13" t="s">
        <v>88</v>
      </c>
      <c r="D66" s="14" t="s">
        <v>51</v>
      </c>
      <c r="E66" s="15">
        <f t="shared" si="7"/>
        <v>0</v>
      </c>
      <c r="F66" s="16">
        <f t="shared" si="8"/>
        <v>0</v>
      </c>
      <c r="G66" s="16">
        <f t="shared" si="9"/>
        <v>13.3</v>
      </c>
      <c r="H66" s="16">
        <f t="shared" si="10"/>
        <v>59.5</v>
      </c>
      <c r="I66" s="17" t="str">
        <f>IFERROR(VLOOKUP(C66,#REF!,8,FALSE),"")</f>
        <v/>
      </c>
      <c r="J66" s="18">
        <v>15000</v>
      </c>
      <c r="K66" s="18">
        <v>0</v>
      </c>
      <c r="L66" s="17" t="str">
        <f>IFERROR(VLOOKUP(C66,#REF!,11,FALSE),"")</f>
        <v/>
      </c>
      <c r="M66" s="18">
        <v>0</v>
      </c>
      <c r="N66" s="19" t="s">
        <v>49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0</v>
      </c>
      <c r="X66" s="22">
        <v>15000</v>
      </c>
      <c r="Y66" s="16">
        <v>13.3</v>
      </c>
      <c r="Z66" s="23">
        <v>59.5</v>
      </c>
      <c r="AA66" s="22">
        <v>1125</v>
      </c>
      <c r="AB66" s="18">
        <v>252</v>
      </c>
      <c r="AC66" s="24">
        <v>0.2</v>
      </c>
      <c r="AD66" s="25">
        <f t="shared" si="11"/>
        <v>50</v>
      </c>
      <c r="AE66" s="18">
        <v>1246</v>
      </c>
      <c r="AF66" s="18">
        <v>1018</v>
      </c>
      <c r="AG66" s="18">
        <v>1803</v>
      </c>
      <c r="AH66" s="18">
        <v>3512</v>
      </c>
      <c r="AI66" s="14" t="s">
        <v>43</v>
      </c>
    </row>
    <row r="67" spans="1:35" ht="16.5" customHeight="1">
      <c r="A67">
        <v>5771</v>
      </c>
      <c r="B67" s="12" t="str">
        <f t="shared" si="6"/>
        <v>Normal</v>
      </c>
      <c r="C67" s="13" t="s">
        <v>92</v>
      </c>
      <c r="D67" s="14" t="s">
        <v>51</v>
      </c>
      <c r="E67" s="15">
        <f t="shared" si="7"/>
        <v>0</v>
      </c>
      <c r="F67" s="16">
        <f t="shared" si="8"/>
        <v>0</v>
      </c>
      <c r="G67" s="16">
        <f t="shared" si="9"/>
        <v>8</v>
      </c>
      <c r="H67" s="16">
        <f t="shared" si="10"/>
        <v>108.1</v>
      </c>
      <c r="I67" s="17" t="str">
        <f>IFERROR(VLOOKUP(C67,#REF!,8,FALSE),"")</f>
        <v/>
      </c>
      <c r="J67" s="18">
        <v>4000</v>
      </c>
      <c r="K67" s="18">
        <v>0</v>
      </c>
      <c r="L67" s="17" t="str">
        <f>IFERROR(VLOOKUP(C67,#REF!,11,FALSE),"")</f>
        <v/>
      </c>
      <c r="M67" s="18">
        <v>0</v>
      </c>
      <c r="N67" s="19" t="s">
        <v>49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0</v>
      </c>
      <c r="W67" s="18">
        <v>0</v>
      </c>
      <c r="X67" s="22">
        <v>4000</v>
      </c>
      <c r="Y67" s="16">
        <v>8</v>
      </c>
      <c r="Z67" s="23">
        <v>108.1</v>
      </c>
      <c r="AA67" s="22">
        <v>500</v>
      </c>
      <c r="AB67" s="18">
        <v>37</v>
      </c>
      <c r="AC67" s="24">
        <v>0.1</v>
      </c>
      <c r="AD67" s="25">
        <f t="shared" si="11"/>
        <v>50</v>
      </c>
      <c r="AE67" s="18">
        <v>0</v>
      </c>
      <c r="AF67" s="18">
        <v>335</v>
      </c>
      <c r="AG67" s="18">
        <v>1025</v>
      </c>
      <c r="AH67" s="18">
        <v>0</v>
      </c>
      <c r="AI67" s="14" t="s">
        <v>43</v>
      </c>
    </row>
    <row r="68" spans="1:35" ht="16.5" customHeight="1">
      <c r="A68">
        <v>8976</v>
      </c>
      <c r="B68" s="12" t="str">
        <f t="shared" ref="B68:B101" si="12">IF(OR(AA68=0,LEN(AA68)=0)*OR(AB68=0,LEN(AB68)=0),IF(X68&gt;0,"ZeroZero","None"),IF(IF(LEN(Y68)=0,0,Y68)&gt;16,"OverStock",IF(AA68=0,"FCST","Normal")))</f>
        <v>Normal</v>
      </c>
      <c r="C68" s="13" t="s">
        <v>93</v>
      </c>
      <c r="D68" s="14" t="s">
        <v>51</v>
      </c>
      <c r="E68" s="15">
        <f t="shared" ref="E68:E101" si="13">IF(AA68=0,"前八週無拉料",ROUND(M68/AA68,1))</f>
        <v>8</v>
      </c>
      <c r="F68" s="16">
        <f t="shared" ref="F68:F101" si="14">IF(OR(AB68=0,LEN(AB68)=0),"--",ROUND(M68/AB68,1))</f>
        <v>16.100000000000001</v>
      </c>
      <c r="G68" s="16">
        <f t="shared" ref="G68:G101" si="15">IF(AA68=0,"--",ROUND(J68/AA68,1))</f>
        <v>4.8</v>
      </c>
      <c r="H68" s="16">
        <f t="shared" ref="H68:H101" si="16">IF(OR(AB68=0,LEN(AB68)=0),"--",ROUND(J68/AB68,1))</f>
        <v>9.6</v>
      </c>
      <c r="I68" s="17" t="str">
        <f>IFERROR(VLOOKUP(C68,#REF!,8,FALSE),"")</f>
        <v/>
      </c>
      <c r="J68" s="18">
        <v>9000</v>
      </c>
      <c r="K68" s="18">
        <v>0</v>
      </c>
      <c r="L68" s="17" t="str">
        <f>IFERROR(VLOOKUP(C68,#REF!,11,FALSE),"")</f>
        <v/>
      </c>
      <c r="M68" s="18">
        <v>15000</v>
      </c>
      <c r="N68" s="19" t="s">
        <v>49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15000</v>
      </c>
      <c r="U68" s="18">
        <v>0</v>
      </c>
      <c r="V68" s="18">
        <v>0</v>
      </c>
      <c r="W68" s="18">
        <v>0</v>
      </c>
      <c r="X68" s="22">
        <v>24000</v>
      </c>
      <c r="Y68" s="16">
        <v>12.8</v>
      </c>
      <c r="Z68" s="23">
        <v>25.7</v>
      </c>
      <c r="AA68" s="22">
        <v>1875</v>
      </c>
      <c r="AB68" s="18">
        <v>933</v>
      </c>
      <c r="AC68" s="24">
        <v>0.5</v>
      </c>
      <c r="AD68" s="25">
        <f t="shared" ref="AD68:AD101" si="17">IF($AC68="E","E",IF($AC68="F","F",IF($AC68&lt;0.5,50,IF($AC68&lt;2,100,150))))</f>
        <v>100</v>
      </c>
      <c r="AE68" s="18">
        <v>2727</v>
      </c>
      <c r="AF68" s="18">
        <v>5669</v>
      </c>
      <c r="AG68" s="18">
        <v>5942</v>
      </c>
      <c r="AH68" s="18">
        <v>4209</v>
      </c>
      <c r="AI68" s="14" t="s">
        <v>43</v>
      </c>
    </row>
    <row r="69" spans="1:35" ht="16.5" customHeight="1">
      <c r="A69">
        <v>5802</v>
      </c>
      <c r="B69" s="12" t="str">
        <f t="shared" si="12"/>
        <v>Normal</v>
      </c>
      <c r="C69" s="13" t="s">
        <v>94</v>
      </c>
      <c r="D69" s="14" t="s">
        <v>51</v>
      </c>
      <c r="E69" s="15">
        <f t="shared" si="13"/>
        <v>6.5</v>
      </c>
      <c r="F69" s="16" t="str">
        <f t="shared" si="14"/>
        <v>--</v>
      </c>
      <c r="G69" s="16">
        <f t="shared" si="15"/>
        <v>0</v>
      </c>
      <c r="H69" s="16" t="str">
        <f t="shared" si="16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5280</v>
      </c>
      <c r="N69" s="19" t="s">
        <v>49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5280</v>
      </c>
      <c r="U69" s="18">
        <v>0</v>
      </c>
      <c r="V69" s="18">
        <v>0</v>
      </c>
      <c r="W69" s="18">
        <v>0</v>
      </c>
      <c r="X69" s="22">
        <v>5280</v>
      </c>
      <c r="Y69" s="16">
        <v>6.5</v>
      </c>
      <c r="Z69" s="23" t="s">
        <v>39</v>
      </c>
      <c r="AA69" s="22">
        <v>810</v>
      </c>
      <c r="AB69" s="18" t="s">
        <v>39</v>
      </c>
      <c r="AC69" s="24" t="s">
        <v>42</v>
      </c>
      <c r="AD69" s="25" t="str">
        <f t="shared" si="17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6560</v>
      </c>
      <c r="B70" s="12" t="str">
        <f t="shared" si="12"/>
        <v>None</v>
      </c>
      <c r="C70" s="13" t="s">
        <v>95</v>
      </c>
      <c r="D70" s="14" t="s">
        <v>51</v>
      </c>
      <c r="E70" s="15" t="str">
        <f t="shared" si="13"/>
        <v>前八週無拉料</v>
      </c>
      <c r="F70" s="16" t="str">
        <f t="shared" si="14"/>
        <v>--</v>
      </c>
      <c r="G70" s="16" t="str">
        <f t="shared" si="15"/>
        <v>--</v>
      </c>
      <c r="H70" s="16" t="str">
        <f t="shared" si="16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0</v>
      </c>
      <c r="N70" s="19" t="s">
        <v>149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0</v>
      </c>
      <c r="U70" s="18">
        <v>0</v>
      </c>
      <c r="V70" s="18">
        <v>0</v>
      </c>
      <c r="W70" s="18">
        <v>0</v>
      </c>
      <c r="X70" s="22">
        <v>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42</v>
      </c>
      <c r="AD70" s="25" t="str">
        <f t="shared" si="17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6558</v>
      </c>
      <c r="B71" s="12" t="str">
        <f t="shared" si="12"/>
        <v>OverStock</v>
      </c>
      <c r="C71" s="13" t="s">
        <v>97</v>
      </c>
      <c r="D71" s="14" t="s">
        <v>51</v>
      </c>
      <c r="E71" s="15">
        <f t="shared" si="13"/>
        <v>5.5</v>
      </c>
      <c r="F71" s="16" t="str">
        <f t="shared" si="14"/>
        <v>--</v>
      </c>
      <c r="G71" s="16">
        <f t="shared" si="15"/>
        <v>20.399999999999999</v>
      </c>
      <c r="H71" s="16" t="str">
        <f t="shared" si="16"/>
        <v>--</v>
      </c>
      <c r="I71" s="17" t="str">
        <f>IFERROR(VLOOKUP(C71,#REF!,8,FALSE),"")</f>
        <v/>
      </c>
      <c r="J71" s="18">
        <v>77350</v>
      </c>
      <c r="K71" s="18">
        <v>22015</v>
      </c>
      <c r="L71" s="17" t="str">
        <f>IFERROR(VLOOKUP(C71,#REF!,11,FALSE),"")</f>
        <v/>
      </c>
      <c r="M71" s="18">
        <v>20825</v>
      </c>
      <c r="N71" s="19" t="s">
        <v>49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20825</v>
      </c>
      <c r="U71" s="18">
        <v>0</v>
      </c>
      <c r="V71" s="18">
        <v>0</v>
      </c>
      <c r="W71" s="18">
        <v>0</v>
      </c>
      <c r="X71" s="22">
        <v>98175</v>
      </c>
      <c r="Y71" s="16">
        <v>25.9</v>
      </c>
      <c r="Z71" s="23" t="s">
        <v>39</v>
      </c>
      <c r="AA71" s="22">
        <v>3793</v>
      </c>
      <c r="AB71" s="18" t="s">
        <v>39</v>
      </c>
      <c r="AC71" s="24" t="s">
        <v>42</v>
      </c>
      <c r="AD71" s="25" t="str">
        <f t="shared" si="17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6562</v>
      </c>
      <c r="B72" s="12" t="str">
        <f t="shared" si="12"/>
        <v>OverStock</v>
      </c>
      <c r="C72" s="13" t="s">
        <v>98</v>
      </c>
      <c r="D72" s="14" t="s">
        <v>51</v>
      </c>
      <c r="E72" s="15">
        <f t="shared" si="13"/>
        <v>3.7</v>
      </c>
      <c r="F72" s="16" t="str">
        <f t="shared" si="14"/>
        <v>--</v>
      </c>
      <c r="G72" s="16">
        <f t="shared" si="15"/>
        <v>13</v>
      </c>
      <c r="H72" s="16" t="str">
        <f t="shared" si="16"/>
        <v>--</v>
      </c>
      <c r="I72" s="17" t="str">
        <f>IFERROR(VLOOKUP(C72,#REF!,8,FALSE),"")</f>
        <v/>
      </c>
      <c r="J72" s="18">
        <v>7800</v>
      </c>
      <c r="K72" s="18">
        <v>0</v>
      </c>
      <c r="L72" s="17" t="str">
        <f>IFERROR(VLOOKUP(C72,#REF!,11,FALSE),"")</f>
        <v/>
      </c>
      <c r="M72" s="18">
        <v>2200</v>
      </c>
      <c r="N72" s="19" t="s">
        <v>49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2200</v>
      </c>
      <c r="U72" s="18">
        <v>0</v>
      </c>
      <c r="V72" s="18">
        <v>0</v>
      </c>
      <c r="W72" s="18">
        <v>0</v>
      </c>
      <c r="X72" s="22">
        <v>10000</v>
      </c>
      <c r="Y72" s="16">
        <v>16.7</v>
      </c>
      <c r="Z72" s="23" t="s">
        <v>39</v>
      </c>
      <c r="AA72" s="22">
        <v>600</v>
      </c>
      <c r="AB72" s="18" t="s">
        <v>39</v>
      </c>
      <c r="AC72" s="24" t="s">
        <v>42</v>
      </c>
      <c r="AD72" s="25" t="str">
        <f t="shared" si="17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6561</v>
      </c>
      <c r="B73" s="12" t="str">
        <f t="shared" si="12"/>
        <v>None</v>
      </c>
      <c r="C73" s="13" t="s">
        <v>100</v>
      </c>
      <c r="D73" s="14" t="s">
        <v>51</v>
      </c>
      <c r="E73" s="15" t="str">
        <f t="shared" si="13"/>
        <v>前八週無拉料</v>
      </c>
      <c r="F73" s="16" t="str">
        <f t="shared" si="14"/>
        <v>--</v>
      </c>
      <c r="G73" s="16" t="str">
        <f t="shared" si="15"/>
        <v>--</v>
      </c>
      <c r="H73" s="16" t="str">
        <f t="shared" si="16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0</v>
      </c>
      <c r="N73" s="19" t="s">
        <v>149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0</v>
      </c>
      <c r="W73" s="18">
        <v>0</v>
      </c>
      <c r="X73" s="22">
        <v>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42</v>
      </c>
      <c r="AD73" s="25" t="str">
        <f t="shared" si="17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8977</v>
      </c>
      <c r="B74" s="12" t="str">
        <f t="shared" si="12"/>
        <v>None</v>
      </c>
      <c r="C74" s="13" t="s">
        <v>101</v>
      </c>
      <c r="D74" s="14" t="s">
        <v>51</v>
      </c>
      <c r="E74" s="15" t="str">
        <f t="shared" si="13"/>
        <v>前八週無拉料</v>
      </c>
      <c r="F74" s="16" t="str">
        <f t="shared" si="14"/>
        <v>--</v>
      </c>
      <c r="G74" s="16" t="str">
        <f t="shared" si="15"/>
        <v>--</v>
      </c>
      <c r="H74" s="16" t="str">
        <f t="shared" si="16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0</v>
      </c>
      <c r="N74" s="19" t="s">
        <v>149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0</v>
      </c>
      <c r="W74" s="18">
        <v>0</v>
      </c>
      <c r="X74" s="22">
        <v>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42</v>
      </c>
      <c r="AD74" s="25" t="str">
        <f t="shared" si="17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6563</v>
      </c>
      <c r="B75" s="12" t="str">
        <f t="shared" si="12"/>
        <v>OverStock</v>
      </c>
      <c r="C75" s="13" t="s">
        <v>104</v>
      </c>
      <c r="D75" s="14" t="s">
        <v>51</v>
      </c>
      <c r="E75" s="15">
        <f t="shared" si="13"/>
        <v>15.3</v>
      </c>
      <c r="F75" s="16">
        <f t="shared" si="14"/>
        <v>9.6</v>
      </c>
      <c r="G75" s="16">
        <f t="shared" si="15"/>
        <v>11.5</v>
      </c>
      <c r="H75" s="16">
        <f t="shared" si="16"/>
        <v>7.2</v>
      </c>
      <c r="I75" s="17" t="str">
        <f>IFERROR(VLOOKUP(C75,#REF!,8,FALSE),"")</f>
        <v/>
      </c>
      <c r="J75" s="18">
        <v>189000</v>
      </c>
      <c r="K75" s="18">
        <v>99000</v>
      </c>
      <c r="L75" s="17" t="str">
        <f>IFERROR(VLOOKUP(C75,#REF!,11,FALSE),"")</f>
        <v/>
      </c>
      <c r="M75" s="18">
        <v>252000</v>
      </c>
      <c r="N75" s="19" t="s">
        <v>49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252000</v>
      </c>
      <c r="U75" s="18">
        <v>0</v>
      </c>
      <c r="V75" s="18">
        <v>0</v>
      </c>
      <c r="W75" s="18">
        <v>0</v>
      </c>
      <c r="X75" s="22">
        <v>441000</v>
      </c>
      <c r="Y75" s="16">
        <v>26.7</v>
      </c>
      <c r="Z75" s="23">
        <v>16.899999999999999</v>
      </c>
      <c r="AA75" s="22">
        <v>16500</v>
      </c>
      <c r="AB75" s="18">
        <v>26123</v>
      </c>
      <c r="AC75" s="24">
        <v>1.6</v>
      </c>
      <c r="AD75" s="25">
        <f t="shared" si="17"/>
        <v>100</v>
      </c>
      <c r="AE75" s="18">
        <v>135353</v>
      </c>
      <c r="AF75" s="18">
        <v>75843</v>
      </c>
      <c r="AG75" s="18">
        <v>100101</v>
      </c>
      <c r="AH75" s="18">
        <v>70012</v>
      </c>
      <c r="AI75" s="14" t="s">
        <v>43</v>
      </c>
    </row>
    <row r="76" spans="1:35" ht="16.5" customHeight="1">
      <c r="A76">
        <v>5800</v>
      </c>
      <c r="B76" s="12" t="str">
        <f t="shared" si="12"/>
        <v>OverStock</v>
      </c>
      <c r="C76" s="13" t="s">
        <v>106</v>
      </c>
      <c r="D76" s="14" t="s">
        <v>51</v>
      </c>
      <c r="E76" s="15">
        <f t="shared" si="13"/>
        <v>176</v>
      </c>
      <c r="F76" s="16" t="str">
        <f t="shared" si="14"/>
        <v>--</v>
      </c>
      <c r="G76" s="16">
        <f t="shared" si="15"/>
        <v>0</v>
      </c>
      <c r="H76" s="16" t="str">
        <f t="shared" si="16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198000</v>
      </c>
      <c r="N76" s="19" t="s">
        <v>49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198000</v>
      </c>
      <c r="U76" s="18">
        <v>0</v>
      </c>
      <c r="V76" s="18">
        <v>0</v>
      </c>
      <c r="W76" s="18">
        <v>0</v>
      </c>
      <c r="X76" s="22">
        <v>198000</v>
      </c>
      <c r="Y76" s="16">
        <v>176</v>
      </c>
      <c r="Z76" s="23" t="s">
        <v>39</v>
      </c>
      <c r="AA76" s="22">
        <v>1125</v>
      </c>
      <c r="AB76" s="18" t="s">
        <v>39</v>
      </c>
      <c r="AC76" s="24" t="s">
        <v>42</v>
      </c>
      <c r="AD76" s="25" t="str">
        <f t="shared" si="17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5812</v>
      </c>
      <c r="B77" s="12" t="str">
        <f t="shared" si="12"/>
        <v>OverStock</v>
      </c>
      <c r="C77" s="13" t="s">
        <v>107</v>
      </c>
      <c r="D77" s="14" t="s">
        <v>51</v>
      </c>
      <c r="E77" s="15">
        <f t="shared" si="13"/>
        <v>7.7</v>
      </c>
      <c r="F77" s="16" t="str">
        <f t="shared" si="14"/>
        <v>--</v>
      </c>
      <c r="G77" s="16">
        <f t="shared" si="15"/>
        <v>16.3</v>
      </c>
      <c r="H77" s="16" t="str">
        <f t="shared" si="16"/>
        <v>--</v>
      </c>
      <c r="I77" s="17" t="str">
        <f>IFERROR(VLOOKUP(C77,#REF!,8,FALSE),"")</f>
        <v/>
      </c>
      <c r="J77" s="18">
        <v>470000</v>
      </c>
      <c r="K77" s="18">
        <v>320000</v>
      </c>
      <c r="L77" s="17" t="str">
        <f>IFERROR(VLOOKUP(C77,#REF!,11,FALSE),"")</f>
        <v/>
      </c>
      <c r="M77" s="18">
        <v>220000</v>
      </c>
      <c r="N77" s="19" t="s">
        <v>49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220000</v>
      </c>
      <c r="U77" s="18">
        <v>0</v>
      </c>
      <c r="V77" s="18">
        <v>0</v>
      </c>
      <c r="W77" s="18">
        <v>0</v>
      </c>
      <c r="X77" s="22">
        <v>690000</v>
      </c>
      <c r="Y77" s="16">
        <v>24</v>
      </c>
      <c r="Z77" s="23" t="s">
        <v>39</v>
      </c>
      <c r="AA77" s="22">
        <v>28750</v>
      </c>
      <c r="AB77" s="18" t="s">
        <v>39</v>
      </c>
      <c r="AC77" s="24" t="s">
        <v>42</v>
      </c>
      <c r="AD77" s="25" t="str">
        <f t="shared" si="17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5779</v>
      </c>
      <c r="B78" s="12" t="str">
        <f t="shared" si="12"/>
        <v>None</v>
      </c>
      <c r="C78" s="13" t="s">
        <v>108</v>
      </c>
      <c r="D78" s="14" t="s">
        <v>51</v>
      </c>
      <c r="E78" s="15" t="str">
        <f t="shared" si="13"/>
        <v>前八週無拉料</v>
      </c>
      <c r="F78" s="16" t="str">
        <f t="shared" si="14"/>
        <v>--</v>
      </c>
      <c r="G78" s="16" t="str">
        <f t="shared" si="15"/>
        <v>--</v>
      </c>
      <c r="H78" s="16" t="str">
        <f t="shared" si="16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0</v>
      </c>
      <c r="N78" s="19" t="s">
        <v>149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0</v>
      </c>
      <c r="W78" s="18">
        <v>0</v>
      </c>
      <c r="X78" s="22">
        <v>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42</v>
      </c>
      <c r="AD78" s="25" t="str">
        <f t="shared" si="17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5791</v>
      </c>
      <c r="B79" s="12" t="str">
        <f t="shared" si="12"/>
        <v>None</v>
      </c>
      <c r="C79" s="13" t="s">
        <v>113</v>
      </c>
      <c r="D79" s="14" t="s">
        <v>51</v>
      </c>
      <c r="E79" s="15" t="str">
        <f t="shared" si="13"/>
        <v>前八週無拉料</v>
      </c>
      <c r="F79" s="16" t="str">
        <f t="shared" si="14"/>
        <v>--</v>
      </c>
      <c r="G79" s="16" t="str">
        <f t="shared" si="15"/>
        <v>--</v>
      </c>
      <c r="H79" s="16" t="str">
        <f t="shared" si="16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0</v>
      </c>
      <c r="N79" s="19" t="s">
        <v>49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42</v>
      </c>
      <c r="AD79" s="25" t="str">
        <f t="shared" si="17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5777</v>
      </c>
      <c r="B80" s="12" t="str">
        <f t="shared" si="12"/>
        <v>ZeroZero</v>
      </c>
      <c r="C80" s="13" t="s">
        <v>114</v>
      </c>
      <c r="D80" s="14" t="s">
        <v>51</v>
      </c>
      <c r="E80" s="15" t="str">
        <f t="shared" si="13"/>
        <v>前八週無拉料</v>
      </c>
      <c r="F80" s="16" t="str">
        <f t="shared" si="14"/>
        <v>--</v>
      </c>
      <c r="G80" s="16" t="str">
        <f t="shared" si="15"/>
        <v>--</v>
      </c>
      <c r="H80" s="16" t="str">
        <f t="shared" si="16"/>
        <v>--</v>
      </c>
      <c r="I80" s="17" t="str">
        <f>IFERROR(VLOOKUP(C80,#REF!,8,FALSE),"")</f>
        <v/>
      </c>
      <c r="J80" s="18">
        <v>4000</v>
      </c>
      <c r="K80" s="18">
        <v>0</v>
      </c>
      <c r="L80" s="17" t="str">
        <f>IFERROR(VLOOKUP(C80,#REF!,11,FALSE),"")</f>
        <v/>
      </c>
      <c r="M80" s="18">
        <v>0</v>
      </c>
      <c r="N80" s="19" t="s">
        <v>49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0</v>
      </c>
      <c r="W80" s="18">
        <v>0</v>
      </c>
      <c r="X80" s="22">
        <v>4000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42</v>
      </c>
      <c r="AD80" s="25" t="str">
        <f t="shared" si="17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9031</v>
      </c>
      <c r="B81" s="12" t="str">
        <f t="shared" si="12"/>
        <v>Normal</v>
      </c>
      <c r="C81" s="13" t="s">
        <v>116</v>
      </c>
      <c r="D81" s="14" t="s">
        <v>51</v>
      </c>
      <c r="E81" s="15">
        <f t="shared" si="13"/>
        <v>10</v>
      </c>
      <c r="F81" s="16" t="str">
        <f t="shared" si="14"/>
        <v>--</v>
      </c>
      <c r="G81" s="16">
        <f t="shared" si="15"/>
        <v>0</v>
      </c>
      <c r="H81" s="16" t="str">
        <f t="shared" si="16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15000</v>
      </c>
      <c r="N81" s="19" t="s">
        <v>49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15000</v>
      </c>
      <c r="U81" s="18">
        <v>0</v>
      </c>
      <c r="V81" s="18">
        <v>0</v>
      </c>
      <c r="W81" s="18">
        <v>0</v>
      </c>
      <c r="X81" s="22">
        <v>15000</v>
      </c>
      <c r="Y81" s="16">
        <v>10</v>
      </c>
      <c r="Z81" s="23" t="s">
        <v>39</v>
      </c>
      <c r="AA81" s="22">
        <v>1500</v>
      </c>
      <c r="AB81" s="18" t="s">
        <v>39</v>
      </c>
      <c r="AC81" s="24" t="s">
        <v>42</v>
      </c>
      <c r="AD81" s="25" t="str">
        <f t="shared" si="17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6555</v>
      </c>
      <c r="B82" s="12" t="str">
        <f t="shared" si="12"/>
        <v>OverStock</v>
      </c>
      <c r="C82" s="13" t="s">
        <v>118</v>
      </c>
      <c r="D82" s="14" t="s">
        <v>51</v>
      </c>
      <c r="E82" s="15">
        <f t="shared" si="13"/>
        <v>4.2</v>
      </c>
      <c r="F82" s="16" t="str">
        <f t="shared" si="14"/>
        <v>--</v>
      </c>
      <c r="G82" s="16">
        <f t="shared" si="15"/>
        <v>23.5</v>
      </c>
      <c r="H82" s="16" t="str">
        <f t="shared" si="16"/>
        <v>--</v>
      </c>
      <c r="I82" s="17" t="str">
        <f>IFERROR(VLOOKUP(C82,#REF!,8,FALSE),"")</f>
        <v/>
      </c>
      <c r="J82" s="18">
        <v>150000</v>
      </c>
      <c r="K82" s="18">
        <v>111000</v>
      </c>
      <c r="L82" s="17" t="str">
        <f>IFERROR(VLOOKUP(C82,#REF!,11,FALSE),"")</f>
        <v/>
      </c>
      <c r="M82" s="18">
        <v>27000</v>
      </c>
      <c r="N82" s="19" t="s">
        <v>49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27000</v>
      </c>
      <c r="U82" s="18">
        <v>0</v>
      </c>
      <c r="V82" s="18">
        <v>0</v>
      </c>
      <c r="W82" s="18">
        <v>0</v>
      </c>
      <c r="X82" s="22">
        <v>177000</v>
      </c>
      <c r="Y82" s="16">
        <v>27.8</v>
      </c>
      <c r="Z82" s="23" t="s">
        <v>39</v>
      </c>
      <c r="AA82" s="22">
        <v>6375</v>
      </c>
      <c r="AB82" s="18" t="s">
        <v>39</v>
      </c>
      <c r="AC82" s="24" t="s">
        <v>42</v>
      </c>
      <c r="AD82" s="25" t="str">
        <f t="shared" si="17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5769</v>
      </c>
      <c r="B83" s="12" t="str">
        <f t="shared" si="12"/>
        <v>None</v>
      </c>
      <c r="C83" s="13" t="s">
        <v>119</v>
      </c>
      <c r="D83" s="14" t="s">
        <v>51</v>
      </c>
      <c r="E83" s="15" t="str">
        <f t="shared" si="13"/>
        <v>前八週無拉料</v>
      </c>
      <c r="F83" s="16" t="str">
        <f t="shared" si="14"/>
        <v>--</v>
      </c>
      <c r="G83" s="16" t="str">
        <f t="shared" si="15"/>
        <v>--</v>
      </c>
      <c r="H83" s="16" t="str">
        <f t="shared" si="16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0</v>
      </c>
      <c r="N83" s="19" t="s">
        <v>49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42</v>
      </c>
      <c r="AD83" s="25" t="str">
        <f t="shared" si="17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8534</v>
      </c>
      <c r="B84" s="12" t="str">
        <f t="shared" si="12"/>
        <v>OverStock</v>
      </c>
      <c r="C84" s="13" t="s">
        <v>120</v>
      </c>
      <c r="D84" s="14" t="s">
        <v>51</v>
      </c>
      <c r="E84" s="15">
        <f t="shared" si="13"/>
        <v>0</v>
      </c>
      <c r="F84" s="16" t="str">
        <f t="shared" si="14"/>
        <v>--</v>
      </c>
      <c r="G84" s="16">
        <f t="shared" si="15"/>
        <v>68.900000000000006</v>
      </c>
      <c r="H84" s="16" t="str">
        <f t="shared" si="16"/>
        <v>--</v>
      </c>
      <c r="I84" s="17" t="str">
        <f>IFERROR(VLOOKUP(C84,#REF!,8,FALSE),"")</f>
        <v/>
      </c>
      <c r="J84" s="18">
        <v>594000</v>
      </c>
      <c r="K84" s="18">
        <v>594000</v>
      </c>
      <c r="L84" s="17" t="str">
        <f>IFERROR(VLOOKUP(C84,#REF!,11,FALSE),"")</f>
        <v/>
      </c>
      <c r="M84" s="18">
        <v>0</v>
      </c>
      <c r="N84" s="19" t="s">
        <v>49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594000</v>
      </c>
      <c r="Y84" s="16">
        <v>68.900000000000006</v>
      </c>
      <c r="Z84" s="23" t="s">
        <v>39</v>
      </c>
      <c r="AA84" s="22">
        <v>8625</v>
      </c>
      <c r="AB84" s="18" t="s">
        <v>39</v>
      </c>
      <c r="AC84" s="24" t="s">
        <v>42</v>
      </c>
      <c r="AD84" s="25" t="str">
        <f t="shared" si="17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5809</v>
      </c>
      <c r="B85" s="12" t="str">
        <f t="shared" si="12"/>
        <v>Normal</v>
      </c>
      <c r="C85" s="13" t="s">
        <v>123</v>
      </c>
      <c r="D85" s="14" t="s">
        <v>51</v>
      </c>
      <c r="E85" s="15">
        <f t="shared" si="13"/>
        <v>0</v>
      </c>
      <c r="F85" s="16" t="str">
        <f t="shared" si="14"/>
        <v>--</v>
      </c>
      <c r="G85" s="16">
        <f t="shared" si="15"/>
        <v>0</v>
      </c>
      <c r="H85" s="16" t="str">
        <f t="shared" si="16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0</v>
      </c>
      <c r="N85" s="19" t="s">
        <v>149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0</v>
      </c>
      <c r="Y85" s="16">
        <v>0</v>
      </c>
      <c r="Z85" s="23" t="s">
        <v>39</v>
      </c>
      <c r="AA85" s="22">
        <v>375</v>
      </c>
      <c r="AB85" s="18" t="s">
        <v>39</v>
      </c>
      <c r="AC85" s="24" t="s">
        <v>42</v>
      </c>
      <c r="AD85" s="25" t="str">
        <f t="shared" si="17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5754</v>
      </c>
      <c r="B86" s="12" t="str">
        <f t="shared" si="12"/>
        <v>None</v>
      </c>
      <c r="C86" s="13" t="s">
        <v>126</v>
      </c>
      <c r="D86" s="14" t="s">
        <v>51</v>
      </c>
      <c r="E86" s="15" t="str">
        <f t="shared" si="13"/>
        <v>前八週無拉料</v>
      </c>
      <c r="F86" s="16" t="str">
        <f t="shared" si="14"/>
        <v>--</v>
      </c>
      <c r="G86" s="16" t="str">
        <f t="shared" si="15"/>
        <v>--</v>
      </c>
      <c r="H86" s="16" t="str">
        <f t="shared" si="16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0</v>
      </c>
      <c r="N86" s="19" t="s">
        <v>149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42</v>
      </c>
      <c r="AD86" s="25" t="str">
        <f t="shared" si="17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5810</v>
      </c>
      <c r="B87" s="12" t="str">
        <f t="shared" si="12"/>
        <v>OverStock</v>
      </c>
      <c r="C87" s="13" t="s">
        <v>127</v>
      </c>
      <c r="D87" s="14" t="s">
        <v>51</v>
      </c>
      <c r="E87" s="15">
        <f t="shared" si="13"/>
        <v>30.8</v>
      </c>
      <c r="F87" s="16">
        <f t="shared" si="14"/>
        <v>28.8</v>
      </c>
      <c r="G87" s="16">
        <f t="shared" si="15"/>
        <v>0</v>
      </c>
      <c r="H87" s="16">
        <f t="shared" si="16"/>
        <v>0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125000</v>
      </c>
      <c r="N87" s="19" t="s">
        <v>49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125000</v>
      </c>
      <c r="U87" s="18">
        <v>0</v>
      </c>
      <c r="V87" s="18">
        <v>0</v>
      </c>
      <c r="W87" s="18">
        <v>0</v>
      </c>
      <c r="X87" s="22">
        <v>125000</v>
      </c>
      <c r="Y87" s="16">
        <v>30.8</v>
      </c>
      <c r="Z87" s="23">
        <v>28.8</v>
      </c>
      <c r="AA87" s="22">
        <v>4063</v>
      </c>
      <c r="AB87" s="18">
        <v>4345</v>
      </c>
      <c r="AC87" s="24">
        <v>1.1000000000000001</v>
      </c>
      <c r="AD87" s="25">
        <f t="shared" si="17"/>
        <v>100</v>
      </c>
      <c r="AE87" s="18">
        <v>20480</v>
      </c>
      <c r="AF87" s="18">
        <v>14168</v>
      </c>
      <c r="AG87" s="18">
        <v>42072</v>
      </c>
      <c r="AH87" s="18">
        <v>27208</v>
      </c>
      <c r="AI87" s="14" t="s">
        <v>43</v>
      </c>
    </row>
    <row r="88" spans="1:35" ht="16.5" customHeight="1">
      <c r="A88">
        <v>5790</v>
      </c>
      <c r="B88" s="12" t="str">
        <f t="shared" si="12"/>
        <v>Normal</v>
      </c>
      <c r="C88" s="13" t="s">
        <v>128</v>
      </c>
      <c r="D88" s="14" t="s">
        <v>51</v>
      </c>
      <c r="E88" s="15">
        <f t="shared" si="13"/>
        <v>13.6</v>
      </c>
      <c r="F88" s="16">
        <f t="shared" si="14"/>
        <v>23.9</v>
      </c>
      <c r="G88" s="16">
        <f t="shared" si="15"/>
        <v>1</v>
      </c>
      <c r="H88" s="16">
        <f t="shared" si="16"/>
        <v>1.8</v>
      </c>
      <c r="I88" s="17" t="str">
        <f>IFERROR(VLOOKUP(C88,#REF!,8,FALSE),"")</f>
        <v/>
      </c>
      <c r="J88" s="18">
        <v>5000</v>
      </c>
      <c r="K88" s="18">
        <v>0</v>
      </c>
      <c r="L88" s="17" t="str">
        <f>IFERROR(VLOOKUP(C88,#REF!,11,FALSE),"")</f>
        <v/>
      </c>
      <c r="M88" s="18">
        <v>67903</v>
      </c>
      <c r="N88" s="19" t="s">
        <v>49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67903</v>
      </c>
      <c r="U88" s="18">
        <v>0</v>
      </c>
      <c r="V88" s="18">
        <v>0</v>
      </c>
      <c r="W88" s="18">
        <v>0</v>
      </c>
      <c r="X88" s="22">
        <v>72903</v>
      </c>
      <c r="Y88" s="16">
        <v>14.6</v>
      </c>
      <c r="Z88" s="23">
        <v>25.7</v>
      </c>
      <c r="AA88" s="22">
        <v>5000</v>
      </c>
      <c r="AB88" s="18">
        <v>2841</v>
      </c>
      <c r="AC88" s="24">
        <v>0.6</v>
      </c>
      <c r="AD88" s="25">
        <f t="shared" si="17"/>
        <v>100</v>
      </c>
      <c r="AE88" s="18">
        <v>16901</v>
      </c>
      <c r="AF88" s="18">
        <v>5211</v>
      </c>
      <c r="AG88" s="18">
        <v>19860</v>
      </c>
      <c r="AH88" s="18">
        <v>11955</v>
      </c>
      <c r="AI88" s="14" t="s">
        <v>43</v>
      </c>
    </row>
    <row r="89" spans="1:35" ht="16.5" customHeight="1">
      <c r="A89">
        <v>5764</v>
      </c>
      <c r="B89" s="12" t="str">
        <f t="shared" si="12"/>
        <v>Normal</v>
      </c>
      <c r="C89" s="13" t="s">
        <v>129</v>
      </c>
      <c r="D89" s="14" t="s">
        <v>51</v>
      </c>
      <c r="E89" s="15">
        <f t="shared" si="13"/>
        <v>8</v>
      </c>
      <c r="F89" s="16">
        <f t="shared" si="14"/>
        <v>21.1</v>
      </c>
      <c r="G89" s="16">
        <f t="shared" si="15"/>
        <v>8</v>
      </c>
      <c r="H89" s="16">
        <f t="shared" si="16"/>
        <v>21.1</v>
      </c>
      <c r="I89" s="17" t="str">
        <f>IFERROR(VLOOKUP(C89,#REF!,8,FALSE),"")</f>
        <v/>
      </c>
      <c r="J89" s="18">
        <v>2000</v>
      </c>
      <c r="K89" s="18">
        <v>0</v>
      </c>
      <c r="L89" s="17" t="str">
        <f>IFERROR(VLOOKUP(C89,#REF!,11,FALSE),"")</f>
        <v/>
      </c>
      <c r="M89" s="18">
        <v>2000</v>
      </c>
      <c r="N89" s="19" t="s">
        <v>49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2000</v>
      </c>
      <c r="U89" s="18">
        <v>0</v>
      </c>
      <c r="V89" s="18">
        <v>0</v>
      </c>
      <c r="W89" s="18">
        <v>0</v>
      </c>
      <c r="X89" s="22">
        <v>4000</v>
      </c>
      <c r="Y89" s="16">
        <v>16</v>
      </c>
      <c r="Z89" s="23">
        <v>42.1</v>
      </c>
      <c r="AA89" s="22">
        <v>250</v>
      </c>
      <c r="AB89" s="18">
        <v>95</v>
      </c>
      <c r="AC89" s="24">
        <v>0.4</v>
      </c>
      <c r="AD89" s="25">
        <f t="shared" si="17"/>
        <v>50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5811</v>
      </c>
      <c r="B90" s="12" t="str">
        <f t="shared" si="12"/>
        <v>OverStock</v>
      </c>
      <c r="C90" s="13" t="s">
        <v>131</v>
      </c>
      <c r="D90" s="14" t="s">
        <v>51</v>
      </c>
      <c r="E90" s="15">
        <f t="shared" si="13"/>
        <v>15.9</v>
      </c>
      <c r="F90" s="16">
        <f t="shared" si="14"/>
        <v>25.2</v>
      </c>
      <c r="G90" s="16">
        <f t="shared" si="15"/>
        <v>0.4</v>
      </c>
      <c r="H90" s="16">
        <f t="shared" si="16"/>
        <v>0.6</v>
      </c>
      <c r="I90" s="17" t="str">
        <f>IFERROR(VLOOKUP(C90,#REF!,8,FALSE),"")</f>
        <v/>
      </c>
      <c r="J90" s="18">
        <v>24000</v>
      </c>
      <c r="K90" s="18">
        <v>0</v>
      </c>
      <c r="L90" s="17" t="str">
        <f>IFERROR(VLOOKUP(C90,#REF!,11,FALSE),"")</f>
        <v/>
      </c>
      <c r="M90" s="18">
        <v>996000</v>
      </c>
      <c r="N90" s="19" t="s">
        <v>49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996000</v>
      </c>
      <c r="U90" s="18">
        <v>0</v>
      </c>
      <c r="V90" s="18">
        <v>0</v>
      </c>
      <c r="W90" s="18">
        <v>0</v>
      </c>
      <c r="X90" s="22">
        <v>1020000</v>
      </c>
      <c r="Y90" s="16">
        <v>16.3</v>
      </c>
      <c r="Z90" s="23">
        <v>25.8</v>
      </c>
      <c r="AA90" s="22">
        <v>62500</v>
      </c>
      <c r="AB90" s="18">
        <v>39585</v>
      </c>
      <c r="AC90" s="24">
        <v>0.6</v>
      </c>
      <c r="AD90" s="25">
        <f t="shared" si="17"/>
        <v>100</v>
      </c>
      <c r="AE90" s="18">
        <v>221633</v>
      </c>
      <c r="AF90" s="18">
        <v>87763</v>
      </c>
      <c r="AG90" s="18">
        <v>310916</v>
      </c>
      <c r="AH90" s="18">
        <v>186733</v>
      </c>
      <c r="AI90" s="14" t="s">
        <v>43</v>
      </c>
    </row>
    <row r="91" spans="1:35" ht="16.5" customHeight="1">
      <c r="A91">
        <v>5789</v>
      </c>
      <c r="B91" s="12" t="str">
        <f t="shared" si="12"/>
        <v>OverStock</v>
      </c>
      <c r="C91" s="13" t="s">
        <v>134</v>
      </c>
      <c r="D91" s="14" t="s">
        <v>51</v>
      </c>
      <c r="E91" s="15">
        <f t="shared" si="13"/>
        <v>6</v>
      </c>
      <c r="F91" s="16">
        <f t="shared" si="14"/>
        <v>14.3</v>
      </c>
      <c r="G91" s="16">
        <f t="shared" si="15"/>
        <v>12</v>
      </c>
      <c r="H91" s="16">
        <f t="shared" si="16"/>
        <v>28.5</v>
      </c>
      <c r="I91" s="17" t="str">
        <f>IFERROR(VLOOKUP(C91,#REF!,8,FALSE),"")</f>
        <v/>
      </c>
      <c r="J91" s="18">
        <v>30000</v>
      </c>
      <c r="K91" s="18">
        <v>17500</v>
      </c>
      <c r="L91" s="17" t="str">
        <f>IFERROR(VLOOKUP(C91,#REF!,11,FALSE),"")</f>
        <v/>
      </c>
      <c r="M91" s="18">
        <v>15000</v>
      </c>
      <c r="N91" s="19" t="s">
        <v>49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15000</v>
      </c>
      <c r="U91" s="18">
        <v>0</v>
      </c>
      <c r="V91" s="18">
        <v>0</v>
      </c>
      <c r="W91" s="18">
        <v>0</v>
      </c>
      <c r="X91" s="22">
        <v>45000</v>
      </c>
      <c r="Y91" s="16">
        <v>18</v>
      </c>
      <c r="Z91" s="23">
        <v>42.8</v>
      </c>
      <c r="AA91" s="22">
        <v>2500</v>
      </c>
      <c r="AB91" s="18">
        <v>1051</v>
      </c>
      <c r="AC91" s="24">
        <v>0.4</v>
      </c>
      <c r="AD91" s="25">
        <f t="shared" si="17"/>
        <v>50</v>
      </c>
      <c r="AE91" s="18">
        <v>0</v>
      </c>
      <c r="AF91" s="18">
        <v>9459</v>
      </c>
      <c r="AG91" s="18">
        <v>21920</v>
      </c>
      <c r="AH91" s="18">
        <v>0</v>
      </c>
      <c r="AI91" s="14" t="s">
        <v>43</v>
      </c>
    </row>
    <row r="92" spans="1:35" ht="16.5" customHeight="1">
      <c r="A92">
        <v>6567</v>
      </c>
      <c r="B92" s="12" t="str">
        <f t="shared" si="12"/>
        <v>OverStock</v>
      </c>
      <c r="C92" s="13" t="s">
        <v>135</v>
      </c>
      <c r="D92" s="14" t="s">
        <v>51</v>
      </c>
      <c r="E92" s="15">
        <f t="shared" si="13"/>
        <v>38</v>
      </c>
      <c r="F92" s="16">
        <f t="shared" si="14"/>
        <v>11.6</v>
      </c>
      <c r="G92" s="16">
        <f t="shared" si="15"/>
        <v>0</v>
      </c>
      <c r="H92" s="16">
        <f t="shared" si="16"/>
        <v>0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285000</v>
      </c>
      <c r="N92" s="19" t="s">
        <v>49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285000</v>
      </c>
      <c r="U92" s="18">
        <v>0</v>
      </c>
      <c r="V92" s="18">
        <v>0</v>
      </c>
      <c r="W92" s="18">
        <v>0</v>
      </c>
      <c r="X92" s="22">
        <v>285000</v>
      </c>
      <c r="Y92" s="16">
        <v>38</v>
      </c>
      <c r="Z92" s="23">
        <v>11.6</v>
      </c>
      <c r="AA92" s="22">
        <v>7500</v>
      </c>
      <c r="AB92" s="18">
        <v>24622</v>
      </c>
      <c r="AC92" s="24">
        <v>3.3</v>
      </c>
      <c r="AD92" s="25">
        <f t="shared" si="17"/>
        <v>150</v>
      </c>
      <c r="AE92" s="18">
        <v>147500</v>
      </c>
      <c r="AF92" s="18">
        <v>48800</v>
      </c>
      <c r="AG92" s="18">
        <v>68977</v>
      </c>
      <c r="AH92" s="18">
        <v>27417</v>
      </c>
      <c r="AI92" s="14" t="s">
        <v>43</v>
      </c>
    </row>
    <row r="93" spans="1:35" ht="16.5" customHeight="1">
      <c r="A93">
        <v>9029</v>
      </c>
      <c r="B93" s="12" t="str">
        <f t="shared" si="12"/>
        <v>OverStock</v>
      </c>
      <c r="C93" s="13" t="s">
        <v>136</v>
      </c>
      <c r="D93" s="14" t="s">
        <v>51</v>
      </c>
      <c r="E93" s="15">
        <f t="shared" si="13"/>
        <v>0</v>
      </c>
      <c r="F93" s="16">
        <f t="shared" si="14"/>
        <v>0</v>
      </c>
      <c r="G93" s="16">
        <f t="shared" si="15"/>
        <v>40</v>
      </c>
      <c r="H93" s="16">
        <f t="shared" si="16"/>
        <v>43.1</v>
      </c>
      <c r="I93" s="17" t="str">
        <f>IFERROR(VLOOKUP(C93,#REF!,8,FALSE),"")</f>
        <v/>
      </c>
      <c r="J93" s="18">
        <v>15000</v>
      </c>
      <c r="K93" s="18">
        <v>0</v>
      </c>
      <c r="L93" s="17" t="str">
        <f>IFERROR(VLOOKUP(C93,#REF!,11,FALSE),"")</f>
        <v/>
      </c>
      <c r="M93" s="18">
        <v>0</v>
      </c>
      <c r="N93" s="19" t="s">
        <v>49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15000</v>
      </c>
      <c r="Y93" s="16">
        <v>40</v>
      </c>
      <c r="Z93" s="23">
        <v>43.1</v>
      </c>
      <c r="AA93" s="22">
        <v>375</v>
      </c>
      <c r="AB93" s="18">
        <v>348</v>
      </c>
      <c r="AC93" s="24">
        <v>0.9</v>
      </c>
      <c r="AD93" s="25">
        <f t="shared" si="17"/>
        <v>100</v>
      </c>
      <c r="AE93" s="18">
        <v>1217</v>
      </c>
      <c r="AF93" s="18">
        <v>1276</v>
      </c>
      <c r="AG93" s="18">
        <v>1108</v>
      </c>
      <c r="AH93" s="18">
        <v>34</v>
      </c>
      <c r="AI93" s="14" t="s">
        <v>43</v>
      </c>
    </row>
    <row r="94" spans="1:35" ht="16.5" customHeight="1">
      <c r="A94">
        <v>5766</v>
      </c>
      <c r="B94" s="12" t="str">
        <f t="shared" si="12"/>
        <v>None</v>
      </c>
      <c r="C94" s="13" t="s">
        <v>138</v>
      </c>
      <c r="D94" s="14" t="s">
        <v>68</v>
      </c>
      <c r="E94" s="15" t="str">
        <f t="shared" si="13"/>
        <v>前八週無拉料</v>
      </c>
      <c r="F94" s="16" t="str">
        <f t="shared" si="14"/>
        <v>--</v>
      </c>
      <c r="G94" s="16" t="str">
        <f t="shared" si="15"/>
        <v>--</v>
      </c>
      <c r="H94" s="16" t="str">
        <f t="shared" si="16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0</v>
      </c>
      <c r="N94" s="19" t="s">
        <v>150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42</v>
      </c>
      <c r="AD94" s="25" t="str">
        <f t="shared" si="17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5767</v>
      </c>
      <c r="B95" s="12" t="str">
        <f t="shared" si="12"/>
        <v>Normal</v>
      </c>
      <c r="C95" s="13" t="s">
        <v>139</v>
      </c>
      <c r="D95" s="14" t="s">
        <v>68</v>
      </c>
      <c r="E95" s="15">
        <f t="shared" si="13"/>
        <v>1.5</v>
      </c>
      <c r="F95" s="16">
        <f t="shared" si="14"/>
        <v>1.8</v>
      </c>
      <c r="G95" s="16">
        <f t="shared" si="15"/>
        <v>4</v>
      </c>
      <c r="H95" s="16">
        <f t="shared" si="16"/>
        <v>4.9000000000000004</v>
      </c>
      <c r="I95" s="17" t="str">
        <f>IFERROR(VLOOKUP(C95,#REF!,8,FALSE),"")</f>
        <v/>
      </c>
      <c r="J95" s="18">
        <v>40000</v>
      </c>
      <c r="K95" s="18">
        <v>40000</v>
      </c>
      <c r="L95" s="17" t="str">
        <f>IFERROR(VLOOKUP(C95,#REF!,11,FALSE),"")</f>
        <v/>
      </c>
      <c r="M95" s="18">
        <v>15000</v>
      </c>
      <c r="N95" s="19" t="s">
        <v>49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15000</v>
      </c>
      <c r="U95" s="18">
        <v>0</v>
      </c>
      <c r="V95" s="18">
        <v>0</v>
      </c>
      <c r="W95" s="18">
        <v>0</v>
      </c>
      <c r="X95" s="22">
        <v>55000</v>
      </c>
      <c r="Y95" s="16">
        <v>5.4</v>
      </c>
      <c r="Z95" s="23">
        <v>6.7</v>
      </c>
      <c r="AA95" s="22">
        <v>10125</v>
      </c>
      <c r="AB95" s="18">
        <v>8192</v>
      </c>
      <c r="AC95" s="24">
        <v>0.8</v>
      </c>
      <c r="AD95" s="25">
        <f t="shared" si="17"/>
        <v>100</v>
      </c>
      <c r="AE95" s="18">
        <v>62400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9025</v>
      </c>
      <c r="B96" s="12" t="str">
        <f t="shared" si="12"/>
        <v>OverStock</v>
      </c>
      <c r="C96" s="13" t="s">
        <v>140</v>
      </c>
      <c r="D96" s="14" t="s">
        <v>68</v>
      </c>
      <c r="E96" s="15">
        <f t="shared" si="13"/>
        <v>29.3</v>
      </c>
      <c r="F96" s="16">
        <f t="shared" si="14"/>
        <v>212.3</v>
      </c>
      <c r="G96" s="16">
        <f t="shared" si="15"/>
        <v>6.1</v>
      </c>
      <c r="H96" s="16">
        <f t="shared" si="16"/>
        <v>43.9</v>
      </c>
      <c r="I96" s="17" t="str">
        <f>IFERROR(VLOOKUP(C96,#REF!,8,FALSE),"")</f>
        <v/>
      </c>
      <c r="J96" s="18">
        <v>150000</v>
      </c>
      <c r="K96" s="18">
        <v>150000</v>
      </c>
      <c r="L96" s="17" t="str">
        <f>IFERROR(VLOOKUP(C96,#REF!,11,FALSE),"")</f>
        <v/>
      </c>
      <c r="M96" s="18">
        <v>726000</v>
      </c>
      <c r="N96" s="19" t="s">
        <v>46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726000</v>
      </c>
      <c r="U96" s="18">
        <v>0</v>
      </c>
      <c r="V96" s="18">
        <v>0</v>
      </c>
      <c r="W96" s="18">
        <v>0</v>
      </c>
      <c r="X96" s="22">
        <v>876000</v>
      </c>
      <c r="Y96" s="16">
        <v>35.4</v>
      </c>
      <c r="Z96" s="23">
        <v>256.2</v>
      </c>
      <c r="AA96" s="22">
        <v>24750</v>
      </c>
      <c r="AB96" s="18">
        <v>3419</v>
      </c>
      <c r="AC96" s="24">
        <v>0.1</v>
      </c>
      <c r="AD96" s="25">
        <f t="shared" si="17"/>
        <v>50</v>
      </c>
      <c r="AE96" s="18">
        <v>0</v>
      </c>
      <c r="AF96" s="18">
        <v>30767</v>
      </c>
      <c r="AG96" s="18">
        <v>228450</v>
      </c>
      <c r="AH96" s="18">
        <v>88000</v>
      </c>
      <c r="AI96" s="14" t="s">
        <v>43</v>
      </c>
    </row>
    <row r="97" spans="1:35" ht="16.5" customHeight="1">
      <c r="A97">
        <v>5775</v>
      </c>
      <c r="B97" s="12" t="str">
        <f t="shared" si="12"/>
        <v>None</v>
      </c>
      <c r="C97" s="13" t="s">
        <v>141</v>
      </c>
      <c r="D97" s="14" t="s">
        <v>68</v>
      </c>
      <c r="E97" s="15" t="str">
        <f t="shared" si="13"/>
        <v>前八週無拉料</v>
      </c>
      <c r="F97" s="16" t="str">
        <f t="shared" si="14"/>
        <v>--</v>
      </c>
      <c r="G97" s="16" t="str">
        <f t="shared" si="15"/>
        <v>--</v>
      </c>
      <c r="H97" s="16" t="str">
        <f t="shared" si="16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150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42</v>
      </c>
      <c r="AD97" s="25" t="str">
        <f t="shared" si="17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8950</v>
      </c>
      <c r="B98" s="12" t="str">
        <f t="shared" si="12"/>
        <v>Normal</v>
      </c>
      <c r="C98" s="13" t="s">
        <v>142</v>
      </c>
      <c r="D98" s="14" t="s">
        <v>68</v>
      </c>
      <c r="E98" s="15">
        <f t="shared" si="13"/>
        <v>1.7</v>
      </c>
      <c r="F98" s="16">
        <f t="shared" si="14"/>
        <v>2.2000000000000002</v>
      </c>
      <c r="G98" s="16">
        <f t="shared" si="15"/>
        <v>0.6</v>
      </c>
      <c r="H98" s="16">
        <f t="shared" si="16"/>
        <v>0.7</v>
      </c>
      <c r="I98" s="17" t="str">
        <f>IFERROR(VLOOKUP(C98,#REF!,8,FALSE),"")</f>
        <v/>
      </c>
      <c r="J98" s="18">
        <v>10000</v>
      </c>
      <c r="K98" s="18">
        <v>10000</v>
      </c>
      <c r="L98" s="17" t="str">
        <f>IFERROR(VLOOKUP(C98,#REF!,11,FALSE),"")</f>
        <v/>
      </c>
      <c r="M98" s="18">
        <v>30000</v>
      </c>
      <c r="N98" s="19" t="s">
        <v>46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30000</v>
      </c>
      <c r="U98" s="18">
        <v>0</v>
      </c>
      <c r="V98" s="18">
        <v>0</v>
      </c>
      <c r="W98" s="18">
        <v>0</v>
      </c>
      <c r="X98" s="22">
        <v>40000</v>
      </c>
      <c r="Y98" s="16">
        <v>2.2999999999999998</v>
      </c>
      <c r="Z98" s="23">
        <v>2.9</v>
      </c>
      <c r="AA98" s="22">
        <v>17500</v>
      </c>
      <c r="AB98" s="18">
        <v>13898</v>
      </c>
      <c r="AC98" s="24">
        <v>0.8</v>
      </c>
      <c r="AD98" s="25">
        <f t="shared" si="17"/>
        <v>100</v>
      </c>
      <c r="AE98" s="18">
        <v>30000</v>
      </c>
      <c r="AF98" s="18">
        <v>72900</v>
      </c>
      <c r="AG98" s="18">
        <v>36000</v>
      </c>
      <c r="AH98" s="18">
        <v>0</v>
      </c>
      <c r="AI98" s="14" t="s">
        <v>43</v>
      </c>
    </row>
    <row r="99" spans="1:35" ht="16.5" customHeight="1">
      <c r="A99">
        <v>8963</v>
      </c>
      <c r="B99" s="12" t="str">
        <f t="shared" si="12"/>
        <v>None</v>
      </c>
      <c r="C99" s="13" t="s">
        <v>145</v>
      </c>
      <c r="D99" s="14" t="s">
        <v>146</v>
      </c>
      <c r="E99" s="15" t="str">
        <f t="shared" si="13"/>
        <v>前八週無拉料</v>
      </c>
      <c r="F99" s="16" t="str">
        <f t="shared" si="14"/>
        <v>--</v>
      </c>
      <c r="G99" s="16" t="str">
        <f t="shared" si="15"/>
        <v>--</v>
      </c>
      <c r="H99" s="16" t="str">
        <f t="shared" si="16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39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42</v>
      </c>
      <c r="AD99" s="25" t="str">
        <f t="shared" si="17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43</v>
      </c>
    </row>
    <row r="100" spans="1:35" ht="16.5" customHeight="1">
      <c r="A100">
        <v>8961</v>
      </c>
      <c r="B100" s="12" t="str">
        <f t="shared" si="12"/>
        <v>ZeroZero</v>
      </c>
      <c r="C100" s="13" t="s">
        <v>147</v>
      </c>
      <c r="D100" s="14" t="s">
        <v>146</v>
      </c>
      <c r="E100" s="15" t="str">
        <f t="shared" si="13"/>
        <v>前八週無拉料</v>
      </c>
      <c r="F100" s="16" t="str">
        <f t="shared" si="14"/>
        <v>--</v>
      </c>
      <c r="G100" s="16" t="str">
        <f t="shared" si="15"/>
        <v>--</v>
      </c>
      <c r="H100" s="16" t="str">
        <f t="shared" si="16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3000</v>
      </c>
      <c r="N100" s="19" t="s">
        <v>39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3000</v>
      </c>
      <c r="U100" s="18">
        <v>0</v>
      </c>
      <c r="V100" s="18">
        <v>0</v>
      </c>
      <c r="W100" s="18">
        <v>0</v>
      </c>
      <c r="X100" s="22">
        <v>3000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42</v>
      </c>
      <c r="AD100" s="25" t="str">
        <f t="shared" si="17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8962</v>
      </c>
      <c r="B101" s="12" t="str">
        <f t="shared" si="12"/>
        <v>ZeroZero</v>
      </c>
      <c r="C101" s="13" t="s">
        <v>148</v>
      </c>
      <c r="D101" s="14" t="s">
        <v>146</v>
      </c>
      <c r="E101" s="15" t="str">
        <f t="shared" si="13"/>
        <v>前八週無拉料</v>
      </c>
      <c r="F101" s="16" t="str">
        <f t="shared" si="14"/>
        <v>--</v>
      </c>
      <c r="G101" s="16" t="str">
        <f t="shared" si="15"/>
        <v>--</v>
      </c>
      <c r="H101" s="16" t="str">
        <f t="shared" si="16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5000</v>
      </c>
      <c r="N101" s="19" t="s">
        <v>39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5000</v>
      </c>
      <c r="U101" s="18">
        <v>0</v>
      </c>
      <c r="V101" s="18">
        <v>0</v>
      </c>
      <c r="W101" s="18">
        <v>0</v>
      </c>
      <c r="X101" s="22">
        <v>5000</v>
      </c>
      <c r="Y101" s="16" t="s">
        <v>39</v>
      </c>
      <c r="Z101" s="23" t="s">
        <v>39</v>
      </c>
      <c r="AA101" s="22">
        <v>0</v>
      </c>
      <c r="AB101" s="18" t="s">
        <v>39</v>
      </c>
      <c r="AC101" s="24" t="s">
        <v>42</v>
      </c>
      <c r="AD101" s="25" t="str">
        <f t="shared" si="17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2017-03-14T12:21:37Z</dcterms:modified>
</cp:coreProperties>
</file>