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andyNo10/Py-projects/WPG_project/app/data/86122/"/>
    </mc:Choice>
  </mc:AlternateContent>
  <bookViews>
    <workbookView xWindow="19240" yWindow="460" windowWidth="19160" windowHeight="23540" activeTab="1"/>
  </bookViews>
  <sheets>
    <sheet name="Stock" sheetId="1" r:id="rId1"/>
    <sheet name="Summary" sheetId="10" r:id="rId2"/>
    <sheet name="LastWeek" sheetId="9" r:id="rId3"/>
  </sheets>
  <calcPr calcId="150001" concurrentCalc="0"/>
  <pivotCaches>
    <pivotCache cacheId="14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106" i="1" l="1"/>
  <c r="H106" i="1"/>
  <c r="B106" i="1"/>
  <c r="AL106" i="1"/>
  <c r="O106" i="1"/>
  <c r="S106" i="1"/>
  <c r="Q106" i="1"/>
  <c r="P106" i="1"/>
  <c r="L106" i="1"/>
  <c r="I106" i="1"/>
  <c r="AM106" i="1"/>
  <c r="AK106" i="1"/>
  <c r="AJ106" i="1"/>
  <c r="G106" i="1"/>
  <c r="F106" i="1"/>
  <c r="E106" i="1"/>
  <c r="AW106" i="1"/>
  <c r="AX106" i="1"/>
  <c r="AD106" i="1"/>
  <c r="BA28" i="1"/>
  <c r="AM28" i="1"/>
  <c r="AL28" i="1"/>
  <c r="AK28" i="1"/>
  <c r="AJ28" i="1"/>
  <c r="AD28" i="1"/>
  <c r="S28" i="1"/>
  <c r="Q28" i="1"/>
  <c r="P28" i="1"/>
  <c r="O28" i="1"/>
  <c r="L28" i="1"/>
  <c r="I28" i="1"/>
  <c r="H28" i="1"/>
  <c r="G28" i="1"/>
  <c r="F28" i="1"/>
  <c r="E28" i="1"/>
  <c r="AW28" i="1"/>
  <c r="AX28" i="1"/>
  <c r="B28" i="1"/>
  <c r="BA329" i="1"/>
  <c r="AM329" i="1"/>
  <c r="AL329" i="1"/>
  <c r="AK329" i="1"/>
  <c r="AJ329" i="1"/>
  <c r="AD329" i="1"/>
  <c r="S329" i="1"/>
  <c r="Q329" i="1"/>
  <c r="P329" i="1"/>
  <c r="O329" i="1"/>
  <c r="L329" i="1"/>
  <c r="I329" i="1"/>
  <c r="H329" i="1"/>
  <c r="G329" i="1"/>
  <c r="F329" i="1"/>
  <c r="E329" i="1"/>
  <c r="AW329" i="1"/>
  <c r="AX329" i="1"/>
  <c r="B329" i="1"/>
  <c r="BA328" i="1"/>
  <c r="AM328" i="1"/>
  <c r="AL328" i="1"/>
  <c r="AK328" i="1"/>
  <c r="AJ328" i="1"/>
  <c r="AD328" i="1"/>
  <c r="S328" i="1"/>
  <c r="Q328" i="1"/>
  <c r="P328" i="1"/>
  <c r="O328" i="1"/>
  <c r="L328" i="1"/>
  <c r="I328" i="1"/>
  <c r="H328" i="1"/>
  <c r="G328" i="1"/>
  <c r="F328" i="1"/>
  <c r="E328" i="1"/>
  <c r="AW328" i="1"/>
  <c r="AX328" i="1"/>
  <c r="B328" i="1"/>
  <c r="BA82" i="1"/>
  <c r="AM82" i="1"/>
  <c r="AL82" i="1"/>
  <c r="AK82" i="1"/>
  <c r="AJ82" i="1"/>
  <c r="AD82" i="1"/>
  <c r="S82" i="1"/>
  <c r="Q82" i="1"/>
  <c r="P82" i="1"/>
  <c r="O82" i="1"/>
  <c r="L82" i="1"/>
  <c r="I82" i="1"/>
  <c r="H82" i="1"/>
  <c r="G82" i="1"/>
  <c r="F82" i="1"/>
  <c r="E82" i="1"/>
  <c r="AW82" i="1"/>
  <c r="AX82" i="1"/>
  <c r="B82" i="1"/>
  <c r="BA327" i="1"/>
  <c r="AM327" i="1"/>
  <c r="AL327" i="1"/>
  <c r="AK327" i="1"/>
  <c r="AJ327" i="1"/>
  <c r="AD327" i="1"/>
  <c r="S327" i="1"/>
  <c r="Q327" i="1"/>
  <c r="P327" i="1"/>
  <c r="O327" i="1"/>
  <c r="L327" i="1"/>
  <c r="I327" i="1"/>
  <c r="H327" i="1"/>
  <c r="G327" i="1"/>
  <c r="F327" i="1"/>
  <c r="E327" i="1"/>
  <c r="AW327" i="1"/>
  <c r="AX327" i="1"/>
  <c r="B327" i="1"/>
  <c r="BA326" i="1"/>
  <c r="AM326" i="1"/>
  <c r="AL326" i="1"/>
  <c r="AK326" i="1"/>
  <c r="AJ326" i="1"/>
  <c r="AD326" i="1"/>
  <c r="S326" i="1"/>
  <c r="Q326" i="1"/>
  <c r="P326" i="1"/>
  <c r="O326" i="1"/>
  <c r="L326" i="1"/>
  <c r="I326" i="1"/>
  <c r="H326" i="1"/>
  <c r="G326" i="1"/>
  <c r="F326" i="1"/>
  <c r="E326" i="1"/>
  <c r="AW326" i="1"/>
  <c r="AX326" i="1"/>
  <c r="B326" i="1"/>
  <c r="BA325" i="1"/>
  <c r="AM325" i="1"/>
  <c r="AL325" i="1"/>
  <c r="AK325" i="1"/>
  <c r="AJ325" i="1"/>
  <c r="AD325" i="1"/>
  <c r="S325" i="1"/>
  <c r="Q325" i="1"/>
  <c r="P325" i="1"/>
  <c r="O325" i="1"/>
  <c r="L325" i="1"/>
  <c r="I325" i="1"/>
  <c r="H325" i="1"/>
  <c r="G325" i="1"/>
  <c r="F325" i="1"/>
  <c r="E325" i="1"/>
  <c r="AW325" i="1"/>
  <c r="AX325" i="1"/>
  <c r="B325" i="1"/>
  <c r="BA324" i="1"/>
  <c r="AM324" i="1"/>
  <c r="AL324" i="1"/>
  <c r="AK324" i="1"/>
  <c r="AJ324" i="1"/>
  <c r="AD324" i="1"/>
  <c r="S324" i="1"/>
  <c r="Q324" i="1"/>
  <c r="P324" i="1"/>
  <c r="O324" i="1"/>
  <c r="L324" i="1"/>
  <c r="I324" i="1"/>
  <c r="H324" i="1"/>
  <c r="G324" i="1"/>
  <c r="F324" i="1"/>
  <c r="E324" i="1"/>
  <c r="AW324" i="1"/>
  <c r="AX324" i="1"/>
  <c r="B324" i="1"/>
  <c r="BA323" i="1"/>
  <c r="AM323" i="1"/>
  <c r="AL323" i="1"/>
  <c r="AK323" i="1"/>
  <c r="AJ323" i="1"/>
  <c r="AD323" i="1"/>
  <c r="S323" i="1"/>
  <c r="Q323" i="1"/>
  <c r="P323" i="1"/>
  <c r="O323" i="1"/>
  <c r="L323" i="1"/>
  <c r="I323" i="1"/>
  <c r="H323" i="1"/>
  <c r="G323" i="1"/>
  <c r="F323" i="1"/>
  <c r="E323" i="1"/>
  <c r="AW323" i="1"/>
  <c r="AX323" i="1"/>
  <c r="B323" i="1"/>
  <c r="BA322" i="1"/>
  <c r="AM322" i="1"/>
  <c r="AL322" i="1"/>
  <c r="AK322" i="1"/>
  <c r="AJ322" i="1"/>
  <c r="AD322" i="1"/>
  <c r="S322" i="1"/>
  <c r="Q322" i="1"/>
  <c r="P322" i="1"/>
  <c r="O322" i="1"/>
  <c r="L322" i="1"/>
  <c r="I322" i="1"/>
  <c r="H322" i="1"/>
  <c r="G322" i="1"/>
  <c r="F322" i="1"/>
  <c r="E322" i="1"/>
  <c r="AW322" i="1"/>
  <c r="AX322" i="1"/>
  <c r="B322" i="1"/>
  <c r="BA321" i="1"/>
  <c r="AM321" i="1"/>
  <c r="AL321" i="1"/>
  <c r="AK321" i="1"/>
  <c r="AJ321" i="1"/>
  <c r="AD321" i="1"/>
  <c r="S321" i="1"/>
  <c r="Q321" i="1"/>
  <c r="P321" i="1"/>
  <c r="O321" i="1"/>
  <c r="L321" i="1"/>
  <c r="I321" i="1"/>
  <c r="H321" i="1"/>
  <c r="G321" i="1"/>
  <c r="F321" i="1"/>
  <c r="E321" i="1"/>
  <c r="AW321" i="1"/>
  <c r="AX321" i="1"/>
  <c r="B321" i="1"/>
  <c r="BA320" i="1"/>
  <c r="AM320" i="1"/>
  <c r="AL320" i="1"/>
  <c r="AK320" i="1"/>
  <c r="AJ320" i="1"/>
  <c r="AD320" i="1"/>
  <c r="S320" i="1"/>
  <c r="Q320" i="1"/>
  <c r="P320" i="1"/>
  <c r="O320" i="1"/>
  <c r="L320" i="1"/>
  <c r="I320" i="1"/>
  <c r="H320" i="1"/>
  <c r="G320" i="1"/>
  <c r="F320" i="1"/>
  <c r="E320" i="1"/>
  <c r="AW320" i="1"/>
  <c r="AX320" i="1"/>
  <c r="B320" i="1"/>
  <c r="BA319" i="1"/>
  <c r="AM319" i="1"/>
  <c r="AL319" i="1"/>
  <c r="AK319" i="1"/>
  <c r="AJ319" i="1"/>
  <c r="AD319" i="1"/>
  <c r="S319" i="1"/>
  <c r="Q319" i="1"/>
  <c r="P319" i="1"/>
  <c r="O319" i="1"/>
  <c r="L319" i="1"/>
  <c r="I319" i="1"/>
  <c r="H319" i="1"/>
  <c r="G319" i="1"/>
  <c r="F319" i="1"/>
  <c r="E319" i="1"/>
  <c r="AW319" i="1"/>
  <c r="AX319" i="1"/>
  <c r="B319" i="1"/>
  <c r="BA85" i="1"/>
  <c r="AM85" i="1"/>
  <c r="AL85" i="1"/>
  <c r="AK85" i="1"/>
  <c r="AJ85" i="1"/>
  <c r="AD85" i="1"/>
  <c r="S85" i="1"/>
  <c r="Q85" i="1"/>
  <c r="P85" i="1"/>
  <c r="O85" i="1"/>
  <c r="L85" i="1"/>
  <c r="I85" i="1"/>
  <c r="H85" i="1"/>
  <c r="G85" i="1"/>
  <c r="F85" i="1"/>
  <c r="E85" i="1"/>
  <c r="AW85" i="1"/>
  <c r="AX85" i="1"/>
  <c r="B85" i="1"/>
  <c r="BA318" i="1"/>
  <c r="AM318" i="1"/>
  <c r="AL318" i="1"/>
  <c r="AK318" i="1"/>
  <c r="AJ318" i="1"/>
  <c r="AD318" i="1"/>
  <c r="S318" i="1"/>
  <c r="Q318" i="1"/>
  <c r="P318" i="1"/>
  <c r="O318" i="1"/>
  <c r="L318" i="1"/>
  <c r="I318" i="1"/>
  <c r="H318" i="1"/>
  <c r="G318" i="1"/>
  <c r="F318" i="1"/>
  <c r="E318" i="1"/>
  <c r="AW318" i="1"/>
  <c r="AX318" i="1"/>
  <c r="B318" i="1"/>
  <c r="BA317" i="1"/>
  <c r="AM317" i="1"/>
  <c r="AL317" i="1"/>
  <c r="AK317" i="1"/>
  <c r="AJ317" i="1"/>
  <c r="AD317" i="1"/>
  <c r="S317" i="1"/>
  <c r="Q317" i="1"/>
  <c r="P317" i="1"/>
  <c r="O317" i="1"/>
  <c r="L317" i="1"/>
  <c r="I317" i="1"/>
  <c r="H317" i="1"/>
  <c r="G317" i="1"/>
  <c r="F317" i="1"/>
  <c r="E317" i="1"/>
  <c r="AW317" i="1"/>
  <c r="AX317" i="1"/>
  <c r="B317" i="1"/>
  <c r="BA12" i="1"/>
  <c r="AM12" i="1"/>
  <c r="AL12" i="1"/>
  <c r="AK12" i="1"/>
  <c r="AJ12" i="1"/>
  <c r="AD12" i="1"/>
  <c r="S12" i="1"/>
  <c r="Q12" i="1"/>
  <c r="P12" i="1"/>
  <c r="O12" i="1"/>
  <c r="L12" i="1"/>
  <c r="I12" i="1"/>
  <c r="H12" i="1"/>
  <c r="G12" i="1"/>
  <c r="F12" i="1"/>
  <c r="E12" i="1"/>
  <c r="AW12" i="1"/>
  <c r="AX12" i="1"/>
  <c r="B12" i="1"/>
  <c r="BA71" i="1"/>
  <c r="AM71" i="1"/>
  <c r="AL71" i="1"/>
  <c r="AK71" i="1"/>
  <c r="AJ71" i="1"/>
  <c r="AD71" i="1"/>
  <c r="S71" i="1"/>
  <c r="Q71" i="1"/>
  <c r="P71" i="1"/>
  <c r="O71" i="1"/>
  <c r="L71" i="1"/>
  <c r="I71" i="1"/>
  <c r="H71" i="1"/>
  <c r="G71" i="1"/>
  <c r="F71" i="1"/>
  <c r="E71" i="1"/>
  <c r="AW71" i="1"/>
  <c r="AX71" i="1"/>
  <c r="B71" i="1"/>
  <c r="BA316" i="1"/>
  <c r="AM316" i="1"/>
  <c r="AL316" i="1"/>
  <c r="AK316" i="1"/>
  <c r="AJ316" i="1"/>
  <c r="AD316" i="1"/>
  <c r="S316" i="1"/>
  <c r="Q316" i="1"/>
  <c r="P316" i="1"/>
  <c r="O316" i="1"/>
  <c r="L316" i="1"/>
  <c r="I316" i="1"/>
  <c r="H316" i="1"/>
  <c r="G316" i="1"/>
  <c r="F316" i="1"/>
  <c r="E316" i="1"/>
  <c r="AW316" i="1"/>
  <c r="AX316" i="1"/>
  <c r="B316" i="1"/>
  <c r="BA80" i="1"/>
  <c r="AM80" i="1"/>
  <c r="AL80" i="1"/>
  <c r="AK80" i="1"/>
  <c r="AJ80" i="1"/>
  <c r="AD80" i="1"/>
  <c r="S80" i="1"/>
  <c r="Q80" i="1"/>
  <c r="P80" i="1"/>
  <c r="O80" i="1"/>
  <c r="L80" i="1"/>
  <c r="I80" i="1"/>
  <c r="H80" i="1"/>
  <c r="G80" i="1"/>
  <c r="F80" i="1"/>
  <c r="E80" i="1"/>
  <c r="AW80" i="1"/>
  <c r="AX80" i="1"/>
  <c r="B80" i="1"/>
  <c r="BA315" i="1"/>
  <c r="AM315" i="1"/>
  <c r="AL315" i="1"/>
  <c r="AK315" i="1"/>
  <c r="AJ315" i="1"/>
  <c r="AD315" i="1"/>
  <c r="S315" i="1"/>
  <c r="Q315" i="1"/>
  <c r="P315" i="1"/>
  <c r="O315" i="1"/>
  <c r="L315" i="1"/>
  <c r="I315" i="1"/>
  <c r="H315" i="1"/>
  <c r="G315" i="1"/>
  <c r="F315" i="1"/>
  <c r="E315" i="1"/>
  <c r="AW315" i="1"/>
  <c r="AX315" i="1"/>
  <c r="B315" i="1"/>
  <c r="BA314" i="1"/>
  <c r="AM314" i="1"/>
  <c r="AL314" i="1"/>
  <c r="AK314" i="1"/>
  <c r="AJ314" i="1"/>
  <c r="AD314" i="1"/>
  <c r="S314" i="1"/>
  <c r="Q314" i="1"/>
  <c r="P314" i="1"/>
  <c r="O314" i="1"/>
  <c r="L314" i="1"/>
  <c r="I314" i="1"/>
  <c r="H314" i="1"/>
  <c r="G314" i="1"/>
  <c r="F314" i="1"/>
  <c r="E314" i="1"/>
  <c r="AW314" i="1"/>
  <c r="AX314" i="1"/>
  <c r="B314" i="1"/>
  <c r="BA313" i="1"/>
  <c r="AM313" i="1"/>
  <c r="AL313" i="1"/>
  <c r="AK313" i="1"/>
  <c r="AJ313" i="1"/>
  <c r="AD313" i="1"/>
  <c r="S313" i="1"/>
  <c r="Q313" i="1"/>
  <c r="P313" i="1"/>
  <c r="O313" i="1"/>
  <c r="L313" i="1"/>
  <c r="I313" i="1"/>
  <c r="H313" i="1"/>
  <c r="G313" i="1"/>
  <c r="F313" i="1"/>
  <c r="E313" i="1"/>
  <c r="AW313" i="1"/>
  <c r="AX313" i="1"/>
  <c r="B313" i="1"/>
  <c r="BA312" i="1"/>
  <c r="AM312" i="1"/>
  <c r="AL312" i="1"/>
  <c r="AK312" i="1"/>
  <c r="AJ312" i="1"/>
  <c r="AD312" i="1"/>
  <c r="S312" i="1"/>
  <c r="Q312" i="1"/>
  <c r="P312" i="1"/>
  <c r="O312" i="1"/>
  <c r="L312" i="1"/>
  <c r="I312" i="1"/>
  <c r="H312" i="1"/>
  <c r="G312" i="1"/>
  <c r="F312" i="1"/>
  <c r="E312" i="1"/>
  <c r="AW312" i="1"/>
  <c r="AX312" i="1"/>
  <c r="B312" i="1"/>
  <c r="BA311" i="1"/>
  <c r="AM311" i="1"/>
  <c r="AL311" i="1"/>
  <c r="AK311" i="1"/>
  <c r="AJ311" i="1"/>
  <c r="AD311" i="1"/>
  <c r="S311" i="1"/>
  <c r="Q311" i="1"/>
  <c r="P311" i="1"/>
  <c r="O311" i="1"/>
  <c r="L311" i="1"/>
  <c r="I311" i="1"/>
  <c r="H311" i="1"/>
  <c r="G311" i="1"/>
  <c r="F311" i="1"/>
  <c r="E311" i="1"/>
  <c r="AW311" i="1"/>
  <c r="AX311" i="1"/>
  <c r="B311" i="1"/>
  <c r="BA310" i="1"/>
  <c r="AM310" i="1"/>
  <c r="AL310" i="1"/>
  <c r="AK310" i="1"/>
  <c r="AJ310" i="1"/>
  <c r="AD310" i="1"/>
  <c r="S310" i="1"/>
  <c r="Q310" i="1"/>
  <c r="P310" i="1"/>
  <c r="O310" i="1"/>
  <c r="L310" i="1"/>
  <c r="I310" i="1"/>
  <c r="H310" i="1"/>
  <c r="G310" i="1"/>
  <c r="F310" i="1"/>
  <c r="E310" i="1"/>
  <c r="AW310" i="1"/>
  <c r="AX310" i="1"/>
  <c r="B310" i="1"/>
  <c r="BA309" i="1"/>
  <c r="AM309" i="1"/>
  <c r="AL309" i="1"/>
  <c r="AK309" i="1"/>
  <c r="AJ309" i="1"/>
  <c r="AD309" i="1"/>
  <c r="S309" i="1"/>
  <c r="Q309" i="1"/>
  <c r="P309" i="1"/>
  <c r="O309" i="1"/>
  <c r="L309" i="1"/>
  <c r="I309" i="1"/>
  <c r="H309" i="1"/>
  <c r="G309" i="1"/>
  <c r="F309" i="1"/>
  <c r="E309" i="1"/>
  <c r="AW309" i="1"/>
  <c r="AX309" i="1"/>
  <c r="B309" i="1"/>
  <c r="BA308" i="1"/>
  <c r="AM308" i="1"/>
  <c r="AL308" i="1"/>
  <c r="AK308" i="1"/>
  <c r="AJ308" i="1"/>
  <c r="AD308" i="1"/>
  <c r="S308" i="1"/>
  <c r="Q308" i="1"/>
  <c r="P308" i="1"/>
  <c r="O308" i="1"/>
  <c r="L308" i="1"/>
  <c r="I308" i="1"/>
  <c r="H308" i="1"/>
  <c r="G308" i="1"/>
  <c r="F308" i="1"/>
  <c r="E308" i="1"/>
  <c r="AW308" i="1"/>
  <c r="AX308" i="1"/>
  <c r="B308" i="1"/>
  <c r="BA307" i="1"/>
  <c r="AM307" i="1"/>
  <c r="AL307" i="1"/>
  <c r="AK307" i="1"/>
  <c r="AJ307" i="1"/>
  <c r="AD307" i="1"/>
  <c r="S307" i="1"/>
  <c r="Q307" i="1"/>
  <c r="P307" i="1"/>
  <c r="O307" i="1"/>
  <c r="L307" i="1"/>
  <c r="I307" i="1"/>
  <c r="H307" i="1"/>
  <c r="G307" i="1"/>
  <c r="F307" i="1"/>
  <c r="E307" i="1"/>
  <c r="AW307" i="1"/>
  <c r="AX307" i="1"/>
  <c r="B307" i="1"/>
  <c r="BA306" i="1"/>
  <c r="AM306" i="1"/>
  <c r="AL306" i="1"/>
  <c r="AK306" i="1"/>
  <c r="AJ306" i="1"/>
  <c r="AD306" i="1"/>
  <c r="S306" i="1"/>
  <c r="Q306" i="1"/>
  <c r="P306" i="1"/>
  <c r="O306" i="1"/>
  <c r="L306" i="1"/>
  <c r="I306" i="1"/>
  <c r="H306" i="1"/>
  <c r="G306" i="1"/>
  <c r="F306" i="1"/>
  <c r="E306" i="1"/>
  <c r="AW306" i="1"/>
  <c r="AX306" i="1"/>
  <c r="B306" i="1"/>
  <c r="BA305" i="1"/>
  <c r="AM305" i="1"/>
  <c r="AL305" i="1"/>
  <c r="AK305" i="1"/>
  <c r="AJ305" i="1"/>
  <c r="AD305" i="1"/>
  <c r="S305" i="1"/>
  <c r="Q305" i="1"/>
  <c r="P305" i="1"/>
  <c r="O305" i="1"/>
  <c r="L305" i="1"/>
  <c r="I305" i="1"/>
  <c r="H305" i="1"/>
  <c r="G305" i="1"/>
  <c r="F305" i="1"/>
  <c r="E305" i="1"/>
  <c r="AW305" i="1"/>
  <c r="AX305" i="1"/>
  <c r="B305" i="1"/>
  <c r="BA304" i="1"/>
  <c r="AM304" i="1"/>
  <c r="AL304" i="1"/>
  <c r="AK304" i="1"/>
  <c r="AJ304" i="1"/>
  <c r="AD304" i="1"/>
  <c r="S304" i="1"/>
  <c r="Q304" i="1"/>
  <c r="P304" i="1"/>
  <c r="O304" i="1"/>
  <c r="L304" i="1"/>
  <c r="I304" i="1"/>
  <c r="H304" i="1"/>
  <c r="G304" i="1"/>
  <c r="F304" i="1"/>
  <c r="E304" i="1"/>
  <c r="AW304" i="1"/>
  <c r="AX304" i="1"/>
  <c r="B304" i="1"/>
  <c r="BA303" i="1"/>
  <c r="AM303" i="1"/>
  <c r="AL303" i="1"/>
  <c r="AK303" i="1"/>
  <c r="AJ303" i="1"/>
  <c r="AD303" i="1"/>
  <c r="S303" i="1"/>
  <c r="Q303" i="1"/>
  <c r="P303" i="1"/>
  <c r="O303" i="1"/>
  <c r="L303" i="1"/>
  <c r="I303" i="1"/>
  <c r="H303" i="1"/>
  <c r="G303" i="1"/>
  <c r="F303" i="1"/>
  <c r="E303" i="1"/>
  <c r="AW303" i="1"/>
  <c r="AX303" i="1"/>
  <c r="B303" i="1"/>
  <c r="BA302" i="1"/>
  <c r="AM302" i="1"/>
  <c r="AL302" i="1"/>
  <c r="AK302" i="1"/>
  <c r="AJ302" i="1"/>
  <c r="AD302" i="1"/>
  <c r="S302" i="1"/>
  <c r="Q302" i="1"/>
  <c r="P302" i="1"/>
  <c r="O302" i="1"/>
  <c r="L302" i="1"/>
  <c r="I302" i="1"/>
  <c r="H302" i="1"/>
  <c r="G302" i="1"/>
  <c r="F302" i="1"/>
  <c r="E302" i="1"/>
  <c r="AW302" i="1"/>
  <c r="AX302" i="1"/>
  <c r="B302" i="1"/>
  <c r="BA301" i="1"/>
  <c r="AM301" i="1"/>
  <c r="AL301" i="1"/>
  <c r="AK301" i="1"/>
  <c r="AJ301" i="1"/>
  <c r="AD301" i="1"/>
  <c r="S301" i="1"/>
  <c r="Q301" i="1"/>
  <c r="P301" i="1"/>
  <c r="O301" i="1"/>
  <c r="L301" i="1"/>
  <c r="I301" i="1"/>
  <c r="H301" i="1"/>
  <c r="G301" i="1"/>
  <c r="F301" i="1"/>
  <c r="E301" i="1"/>
  <c r="AW301" i="1"/>
  <c r="AX301" i="1"/>
  <c r="B301" i="1"/>
  <c r="BA300" i="1"/>
  <c r="AM300" i="1"/>
  <c r="AL300" i="1"/>
  <c r="AK300" i="1"/>
  <c r="AJ300" i="1"/>
  <c r="AD300" i="1"/>
  <c r="S300" i="1"/>
  <c r="Q300" i="1"/>
  <c r="P300" i="1"/>
  <c r="O300" i="1"/>
  <c r="L300" i="1"/>
  <c r="I300" i="1"/>
  <c r="H300" i="1"/>
  <c r="G300" i="1"/>
  <c r="F300" i="1"/>
  <c r="E300" i="1"/>
  <c r="AW300" i="1"/>
  <c r="AX300" i="1"/>
  <c r="B300" i="1"/>
  <c r="BA73" i="1"/>
  <c r="AM73" i="1"/>
  <c r="AL73" i="1"/>
  <c r="AK73" i="1"/>
  <c r="AJ73" i="1"/>
  <c r="AD73" i="1"/>
  <c r="S73" i="1"/>
  <c r="Q73" i="1"/>
  <c r="P73" i="1"/>
  <c r="O73" i="1"/>
  <c r="L73" i="1"/>
  <c r="I73" i="1"/>
  <c r="H73" i="1"/>
  <c r="G73" i="1"/>
  <c r="F73" i="1"/>
  <c r="E73" i="1"/>
  <c r="AW73" i="1"/>
  <c r="AX73" i="1"/>
  <c r="B73" i="1"/>
  <c r="BA299" i="1"/>
  <c r="AM299" i="1"/>
  <c r="AL299" i="1"/>
  <c r="AK299" i="1"/>
  <c r="AJ299" i="1"/>
  <c r="AD299" i="1"/>
  <c r="S299" i="1"/>
  <c r="Q299" i="1"/>
  <c r="P299" i="1"/>
  <c r="O299" i="1"/>
  <c r="L299" i="1"/>
  <c r="I299" i="1"/>
  <c r="H299" i="1"/>
  <c r="G299" i="1"/>
  <c r="F299" i="1"/>
  <c r="E299" i="1"/>
  <c r="AW299" i="1"/>
  <c r="AX299" i="1"/>
  <c r="B299" i="1"/>
  <c r="BA298" i="1"/>
  <c r="AM298" i="1"/>
  <c r="AL298" i="1"/>
  <c r="AK298" i="1"/>
  <c r="AJ298" i="1"/>
  <c r="AD298" i="1"/>
  <c r="S298" i="1"/>
  <c r="Q298" i="1"/>
  <c r="P298" i="1"/>
  <c r="O298" i="1"/>
  <c r="L298" i="1"/>
  <c r="I298" i="1"/>
  <c r="H298" i="1"/>
  <c r="G298" i="1"/>
  <c r="F298" i="1"/>
  <c r="E298" i="1"/>
  <c r="AW298" i="1"/>
  <c r="AX298" i="1"/>
  <c r="B298" i="1"/>
  <c r="BA297" i="1"/>
  <c r="AM297" i="1"/>
  <c r="AL297" i="1"/>
  <c r="AK297" i="1"/>
  <c r="AJ297" i="1"/>
  <c r="AD297" i="1"/>
  <c r="S297" i="1"/>
  <c r="Q297" i="1"/>
  <c r="P297" i="1"/>
  <c r="O297" i="1"/>
  <c r="L297" i="1"/>
  <c r="I297" i="1"/>
  <c r="H297" i="1"/>
  <c r="G297" i="1"/>
  <c r="F297" i="1"/>
  <c r="E297" i="1"/>
  <c r="AW297" i="1"/>
  <c r="AX297" i="1"/>
  <c r="B297" i="1"/>
  <c r="BA296" i="1"/>
  <c r="AM296" i="1"/>
  <c r="AL296" i="1"/>
  <c r="AK296" i="1"/>
  <c r="AJ296" i="1"/>
  <c r="AD296" i="1"/>
  <c r="S296" i="1"/>
  <c r="Q296" i="1"/>
  <c r="P296" i="1"/>
  <c r="O296" i="1"/>
  <c r="L296" i="1"/>
  <c r="I296" i="1"/>
  <c r="H296" i="1"/>
  <c r="G296" i="1"/>
  <c r="F296" i="1"/>
  <c r="E296" i="1"/>
  <c r="AW296" i="1"/>
  <c r="AX296" i="1"/>
  <c r="B296" i="1"/>
  <c r="BA295" i="1"/>
  <c r="AM295" i="1"/>
  <c r="AL295" i="1"/>
  <c r="AK295" i="1"/>
  <c r="AJ295" i="1"/>
  <c r="AD295" i="1"/>
  <c r="S295" i="1"/>
  <c r="Q295" i="1"/>
  <c r="P295" i="1"/>
  <c r="O295" i="1"/>
  <c r="L295" i="1"/>
  <c r="I295" i="1"/>
  <c r="H295" i="1"/>
  <c r="G295" i="1"/>
  <c r="F295" i="1"/>
  <c r="E295" i="1"/>
  <c r="AW295" i="1"/>
  <c r="AX295" i="1"/>
  <c r="B295" i="1"/>
  <c r="BA294" i="1"/>
  <c r="AM294" i="1"/>
  <c r="AL294" i="1"/>
  <c r="AK294" i="1"/>
  <c r="AJ294" i="1"/>
  <c r="AD294" i="1"/>
  <c r="S294" i="1"/>
  <c r="Q294" i="1"/>
  <c r="P294" i="1"/>
  <c r="O294" i="1"/>
  <c r="L294" i="1"/>
  <c r="I294" i="1"/>
  <c r="H294" i="1"/>
  <c r="G294" i="1"/>
  <c r="F294" i="1"/>
  <c r="E294" i="1"/>
  <c r="AW294" i="1"/>
  <c r="AX294" i="1"/>
  <c r="B294" i="1"/>
  <c r="BA293" i="1"/>
  <c r="AM293" i="1"/>
  <c r="AL293" i="1"/>
  <c r="AK293" i="1"/>
  <c r="AJ293" i="1"/>
  <c r="AD293" i="1"/>
  <c r="S293" i="1"/>
  <c r="Q293" i="1"/>
  <c r="P293" i="1"/>
  <c r="O293" i="1"/>
  <c r="L293" i="1"/>
  <c r="I293" i="1"/>
  <c r="H293" i="1"/>
  <c r="G293" i="1"/>
  <c r="F293" i="1"/>
  <c r="E293" i="1"/>
  <c r="AW293" i="1"/>
  <c r="AX293" i="1"/>
  <c r="B293" i="1"/>
  <c r="BA292" i="1"/>
  <c r="AM292" i="1"/>
  <c r="AL292" i="1"/>
  <c r="AK292" i="1"/>
  <c r="AJ292" i="1"/>
  <c r="AD292" i="1"/>
  <c r="S292" i="1"/>
  <c r="Q292" i="1"/>
  <c r="P292" i="1"/>
  <c r="O292" i="1"/>
  <c r="L292" i="1"/>
  <c r="I292" i="1"/>
  <c r="H292" i="1"/>
  <c r="G292" i="1"/>
  <c r="F292" i="1"/>
  <c r="E292" i="1"/>
  <c r="AW292" i="1"/>
  <c r="AX292" i="1"/>
  <c r="B292" i="1"/>
  <c r="BA291" i="1"/>
  <c r="AM291" i="1"/>
  <c r="AL291" i="1"/>
  <c r="AK291" i="1"/>
  <c r="AJ291" i="1"/>
  <c r="AD291" i="1"/>
  <c r="S291" i="1"/>
  <c r="Q291" i="1"/>
  <c r="P291" i="1"/>
  <c r="O291" i="1"/>
  <c r="L291" i="1"/>
  <c r="I291" i="1"/>
  <c r="H291" i="1"/>
  <c r="G291" i="1"/>
  <c r="F291" i="1"/>
  <c r="E291" i="1"/>
  <c r="AW291" i="1"/>
  <c r="AX291" i="1"/>
  <c r="B291" i="1"/>
  <c r="BA290" i="1"/>
  <c r="AM290" i="1"/>
  <c r="AL290" i="1"/>
  <c r="AK290" i="1"/>
  <c r="AJ290" i="1"/>
  <c r="AD290" i="1"/>
  <c r="S290" i="1"/>
  <c r="Q290" i="1"/>
  <c r="P290" i="1"/>
  <c r="O290" i="1"/>
  <c r="L290" i="1"/>
  <c r="I290" i="1"/>
  <c r="H290" i="1"/>
  <c r="G290" i="1"/>
  <c r="F290" i="1"/>
  <c r="E290" i="1"/>
  <c r="AW290" i="1"/>
  <c r="AX290" i="1"/>
  <c r="B290" i="1"/>
  <c r="BA289" i="1"/>
  <c r="AM289" i="1"/>
  <c r="AL289" i="1"/>
  <c r="AK289" i="1"/>
  <c r="AJ289" i="1"/>
  <c r="AD289" i="1"/>
  <c r="S289" i="1"/>
  <c r="Q289" i="1"/>
  <c r="P289" i="1"/>
  <c r="O289" i="1"/>
  <c r="L289" i="1"/>
  <c r="I289" i="1"/>
  <c r="H289" i="1"/>
  <c r="G289" i="1"/>
  <c r="F289" i="1"/>
  <c r="E289" i="1"/>
  <c r="AW289" i="1"/>
  <c r="AX289" i="1"/>
  <c r="B289" i="1"/>
  <c r="BA288" i="1"/>
  <c r="AM288" i="1"/>
  <c r="AL288" i="1"/>
  <c r="AK288" i="1"/>
  <c r="AJ288" i="1"/>
  <c r="AD288" i="1"/>
  <c r="S288" i="1"/>
  <c r="Q288" i="1"/>
  <c r="P288" i="1"/>
  <c r="O288" i="1"/>
  <c r="L288" i="1"/>
  <c r="I288" i="1"/>
  <c r="H288" i="1"/>
  <c r="G288" i="1"/>
  <c r="F288" i="1"/>
  <c r="E288" i="1"/>
  <c r="AW288" i="1"/>
  <c r="AX288" i="1"/>
  <c r="B288" i="1"/>
  <c r="BA287" i="1"/>
  <c r="AM287" i="1"/>
  <c r="AL287" i="1"/>
  <c r="AK287" i="1"/>
  <c r="AJ287" i="1"/>
  <c r="AD287" i="1"/>
  <c r="S287" i="1"/>
  <c r="Q287" i="1"/>
  <c r="P287" i="1"/>
  <c r="O287" i="1"/>
  <c r="L287" i="1"/>
  <c r="I287" i="1"/>
  <c r="H287" i="1"/>
  <c r="G287" i="1"/>
  <c r="F287" i="1"/>
  <c r="E287" i="1"/>
  <c r="AW287" i="1"/>
  <c r="AX287" i="1"/>
  <c r="B287" i="1"/>
  <c r="BA92" i="1"/>
  <c r="AM92" i="1"/>
  <c r="AL92" i="1"/>
  <c r="AK92" i="1"/>
  <c r="AJ92" i="1"/>
  <c r="AD92" i="1"/>
  <c r="S92" i="1"/>
  <c r="Q92" i="1"/>
  <c r="P92" i="1"/>
  <c r="O92" i="1"/>
  <c r="L92" i="1"/>
  <c r="I92" i="1"/>
  <c r="H92" i="1"/>
  <c r="G92" i="1"/>
  <c r="F92" i="1"/>
  <c r="E92" i="1"/>
  <c r="AW92" i="1"/>
  <c r="AX92" i="1"/>
  <c r="B92" i="1"/>
  <c r="BA100" i="1"/>
  <c r="AM100" i="1"/>
  <c r="AL100" i="1"/>
  <c r="AK100" i="1"/>
  <c r="AJ100" i="1"/>
  <c r="AD100" i="1"/>
  <c r="S100" i="1"/>
  <c r="Q100" i="1"/>
  <c r="P100" i="1"/>
  <c r="O100" i="1"/>
  <c r="L100" i="1"/>
  <c r="I100" i="1"/>
  <c r="H100" i="1"/>
  <c r="G100" i="1"/>
  <c r="F100" i="1"/>
  <c r="E100" i="1"/>
  <c r="AW100" i="1"/>
  <c r="AX100" i="1"/>
  <c r="B100" i="1"/>
  <c r="BA98" i="1"/>
  <c r="AM98" i="1"/>
  <c r="AL98" i="1"/>
  <c r="AK98" i="1"/>
  <c r="AJ98" i="1"/>
  <c r="AD98" i="1"/>
  <c r="S98" i="1"/>
  <c r="Q98" i="1"/>
  <c r="P98" i="1"/>
  <c r="O98" i="1"/>
  <c r="L98" i="1"/>
  <c r="I98" i="1"/>
  <c r="H98" i="1"/>
  <c r="G98" i="1"/>
  <c r="F98" i="1"/>
  <c r="E98" i="1"/>
  <c r="AW98" i="1"/>
  <c r="AX98" i="1"/>
  <c r="B98" i="1"/>
  <c r="BA96" i="1"/>
  <c r="AM96" i="1"/>
  <c r="AL96" i="1"/>
  <c r="AK96" i="1"/>
  <c r="AJ96" i="1"/>
  <c r="AD96" i="1"/>
  <c r="S96" i="1"/>
  <c r="Q96" i="1"/>
  <c r="P96" i="1"/>
  <c r="O96" i="1"/>
  <c r="L96" i="1"/>
  <c r="I96" i="1"/>
  <c r="H96" i="1"/>
  <c r="G96" i="1"/>
  <c r="F96" i="1"/>
  <c r="E96" i="1"/>
  <c r="AW96" i="1"/>
  <c r="AX96" i="1"/>
  <c r="B96" i="1"/>
  <c r="BA286" i="1"/>
  <c r="AM286" i="1"/>
  <c r="AL286" i="1"/>
  <c r="AK286" i="1"/>
  <c r="AJ286" i="1"/>
  <c r="AD286" i="1"/>
  <c r="S286" i="1"/>
  <c r="Q286" i="1"/>
  <c r="P286" i="1"/>
  <c r="O286" i="1"/>
  <c r="L286" i="1"/>
  <c r="I286" i="1"/>
  <c r="H286" i="1"/>
  <c r="G286" i="1"/>
  <c r="F286" i="1"/>
  <c r="E286" i="1"/>
  <c r="AW286" i="1"/>
  <c r="AX286" i="1"/>
  <c r="B286" i="1"/>
  <c r="BA285" i="1"/>
  <c r="AM285" i="1"/>
  <c r="AL285" i="1"/>
  <c r="AK285" i="1"/>
  <c r="AJ285" i="1"/>
  <c r="AD285" i="1"/>
  <c r="S285" i="1"/>
  <c r="Q285" i="1"/>
  <c r="P285" i="1"/>
  <c r="O285" i="1"/>
  <c r="L285" i="1"/>
  <c r="I285" i="1"/>
  <c r="H285" i="1"/>
  <c r="G285" i="1"/>
  <c r="F285" i="1"/>
  <c r="E285" i="1"/>
  <c r="AW285" i="1"/>
  <c r="AX285" i="1"/>
  <c r="B285" i="1"/>
  <c r="BA284" i="1"/>
  <c r="AM284" i="1"/>
  <c r="AL284" i="1"/>
  <c r="AK284" i="1"/>
  <c r="AJ284" i="1"/>
  <c r="AD284" i="1"/>
  <c r="S284" i="1"/>
  <c r="Q284" i="1"/>
  <c r="P284" i="1"/>
  <c r="O284" i="1"/>
  <c r="L284" i="1"/>
  <c r="I284" i="1"/>
  <c r="H284" i="1"/>
  <c r="G284" i="1"/>
  <c r="F284" i="1"/>
  <c r="E284" i="1"/>
  <c r="AW284" i="1"/>
  <c r="AX284" i="1"/>
  <c r="B284" i="1"/>
  <c r="BA283" i="1"/>
  <c r="AM283" i="1"/>
  <c r="AL283" i="1"/>
  <c r="AK283" i="1"/>
  <c r="AJ283" i="1"/>
  <c r="AD283" i="1"/>
  <c r="S283" i="1"/>
  <c r="Q283" i="1"/>
  <c r="P283" i="1"/>
  <c r="O283" i="1"/>
  <c r="L283" i="1"/>
  <c r="I283" i="1"/>
  <c r="H283" i="1"/>
  <c r="G283" i="1"/>
  <c r="F283" i="1"/>
  <c r="E283" i="1"/>
  <c r="AW283" i="1"/>
  <c r="AX283" i="1"/>
  <c r="B283" i="1"/>
  <c r="BA282" i="1"/>
  <c r="AM282" i="1"/>
  <c r="AL282" i="1"/>
  <c r="AK282" i="1"/>
  <c r="AJ282" i="1"/>
  <c r="AD282" i="1"/>
  <c r="S282" i="1"/>
  <c r="Q282" i="1"/>
  <c r="P282" i="1"/>
  <c r="O282" i="1"/>
  <c r="L282" i="1"/>
  <c r="I282" i="1"/>
  <c r="H282" i="1"/>
  <c r="G282" i="1"/>
  <c r="F282" i="1"/>
  <c r="E282" i="1"/>
  <c r="AW282" i="1"/>
  <c r="AX282" i="1"/>
  <c r="B282" i="1"/>
  <c r="BA281" i="1"/>
  <c r="AM281" i="1"/>
  <c r="AL281" i="1"/>
  <c r="AK281" i="1"/>
  <c r="AJ281" i="1"/>
  <c r="AD281" i="1"/>
  <c r="S281" i="1"/>
  <c r="Q281" i="1"/>
  <c r="P281" i="1"/>
  <c r="O281" i="1"/>
  <c r="L281" i="1"/>
  <c r="I281" i="1"/>
  <c r="H281" i="1"/>
  <c r="G281" i="1"/>
  <c r="F281" i="1"/>
  <c r="E281" i="1"/>
  <c r="AW281" i="1"/>
  <c r="AX281" i="1"/>
  <c r="B281" i="1"/>
  <c r="BA280" i="1"/>
  <c r="AM280" i="1"/>
  <c r="AL280" i="1"/>
  <c r="AK280" i="1"/>
  <c r="AJ280" i="1"/>
  <c r="AD280" i="1"/>
  <c r="S280" i="1"/>
  <c r="Q280" i="1"/>
  <c r="P280" i="1"/>
  <c r="O280" i="1"/>
  <c r="L280" i="1"/>
  <c r="I280" i="1"/>
  <c r="H280" i="1"/>
  <c r="G280" i="1"/>
  <c r="F280" i="1"/>
  <c r="E280" i="1"/>
  <c r="AW280" i="1"/>
  <c r="AX280" i="1"/>
  <c r="B280" i="1"/>
  <c r="BA279" i="1"/>
  <c r="AM279" i="1"/>
  <c r="AL279" i="1"/>
  <c r="AK279" i="1"/>
  <c r="AJ279" i="1"/>
  <c r="AD279" i="1"/>
  <c r="S279" i="1"/>
  <c r="Q279" i="1"/>
  <c r="P279" i="1"/>
  <c r="O279" i="1"/>
  <c r="L279" i="1"/>
  <c r="I279" i="1"/>
  <c r="H279" i="1"/>
  <c r="G279" i="1"/>
  <c r="F279" i="1"/>
  <c r="E279" i="1"/>
  <c r="AW279" i="1"/>
  <c r="AX279" i="1"/>
  <c r="B279" i="1"/>
  <c r="BA278" i="1"/>
  <c r="AM278" i="1"/>
  <c r="AL278" i="1"/>
  <c r="AK278" i="1"/>
  <c r="AJ278" i="1"/>
  <c r="AD278" i="1"/>
  <c r="S278" i="1"/>
  <c r="Q278" i="1"/>
  <c r="P278" i="1"/>
  <c r="O278" i="1"/>
  <c r="L278" i="1"/>
  <c r="I278" i="1"/>
  <c r="H278" i="1"/>
  <c r="G278" i="1"/>
  <c r="F278" i="1"/>
  <c r="E278" i="1"/>
  <c r="AW278" i="1"/>
  <c r="AX278" i="1"/>
  <c r="B278" i="1"/>
  <c r="BA277" i="1"/>
  <c r="AM277" i="1"/>
  <c r="AL277" i="1"/>
  <c r="AK277" i="1"/>
  <c r="AJ277" i="1"/>
  <c r="AD277" i="1"/>
  <c r="S277" i="1"/>
  <c r="Q277" i="1"/>
  <c r="P277" i="1"/>
  <c r="O277" i="1"/>
  <c r="L277" i="1"/>
  <c r="I277" i="1"/>
  <c r="H277" i="1"/>
  <c r="G277" i="1"/>
  <c r="F277" i="1"/>
  <c r="E277" i="1"/>
  <c r="AW277" i="1"/>
  <c r="AX277" i="1"/>
  <c r="B277" i="1"/>
  <c r="BA276" i="1"/>
  <c r="AM276" i="1"/>
  <c r="AL276" i="1"/>
  <c r="AK276" i="1"/>
  <c r="AJ276" i="1"/>
  <c r="AD276" i="1"/>
  <c r="S276" i="1"/>
  <c r="Q276" i="1"/>
  <c r="P276" i="1"/>
  <c r="O276" i="1"/>
  <c r="L276" i="1"/>
  <c r="I276" i="1"/>
  <c r="H276" i="1"/>
  <c r="G276" i="1"/>
  <c r="F276" i="1"/>
  <c r="E276" i="1"/>
  <c r="AW276" i="1"/>
  <c r="AX276" i="1"/>
  <c r="B276" i="1"/>
  <c r="BA275" i="1"/>
  <c r="AM275" i="1"/>
  <c r="AL275" i="1"/>
  <c r="AK275" i="1"/>
  <c r="AJ275" i="1"/>
  <c r="AD275" i="1"/>
  <c r="S275" i="1"/>
  <c r="Q275" i="1"/>
  <c r="P275" i="1"/>
  <c r="O275" i="1"/>
  <c r="L275" i="1"/>
  <c r="I275" i="1"/>
  <c r="H275" i="1"/>
  <c r="G275" i="1"/>
  <c r="F275" i="1"/>
  <c r="E275" i="1"/>
  <c r="AW275" i="1"/>
  <c r="AX275" i="1"/>
  <c r="B275" i="1"/>
  <c r="BA274" i="1"/>
  <c r="AM274" i="1"/>
  <c r="AL274" i="1"/>
  <c r="AK274" i="1"/>
  <c r="AJ274" i="1"/>
  <c r="AD274" i="1"/>
  <c r="S274" i="1"/>
  <c r="Q274" i="1"/>
  <c r="P274" i="1"/>
  <c r="O274" i="1"/>
  <c r="L274" i="1"/>
  <c r="I274" i="1"/>
  <c r="H274" i="1"/>
  <c r="G274" i="1"/>
  <c r="F274" i="1"/>
  <c r="E274" i="1"/>
  <c r="AW274" i="1"/>
  <c r="AX274" i="1"/>
  <c r="B274" i="1"/>
  <c r="BA273" i="1"/>
  <c r="AM273" i="1"/>
  <c r="AL273" i="1"/>
  <c r="AK273" i="1"/>
  <c r="AJ273" i="1"/>
  <c r="AD273" i="1"/>
  <c r="S273" i="1"/>
  <c r="Q273" i="1"/>
  <c r="P273" i="1"/>
  <c r="O273" i="1"/>
  <c r="L273" i="1"/>
  <c r="I273" i="1"/>
  <c r="H273" i="1"/>
  <c r="G273" i="1"/>
  <c r="F273" i="1"/>
  <c r="E273" i="1"/>
  <c r="AW273" i="1"/>
  <c r="AX273" i="1"/>
  <c r="B273" i="1"/>
  <c r="BA272" i="1"/>
  <c r="AM272" i="1"/>
  <c r="AL272" i="1"/>
  <c r="AK272" i="1"/>
  <c r="AJ272" i="1"/>
  <c r="AD272" i="1"/>
  <c r="S272" i="1"/>
  <c r="Q272" i="1"/>
  <c r="P272" i="1"/>
  <c r="O272" i="1"/>
  <c r="L272" i="1"/>
  <c r="I272" i="1"/>
  <c r="H272" i="1"/>
  <c r="G272" i="1"/>
  <c r="F272" i="1"/>
  <c r="E272" i="1"/>
  <c r="AW272" i="1"/>
  <c r="AX272" i="1"/>
  <c r="B272" i="1"/>
  <c r="BA271" i="1"/>
  <c r="AM271" i="1"/>
  <c r="AL271" i="1"/>
  <c r="AK271" i="1"/>
  <c r="AJ271" i="1"/>
  <c r="AD271" i="1"/>
  <c r="S271" i="1"/>
  <c r="Q271" i="1"/>
  <c r="P271" i="1"/>
  <c r="O271" i="1"/>
  <c r="L271" i="1"/>
  <c r="I271" i="1"/>
  <c r="H271" i="1"/>
  <c r="G271" i="1"/>
  <c r="F271" i="1"/>
  <c r="E271" i="1"/>
  <c r="AW271" i="1"/>
  <c r="AX271" i="1"/>
  <c r="B271" i="1"/>
  <c r="BA270" i="1"/>
  <c r="AM270" i="1"/>
  <c r="AL270" i="1"/>
  <c r="AK270" i="1"/>
  <c r="AJ270" i="1"/>
  <c r="AD270" i="1"/>
  <c r="S270" i="1"/>
  <c r="Q270" i="1"/>
  <c r="P270" i="1"/>
  <c r="O270" i="1"/>
  <c r="L270" i="1"/>
  <c r="I270" i="1"/>
  <c r="H270" i="1"/>
  <c r="G270" i="1"/>
  <c r="F270" i="1"/>
  <c r="E270" i="1"/>
  <c r="AW270" i="1"/>
  <c r="AX270" i="1"/>
  <c r="B270" i="1"/>
  <c r="BA269" i="1"/>
  <c r="AM269" i="1"/>
  <c r="AL269" i="1"/>
  <c r="AK269" i="1"/>
  <c r="AJ269" i="1"/>
  <c r="AD269" i="1"/>
  <c r="S269" i="1"/>
  <c r="Q269" i="1"/>
  <c r="P269" i="1"/>
  <c r="O269" i="1"/>
  <c r="L269" i="1"/>
  <c r="I269" i="1"/>
  <c r="H269" i="1"/>
  <c r="G269" i="1"/>
  <c r="F269" i="1"/>
  <c r="E269" i="1"/>
  <c r="AW269" i="1"/>
  <c r="AX269" i="1"/>
  <c r="B269" i="1"/>
  <c r="BA268" i="1"/>
  <c r="AM268" i="1"/>
  <c r="AL268" i="1"/>
  <c r="AK268" i="1"/>
  <c r="AJ268" i="1"/>
  <c r="AD268" i="1"/>
  <c r="S268" i="1"/>
  <c r="Q268" i="1"/>
  <c r="P268" i="1"/>
  <c r="O268" i="1"/>
  <c r="L268" i="1"/>
  <c r="I268" i="1"/>
  <c r="H268" i="1"/>
  <c r="G268" i="1"/>
  <c r="F268" i="1"/>
  <c r="E268" i="1"/>
  <c r="AW268" i="1"/>
  <c r="AX268" i="1"/>
  <c r="B268" i="1"/>
  <c r="BA94" i="1"/>
  <c r="AM94" i="1"/>
  <c r="AL94" i="1"/>
  <c r="AK94" i="1"/>
  <c r="AJ94" i="1"/>
  <c r="AD94" i="1"/>
  <c r="S94" i="1"/>
  <c r="Q94" i="1"/>
  <c r="P94" i="1"/>
  <c r="O94" i="1"/>
  <c r="L94" i="1"/>
  <c r="I94" i="1"/>
  <c r="H94" i="1"/>
  <c r="G94" i="1"/>
  <c r="F94" i="1"/>
  <c r="E94" i="1"/>
  <c r="AW94" i="1"/>
  <c r="AX94" i="1"/>
  <c r="B94" i="1"/>
  <c r="BA267" i="1"/>
  <c r="AM267" i="1"/>
  <c r="AL267" i="1"/>
  <c r="AK267" i="1"/>
  <c r="AJ267" i="1"/>
  <c r="AD267" i="1"/>
  <c r="S267" i="1"/>
  <c r="Q267" i="1"/>
  <c r="P267" i="1"/>
  <c r="O267" i="1"/>
  <c r="L267" i="1"/>
  <c r="I267" i="1"/>
  <c r="H267" i="1"/>
  <c r="G267" i="1"/>
  <c r="F267" i="1"/>
  <c r="E267" i="1"/>
  <c r="AW267" i="1"/>
  <c r="AX267" i="1"/>
  <c r="B267" i="1"/>
  <c r="BA266" i="1"/>
  <c r="AM266" i="1"/>
  <c r="AL266" i="1"/>
  <c r="AK266" i="1"/>
  <c r="AJ266" i="1"/>
  <c r="AD266" i="1"/>
  <c r="S266" i="1"/>
  <c r="Q266" i="1"/>
  <c r="P266" i="1"/>
  <c r="O266" i="1"/>
  <c r="L266" i="1"/>
  <c r="I266" i="1"/>
  <c r="H266" i="1"/>
  <c r="G266" i="1"/>
  <c r="F266" i="1"/>
  <c r="E266" i="1"/>
  <c r="AW266" i="1"/>
  <c r="AX266" i="1"/>
  <c r="B266" i="1"/>
  <c r="BA265" i="1"/>
  <c r="AM265" i="1"/>
  <c r="AL265" i="1"/>
  <c r="AK265" i="1"/>
  <c r="AJ265" i="1"/>
  <c r="AD265" i="1"/>
  <c r="S265" i="1"/>
  <c r="Q265" i="1"/>
  <c r="P265" i="1"/>
  <c r="O265" i="1"/>
  <c r="L265" i="1"/>
  <c r="I265" i="1"/>
  <c r="H265" i="1"/>
  <c r="G265" i="1"/>
  <c r="F265" i="1"/>
  <c r="E265" i="1"/>
  <c r="AW265" i="1"/>
  <c r="AX265" i="1"/>
  <c r="B265" i="1"/>
  <c r="BA264" i="1"/>
  <c r="AM264" i="1"/>
  <c r="AL264" i="1"/>
  <c r="AK264" i="1"/>
  <c r="AJ264" i="1"/>
  <c r="AD264" i="1"/>
  <c r="S264" i="1"/>
  <c r="Q264" i="1"/>
  <c r="P264" i="1"/>
  <c r="O264" i="1"/>
  <c r="L264" i="1"/>
  <c r="I264" i="1"/>
  <c r="H264" i="1"/>
  <c r="G264" i="1"/>
  <c r="F264" i="1"/>
  <c r="E264" i="1"/>
  <c r="AW264" i="1"/>
  <c r="AX264" i="1"/>
  <c r="B264" i="1"/>
  <c r="BA263" i="1"/>
  <c r="AM263" i="1"/>
  <c r="AL263" i="1"/>
  <c r="AK263" i="1"/>
  <c r="AJ263" i="1"/>
  <c r="AD263" i="1"/>
  <c r="S263" i="1"/>
  <c r="Q263" i="1"/>
  <c r="P263" i="1"/>
  <c r="O263" i="1"/>
  <c r="L263" i="1"/>
  <c r="I263" i="1"/>
  <c r="H263" i="1"/>
  <c r="G263" i="1"/>
  <c r="F263" i="1"/>
  <c r="E263" i="1"/>
  <c r="AW263" i="1"/>
  <c r="AX263" i="1"/>
  <c r="B263" i="1"/>
  <c r="BA262" i="1"/>
  <c r="AM262" i="1"/>
  <c r="AL262" i="1"/>
  <c r="AK262" i="1"/>
  <c r="AJ262" i="1"/>
  <c r="AD262" i="1"/>
  <c r="S262" i="1"/>
  <c r="Q262" i="1"/>
  <c r="P262" i="1"/>
  <c r="O262" i="1"/>
  <c r="L262" i="1"/>
  <c r="I262" i="1"/>
  <c r="H262" i="1"/>
  <c r="G262" i="1"/>
  <c r="F262" i="1"/>
  <c r="E262" i="1"/>
  <c r="AW262" i="1"/>
  <c r="AX262" i="1"/>
  <c r="B262" i="1"/>
  <c r="BA261" i="1"/>
  <c r="AM261" i="1"/>
  <c r="AL261" i="1"/>
  <c r="AK261" i="1"/>
  <c r="AJ261" i="1"/>
  <c r="AD261" i="1"/>
  <c r="S261" i="1"/>
  <c r="Q261" i="1"/>
  <c r="P261" i="1"/>
  <c r="O261" i="1"/>
  <c r="L261" i="1"/>
  <c r="I261" i="1"/>
  <c r="H261" i="1"/>
  <c r="G261" i="1"/>
  <c r="F261" i="1"/>
  <c r="E261" i="1"/>
  <c r="AW261" i="1"/>
  <c r="AX261" i="1"/>
  <c r="B261" i="1"/>
  <c r="BA260" i="1"/>
  <c r="AM260" i="1"/>
  <c r="AL260" i="1"/>
  <c r="AK260" i="1"/>
  <c r="AJ260" i="1"/>
  <c r="AD260" i="1"/>
  <c r="S260" i="1"/>
  <c r="Q260" i="1"/>
  <c r="P260" i="1"/>
  <c r="O260" i="1"/>
  <c r="L260" i="1"/>
  <c r="I260" i="1"/>
  <c r="H260" i="1"/>
  <c r="G260" i="1"/>
  <c r="F260" i="1"/>
  <c r="E260" i="1"/>
  <c r="AW260" i="1"/>
  <c r="AX260" i="1"/>
  <c r="B260" i="1"/>
  <c r="BA259" i="1"/>
  <c r="AM259" i="1"/>
  <c r="AL259" i="1"/>
  <c r="AK259" i="1"/>
  <c r="AJ259" i="1"/>
  <c r="AD259" i="1"/>
  <c r="S259" i="1"/>
  <c r="Q259" i="1"/>
  <c r="P259" i="1"/>
  <c r="O259" i="1"/>
  <c r="L259" i="1"/>
  <c r="I259" i="1"/>
  <c r="H259" i="1"/>
  <c r="G259" i="1"/>
  <c r="F259" i="1"/>
  <c r="E259" i="1"/>
  <c r="AW259" i="1"/>
  <c r="AX259" i="1"/>
  <c r="B259" i="1"/>
  <c r="BA258" i="1"/>
  <c r="AM258" i="1"/>
  <c r="AL258" i="1"/>
  <c r="AK258" i="1"/>
  <c r="AJ258" i="1"/>
  <c r="AD258" i="1"/>
  <c r="S258" i="1"/>
  <c r="Q258" i="1"/>
  <c r="P258" i="1"/>
  <c r="O258" i="1"/>
  <c r="L258" i="1"/>
  <c r="I258" i="1"/>
  <c r="H258" i="1"/>
  <c r="G258" i="1"/>
  <c r="F258" i="1"/>
  <c r="E258" i="1"/>
  <c r="AW258" i="1"/>
  <c r="AX258" i="1"/>
  <c r="B258" i="1"/>
  <c r="BA37" i="1"/>
  <c r="AM37" i="1"/>
  <c r="AL37" i="1"/>
  <c r="AK37" i="1"/>
  <c r="AJ37" i="1"/>
  <c r="AD37" i="1"/>
  <c r="S37" i="1"/>
  <c r="Q37" i="1"/>
  <c r="P37" i="1"/>
  <c r="O37" i="1"/>
  <c r="L37" i="1"/>
  <c r="I37" i="1"/>
  <c r="H37" i="1"/>
  <c r="G37" i="1"/>
  <c r="F37" i="1"/>
  <c r="E37" i="1"/>
  <c r="AW37" i="1"/>
  <c r="AX37" i="1"/>
  <c r="B37" i="1"/>
  <c r="BA257" i="1"/>
  <c r="AM257" i="1"/>
  <c r="AL257" i="1"/>
  <c r="AK257" i="1"/>
  <c r="AJ257" i="1"/>
  <c r="AD257" i="1"/>
  <c r="S257" i="1"/>
  <c r="Q257" i="1"/>
  <c r="P257" i="1"/>
  <c r="O257" i="1"/>
  <c r="L257" i="1"/>
  <c r="I257" i="1"/>
  <c r="H257" i="1"/>
  <c r="G257" i="1"/>
  <c r="F257" i="1"/>
  <c r="E257" i="1"/>
  <c r="AW257" i="1"/>
  <c r="AX257" i="1"/>
  <c r="B257" i="1"/>
  <c r="BA256" i="1"/>
  <c r="AM256" i="1"/>
  <c r="AL256" i="1"/>
  <c r="AK256" i="1"/>
  <c r="AJ256" i="1"/>
  <c r="AD256" i="1"/>
  <c r="S256" i="1"/>
  <c r="Q256" i="1"/>
  <c r="P256" i="1"/>
  <c r="O256" i="1"/>
  <c r="L256" i="1"/>
  <c r="I256" i="1"/>
  <c r="H256" i="1"/>
  <c r="G256" i="1"/>
  <c r="F256" i="1"/>
  <c r="E256" i="1"/>
  <c r="AW256" i="1"/>
  <c r="AX256" i="1"/>
  <c r="B256" i="1"/>
  <c r="BA255" i="1"/>
  <c r="AM255" i="1"/>
  <c r="AL255" i="1"/>
  <c r="AK255" i="1"/>
  <c r="AJ255" i="1"/>
  <c r="AD255" i="1"/>
  <c r="S255" i="1"/>
  <c r="Q255" i="1"/>
  <c r="P255" i="1"/>
  <c r="O255" i="1"/>
  <c r="L255" i="1"/>
  <c r="I255" i="1"/>
  <c r="H255" i="1"/>
  <c r="G255" i="1"/>
  <c r="F255" i="1"/>
  <c r="E255" i="1"/>
  <c r="AW255" i="1"/>
  <c r="AX255" i="1"/>
  <c r="B255" i="1"/>
  <c r="BA254" i="1"/>
  <c r="AM254" i="1"/>
  <c r="AL254" i="1"/>
  <c r="AK254" i="1"/>
  <c r="AJ254" i="1"/>
  <c r="AD254" i="1"/>
  <c r="S254" i="1"/>
  <c r="Q254" i="1"/>
  <c r="P254" i="1"/>
  <c r="O254" i="1"/>
  <c r="L254" i="1"/>
  <c r="I254" i="1"/>
  <c r="H254" i="1"/>
  <c r="G254" i="1"/>
  <c r="F254" i="1"/>
  <c r="E254" i="1"/>
  <c r="AW254" i="1"/>
  <c r="AX254" i="1"/>
  <c r="B254" i="1"/>
  <c r="BA253" i="1"/>
  <c r="AM253" i="1"/>
  <c r="AL253" i="1"/>
  <c r="AK253" i="1"/>
  <c r="AJ253" i="1"/>
  <c r="AD253" i="1"/>
  <c r="S253" i="1"/>
  <c r="Q253" i="1"/>
  <c r="P253" i="1"/>
  <c r="O253" i="1"/>
  <c r="L253" i="1"/>
  <c r="I253" i="1"/>
  <c r="H253" i="1"/>
  <c r="G253" i="1"/>
  <c r="F253" i="1"/>
  <c r="E253" i="1"/>
  <c r="AW253" i="1"/>
  <c r="AX253" i="1"/>
  <c r="B253" i="1"/>
  <c r="BA252" i="1"/>
  <c r="AM252" i="1"/>
  <c r="AL252" i="1"/>
  <c r="AK252" i="1"/>
  <c r="AJ252" i="1"/>
  <c r="AD252" i="1"/>
  <c r="S252" i="1"/>
  <c r="Q252" i="1"/>
  <c r="P252" i="1"/>
  <c r="O252" i="1"/>
  <c r="L252" i="1"/>
  <c r="I252" i="1"/>
  <c r="H252" i="1"/>
  <c r="G252" i="1"/>
  <c r="F252" i="1"/>
  <c r="E252" i="1"/>
  <c r="AW252" i="1"/>
  <c r="AX252" i="1"/>
  <c r="B252" i="1"/>
  <c r="BA251" i="1"/>
  <c r="AM251" i="1"/>
  <c r="AL251" i="1"/>
  <c r="AK251" i="1"/>
  <c r="AJ251" i="1"/>
  <c r="AD251" i="1"/>
  <c r="S251" i="1"/>
  <c r="Q251" i="1"/>
  <c r="P251" i="1"/>
  <c r="O251" i="1"/>
  <c r="L251" i="1"/>
  <c r="I251" i="1"/>
  <c r="H251" i="1"/>
  <c r="G251" i="1"/>
  <c r="F251" i="1"/>
  <c r="E251" i="1"/>
  <c r="AW251" i="1"/>
  <c r="AX251" i="1"/>
  <c r="B251" i="1"/>
  <c r="BA250" i="1"/>
  <c r="AM250" i="1"/>
  <c r="AL250" i="1"/>
  <c r="AK250" i="1"/>
  <c r="AJ250" i="1"/>
  <c r="AD250" i="1"/>
  <c r="S250" i="1"/>
  <c r="Q250" i="1"/>
  <c r="P250" i="1"/>
  <c r="O250" i="1"/>
  <c r="L250" i="1"/>
  <c r="I250" i="1"/>
  <c r="H250" i="1"/>
  <c r="G250" i="1"/>
  <c r="F250" i="1"/>
  <c r="E250" i="1"/>
  <c r="B250" i="1"/>
  <c r="BA249" i="1"/>
  <c r="AM249" i="1"/>
  <c r="AL249" i="1"/>
  <c r="AK249" i="1"/>
  <c r="AJ249" i="1"/>
  <c r="AD249" i="1"/>
  <c r="S249" i="1"/>
  <c r="Q249" i="1"/>
  <c r="P249" i="1"/>
  <c r="O249" i="1"/>
  <c r="L249" i="1"/>
  <c r="I249" i="1"/>
  <c r="H249" i="1"/>
  <c r="G249" i="1"/>
  <c r="F249" i="1"/>
  <c r="E249" i="1"/>
  <c r="AW249" i="1"/>
  <c r="AX249" i="1"/>
  <c r="B249" i="1"/>
  <c r="BA30" i="1"/>
  <c r="AM30" i="1"/>
  <c r="AL30" i="1"/>
  <c r="AK30" i="1"/>
  <c r="AJ30" i="1"/>
  <c r="AD30" i="1"/>
  <c r="S30" i="1"/>
  <c r="Q30" i="1"/>
  <c r="P30" i="1"/>
  <c r="O30" i="1"/>
  <c r="L30" i="1"/>
  <c r="I30" i="1"/>
  <c r="H30" i="1"/>
  <c r="G30" i="1"/>
  <c r="F30" i="1"/>
  <c r="E30" i="1"/>
  <c r="B30" i="1"/>
  <c r="BA248" i="1"/>
  <c r="AM248" i="1"/>
  <c r="AL248" i="1"/>
  <c r="AK248" i="1"/>
  <c r="AJ248" i="1"/>
  <c r="AD248" i="1"/>
  <c r="S248" i="1"/>
  <c r="Q248" i="1"/>
  <c r="P248" i="1"/>
  <c r="O248" i="1"/>
  <c r="L248" i="1"/>
  <c r="I248" i="1"/>
  <c r="H248" i="1"/>
  <c r="G248" i="1"/>
  <c r="F248" i="1"/>
  <c r="E248" i="1"/>
  <c r="AW248" i="1"/>
  <c r="AX248" i="1"/>
  <c r="B248" i="1"/>
  <c r="BA247" i="1"/>
  <c r="AM247" i="1"/>
  <c r="AL247" i="1"/>
  <c r="AK247" i="1"/>
  <c r="AJ247" i="1"/>
  <c r="AD247" i="1"/>
  <c r="S247" i="1"/>
  <c r="Q247" i="1"/>
  <c r="P247" i="1"/>
  <c r="O247" i="1"/>
  <c r="L247" i="1"/>
  <c r="I247" i="1"/>
  <c r="H247" i="1"/>
  <c r="G247" i="1"/>
  <c r="F247" i="1"/>
  <c r="E247" i="1"/>
  <c r="B247" i="1"/>
  <c r="BA246" i="1"/>
  <c r="AM246" i="1"/>
  <c r="AL246" i="1"/>
  <c r="AK246" i="1"/>
  <c r="AJ246" i="1"/>
  <c r="AD246" i="1"/>
  <c r="S246" i="1"/>
  <c r="Q246" i="1"/>
  <c r="P246" i="1"/>
  <c r="O246" i="1"/>
  <c r="L246" i="1"/>
  <c r="I246" i="1"/>
  <c r="H246" i="1"/>
  <c r="G246" i="1"/>
  <c r="F246" i="1"/>
  <c r="E246" i="1"/>
  <c r="AW246" i="1"/>
  <c r="AX246" i="1"/>
  <c r="B246" i="1"/>
  <c r="BA40" i="1"/>
  <c r="AM40" i="1"/>
  <c r="AL40" i="1"/>
  <c r="AK40" i="1"/>
  <c r="AJ40" i="1"/>
  <c r="AD40" i="1"/>
  <c r="S40" i="1"/>
  <c r="Q40" i="1"/>
  <c r="P40" i="1"/>
  <c r="O40" i="1"/>
  <c r="L40" i="1"/>
  <c r="I40" i="1"/>
  <c r="H40" i="1"/>
  <c r="G40" i="1"/>
  <c r="F40" i="1"/>
  <c r="E40" i="1"/>
  <c r="B40" i="1"/>
  <c r="BA245" i="1"/>
  <c r="AM245" i="1"/>
  <c r="AL245" i="1"/>
  <c r="AK245" i="1"/>
  <c r="AJ245" i="1"/>
  <c r="AD245" i="1"/>
  <c r="S245" i="1"/>
  <c r="Q245" i="1"/>
  <c r="P245" i="1"/>
  <c r="O245" i="1"/>
  <c r="L245" i="1"/>
  <c r="I245" i="1"/>
  <c r="H245" i="1"/>
  <c r="G245" i="1"/>
  <c r="F245" i="1"/>
  <c r="E245" i="1"/>
  <c r="AW245" i="1"/>
  <c r="AX245" i="1"/>
  <c r="B245" i="1"/>
  <c r="BA244" i="1"/>
  <c r="AM244" i="1"/>
  <c r="AL244" i="1"/>
  <c r="AK244" i="1"/>
  <c r="AJ244" i="1"/>
  <c r="AD244" i="1"/>
  <c r="S244" i="1"/>
  <c r="Q244" i="1"/>
  <c r="P244" i="1"/>
  <c r="O244" i="1"/>
  <c r="L244" i="1"/>
  <c r="I244" i="1"/>
  <c r="H244" i="1"/>
  <c r="G244" i="1"/>
  <c r="F244" i="1"/>
  <c r="E244" i="1"/>
  <c r="B244" i="1"/>
  <c r="BA36" i="1"/>
  <c r="AM36" i="1"/>
  <c r="AL36" i="1"/>
  <c r="AK36" i="1"/>
  <c r="AJ36" i="1"/>
  <c r="AD36" i="1"/>
  <c r="S36" i="1"/>
  <c r="Q36" i="1"/>
  <c r="P36" i="1"/>
  <c r="O36" i="1"/>
  <c r="L36" i="1"/>
  <c r="I36" i="1"/>
  <c r="H36" i="1"/>
  <c r="G36" i="1"/>
  <c r="F36" i="1"/>
  <c r="E36" i="1"/>
  <c r="AW36" i="1"/>
  <c r="AX36" i="1"/>
  <c r="B36" i="1"/>
  <c r="BA58" i="1"/>
  <c r="AM58" i="1"/>
  <c r="AL58" i="1"/>
  <c r="AK58" i="1"/>
  <c r="AJ58" i="1"/>
  <c r="AD58" i="1"/>
  <c r="S58" i="1"/>
  <c r="Q58" i="1"/>
  <c r="P58" i="1"/>
  <c r="O58" i="1"/>
  <c r="L58" i="1"/>
  <c r="I58" i="1"/>
  <c r="H58" i="1"/>
  <c r="G58" i="1"/>
  <c r="F58" i="1"/>
  <c r="E58" i="1"/>
  <c r="B58" i="1"/>
  <c r="BA243" i="1"/>
  <c r="AM243" i="1"/>
  <c r="AL243" i="1"/>
  <c r="AK243" i="1"/>
  <c r="AJ243" i="1"/>
  <c r="AD243" i="1"/>
  <c r="S243" i="1"/>
  <c r="Q243" i="1"/>
  <c r="P243" i="1"/>
  <c r="O243" i="1"/>
  <c r="L243" i="1"/>
  <c r="I243" i="1"/>
  <c r="H243" i="1"/>
  <c r="G243" i="1"/>
  <c r="F243" i="1"/>
  <c r="E243" i="1"/>
  <c r="AW243" i="1"/>
  <c r="AX243" i="1"/>
  <c r="B243" i="1"/>
  <c r="BA242" i="1"/>
  <c r="AM242" i="1"/>
  <c r="AL242" i="1"/>
  <c r="AK242" i="1"/>
  <c r="AJ242" i="1"/>
  <c r="AD242" i="1"/>
  <c r="S242" i="1"/>
  <c r="Q242" i="1"/>
  <c r="P242" i="1"/>
  <c r="O242" i="1"/>
  <c r="L242" i="1"/>
  <c r="I242" i="1"/>
  <c r="H242" i="1"/>
  <c r="G242" i="1"/>
  <c r="F242" i="1"/>
  <c r="E242" i="1"/>
  <c r="B242" i="1"/>
  <c r="BA105" i="1"/>
  <c r="AM105" i="1"/>
  <c r="AL105" i="1"/>
  <c r="AK105" i="1"/>
  <c r="AJ105" i="1"/>
  <c r="AD105" i="1"/>
  <c r="S105" i="1"/>
  <c r="Q105" i="1"/>
  <c r="P105" i="1"/>
  <c r="O105" i="1"/>
  <c r="L105" i="1"/>
  <c r="I105" i="1"/>
  <c r="H105" i="1"/>
  <c r="G105" i="1"/>
  <c r="F105" i="1"/>
  <c r="E105" i="1"/>
  <c r="AW105" i="1"/>
  <c r="AX105" i="1"/>
  <c r="B105" i="1"/>
  <c r="BA31" i="1"/>
  <c r="AM31" i="1"/>
  <c r="AL31" i="1"/>
  <c r="AK31" i="1"/>
  <c r="AJ31" i="1"/>
  <c r="AD31" i="1"/>
  <c r="S31" i="1"/>
  <c r="Q31" i="1"/>
  <c r="P31" i="1"/>
  <c r="O31" i="1"/>
  <c r="L31" i="1"/>
  <c r="I31" i="1"/>
  <c r="H31" i="1"/>
  <c r="G31" i="1"/>
  <c r="F31" i="1"/>
  <c r="E31" i="1"/>
  <c r="B31" i="1"/>
  <c r="BA241" i="1"/>
  <c r="AM241" i="1"/>
  <c r="AL241" i="1"/>
  <c r="AK241" i="1"/>
  <c r="AJ241" i="1"/>
  <c r="AD241" i="1"/>
  <c r="S241" i="1"/>
  <c r="Q241" i="1"/>
  <c r="P241" i="1"/>
  <c r="O241" i="1"/>
  <c r="L241" i="1"/>
  <c r="I241" i="1"/>
  <c r="H241" i="1"/>
  <c r="G241" i="1"/>
  <c r="F241" i="1"/>
  <c r="E241" i="1"/>
  <c r="B241" i="1"/>
  <c r="BA240" i="1"/>
  <c r="AM240" i="1"/>
  <c r="AL240" i="1"/>
  <c r="AK240" i="1"/>
  <c r="AJ240" i="1"/>
  <c r="AD240" i="1"/>
  <c r="S240" i="1"/>
  <c r="Q240" i="1"/>
  <c r="P240" i="1"/>
  <c r="O240" i="1"/>
  <c r="L240" i="1"/>
  <c r="I240" i="1"/>
  <c r="H240" i="1"/>
  <c r="G240" i="1"/>
  <c r="F240" i="1"/>
  <c r="E240" i="1"/>
  <c r="B240" i="1"/>
  <c r="BA239" i="1"/>
  <c r="AM239" i="1"/>
  <c r="AL239" i="1"/>
  <c r="AK239" i="1"/>
  <c r="AJ239" i="1"/>
  <c r="AD239" i="1"/>
  <c r="S239" i="1"/>
  <c r="Q239" i="1"/>
  <c r="P239" i="1"/>
  <c r="O239" i="1"/>
  <c r="L239" i="1"/>
  <c r="I239" i="1"/>
  <c r="H239" i="1"/>
  <c r="G239" i="1"/>
  <c r="F239" i="1"/>
  <c r="E239" i="1"/>
  <c r="AW239" i="1"/>
  <c r="AX239" i="1"/>
  <c r="B239" i="1"/>
  <c r="BA77" i="1"/>
  <c r="AM77" i="1"/>
  <c r="AL77" i="1"/>
  <c r="AK77" i="1"/>
  <c r="AJ77" i="1"/>
  <c r="AD77" i="1"/>
  <c r="S77" i="1"/>
  <c r="Q77" i="1"/>
  <c r="P77" i="1"/>
  <c r="O77" i="1"/>
  <c r="L77" i="1"/>
  <c r="I77" i="1"/>
  <c r="H77" i="1"/>
  <c r="G77" i="1"/>
  <c r="F77" i="1"/>
  <c r="E77" i="1"/>
  <c r="B77" i="1"/>
  <c r="BA238" i="1"/>
  <c r="AM238" i="1"/>
  <c r="AL238" i="1"/>
  <c r="AK238" i="1"/>
  <c r="AJ238" i="1"/>
  <c r="AD238" i="1"/>
  <c r="S238" i="1"/>
  <c r="Q238" i="1"/>
  <c r="P238" i="1"/>
  <c r="O238" i="1"/>
  <c r="L238" i="1"/>
  <c r="I238" i="1"/>
  <c r="H238" i="1"/>
  <c r="G238" i="1"/>
  <c r="F238" i="1"/>
  <c r="E238" i="1"/>
  <c r="B238" i="1"/>
  <c r="BA237" i="1"/>
  <c r="AM237" i="1"/>
  <c r="AL237" i="1"/>
  <c r="AK237" i="1"/>
  <c r="AJ237" i="1"/>
  <c r="AD237" i="1"/>
  <c r="S237" i="1"/>
  <c r="Q237" i="1"/>
  <c r="P237" i="1"/>
  <c r="O237" i="1"/>
  <c r="L237" i="1"/>
  <c r="I237" i="1"/>
  <c r="H237" i="1"/>
  <c r="G237" i="1"/>
  <c r="F237" i="1"/>
  <c r="E237" i="1"/>
  <c r="B237" i="1"/>
  <c r="BA236" i="1"/>
  <c r="AM236" i="1"/>
  <c r="AL236" i="1"/>
  <c r="AK236" i="1"/>
  <c r="AJ236" i="1"/>
  <c r="AD236" i="1"/>
  <c r="S236" i="1"/>
  <c r="Q236" i="1"/>
  <c r="P236" i="1"/>
  <c r="O236" i="1"/>
  <c r="L236" i="1"/>
  <c r="I236" i="1"/>
  <c r="H236" i="1"/>
  <c r="G236" i="1"/>
  <c r="F236" i="1"/>
  <c r="E236" i="1"/>
  <c r="AW236" i="1"/>
  <c r="AX236" i="1"/>
  <c r="B236" i="1"/>
  <c r="BA5" i="1"/>
  <c r="AM5" i="1"/>
  <c r="AL5" i="1"/>
  <c r="AK5" i="1"/>
  <c r="AJ5" i="1"/>
  <c r="AD5" i="1"/>
  <c r="S5" i="1"/>
  <c r="Q5" i="1"/>
  <c r="P5" i="1"/>
  <c r="O5" i="1"/>
  <c r="L5" i="1"/>
  <c r="I5" i="1"/>
  <c r="H5" i="1"/>
  <c r="G5" i="1"/>
  <c r="F5" i="1"/>
  <c r="E5" i="1"/>
  <c r="B5" i="1"/>
  <c r="BA235" i="1"/>
  <c r="AM235" i="1"/>
  <c r="AL235" i="1"/>
  <c r="AK235" i="1"/>
  <c r="AJ235" i="1"/>
  <c r="AD235" i="1"/>
  <c r="S235" i="1"/>
  <c r="Q235" i="1"/>
  <c r="P235" i="1"/>
  <c r="O235" i="1"/>
  <c r="L235" i="1"/>
  <c r="I235" i="1"/>
  <c r="H235" i="1"/>
  <c r="G235" i="1"/>
  <c r="F235" i="1"/>
  <c r="E235" i="1"/>
  <c r="B235" i="1"/>
  <c r="BA65" i="1"/>
  <c r="AM65" i="1"/>
  <c r="AL65" i="1"/>
  <c r="AK65" i="1"/>
  <c r="AJ65" i="1"/>
  <c r="AD65" i="1"/>
  <c r="S65" i="1"/>
  <c r="Q65" i="1"/>
  <c r="P65" i="1"/>
  <c r="O65" i="1"/>
  <c r="L65" i="1"/>
  <c r="I65" i="1"/>
  <c r="H65" i="1"/>
  <c r="G65" i="1"/>
  <c r="F65" i="1"/>
  <c r="E65" i="1"/>
  <c r="B65" i="1"/>
  <c r="BA102" i="1"/>
  <c r="AM102" i="1"/>
  <c r="AL102" i="1"/>
  <c r="AK102" i="1"/>
  <c r="AJ102" i="1"/>
  <c r="AD102" i="1"/>
  <c r="S102" i="1"/>
  <c r="Q102" i="1"/>
  <c r="P102" i="1"/>
  <c r="O102" i="1"/>
  <c r="L102" i="1"/>
  <c r="I102" i="1"/>
  <c r="H102" i="1"/>
  <c r="G102" i="1"/>
  <c r="F102" i="1"/>
  <c r="E102" i="1"/>
  <c r="AW102" i="1"/>
  <c r="AX102" i="1"/>
  <c r="B102" i="1"/>
  <c r="BA234" i="1"/>
  <c r="AM234" i="1"/>
  <c r="AL234" i="1"/>
  <c r="AK234" i="1"/>
  <c r="AJ234" i="1"/>
  <c r="AD234" i="1"/>
  <c r="S234" i="1"/>
  <c r="Q234" i="1"/>
  <c r="P234" i="1"/>
  <c r="O234" i="1"/>
  <c r="L234" i="1"/>
  <c r="I234" i="1"/>
  <c r="H234" i="1"/>
  <c r="G234" i="1"/>
  <c r="F234" i="1"/>
  <c r="E234" i="1"/>
  <c r="B234" i="1"/>
  <c r="BA233" i="1"/>
  <c r="AM233" i="1"/>
  <c r="AL233" i="1"/>
  <c r="AK233" i="1"/>
  <c r="AJ233" i="1"/>
  <c r="AD233" i="1"/>
  <c r="S233" i="1"/>
  <c r="Q233" i="1"/>
  <c r="P233" i="1"/>
  <c r="O233" i="1"/>
  <c r="L233" i="1"/>
  <c r="I233" i="1"/>
  <c r="H233" i="1"/>
  <c r="G233" i="1"/>
  <c r="F233" i="1"/>
  <c r="E233" i="1"/>
  <c r="B233" i="1"/>
  <c r="BA46" i="1"/>
  <c r="AM46" i="1"/>
  <c r="AL46" i="1"/>
  <c r="AK46" i="1"/>
  <c r="AJ46" i="1"/>
  <c r="AD46" i="1"/>
  <c r="S46" i="1"/>
  <c r="Q46" i="1"/>
  <c r="P46" i="1"/>
  <c r="O46" i="1"/>
  <c r="L46" i="1"/>
  <c r="I46" i="1"/>
  <c r="H46" i="1"/>
  <c r="G46" i="1"/>
  <c r="F46" i="1"/>
  <c r="E46" i="1"/>
  <c r="B46" i="1"/>
  <c r="BA232" i="1"/>
  <c r="AM232" i="1"/>
  <c r="AL232" i="1"/>
  <c r="AK232" i="1"/>
  <c r="AJ232" i="1"/>
  <c r="AD232" i="1"/>
  <c r="S232" i="1"/>
  <c r="Q232" i="1"/>
  <c r="P232" i="1"/>
  <c r="O232" i="1"/>
  <c r="L232" i="1"/>
  <c r="I232" i="1"/>
  <c r="H232" i="1"/>
  <c r="G232" i="1"/>
  <c r="F232" i="1"/>
  <c r="E232" i="1"/>
  <c r="AW232" i="1"/>
  <c r="AX232" i="1"/>
  <c r="B232" i="1"/>
  <c r="BA57" i="1"/>
  <c r="AM57" i="1"/>
  <c r="AL57" i="1"/>
  <c r="AK57" i="1"/>
  <c r="AJ57" i="1"/>
  <c r="AD57" i="1"/>
  <c r="S57" i="1"/>
  <c r="Q57" i="1"/>
  <c r="P57" i="1"/>
  <c r="O57" i="1"/>
  <c r="L57" i="1"/>
  <c r="I57" i="1"/>
  <c r="H57" i="1"/>
  <c r="G57" i="1"/>
  <c r="F57" i="1"/>
  <c r="E57" i="1"/>
  <c r="B57" i="1"/>
  <c r="BA231" i="1"/>
  <c r="AM231" i="1"/>
  <c r="AL231" i="1"/>
  <c r="AK231" i="1"/>
  <c r="AJ231" i="1"/>
  <c r="AD231" i="1"/>
  <c r="S231" i="1"/>
  <c r="Q231" i="1"/>
  <c r="P231" i="1"/>
  <c r="O231" i="1"/>
  <c r="L231" i="1"/>
  <c r="I231" i="1"/>
  <c r="H231" i="1"/>
  <c r="G231" i="1"/>
  <c r="F231" i="1"/>
  <c r="E231" i="1"/>
  <c r="B231" i="1"/>
  <c r="BA230" i="1"/>
  <c r="AM230" i="1"/>
  <c r="AL230" i="1"/>
  <c r="AK230" i="1"/>
  <c r="AJ230" i="1"/>
  <c r="AD230" i="1"/>
  <c r="S230" i="1"/>
  <c r="Q230" i="1"/>
  <c r="P230" i="1"/>
  <c r="O230" i="1"/>
  <c r="L230" i="1"/>
  <c r="I230" i="1"/>
  <c r="H230" i="1"/>
  <c r="G230" i="1"/>
  <c r="F230" i="1"/>
  <c r="E230" i="1"/>
  <c r="B230" i="1"/>
  <c r="BA229" i="1"/>
  <c r="AM229" i="1"/>
  <c r="AL229" i="1"/>
  <c r="AK229" i="1"/>
  <c r="AJ229" i="1"/>
  <c r="AD229" i="1"/>
  <c r="S229" i="1"/>
  <c r="Q229" i="1"/>
  <c r="P229" i="1"/>
  <c r="O229" i="1"/>
  <c r="L229" i="1"/>
  <c r="I229" i="1"/>
  <c r="H229" i="1"/>
  <c r="G229" i="1"/>
  <c r="F229" i="1"/>
  <c r="E229" i="1"/>
  <c r="AW229" i="1"/>
  <c r="AX229" i="1"/>
  <c r="B229" i="1"/>
  <c r="BA21" i="1"/>
  <c r="AM21" i="1"/>
  <c r="AL21" i="1"/>
  <c r="AK21" i="1"/>
  <c r="AJ21" i="1"/>
  <c r="AD21" i="1"/>
  <c r="S21" i="1"/>
  <c r="Q21" i="1"/>
  <c r="P21" i="1"/>
  <c r="O21" i="1"/>
  <c r="L21" i="1"/>
  <c r="I21" i="1"/>
  <c r="H21" i="1"/>
  <c r="G21" i="1"/>
  <c r="F21" i="1"/>
  <c r="E21" i="1"/>
  <c r="B21" i="1"/>
  <c r="BA228" i="1"/>
  <c r="AM228" i="1"/>
  <c r="AL228" i="1"/>
  <c r="AK228" i="1"/>
  <c r="AJ228" i="1"/>
  <c r="AD228" i="1"/>
  <c r="S228" i="1"/>
  <c r="Q228" i="1"/>
  <c r="P228" i="1"/>
  <c r="O228" i="1"/>
  <c r="L228" i="1"/>
  <c r="I228" i="1"/>
  <c r="H228" i="1"/>
  <c r="G228" i="1"/>
  <c r="F228" i="1"/>
  <c r="E228" i="1"/>
  <c r="B228" i="1"/>
  <c r="BA16" i="1"/>
  <c r="AM16" i="1"/>
  <c r="AL16" i="1"/>
  <c r="AK16" i="1"/>
  <c r="AJ16" i="1"/>
  <c r="AD16" i="1"/>
  <c r="S16" i="1"/>
  <c r="Q16" i="1"/>
  <c r="P16" i="1"/>
  <c r="O16" i="1"/>
  <c r="L16" i="1"/>
  <c r="I16" i="1"/>
  <c r="H16" i="1"/>
  <c r="G16" i="1"/>
  <c r="F16" i="1"/>
  <c r="E16" i="1"/>
  <c r="B16" i="1"/>
  <c r="BA53" i="1"/>
  <c r="AM53" i="1"/>
  <c r="AL53" i="1"/>
  <c r="AK53" i="1"/>
  <c r="AJ53" i="1"/>
  <c r="AD53" i="1"/>
  <c r="S53" i="1"/>
  <c r="Q53" i="1"/>
  <c r="P53" i="1"/>
  <c r="O53" i="1"/>
  <c r="L53" i="1"/>
  <c r="I53" i="1"/>
  <c r="H53" i="1"/>
  <c r="G53" i="1"/>
  <c r="F53" i="1"/>
  <c r="E53" i="1"/>
  <c r="AW53" i="1"/>
  <c r="AX53" i="1"/>
  <c r="B53" i="1"/>
  <c r="BA227" i="1"/>
  <c r="AM227" i="1"/>
  <c r="AL227" i="1"/>
  <c r="AK227" i="1"/>
  <c r="AJ227" i="1"/>
  <c r="AD227" i="1"/>
  <c r="S227" i="1"/>
  <c r="Q227" i="1"/>
  <c r="P227" i="1"/>
  <c r="O227" i="1"/>
  <c r="L227" i="1"/>
  <c r="I227" i="1"/>
  <c r="H227" i="1"/>
  <c r="G227" i="1"/>
  <c r="F227" i="1"/>
  <c r="E227" i="1"/>
  <c r="B227" i="1"/>
  <c r="BA226" i="1"/>
  <c r="AM226" i="1"/>
  <c r="AL226" i="1"/>
  <c r="AK226" i="1"/>
  <c r="AJ226" i="1"/>
  <c r="AD226" i="1"/>
  <c r="S226" i="1"/>
  <c r="Q226" i="1"/>
  <c r="P226" i="1"/>
  <c r="O226" i="1"/>
  <c r="L226" i="1"/>
  <c r="I226" i="1"/>
  <c r="H226" i="1"/>
  <c r="G226" i="1"/>
  <c r="F226" i="1"/>
  <c r="E226" i="1"/>
  <c r="AW226" i="1"/>
  <c r="AX226" i="1"/>
  <c r="B226" i="1"/>
  <c r="BA225" i="1"/>
  <c r="AM225" i="1"/>
  <c r="AL225" i="1"/>
  <c r="AK225" i="1"/>
  <c r="AJ225" i="1"/>
  <c r="AD225" i="1"/>
  <c r="S225" i="1"/>
  <c r="Q225" i="1"/>
  <c r="P225" i="1"/>
  <c r="O225" i="1"/>
  <c r="L225" i="1"/>
  <c r="I225" i="1"/>
  <c r="H225" i="1"/>
  <c r="G225" i="1"/>
  <c r="F225" i="1"/>
  <c r="E225" i="1"/>
  <c r="B225" i="1"/>
  <c r="BA51" i="1"/>
  <c r="AM51" i="1"/>
  <c r="AL51" i="1"/>
  <c r="AK51" i="1"/>
  <c r="AJ51" i="1"/>
  <c r="AD51" i="1"/>
  <c r="S51" i="1"/>
  <c r="Q51" i="1"/>
  <c r="P51" i="1"/>
  <c r="O51" i="1"/>
  <c r="L51" i="1"/>
  <c r="I51" i="1"/>
  <c r="H51" i="1"/>
  <c r="G51" i="1"/>
  <c r="F51" i="1"/>
  <c r="E51" i="1"/>
  <c r="AW51" i="1"/>
  <c r="AX51" i="1"/>
  <c r="B51" i="1"/>
  <c r="BA224" i="1"/>
  <c r="AM224" i="1"/>
  <c r="AL224" i="1"/>
  <c r="AK224" i="1"/>
  <c r="AJ224" i="1"/>
  <c r="AD224" i="1"/>
  <c r="S224" i="1"/>
  <c r="Q224" i="1"/>
  <c r="P224" i="1"/>
  <c r="O224" i="1"/>
  <c r="L224" i="1"/>
  <c r="I224" i="1"/>
  <c r="H224" i="1"/>
  <c r="G224" i="1"/>
  <c r="F224" i="1"/>
  <c r="E224" i="1"/>
  <c r="B224" i="1"/>
  <c r="BA223" i="1"/>
  <c r="AM223" i="1"/>
  <c r="AL223" i="1"/>
  <c r="AK223" i="1"/>
  <c r="AJ223" i="1"/>
  <c r="AD223" i="1"/>
  <c r="S223" i="1"/>
  <c r="Q223" i="1"/>
  <c r="P223" i="1"/>
  <c r="O223" i="1"/>
  <c r="L223" i="1"/>
  <c r="I223" i="1"/>
  <c r="H223" i="1"/>
  <c r="G223" i="1"/>
  <c r="F223" i="1"/>
  <c r="E223" i="1"/>
  <c r="AW223" i="1"/>
  <c r="AX223" i="1"/>
  <c r="B223" i="1"/>
  <c r="BA222" i="1"/>
  <c r="AM222" i="1"/>
  <c r="AL222" i="1"/>
  <c r="AK222" i="1"/>
  <c r="AJ222" i="1"/>
  <c r="AD222" i="1"/>
  <c r="S222" i="1"/>
  <c r="Q222" i="1"/>
  <c r="P222" i="1"/>
  <c r="O222" i="1"/>
  <c r="L222" i="1"/>
  <c r="I222" i="1"/>
  <c r="H222" i="1"/>
  <c r="G222" i="1"/>
  <c r="F222" i="1"/>
  <c r="E222" i="1"/>
  <c r="B222" i="1"/>
  <c r="BA64" i="1"/>
  <c r="AM64" i="1"/>
  <c r="AL64" i="1"/>
  <c r="AK64" i="1"/>
  <c r="AJ64" i="1"/>
  <c r="AD64" i="1"/>
  <c r="S64" i="1"/>
  <c r="Q64" i="1"/>
  <c r="P64" i="1"/>
  <c r="O64" i="1"/>
  <c r="L64" i="1"/>
  <c r="I64" i="1"/>
  <c r="H64" i="1"/>
  <c r="G64" i="1"/>
  <c r="F64" i="1"/>
  <c r="E64" i="1"/>
  <c r="AW64" i="1"/>
  <c r="AX64" i="1"/>
  <c r="B64" i="1"/>
  <c r="BA221" i="1"/>
  <c r="AM221" i="1"/>
  <c r="AL221" i="1"/>
  <c r="AK221" i="1"/>
  <c r="AJ221" i="1"/>
  <c r="AD221" i="1"/>
  <c r="S221" i="1"/>
  <c r="Q221" i="1"/>
  <c r="P221" i="1"/>
  <c r="O221" i="1"/>
  <c r="L221" i="1"/>
  <c r="I221" i="1"/>
  <c r="H221" i="1"/>
  <c r="G221" i="1"/>
  <c r="F221" i="1"/>
  <c r="E221" i="1"/>
  <c r="B221" i="1"/>
  <c r="BA220" i="1"/>
  <c r="AM220" i="1"/>
  <c r="AL220" i="1"/>
  <c r="AK220" i="1"/>
  <c r="AJ220" i="1"/>
  <c r="AD220" i="1"/>
  <c r="S220" i="1"/>
  <c r="Q220" i="1"/>
  <c r="P220" i="1"/>
  <c r="O220" i="1"/>
  <c r="L220" i="1"/>
  <c r="I220" i="1"/>
  <c r="H220" i="1"/>
  <c r="G220" i="1"/>
  <c r="F220" i="1"/>
  <c r="E220" i="1"/>
  <c r="AW220" i="1"/>
  <c r="AX220" i="1"/>
  <c r="B220" i="1"/>
  <c r="BA219" i="1"/>
  <c r="AM219" i="1"/>
  <c r="AL219" i="1"/>
  <c r="AK219" i="1"/>
  <c r="AJ219" i="1"/>
  <c r="AD219" i="1"/>
  <c r="S219" i="1"/>
  <c r="Q219" i="1"/>
  <c r="P219" i="1"/>
  <c r="O219" i="1"/>
  <c r="L219" i="1"/>
  <c r="I219" i="1"/>
  <c r="H219" i="1"/>
  <c r="G219" i="1"/>
  <c r="F219" i="1"/>
  <c r="E219" i="1"/>
  <c r="B219" i="1"/>
  <c r="BA218" i="1"/>
  <c r="AM218" i="1"/>
  <c r="AL218" i="1"/>
  <c r="AK218" i="1"/>
  <c r="AJ218" i="1"/>
  <c r="AD218" i="1"/>
  <c r="S218" i="1"/>
  <c r="Q218" i="1"/>
  <c r="P218" i="1"/>
  <c r="O218" i="1"/>
  <c r="L218" i="1"/>
  <c r="I218" i="1"/>
  <c r="H218" i="1"/>
  <c r="G218" i="1"/>
  <c r="F218" i="1"/>
  <c r="E218" i="1"/>
  <c r="AW218" i="1"/>
  <c r="AX218" i="1"/>
  <c r="B218" i="1"/>
  <c r="BA39" i="1"/>
  <c r="AM39" i="1"/>
  <c r="AL39" i="1"/>
  <c r="AK39" i="1"/>
  <c r="AJ39" i="1"/>
  <c r="AD39" i="1"/>
  <c r="S39" i="1"/>
  <c r="Q39" i="1"/>
  <c r="P39" i="1"/>
  <c r="O39" i="1"/>
  <c r="L39" i="1"/>
  <c r="I39" i="1"/>
  <c r="H39" i="1"/>
  <c r="G39" i="1"/>
  <c r="F39" i="1"/>
  <c r="E39" i="1"/>
  <c r="B39" i="1"/>
  <c r="BA217" i="1"/>
  <c r="AM217" i="1"/>
  <c r="AL217" i="1"/>
  <c r="AK217" i="1"/>
  <c r="AJ217" i="1"/>
  <c r="AD217" i="1"/>
  <c r="S217" i="1"/>
  <c r="Q217" i="1"/>
  <c r="P217" i="1"/>
  <c r="O217" i="1"/>
  <c r="L217" i="1"/>
  <c r="I217" i="1"/>
  <c r="H217" i="1"/>
  <c r="G217" i="1"/>
  <c r="F217" i="1"/>
  <c r="E217" i="1"/>
  <c r="AW217" i="1"/>
  <c r="AX217" i="1"/>
  <c r="B217" i="1"/>
  <c r="BA43" i="1"/>
  <c r="AM43" i="1"/>
  <c r="AL43" i="1"/>
  <c r="AK43" i="1"/>
  <c r="AJ43" i="1"/>
  <c r="AD43" i="1"/>
  <c r="S43" i="1"/>
  <c r="Q43" i="1"/>
  <c r="P43" i="1"/>
  <c r="O43" i="1"/>
  <c r="L43" i="1"/>
  <c r="I43" i="1"/>
  <c r="H43" i="1"/>
  <c r="G43" i="1"/>
  <c r="F43" i="1"/>
  <c r="E43" i="1"/>
  <c r="B43" i="1"/>
  <c r="BA216" i="1"/>
  <c r="AM216" i="1"/>
  <c r="AL216" i="1"/>
  <c r="AK216" i="1"/>
  <c r="AJ216" i="1"/>
  <c r="AD216" i="1"/>
  <c r="S216" i="1"/>
  <c r="Q216" i="1"/>
  <c r="P216" i="1"/>
  <c r="O216" i="1"/>
  <c r="L216" i="1"/>
  <c r="I216" i="1"/>
  <c r="H216" i="1"/>
  <c r="G216" i="1"/>
  <c r="F216" i="1"/>
  <c r="E216" i="1"/>
  <c r="AW216" i="1"/>
  <c r="AX216" i="1"/>
  <c r="B216" i="1"/>
  <c r="BA215" i="1"/>
  <c r="AM215" i="1"/>
  <c r="AL215" i="1"/>
  <c r="AK215" i="1"/>
  <c r="AJ215" i="1"/>
  <c r="AD215" i="1"/>
  <c r="S215" i="1"/>
  <c r="Q215" i="1"/>
  <c r="P215" i="1"/>
  <c r="O215" i="1"/>
  <c r="L215" i="1"/>
  <c r="I215" i="1"/>
  <c r="H215" i="1"/>
  <c r="G215" i="1"/>
  <c r="F215" i="1"/>
  <c r="E215" i="1"/>
  <c r="B215" i="1"/>
  <c r="BA214" i="1"/>
  <c r="AM214" i="1"/>
  <c r="AL214" i="1"/>
  <c r="AK214" i="1"/>
  <c r="AJ214" i="1"/>
  <c r="AD214" i="1"/>
  <c r="S214" i="1"/>
  <c r="Q214" i="1"/>
  <c r="P214" i="1"/>
  <c r="O214" i="1"/>
  <c r="L214" i="1"/>
  <c r="I214" i="1"/>
  <c r="H214" i="1"/>
  <c r="G214" i="1"/>
  <c r="F214" i="1"/>
  <c r="E214" i="1"/>
  <c r="AW214" i="1"/>
  <c r="AX214" i="1"/>
  <c r="B214" i="1"/>
  <c r="BA213" i="1"/>
  <c r="AM213" i="1"/>
  <c r="AL213" i="1"/>
  <c r="AK213" i="1"/>
  <c r="AJ213" i="1"/>
  <c r="AD213" i="1"/>
  <c r="S213" i="1"/>
  <c r="Q213" i="1"/>
  <c r="P213" i="1"/>
  <c r="O213" i="1"/>
  <c r="L213" i="1"/>
  <c r="I213" i="1"/>
  <c r="H213" i="1"/>
  <c r="G213" i="1"/>
  <c r="F213" i="1"/>
  <c r="E213" i="1"/>
  <c r="B213" i="1"/>
  <c r="BA69" i="1"/>
  <c r="AM69" i="1"/>
  <c r="AL69" i="1"/>
  <c r="AK69" i="1"/>
  <c r="AJ69" i="1"/>
  <c r="AD69" i="1"/>
  <c r="S69" i="1"/>
  <c r="Q69" i="1"/>
  <c r="P69" i="1"/>
  <c r="O69" i="1"/>
  <c r="L69" i="1"/>
  <c r="I69" i="1"/>
  <c r="H69" i="1"/>
  <c r="G69" i="1"/>
  <c r="F69" i="1"/>
  <c r="E69" i="1"/>
  <c r="AW69" i="1"/>
  <c r="AX69" i="1"/>
  <c r="B69" i="1"/>
  <c r="BA212" i="1"/>
  <c r="AM212" i="1"/>
  <c r="AL212" i="1"/>
  <c r="AK212" i="1"/>
  <c r="AJ212" i="1"/>
  <c r="AD212" i="1"/>
  <c r="S212" i="1"/>
  <c r="Q212" i="1"/>
  <c r="P212" i="1"/>
  <c r="O212" i="1"/>
  <c r="L212" i="1"/>
  <c r="I212" i="1"/>
  <c r="H212" i="1"/>
  <c r="G212" i="1"/>
  <c r="F212" i="1"/>
  <c r="E212" i="1"/>
  <c r="B212" i="1"/>
  <c r="BA211" i="1"/>
  <c r="AM211" i="1"/>
  <c r="AL211" i="1"/>
  <c r="AK211" i="1"/>
  <c r="AJ211" i="1"/>
  <c r="AD211" i="1"/>
  <c r="S211" i="1"/>
  <c r="Q211" i="1"/>
  <c r="P211" i="1"/>
  <c r="O211" i="1"/>
  <c r="L211" i="1"/>
  <c r="I211" i="1"/>
  <c r="H211" i="1"/>
  <c r="G211" i="1"/>
  <c r="F211" i="1"/>
  <c r="E211" i="1"/>
  <c r="AW211" i="1"/>
  <c r="AX211" i="1"/>
  <c r="B211" i="1"/>
  <c r="BA210" i="1"/>
  <c r="AM210" i="1"/>
  <c r="AL210" i="1"/>
  <c r="AK210" i="1"/>
  <c r="AJ210" i="1"/>
  <c r="AD210" i="1"/>
  <c r="S210" i="1"/>
  <c r="Q210" i="1"/>
  <c r="P210" i="1"/>
  <c r="O210" i="1"/>
  <c r="L210" i="1"/>
  <c r="I210" i="1"/>
  <c r="H210" i="1"/>
  <c r="G210" i="1"/>
  <c r="F210" i="1"/>
  <c r="E210" i="1"/>
  <c r="B210" i="1"/>
  <c r="BA209" i="1"/>
  <c r="AM209" i="1"/>
  <c r="AL209" i="1"/>
  <c r="AK209" i="1"/>
  <c r="AJ209" i="1"/>
  <c r="AD209" i="1"/>
  <c r="S209" i="1"/>
  <c r="Q209" i="1"/>
  <c r="P209" i="1"/>
  <c r="O209" i="1"/>
  <c r="L209" i="1"/>
  <c r="I209" i="1"/>
  <c r="H209" i="1"/>
  <c r="G209" i="1"/>
  <c r="F209" i="1"/>
  <c r="E209" i="1"/>
  <c r="AW209" i="1"/>
  <c r="AX209" i="1"/>
  <c r="B209" i="1"/>
  <c r="BA208" i="1"/>
  <c r="AM208" i="1"/>
  <c r="AL208" i="1"/>
  <c r="AK208" i="1"/>
  <c r="AJ208" i="1"/>
  <c r="AD208" i="1"/>
  <c r="S208" i="1"/>
  <c r="Q208" i="1"/>
  <c r="P208" i="1"/>
  <c r="O208" i="1"/>
  <c r="L208" i="1"/>
  <c r="I208" i="1"/>
  <c r="H208" i="1"/>
  <c r="G208" i="1"/>
  <c r="F208" i="1"/>
  <c r="E208" i="1"/>
  <c r="B208" i="1"/>
  <c r="BA207" i="1"/>
  <c r="AM207" i="1"/>
  <c r="AL207" i="1"/>
  <c r="AK207" i="1"/>
  <c r="AJ207" i="1"/>
  <c r="AD207" i="1"/>
  <c r="S207" i="1"/>
  <c r="Q207" i="1"/>
  <c r="P207" i="1"/>
  <c r="O207" i="1"/>
  <c r="L207" i="1"/>
  <c r="I207" i="1"/>
  <c r="H207" i="1"/>
  <c r="G207" i="1"/>
  <c r="F207" i="1"/>
  <c r="E207" i="1"/>
  <c r="AW207" i="1"/>
  <c r="AX207" i="1"/>
  <c r="B207" i="1"/>
  <c r="BA32" i="1"/>
  <c r="AM32" i="1"/>
  <c r="AL32" i="1"/>
  <c r="AK32" i="1"/>
  <c r="AJ32" i="1"/>
  <c r="AD32" i="1"/>
  <c r="S32" i="1"/>
  <c r="Q32" i="1"/>
  <c r="P32" i="1"/>
  <c r="O32" i="1"/>
  <c r="L32" i="1"/>
  <c r="I32" i="1"/>
  <c r="H32" i="1"/>
  <c r="G32" i="1"/>
  <c r="F32" i="1"/>
  <c r="E32" i="1"/>
  <c r="AW32" i="1"/>
  <c r="AX32" i="1"/>
  <c r="B32" i="1"/>
  <c r="BA206" i="1"/>
  <c r="AM206" i="1"/>
  <c r="AL206" i="1"/>
  <c r="AK206" i="1"/>
  <c r="AJ206" i="1"/>
  <c r="AD206" i="1"/>
  <c r="S206" i="1"/>
  <c r="Q206" i="1"/>
  <c r="P206" i="1"/>
  <c r="O206" i="1"/>
  <c r="L206" i="1"/>
  <c r="I206" i="1"/>
  <c r="H206" i="1"/>
  <c r="G206" i="1"/>
  <c r="F206" i="1"/>
  <c r="E206" i="1"/>
  <c r="AW206" i="1"/>
  <c r="AX206" i="1"/>
  <c r="B206" i="1"/>
  <c r="BA205" i="1"/>
  <c r="AM205" i="1"/>
  <c r="AL205" i="1"/>
  <c r="AK205" i="1"/>
  <c r="AJ205" i="1"/>
  <c r="AD205" i="1"/>
  <c r="S205" i="1"/>
  <c r="Q205" i="1"/>
  <c r="P205" i="1"/>
  <c r="O205" i="1"/>
  <c r="L205" i="1"/>
  <c r="I205" i="1"/>
  <c r="H205" i="1"/>
  <c r="G205" i="1"/>
  <c r="F205" i="1"/>
  <c r="E205" i="1"/>
  <c r="B205" i="1"/>
  <c r="BA204" i="1"/>
  <c r="AM204" i="1"/>
  <c r="AL204" i="1"/>
  <c r="AK204" i="1"/>
  <c r="AJ204" i="1"/>
  <c r="AD204" i="1"/>
  <c r="S204" i="1"/>
  <c r="Q204" i="1"/>
  <c r="P204" i="1"/>
  <c r="O204" i="1"/>
  <c r="L204" i="1"/>
  <c r="I204" i="1"/>
  <c r="H204" i="1"/>
  <c r="G204" i="1"/>
  <c r="F204" i="1"/>
  <c r="E204" i="1"/>
  <c r="AW204" i="1"/>
  <c r="AX204" i="1"/>
  <c r="B204" i="1"/>
  <c r="BA203" i="1"/>
  <c r="AM203" i="1"/>
  <c r="AL203" i="1"/>
  <c r="AK203" i="1"/>
  <c r="AJ203" i="1"/>
  <c r="AD203" i="1"/>
  <c r="S203" i="1"/>
  <c r="Q203" i="1"/>
  <c r="P203" i="1"/>
  <c r="O203" i="1"/>
  <c r="L203" i="1"/>
  <c r="I203" i="1"/>
  <c r="H203" i="1"/>
  <c r="G203" i="1"/>
  <c r="F203" i="1"/>
  <c r="E203" i="1"/>
  <c r="AW203" i="1"/>
  <c r="AX203" i="1"/>
  <c r="B203" i="1"/>
  <c r="BA202" i="1"/>
  <c r="AM202" i="1"/>
  <c r="AL202" i="1"/>
  <c r="AK202" i="1"/>
  <c r="AJ202" i="1"/>
  <c r="AD202" i="1"/>
  <c r="S202" i="1"/>
  <c r="Q202" i="1"/>
  <c r="P202" i="1"/>
  <c r="O202" i="1"/>
  <c r="L202" i="1"/>
  <c r="I202" i="1"/>
  <c r="H202" i="1"/>
  <c r="G202" i="1"/>
  <c r="F202" i="1"/>
  <c r="E202" i="1"/>
  <c r="AW202" i="1"/>
  <c r="AX202" i="1"/>
  <c r="B202" i="1"/>
  <c r="BA201" i="1"/>
  <c r="AM201" i="1"/>
  <c r="AL201" i="1"/>
  <c r="AK201" i="1"/>
  <c r="AJ201" i="1"/>
  <c r="AD201" i="1"/>
  <c r="S201" i="1"/>
  <c r="Q201" i="1"/>
  <c r="P201" i="1"/>
  <c r="O201" i="1"/>
  <c r="L201" i="1"/>
  <c r="I201" i="1"/>
  <c r="H201" i="1"/>
  <c r="G201" i="1"/>
  <c r="F201" i="1"/>
  <c r="E201" i="1"/>
  <c r="B201" i="1"/>
  <c r="BA200" i="1"/>
  <c r="AM200" i="1"/>
  <c r="AL200" i="1"/>
  <c r="AK200" i="1"/>
  <c r="AJ200" i="1"/>
  <c r="AD200" i="1"/>
  <c r="S200" i="1"/>
  <c r="Q200" i="1"/>
  <c r="P200" i="1"/>
  <c r="O200" i="1"/>
  <c r="L200" i="1"/>
  <c r="I200" i="1"/>
  <c r="H200" i="1"/>
  <c r="G200" i="1"/>
  <c r="F200" i="1"/>
  <c r="E200" i="1"/>
  <c r="AW200" i="1"/>
  <c r="AX200" i="1"/>
  <c r="B200" i="1"/>
  <c r="BA199" i="1"/>
  <c r="AM199" i="1"/>
  <c r="AL199" i="1"/>
  <c r="AK199" i="1"/>
  <c r="AJ199" i="1"/>
  <c r="AD199" i="1"/>
  <c r="S199" i="1"/>
  <c r="Q199" i="1"/>
  <c r="P199" i="1"/>
  <c r="O199" i="1"/>
  <c r="L199" i="1"/>
  <c r="I199" i="1"/>
  <c r="H199" i="1"/>
  <c r="G199" i="1"/>
  <c r="F199" i="1"/>
  <c r="E199" i="1"/>
  <c r="AW199" i="1"/>
  <c r="AX199" i="1"/>
  <c r="B199" i="1"/>
  <c r="BA198" i="1"/>
  <c r="E198" i="1"/>
  <c r="F198" i="1"/>
  <c r="G198" i="1"/>
  <c r="H198" i="1"/>
  <c r="AW198" i="1"/>
  <c r="AX198" i="1"/>
  <c r="AM198" i="1"/>
  <c r="AL198" i="1"/>
  <c r="AK198" i="1"/>
  <c r="AJ198" i="1"/>
  <c r="AD198" i="1"/>
  <c r="S198" i="1"/>
  <c r="Q198" i="1"/>
  <c r="P198" i="1"/>
  <c r="O198" i="1"/>
  <c r="L198" i="1"/>
  <c r="I198" i="1"/>
  <c r="B198" i="1"/>
  <c r="BA197" i="1"/>
  <c r="AM197" i="1"/>
  <c r="AL197" i="1"/>
  <c r="AK197" i="1"/>
  <c r="AJ197" i="1"/>
  <c r="AD197" i="1"/>
  <c r="S197" i="1"/>
  <c r="Q197" i="1"/>
  <c r="P197" i="1"/>
  <c r="O197" i="1"/>
  <c r="L197" i="1"/>
  <c r="I197" i="1"/>
  <c r="H197" i="1"/>
  <c r="G197" i="1"/>
  <c r="F197" i="1"/>
  <c r="E197" i="1"/>
  <c r="B197" i="1"/>
  <c r="BA196" i="1"/>
  <c r="AM196" i="1"/>
  <c r="AL196" i="1"/>
  <c r="AK196" i="1"/>
  <c r="AJ196" i="1"/>
  <c r="AD196" i="1"/>
  <c r="S196" i="1"/>
  <c r="Q196" i="1"/>
  <c r="P196" i="1"/>
  <c r="O196" i="1"/>
  <c r="L196" i="1"/>
  <c r="I196" i="1"/>
  <c r="H196" i="1"/>
  <c r="G196" i="1"/>
  <c r="F196" i="1"/>
  <c r="E196" i="1"/>
  <c r="AW196" i="1"/>
  <c r="AX196" i="1"/>
  <c r="B196" i="1"/>
  <c r="BA195" i="1"/>
  <c r="E195" i="1"/>
  <c r="F195" i="1"/>
  <c r="G195" i="1"/>
  <c r="H195" i="1"/>
  <c r="AW195" i="1"/>
  <c r="AX195" i="1"/>
  <c r="AM195" i="1"/>
  <c r="AL195" i="1"/>
  <c r="AK195" i="1"/>
  <c r="AJ195" i="1"/>
  <c r="AD195" i="1"/>
  <c r="S195" i="1"/>
  <c r="Q195" i="1"/>
  <c r="P195" i="1"/>
  <c r="O195" i="1"/>
  <c r="L195" i="1"/>
  <c r="I195" i="1"/>
  <c r="B195" i="1"/>
  <c r="BA194" i="1"/>
  <c r="E194" i="1"/>
  <c r="F194" i="1"/>
  <c r="G194" i="1"/>
  <c r="H194" i="1"/>
  <c r="AW194" i="1"/>
  <c r="AX194" i="1"/>
  <c r="AM194" i="1"/>
  <c r="AL194" i="1"/>
  <c r="AK194" i="1"/>
  <c r="AJ194" i="1"/>
  <c r="AD194" i="1"/>
  <c r="S194" i="1"/>
  <c r="Q194" i="1"/>
  <c r="P194" i="1"/>
  <c r="O194" i="1"/>
  <c r="L194" i="1"/>
  <c r="I194" i="1"/>
  <c r="B194" i="1"/>
  <c r="BA193" i="1"/>
  <c r="AM193" i="1"/>
  <c r="AL193" i="1"/>
  <c r="AK193" i="1"/>
  <c r="AJ193" i="1"/>
  <c r="AD193" i="1"/>
  <c r="S193" i="1"/>
  <c r="Q193" i="1"/>
  <c r="P193" i="1"/>
  <c r="O193" i="1"/>
  <c r="L193" i="1"/>
  <c r="I193" i="1"/>
  <c r="H193" i="1"/>
  <c r="G193" i="1"/>
  <c r="F193" i="1"/>
  <c r="E193" i="1"/>
  <c r="B193" i="1"/>
  <c r="BA192" i="1"/>
  <c r="AM192" i="1"/>
  <c r="AL192" i="1"/>
  <c r="AK192" i="1"/>
  <c r="AJ192" i="1"/>
  <c r="AD192" i="1"/>
  <c r="S192" i="1"/>
  <c r="Q192" i="1"/>
  <c r="P192" i="1"/>
  <c r="O192" i="1"/>
  <c r="L192" i="1"/>
  <c r="I192" i="1"/>
  <c r="H192" i="1"/>
  <c r="G192" i="1"/>
  <c r="F192" i="1"/>
  <c r="E192" i="1"/>
  <c r="AW192" i="1"/>
  <c r="AX192" i="1"/>
  <c r="B192" i="1"/>
  <c r="BA191" i="1"/>
  <c r="E191" i="1"/>
  <c r="F191" i="1"/>
  <c r="G191" i="1"/>
  <c r="H191" i="1"/>
  <c r="AW191" i="1"/>
  <c r="AX191" i="1"/>
  <c r="AM191" i="1"/>
  <c r="AL191" i="1"/>
  <c r="AK191" i="1"/>
  <c r="AJ191" i="1"/>
  <c r="AD191" i="1"/>
  <c r="S191" i="1"/>
  <c r="Q191" i="1"/>
  <c r="P191" i="1"/>
  <c r="O191" i="1"/>
  <c r="L191" i="1"/>
  <c r="I191" i="1"/>
  <c r="B191" i="1"/>
  <c r="BA70" i="1"/>
  <c r="E70" i="1"/>
  <c r="F70" i="1"/>
  <c r="G70" i="1"/>
  <c r="H70" i="1"/>
  <c r="AW70" i="1"/>
  <c r="AK70" i="1"/>
  <c r="AX70" i="1"/>
  <c r="AM70" i="1"/>
  <c r="AL70" i="1"/>
  <c r="AJ70" i="1"/>
  <c r="AD70" i="1"/>
  <c r="S70" i="1"/>
  <c r="Q70" i="1"/>
  <c r="P70" i="1"/>
  <c r="O70" i="1"/>
  <c r="L70" i="1"/>
  <c r="I70" i="1"/>
  <c r="B70" i="1"/>
  <c r="BA190" i="1"/>
  <c r="AM190" i="1"/>
  <c r="AL190" i="1"/>
  <c r="AK190" i="1"/>
  <c r="AJ190" i="1"/>
  <c r="AD190" i="1"/>
  <c r="S190" i="1"/>
  <c r="Q190" i="1"/>
  <c r="P190" i="1"/>
  <c r="O190" i="1"/>
  <c r="L190" i="1"/>
  <c r="I190" i="1"/>
  <c r="H190" i="1"/>
  <c r="G190" i="1"/>
  <c r="F190" i="1"/>
  <c r="E190" i="1"/>
  <c r="B190" i="1"/>
  <c r="BA189" i="1"/>
  <c r="AM189" i="1"/>
  <c r="AL189" i="1"/>
  <c r="AK189" i="1"/>
  <c r="AJ189" i="1"/>
  <c r="AD189" i="1"/>
  <c r="S189" i="1"/>
  <c r="Q189" i="1"/>
  <c r="P189" i="1"/>
  <c r="O189" i="1"/>
  <c r="L189" i="1"/>
  <c r="I189" i="1"/>
  <c r="H189" i="1"/>
  <c r="G189" i="1"/>
  <c r="F189" i="1"/>
  <c r="E189" i="1"/>
  <c r="AW189" i="1"/>
  <c r="AX189" i="1"/>
  <c r="B189" i="1"/>
  <c r="BA188" i="1"/>
  <c r="E188" i="1"/>
  <c r="F188" i="1"/>
  <c r="G188" i="1"/>
  <c r="H188" i="1"/>
  <c r="AW188" i="1"/>
  <c r="AX188" i="1"/>
  <c r="AM188" i="1"/>
  <c r="AL188" i="1"/>
  <c r="AK188" i="1"/>
  <c r="AJ188" i="1"/>
  <c r="AD188" i="1"/>
  <c r="S188" i="1"/>
  <c r="Q188" i="1"/>
  <c r="P188" i="1"/>
  <c r="O188" i="1"/>
  <c r="L188" i="1"/>
  <c r="I188" i="1"/>
  <c r="B188" i="1"/>
  <c r="BA187" i="1"/>
  <c r="E187" i="1"/>
  <c r="F187" i="1"/>
  <c r="G187" i="1"/>
  <c r="H187" i="1"/>
  <c r="AW187" i="1"/>
  <c r="AX187" i="1"/>
  <c r="AM187" i="1"/>
  <c r="AL187" i="1"/>
  <c r="AK187" i="1"/>
  <c r="AJ187" i="1"/>
  <c r="AD187" i="1"/>
  <c r="S187" i="1"/>
  <c r="Q187" i="1"/>
  <c r="P187" i="1"/>
  <c r="O187" i="1"/>
  <c r="L187" i="1"/>
  <c r="I187" i="1"/>
  <c r="B187" i="1"/>
  <c r="BA186" i="1"/>
  <c r="AM186" i="1"/>
  <c r="AL186" i="1"/>
  <c r="AK186" i="1"/>
  <c r="AJ186" i="1"/>
  <c r="AD186" i="1"/>
  <c r="S186" i="1"/>
  <c r="Q186" i="1"/>
  <c r="P186" i="1"/>
  <c r="O186" i="1"/>
  <c r="L186" i="1"/>
  <c r="I186" i="1"/>
  <c r="H186" i="1"/>
  <c r="G186" i="1"/>
  <c r="F186" i="1"/>
  <c r="E186" i="1"/>
  <c r="B186" i="1"/>
  <c r="BA185" i="1"/>
  <c r="AM185" i="1"/>
  <c r="AL185" i="1"/>
  <c r="AK185" i="1"/>
  <c r="AJ185" i="1"/>
  <c r="AD185" i="1"/>
  <c r="S185" i="1"/>
  <c r="Q185" i="1"/>
  <c r="P185" i="1"/>
  <c r="O185" i="1"/>
  <c r="L185" i="1"/>
  <c r="I185" i="1"/>
  <c r="H185" i="1"/>
  <c r="G185" i="1"/>
  <c r="F185" i="1"/>
  <c r="E185" i="1"/>
  <c r="AW185" i="1"/>
  <c r="AX185" i="1"/>
  <c r="B185" i="1"/>
  <c r="BA184" i="1"/>
  <c r="E184" i="1"/>
  <c r="F184" i="1"/>
  <c r="G184" i="1"/>
  <c r="H184" i="1"/>
  <c r="AW184" i="1"/>
  <c r="AX184" i="1"/>
  <c r="AM184" i="1"/>
  <c r="AL184" i="1"/>
  <c r="AK184" i="1"/>
  <c r="AJ184" i="1"/>
  <c r="AD184" i="1"/>
  <c r="S184" i="1"/>
  <c r="Q184" i="1"/>
  <c r="P184" i="1"/>
  <c r="O184" i="1"/>
  <c r="L184" i="1"/>
  <c r="I184" i="1"/>
  <c r="B184" i="1"/>
  <c r="BA67" i="1"/>
  <c r="E67" i="1"/>
  <c r="F67" i="1"/>
  <c r="G67" i="1"/>
  <c r="H67" i="1"/>
  <c r="AW67" i="1"/>
  <c r="AK67" i="1"/>
  <c r="AX67" i="1"/>
  <c r="AM67" i="1"/>
  <c r="AL67" i="1"/>
  <c r="AJ67" i="1"/>
  <c r="AD67" i="1"/>
  <c r="S67" i="1"/>
  <c r="Q67" i="1"/>
  <c r="P67" i="1"/>
  <c r="O67" i="1"/>
  <c r="L67" i="1"/>
  <c r="I67" i="1"/>
  <c r="B67" i="1"/>
  <c r="BA75" i="1"/>
  <c r="AM75" i="1"/>
  <c r="AL75" i="1"/>
  <c r="AK75" i="1"/>
  <c r="AJ75" i="1"/>
  <c r="AD75" i="1"/>
  <c r="S75" i="1"/>
  <c r="Q75" i="1"/>
  <c r="P75" i="1"/>
  <c r="O75" i="1"/>
  <c r="L75" i="1"/>
  <c r="I75" i="1"/>
  <c r="H75" i="1"/>
  <c r="G75" i="1"/>
  <c r="F75" i="1"/>
  <c r="E75" i="1"/>
  <c r="B75" i="1"/>
  <c r="BA183" i="1"/>
  <c r="AM183" i="1"/>
  <c r="AL183" i="1"/>
  <c r="AK183" i="1"/>
  <c r="AJ183" i="1"/>
  <c r="AD183" i="1"/>
  <c r="S183" i="1"/>
  <c r="Q183" i="1"/>
  <c r="P183" i="1"/>
  <c r="O183" i="1"/>
  <c r="L183" i="1"/>
  <c r="I183" i="1"/>
  <c r="H183" i="1"/>
  <c r="G183" i="1"/>
  <c r="F183" i="1"/>
  <c r="E183" i="1"/>
  <c r="AW183" i="1"/>
  <c r="AX183" i="1"/>
  <c r="B183" i="1"/>
  <c r="BA103" i="1"/>
  <c r="E103" i="1"/>
  <c r="F103" i="1"/>
  <c r="G103" i="1"/>
  <c r="H103" i="1"/>
  <c r="AW103" i="1"/>
  <c r="AK103" i="1"/>
  <c r="AX103" i="1"/>
  <c r="AM103" i="1"/>
  <c r="AL103" i="1"/>
  <c r="AJ103" i="1"/>
  <c r="AD103" i="1"/>
  <c r="S103" i="1"/>
  <c r="Q103" i="1"/>
  <c r="P103" i="1"/>
  <c r="O103" i="1"/>
  <c r="L103" i="1"/>
  <c r="I103" i="1"/>
  <c r="B103" i="1"/>
  <c r="BA182" i="1"/>
  <c r="E182" i="1"/>
  <c r="F182" i="1"/>
  <c r="G182" i="1"/>
  <c r="H182" i="1"/>
  <c r="AW182" i="1"/>
  <c r="AX182" i="1"/>
  <c r="AM182" i="1"/>
  <c r="AL182" i="1"/>
  <c r="AK182" i="1"/>
  <c r="AJ182" i="1"/>
  <c r="AD182" i="1"/>
  <c r="S182" i="1"/>
  <c r="Q182" i="1"/>
  <c r="P182" i="1"/>
  <c r="O182" i="1"/>
  <c r="L182" i="1"/>
  <c r="I182" i="1"/>
  <c r="B182" i="1"/>
  <c r="BA181" i="1"/>
  <c r="AM181" i="1"/>
  <c r="AL181" i="1"/>
  <c r="AK181" i="1"/>
  <c r="AJ181" i="1"/>
  <c r="AD181" i="1"/>
  <c r="S181" i="1"/>
  <c r="Q181" i="1"/>
  <c r="P181" i="1"/>
  <c r="O181" i="1"/>
  <c r="L181" i="1"/>
  <c r="I181" i="1"/>
  <c r="H181" i="1"/>
  <c r="G181" i="1"/>
  <c r="F181" i="1"/>
  <c r="E181" i="1"/>
  <c r="B181" i="1"/>
  <c r="BA180" i="1"/>
  <c r="AM180" i="1"/>
  <c r="AL180" i="1"/>
  <c r="AK180" i="1"/>
  <c r="AJ180" i="1"/>
  <c r="AD180" i="1"/>
  <c r="S180" i="1"/>
  <c r="Q180" i="1"/>
  <c r="P180" i="1"/>
  <c r="O180" i="1"/>
  <c r="L180" i="1"/>
  <c r="I180" i="1"/>
  <c r="H180" i="1"/>
  <c r="G180" i="1"/>
  <c r="F180" i="1"/>
  <c r="E180" i="1"/>
  <c r="AW180" i="1"/>
  <c r="AX180" i="1"/>
  <c r="B180" i="1"/>
  <c r="BA38" i="1"/>
  <c r="AM38" i="1"/>
  <c r="AL38" i="1"/>
  <c r="AK38" i="1"/>
  <c r="AJ38" i="1"/>
  <c r="AD38" i="1"/>
  <c r="S38" i="1"/>
  <c r="Q38" i="1"/>
  <c r="P38" i="1"/>
  <c r="O38" i="1"/>
  <c r="L38" i="1"/>
  <c r="I38" i="1"/>
  <c r="H38" i="1"/>
  <c r="G38" i="1"/>
  <c r="F38" i="1"/>
  <c r="E38" i="1"/>
  <c r="AW38" i="1"/>
  <c r="AX38" i="1"/>
  <c r="B38" i="1"/>
  <c r="BA179" i="1"/>
  <c r="E179" i="1"/>
  <c r="F179" i="1"/>
  <c r="G179" i="1"/>
  <c r="H179" i="1"/>
  <c r="AW179" i="1"/>
  <c r="AX179" i="1"/>
  <c r="AM179" i="1"/>
  <c r="AL179" i="1"/>
  <c r="AK179" i="1"/>
  <c r="AJ179" i="1"/>
  <c r="AD179" i="1"/>
  <c r="S179" i="1"/>
  <c r="Q179" i="1"/>
  <c r="P179" i="1"/>
  <c r="O179" i="1"/>
  <c r="L179" i="1"/>
  <c r="I179" i="1"/>
  <c r="B179" i="1"/>
  <c r="BA178" i="1"/>
  <c r="AM178" i="1"/>
  <c r="AL178" i="1"/>
  <c r="AK178" i="1"/>
  <c r="AJ178" i="1"/>
  <c r="AD178" i="1"/>
  <c r="S178" i="1"/>
  <c r="Q178" i="1"/>
  <c r="P178" i="1"/>
  <c r="O178" i="1"/>
  <c r="L178" i="1"/>
  <c r="I178" i="1"/>
  <c r="H178" i="1"/>
  <c r="G178" i="1"/>
  <c r="F178" i="1"/>
  <c r="E178" i="1"/>
  <c r="B178" i="1"/>
  <c r="BA91" i="1"/>
  <c r="AM91" i="1"/>
  <c r="AL91" i="1"/>
  <c r="AK91" i="1"/>
  <c r="AJ91" i="1"/>
  <c r="AD91" i="1"/>
  <c r="S91" i="1"/>
  <c r="Q91" i="1"/>
  <c r="P91" i="1"/>
  <c r="O91" i="1"/>
  <c r="L91" i="1"/>
  <c r="I91" i="1"/>
  <c r="H91" i="1"/>
  <c r="G91" i="1"/>
  <c r="F91" i="1"/>
  <c r="E91" i="1"/>
  <c r="AW91" i="1"/>
  <c r="AX91" i="1"/>
  <c r="B91" i="1"/>
  <c r="BA95" i="1"/>
  <c r="AM95" i="1"/>
  <c r="AL95" i="1"/>
  <c r="AK95" i="1"/>
  <c r="AJ95" i="1"/>
  <c r="AD95" i="1"/>
  <c r="S95" i="1"/>
  <c r="Q95" i="1"/>
  <c r="P95" i="1"/>
  <c r="O95" i="1"/>
  <c r="L95" i="1"/>
  <c r="I95" i="1"/>
  <c r="H95" i="1"/>
  <c r="G95" i="1"/>
  <c r="F95" i="1"/>
  <c r="E95" i="1"/>
  <c r="AW95" i="1"/>
  <c r="AX95" i="1"/>
  <c r="B95" i="1"/>
  <c r="BA88" i="1"/>
  <c r="E88" i="1"/>
  <c r="F88" i="1"/>
  <c r="G88" i="1"/>
  <c r="H88" i="1"/>
  <c r="AW88" i="1"/>
  <c r="AK88" i="1"/>
  <c r="AX88" i="1"/>
  <c r="AM88" i="1"/>
  <c r="AL88" i="1"/>
  <c r="AJ88" i="1"/>
  <c r="AD88" i="1"/>
  <c r="S88" i="1"/>
  <c r="Q88" i="1"/>
  <c r="P88" i="1"/>
  <c r="O88" i="1"/>
  <c r="L88" i="1"/>
  <c r="I88" i="1"/>
  <c r="B88" i="1"/>
  <c r="BA62" i="1"/>
  <c r="AM62" i="1"/>
  <c r="AL62" i="1"/>
  <c r="AK62" i="1"/>
  <c r="AJ62" i="1"/>
  <c r="AD62" i="1"/>
  <c r="S62" i="1"/>
  <c r="Q62" i="1"/>
  <c r="P62" i="1"/>
  <c r="O62" i="1"/>
  <c r="L62" i="1"/>
  <c r="I62" i="1"/>
  <c r="H62" i="1"/>
  <c r="G62" i="1"/>
  <c r="F62" i="1"/>
  <c r="E62" i="1"/>
  <c r="B62" i="1"/>
  <c r="BA177" i="1"/>
  <c r="AM177" i="1"/>
  <c r="AL177" i="1"/>
  <c r="AK177" i="1"/>
  <c r="AJ177" i="1"/>
  <c r="AD177" i="1"/>
  <c r="S177" i="1"/>
  <c r="Q177" i="1"/>
  <c r="P177" i="1"/>
  <c r="O177" i="1"/>
  <c r="L177" i="1"/>
  <c r="I177" i="1"/>
  <c r="H177" i="1"/>
  <c r="G177" i="1"/>
  <c r="F177" i="1"/>
  <c r="E177" i="1"/>
  <c r="AW177" i="1"/>
  <c r="AX177" i="1"/>
  <c r="B177" i="1"/>
  <c r="BA45" i="1"/>
  <c r="AM45" i="1"/>
  <c r="AL45" i="1"/>
  <c r="AK45" i="1"/>
  <c r="AJ45" i="1"/>
  <c r="AD45" i="1"/>
  <c r="S45" i="1"/>
  <c r="Q45" i="1"/>
  <c r="P45" i="1"/>
  <c r="O45" i="1"/>
  <c r="L45" i="1"/>
  <c r="I45" i="1"/>
  <c r="H45" i="1"/>
  <c r="G45" i="1"/>
  <c r="F45" i="1"/>
  <c r="E45" i="1"/>
  <c r="AW45" i="1"/>
  <c r="AX45" i="1"/>
  <c r="B45" i="1"/>
  <c r="BA87" i="1"/>
  <c r="E87" i="1"/>
  <c r="F87" i="1"/>
  <c r="G87" i="1"/>
  <c r="H87" i="1"/>
  <c r="AW87" i="1"/>
  <c r="AK87" i="1"/>
  <c r="AX87" i="1"/>
  <c r="AM87" i="1"/>
  <c r="AL87" i="1"/>
  <c r="AJ87" i="1"/>
  <c r="AD87" i="1"/>
  <c r="S87" i="1"/>
  <c r="Q87" i="1"/>
  <c r="P87" i="1"/>
  <c r="O87" i="1"/>
  <c r="L87" i="1"/>
  <c r="I87" i="1"/>
  <c r="B87" i="1"/>
  <c r="BA176" i="1"/>
  <c r="AM176" i="1"/>
  <c r="AL176" i="1"/>
  <c r="AK176" i="1"/>
  <c r="AJ176" i="1"/>
  <c r="AD176" i="1"/>
  <c r="S176" i="1"/>
  <c r="Q176" i="1"/>
  <c r="P176" i="1"/>
  <c r="O176" i="1"/>
  <c r="L176" i="1"/>
  <c r="I176" i="1"/>
  <c r="H176" i="1"/>
  <c r="G176" i="1"/>
  <c r="F176" i="1"/>
  <c r="E176" i="1"/>
  <c r="B176" i="1"/>
  <c r="BA66" i="1"/>
  <c r="AM66" i="1"/>
  <c r="AL66" i="1"/>
  <c r="AK66" i="1"/>
  <c r="AJ66" i="1"/>
  <c r="AD66" i="1"/>
  <c r="S66" i="1"/>
  <c r="Q66" i="1"/>
  <c r="P66" i="1"/>
  <c r="O66" i="1"/>
  <c r="L66" i="1"/>
  <c r="I66" i="1"/>
  <c r="H66" i="1"/>
  <c r="G66" i="1"/>
  <c r="F66" i="1"/>
  <c r="E66" i="1"/>
  <c r="AW66" i="1"/>
  <c r="AX66" i="1"/>
  <c r="B66" i="1"/>
  <c r="BA175" i="1"/>
  <c r="AM175" i="1"/>
  <c r="AL175" i="1"/>
  <c r="AK175" i="1"/>
  <c r="AJ175" i="1"/>
  <c r="AD175" i="1"/>
  <c r="S175" i="1"/>
  <c r="Q175" i="1"/>
  <c r="P175" i="1"/>
  <c r="O175" i="1"/>
  <c r="L175" i="1"/>
  <c r="I175" i="1"/>
  <c r="H175" i="1"/>
  <c r="G175" i="1"/>
  <c r="F175" i="1"/>
  <c r="E175" i="1"/>
  <c r="AW175" i="1"/>
  <c r="AX175" i="1"/>
  <c r="B175" i="1"/>
  <c r="BA174" i="1"/>
  <c r="E174" i="1"/>
  <c r="F174" i="1"/>
  <c r="G174" i="1"/>
  <c r="H174" i="1"/>
  <c r="AW174" i="1"/>
  <c r="AX174" i="1"/>
  <c r="AM174" i="1"/>
  <c r="AL174" i="1"/>
  <c r="AK174" i="1"/>
  <c r="AJ174" i="1"/>
  <c r="AD174" i="1"/>
  <c r="S174" i="1"/>
  <c r="Q174" i="1"/>
  <c r="P174" i="1"/>
  <c r="O174" i="1"/>
  <c r="L174" i="1"/>
  <c r="I174" i="1"/>
  <c r="B174" i="1"/>
  <c r="BA173" i="1"/>
  <c r="AM173" i="1"/>
  <c r="AL173" i="1"/>
  <c r="AK173" i="1"/>
  <c r="AJ173" i="1"/>
  <c r="AD173" i="1"/>
  <c r="S173" i="1"/>
  <c r="Q173" i="1"/>
  <c r="P173" i="1"/>
  <c r="O173" i="1"/>
  <c r="L173" i="1"/>
  <c r="I173" i="1"/>
  <c r="H173" i="1"/>
  <c r="G173" i="1"/>
  <c r="F173" i="1"/>
  <c r="E173" i="1"/>
  <c r="B173" i="1"/>
  <c r="BA172" i="1"/>
  <c r="AM172" i="1"/>
  <c r="AL172" i="1"/>
  <c r="AK172" i="1"/>
  <c r="AJ172" i="1"/>
  <c r="AD172" i="1"/>
  <c r="S172" i="1"/>
  <c r="Q172" i="1"/>
  <c r="P172" i="1"/>
  <c r="O172" i="1"/>
  <c r="L172" i="1"/>
  <c r="I172" i="1"/>
  <c r="H172" i="1"/>
  <c r="G172" i="1"/>
  <c r="F172" i="1"/>
  <c r="E172" i="1"/>
  <c r="AW172" i="1"/>
  <c r="AX172" i="1"/>
  <c r="B172" i="1"/>
  <c r="BA171" i="1"/>
  <c r="AM171" i="1"/>
  <c r="AL171" i="1"/>
  <c r="AK171" i="1"/>
  <c r="AJ171" i="1"/>
  <c r="AD171" i="1"/>
  <c r="S171" i="1"/>
  <c r="Q171" i="1"/>
  <c r="P171" i="1"/>
  <c r="O171" i="1"/>
  <c r="L171" i="1"/>
  <c r="I171" i="1"/>
  <c r="H171" i="1"/>
  <c r="G171" i="1"/>
  <c r="F171" i="1"/>
  <c r="E171" i="1"/>
  <c r="AW171" i="1"/>
  <c r="AX171" i="1"/>
  <c r="B171" i="1"/>
  <c r="BA170" i="1"/>
  <c r="E170" i="1"/>
  <c r="F170" i="1"/>
  <c r="G170" i="1"/>
  <c r="H170" i="1"/>
  <c r="AW170" i="1"/>
  <c r="AX170" i="1"/>
  <c r="AM170" i="1"/>
  <c r="AL170" i="1"/>
  <c r="AK170" i="1"/>
  <c r="AJ170" i="1"/>
  <c r="AD170" i="1"/>
  <c r="S170" i="1"/>
  <c r="Q170" i="1"/>
  <c r="P170" i="1"/>
  <c r="O170" i="1"/>
  <c r="L170" i="1"/>
  <c r="I170" i="1"/>
  <c r="B170" i="1"/>
  <c r="BA169" i="1"/>
  <c r="AM169" i="1"/>
  <c r="AL169" i="1"/>
  <c r="AK169" i="1"/>
  <c r="AJ169" i="1"/>
  <c r="AD169" i="1"/>
  <c r="S169" i="1"/>
  <c r="Q169" i="1"/>
  <c r="P169" i="1"/>
  <c r="O169" i="1"/>
  <c r="L169" i="1"/>
  <c r="I169" i="1"/>
  <c r="H169" i="1"/>
  <c r="G169" i="1"/>
  <c r="F169" i="1"/>
  <c r="E169" i="1"/>
  <c r="B169" i="1"/>
  <c r="BA47" i="1"/>
  <c r="AM47" i="1"/>
  <c r="AL47" i="1"/>
  <c r="AK47" i="1"/>
  <c r="AJ47" i="1"/>
  <c r="AD47" i="1"/>
  <c r="S47" i="1"/>
  <c r="Q47" i="1"/>
  <c r="P47" i="1"/>
  <c r="O47" i="1"/>
  <c r="L47" i="1"/>
  <c r="I47" i="1"/>
  <c r="H47" i="1"/>
  <c r="G47" i="1"/>
  <c r="F47" i="1"/>
  <c r="E47" i="1"/>
  <c r="AW47" i="1"/>
  <c r="AX47" i="1"/>
  <c r="B47" i="1"/>
  <c r="BA168" i="1"/>
  <c r="AM168" i="1"/>
  <c r="AL168" i="1"/>
  <c r="AK168" i="1"/>
  <c r="AJ168" i="1"/>
  <c r="AD168" i="1"/>
  <c r="S168" i="1"/>
  <c r="Q168" i="1"/>
  <c r="P168" i="1"/>
  <c r="O168" i="1"/>
  <c r="L168" i="1"/>
  <c r="I168" i="1"/>
  <c r="H168" i="1"/>
  <c r="G168" i="1"/>
  <c r="F168" i="1"/>
  <c r="E168" i="1"/>
  <c r="AW168" i="1"/>
  <c r="AX168" i="1"/>
  <c r="B168" i="1"/>
  <c r="BA167" i="1"/>
  <c r="E167" i="1"/>
  <c r="F167" i="1"/>
  <c r="G167" i="1"/>
  <c r="H167" i="1"/>
  <c r="AW167" i="1"/>
  <c r="AX167" i="1"/>
  <c r="AM167" i="1"/>
  <c r="AL167" i="1"/>
  <c r="AK167" i="1"/>
  <c r="AJ167" i="1"/>
  <c r="AD167" i="1"/>
  <c r="S167" i="1"/>
  <c r="Q167" i="1"/>
  <c r="P167" i="1"/>
  <c r="O167" i="1"/>
  <c r="L167" i="1"/>
  <c r="I167" i="1"/>
  <c r="B167" i="1"/>
  <c r="BA166" i="1"/>
  <c r="AM166" i="1"/>
  <c r="AL166" i="1"/>
  <c r="AK166" i="1"/>
  <c r="AJ166" i="1"/>
  <c r="AD166" i="1"/>
  <c r="S166" i="1"/>
  <c r="Q166" i="1"/>
  <c r="P166" i="1"/>
  <c r="O166" i="1"/>
  <c r="L166" i="1"/>
  <c r="I166" i="1"/>
  <c r="H166" i="1"/>
  <c r="G166" i="1"/>
  <c r="F166" i="1"/>
  <c r="E166" i="1"/>
  <c r="B166" i="1"/>
  <c r="BA165" i="1"/>
  <c r="AM165" i="1"/>
  <c r="AL165" i="1"/>
  <c r="AK165" i="1"/>
  <c r="AJ165" i="1"/>
  <c r="AD165" i="1"/>
  <c r="S165" i="1"/>
  <c r="Q165" i="1"/>
  <c r="P165" i="1"/>
  <c r="O165" i="1"/>
  <c r="L165" i="1"/>
  <c r="I165" i="1"/>
  <c r="H165" i="1"/>
  <c r="G165" i="1"/>
  <c r="F165" i="1"/>
  <c r="E165" i="1"/>
  <c r="AW165" i="1"/>
  <c r="AX165" i="1"/>
  <c r="B165" i="1"/>
  <c r="BA164" i="1"/>
  <c r="AM164" i="1"/>
  <c r="AL164" i="1"/>
  <c r="AK164" i="1"/>
  <c r="AJ164" i="1"/>
  <c r="AD164" i="1"/>
  <c r="S164" i="1"/>
  <c r="Q164" i="1"/>
  <c r="P164" i="1"/>
  <c r="O164" i="1"/>
  <c r="L164" i="1"/>
  <c r="I164" i="1"/>
  <c r="H164" i="1"/>
  <c r="G164" i="1"/>
  <c r="F164" i="1"/>
  <c r="E164" i="1"/>
  <c r="AW164" i="1"/>
  <c r="AX164" i="1"/>
  <c r="B164" i="1"/>
  <c r="BA163" i="1"/>
  <c r="E163" i="1"/>
  <c r="F163" i="1"/>
  <c r="G163" i="1"/>
  <c r="H163" i="1"/>
  <c r="AW163" i="1"/>
  <c r="AX163" i="1"/>
  <c r="AM163" i="1"/>
  <c r="AL163" i="1"/>
  <c r="AK163" i="1"/>
  <c r="AJ163" i="1"/>
  <c r="AD163" i="1"/>
  <c r="S163" i="1"/>
  <c r="Q163" i="1"/>
  <c r="P163" i="1"/>
  <c r="O163" i="1"/>
  <c r="L163" i="1"/>
  <c r="I163" i="1"/>
  <c r="B163" i="1"/>
  <c r="BA101" i="1"/>
  <c r="AM101" i="1"/>
  <c r="AL101" i="1"/>
  <c r="AK101" i="1"/>
  <c r="AJ101" i="1"/>
  <c r="AD101" i="1"/>
  <c r="S101" i="1"/>
  <c r="Q101" i="1"/>
  <c r="P101" i="1"/>
  <c r="O101" i="1"/>
  <c r="L101" i="1"/>
  <c r="I101" i="1"/>
  <c r="H101" i="1"/>
  <c r="G101" i="1"/>
  <c r="F101" i="1"/>
  <c r="E101" i="1"/>
  <c r="B101" i="1"/>
  <c r="BA162" i="1"/>
  <c r="AM162" i="1"/>
  <c r="AL162" i="1"/>
  <c r="AK162" i="1"/>
  <c r="AJ162" i="1"/>
  <c r="AD162" i="1"/>
  <c r="S162" i="1"/>
  <c r="Q162" i="1"/>
  <c r="P162" i="1"/>
  <c r="O162" i="1"/>
  <c r="L162" i="1"/>
  <c r="I162" i="1"/>
  <c r="H162" i="1"/>
  <c r="G162" i="1"/>
  <c r="F162" i="1"/>
  <c r="E162" i="1"/>
  <c r="B162" i="1"/>
  <c r="BA161" i="1"/>
  <c r="AM161" i="1"/>
  <c r="AL161" i="1"/>
  <c r="AK161" i="1"/>
  <c r="AJ161" i="1"/>
  <c r="AD161" i="1"/>
  <c r="S161" i="1"/>
  <c r="Q161" i="1"/>
  <c r="P161" i="1"/>
  <c r="O161" i="1"/>
  <c r="L161" i="1"/>
  <c r="I161" i="1"/>
  <c r="H161" i="1"/>
  <c r="G161" i="1"/>
  <c r="F161" i="1"/>
  <c r="E161" i="1"/>
  <c r="AW161" i="1"/>
  <c r="AX161" i="1"/>
  <c r="B161" i="1"/>
  <c r="BA160" i="1"/>
  <c r="E160" i="1"/>
  <c r="F160" i="1"/>
  <c r="G160" i="1"/>
  <c r="H160" i="1"/>
  <c r="AW160" i="1"/>
  <c r="AX160" i="1"/>
  <c r="AM160" i="1"/>
  <c r="AL160" i="1"/>
  <c r="AK160" i="1"/>
  <c r="AJ160" i="1"/>
  <c r="AD160" i="1"/>
  <c r="S160" i="1"/>
  <c r="Q160" i="1"/>
  <c r="P160" i="1"/>
  <c r="O160" i="1"/>
  <c r="L160" i="1"/>
  <c r="I160" i="1"/>
  <c r="B160" i="1"/>
  <c r="BA159" i="1"/>
  <c r="AM159" i="1"/>
  <c r="AL159" i="1"/>
  <c r="AK159" i="1"/>
  <c r="AJ159" i="1"/>
  <c r="AD159" i="1"/>
  <c r="S159" i="1"/>
  <c r="Q159" i="1"/>
  <c r="P159" i="1"/>
  <c r="O159" i="1"/>
  <c r="L159" i="1"/>
  <c r="I159" i="1"/>
  <c r="H159" i="1"/>
  <c r="G159" i="1"/>
  <c r="F159" i="1"/>
  <c r="E159" i="1"/>
  <c r="B159" i="1"/>
  <c r="BA158" i="1"/>
  <c r="AM158" i="1"/>
  <c r="AL158" i="1"/>
  <c r="AK158" i="1"/>
  <c r="AJ158" i="1"/>
  <c r="AD158" i="1"/>
  <c r="S158" i="1"/>
  <c r="Q158" i="1"/>
  <c r="P158" i="1"/>
  <c r="O158" i="1"/>
  <c r="L158" i="1"/>
  <c r="I158" i="1"/>
  <c r="H158" i="1"/>
  <c r="G158" i="1"/>
  <c r="F158" i="1"/>
  <c r="E158" i="1"/>
  <c r="B158" i="1"/>
  <c r="BA22" i="1"/>
  <c r="AM22" i="1"/>
  <c r="AL22" i="1"/>
  <c r="AK22" i="1"/>
  <c r="AJ22" i="1"/>
  <c r="AD22" i="1"/>
  <c r="S22" i="1"/>
  <c r="Q22" i="1"/>
  <c r="P22" i="1"/>
  <c r="O22" i="1"/>
  <c r="L22" i="1"/>
  <c r="I22" i="1"/>
  <c r="H22" i="1"/>
  <c r="G22" i="1"/>
  <c r="F22" i="1"/>
  <c r="E22" i="1"/>
  <c r="AW22" i="1"/>
  <c r="AX22" i="1"/>
  <c r="B22" i="1"/>
  <c r="BA4" i="1"/>
  <c r="E4" i="1"/>
  <c r="F4" i="1"/>
  <c r="G4" i="1"/>
  <c r="H4" i="1"/>
  <c r="AW4" i="1"/>
  <c r="AK4" i="1"/>
  <c r="AX4" i="1"/>
  <c r="AM4" i="1"/>
  <c r="AL4" i="1"/>
  <c r="AJ4" i="1"/>
  <c r="AD4" i="1"/>
  <c r="S4" i="1"/>
  <c r="Q4" i="1"/>
  <c r="P4" i="1"/>
  <c r="O4" i="1"/>
  <c r="L4" i="1"/>
  <c r="I4" i="1"/>
  <c r="B4" i="1"/>
  <c r="BA157" i="1"/>
  <c r="AM157" i="1"/>
  <c r="AL157" i="1"/>
  <c r="AK157" i="1"/>
  <c r="AJ157" i="1"/>
  <c r="AD157" i="1"/>
  <c r="S157" i="1"/>
  <c r="Q157" i="1"/>
  <c r="P157" i="1"/>
  <c r="O157" i="1"/>
  <c r="L157" i="1"/>
  <c r="I157" i="1"/>
  <c r="H157" i="1"/>
  <c r="G157" i="1"/>
  <c r="F157" i="1"/>
  <c r="E157" i="1"/>
  <c r="B157" i="1"/>
  <c r="BA42" i="1"/>
  <c r="AM42" i="1"/>
  <c r="AL42" i="1"/>
  <c r="AK42" i="1"/>
  <c r="AJ42" i="1"/>
  <c r="AD42" i="1"/>
  <c r="S42" i="1"/>
  <c r="Q42" i="1"/>
  <c r="P42" i="1"/>
  <c r="O42" i="1"/>
  <c r="L42" i="1"/>
  <c r="I42" i="1"/>
  <c r="H42" i="1"/>
  <c r="G42" i="1"/>
  <c r="F42" i="1"/>
  <c r="E42" i="1"/>
  <c r="AW42" i="1"/>
  <c r="AX42" i="1"/>
  <c r="B42" i="1"/>
  <c r="BA44" i="1"/>
  <c r="AM44" i="1"/>
  <c r="AL44" i="1"/>
  <c r="AK44" i="1"/>
  <c r="AJ44" i="1"/>
  <c r="AD44" i="1"/>
  <c r="S44" i="1"/>
  <c r="Q44" i="1"/>
  <c r="P44" i="1"/>
  <c r="O44" i="1"/>
  <c r="L44" i="1"/>
  <c r="I44" i="1"/>
  <c r="H44" i="1"/>
  <c r="G44" i="1"/>
  <c r="F44" i="1"/>
  <c r="E44" i="1"/>
  <c r="AW44" i="1"/>
  <c r="AX44" i="1"/>
  <c r="B44" i="1"/>
  <c r="BA156" i="1"/>
  <c r="E156" i="1"/>
  <c r="F156" i="1"/>
  <c r="G156" i="1"/>
  <c r="H156" i="1"/>
  <c r="AW156" i="1"/>
  <c r="AX156" i="1"/>
  <c r="AM156" i="1"/>
  <c r="AL156" i="1"/>
  <c r="AK156" i="1"/>
  <c r="AJ156" i="1"/>
  <c r="AD156" i="1"/>
  <c r="S156" i="1"/>
  <c r="Q156" i="1"/>
  <c r="P156" i="1"/>
  <c r="O156" i="1"/>
  <c r="L156" i="1"/>
  <c r="I156" i="1"/>
  <c r="B156" i="1"/>
  <c r="BA6" i="1"/>
  <c r="AM6" i="1"/>
  <c r="AL6" i="1"/>
  <c r="AK6" i="1"/>
  <c r="AJ6" i="1"/>
  <c r="AD6" i="1"/>
  <c r="S6" i="1"/>
  <c r="Q6" i="1"/>
  <c r="P6" i="1"/>
  <c r="O6" i="1"/>
  <c r="L6" i="1"/>
  <c r="I6" i="1"/>
  <c r="H6" i="1"/>
  <c r="G6" i="1"/>
  <c r="F6" i="1"/>
  <c r="E6" i="1"/>
  <c r="B6" i="1"/>
  <c r="BA18" i="1"/>
  <c r="AM18" i="1"/>
  <c r="AL18" i="1"/>
  <c r="AK18" i="1"/>
  <c r="AJ18" i="1"/>
  <c r="AD18" i="1"/>
  <c r="S18" i="1"/>
  <c r="Q18" i="1"/>
  <c r="P18" i="1"/>
  <c r="O18" i="1"/>
  <c r="L18" i="1"/>
  <c r="I18" i="1"/>
  <c r="H18" i="1"/>
  <c r="G18" i="1"/>
  <c r="F18" i="1"/>
  <c r="E18" i="1"/>
  <c r="AW18" i="1"/>
  <c r="AX18" i="1"/>
  <c r="B18" i="1"/>
  <c r="BA35" i="1"/>
  <c r="AM35" i="1"/>
  <c r="AL35" i="1"/>
  <c r="AK35" i="1"/>
  <c r="AJ35" i="1"/>
  <c r="AD35" i="1"/>
  <c r="S35" i="1"/>
  <c r="Q35" i="1"/>
  <c r="P35" i="1"/>
  <c r="O35" i="1"/>
  <c r="L35" i="1"/>
  <c r="I35" i="1"/>
  <c r="H35" i="1"/>
  <c r="G35" i="1"/>
  <c r="F35" i="1"/>
  <c r="E35" i="1"/>
  <c r="AW35" i="1"/>
  <c r="AX35" i="1"/>
  <c r="B35" i="1"/>
  <c r="BA155" i="1"/>
  <c r="E155" i="1"/>
  <c r="F155" i="1"/>
  <c r="G155" i="1"/>
  <c r="H155" i="1"/>
  <c r="AW155" i="1"/>
  <c r="AX155" i="1"/>
  <c r="AM155" i="1"/>
  <c r="AL155" i="1"/>
  <c r="AK155" i="1"/>
  <c r="AJ155" i="1"/>
  <c r="AD155" i="1"/>
  <c r="S155" i="1"/>
  <c r="Q155" i="1"/>
  <c r="P155" i="1"/>
  <c r="O155" i="1"/>
  <c r="L155" i="1"/>
  <c r="I155" i="1"/>
  <c r="B155" i="1"/>
  <c r="BA154" i="1"/>
  <c r="AM154" i="1"/>
  <c r="AL154" i="1"/>
  <c r="AK154" i="1"/>
  <c r="AJ154" i="1"/>
  <c r="AD154" i="1"/>
  <c r="S154" i="1"/>
  <c r="Q154" i="1"/>
  <c r="P154" i="1"/>
  <c r="O154" i="1"/>
  <c r="L154" i="1"/>
  <c r="I154" i="1"/>
  <c r="H154" i="1"/>
  <c r="G154" i="1"/>
  <c r="F154" i="1"/>
  <c r="E154" i="1"/>
  <c r="B154" i="1"/>
  <c r="BA83" i="1"/>
  <c r="AM83" i="1"/>
  <c r="AL83" i="1"/>
  <c r="AK83" i="1"/>
  <c r="AJ83" i="1"/>
  <c r="AD83" i="1"/>
  <c r="S83" i="1"/>
  <c r="Q83" i="1"/>
  <c r="P83" i="1"/>
  <c r="O83" i="1"/>
  <c r="L83" i="1"/>
  <c r="I83" i="1"/>
  <c r="H83" i="1"/>
  <c r="G83" i="1"/>
  <c r="F83" i="1"/>
  <c r="E83" i="1"/>
  <c r="B83" i="1"/>
  <c r="BA153" i="1"/>
  <c r="AM153" i="1"/>
  <c r="AL153" i="1"/>
  <c r="AK153" i="1"/>
  <c r="AJ153" i="1"/>
  <c r="AD153" i="1"/>
  <c r="S153" i="1"/>
  <c r="Q153" i="1"/>
  <c r="P153" i="1"/>
  <c r="O153" i="1"/>
  <c r="L153" i="1"/>
  <c r="I153" i="1"/>
  <c r="H153" i="1"/>
  <c r="G153" i="1"/>
  <c r="F153" i="1"/>
  <c r="E153" i="1"/>
  <c r="AW153" i="1"/>
  <c r="AX153" i="1"/>
  <c r="B153" i="1"/>
  <c r="BA152" i="1"/>
  <c r="E152" i="1"/>
  <c r="F152" i="1"/>
  <c r="G152" i="1"/>
  <c r="H152" i="1"/>
  <c r="AW152" i="1"/>
  <c r="AX152" i="1"/>
  <c r="AM152" i="1"/>
  <c r="AL152" i="1"/>
  <c r="AK152" i="1"/>
  <c r="AJ152" i="1"/>
  <c r="AD152" i="1"/>
  <c r="S152" i="1"/>
  <c r="Q152" i="1"/>
  <c r="P152" i="1"/>
  <c r="O152" i="1"/>
  <c r="L152" i="1"/>
  <c r="I152" i="1"/>
  <c r="B152" i="1"/>
  <c r="BA151" i="1"/>
  <c r="AM151" i="1"/>
  <c r="AL151" i="1"/>
  <c r="AK151" i="1"/>
  <c r="AJ151" i="1"/>
  <c r="AD151" i="1"/>
  <c r="S151" i="1"/>
  <c r="Q151" i="1"/>
  <c r="P151" i="1"/>
  <c r="O151" i="1"/>
  <c r="L151" i="1"/>
  <c r="I151" i="1"/>
  <c r="H151" i="1"/>
  <c r="G151" i="1"/>
  <c r="F151" i="1"/>
  <c r="E151" i="1"/>
  <c r="B151" i="1"/>
  <c r="BA150" i="1"/>
  <c r="AM150" i="1"/>
  <c r="AL150" i="1"/>
  <c r="AK150" i="1"/>
  <c r="AJ150" i="1"/>
  <c r="AD150" i="1"/>
  <c r="S150" i="1"/>
  <c r="Q150" i="1"/>
  <c r="P150" i="1"/>
  <c r="O150" i="1"/>
  <c r="L150" i="1"/>
  <c r="I150" i="1"/>
  <c r="H150" i="1"/>
  <c r="G150" i="1"/>
  <c r="F150" i="1"/>
  <c r="E150" i="1"/>
  <c r="B150" i="1"/>
  <c r="BA149" i="1"/>
  <c r="AM149" i="1"/>
  <c r="AL149" i="1"/>
  <c r="AK149" i="1"/>
  <c r="AJ149" i="1"/>
  <c r="AD149" i="1"/>
  <c r="S149" i="1"/>
  <c r="Q149" i="1"/>
  <c r="P149" i="1"/>
  <c r="O149" i="1"/>
  <c r="L149" i="1"/>
  <c r="I149" i="1"/>
  <c r="H149" i="1"/>
  <c r="G149" i="1"/>
  <c r="F149" i="1"/>
  <c r="E149" i="1"/>
  <c r="AW149" i="1"/>
  <c r="AX149" i="1"/>
  <c r="B149" i="1"/>
  <c r="BA148" i="1"/>
  <c r="E148" i="1"/>
  <c r="F148" i="1"/>
  <c r="G148" i="1"/>
  <c r="H148" i="1"/>
  <c r="AW148" i="1"/>
  <c r="AX148" i="1"/>
  <c r="AM148" i="1"/>
  <c r="AL148" i="1"/>
  <c r="AK148" i="1"/>
  <c r="AJ148" i="1"/>
  <c r="AD148" i="1"/>
  <c r="S148" i="1"/>
  <c r="Q148" i="1"/>
  <c r="P148" i="1"/>
  <c r="O148" i="1"/>
  <c r="L148" i="1"/>
  <c r="I148" i="1"/>
  <c r="B148" i="1"/>
  <c r="BA97" i="1"/>
  <c r="AM97" i="1"/>
  <c r="AL97" i="1"/>
  <c r="AK97" i="1"/>
  <c r="AJ97" i="1"/>
  <c r="AD97" i="1"/>
  <c r="S97" i="1"/>
  <c r="Q97" i="1"/>
  <c r="P97" i="1"/>
  <c r="O97" i="1"/>
  <c r="L97" i="1"/>
  <c r="I97" i="1"/>
  <c r="H97" i="1"/>
  <c r="G97" i="1"/>
  <c r="F97" i="1"/>
  <c r="E97" i="1"/>
  <c r="B97" i="1"/>
  <c r="BA99" i="1"/>
  <c r="AM99" i="1"/>
  <c r="AL99" i="1"/>
  <c r="AK99" i="1"/>
  <c r="AJ99" i="1"/>
  <c r="AD99" i="1"/>
  <c r="S99" i="1"/>
  <c r="Q99" i="1"/>
  <c r="P99" i="1"/>
  <c r="O99" i="1"/>
  <c r="L99" i="1"/>
  <c r="I99" i="1"/>
  <c r="H99" i="1"/>
  <c r="G99" i="1"/>
  <c r="F99" i="1"/>
  <c r="E99" i="1"/>
  <c r="B99" i="1"/>
  <c r="BA147" i="1"/>
  <c r="AM147" i="1"/>
  <c r="AL147" i="1"/>
  <c r="AK147" i="1"/>
  <c r="AJ147" i="1"/>
  <c r="AD147" i="1"/>
  <c r="S147" i="1"/>
  <c r="Q147" i="1"/>
  <c r="P147" i="1"/>
  <c r="O147" i="1"/>
  <c r="L147" i="1"/>
  <c r="I147" i="1"/>
  <c r="H147" i="1"/>
  <c r="G147" i="1"/>
  <c r="F147" i="1"/>
  <c r="E147" i="1"/>
  <c r="AW147" i="1"/>
  <c r="AX147" i="1"/>
  <c r="B147" i="1"/>
  <c r="BA146" i="1"/>
  <c r="E146" i="1"/>
  <c r="F146" i="1"/>
  <c r="G146" i="1"/>
  <c r="H146" i="1"/>
  <c r="AW146" i="1"/>
  <c r="AX146" i="1"/>
  <c r="AM146" i="1"/>
  <c r="AL146" i="1"/>
  <c r="AK146" i="1"/>
  <c r="AJ146" i="1"/>
  <c r="AD146" i="1"/>
  <c r="S146" i="1"/>
  <c r="Q146" i="1"/>
  <c r="P146" i="1"/>
  <c r="O146" i="1"/>
  <c r="L146" i="1"/>
  <c r="I146" i="1"/>
  <c r="B146" i="1"/>
  <c r="BA90" i="1"/>
  <c r="AM90" i="1"/>
  <c r="AL90" i="1"/>
  <c r="AK90" i="1"/>
  <c r="AJ90" i="1"/>
  <c r="AD90" i="1"/>
  <c r="S90" i="1"/>
  <c r="Q90" i="1"/>
  <c r="P90" i="1"/>
  <c r="O90" i="1"/>
  <c r="L90" i="1"/>
  <c r="I90" i="1"/>
  <c r="H90" i="1"/>
  <c r="G90" i="1"/>
  <c r="F90" i="1"/>
  <c r="E90" i="1"/>
  <c r="B90" i="1"/>
  <c r="BA34" i="1"/>
  <c r="AM34" i="1"/>
  <c r="AL34" i="1"/>
  <c r="AK34" i="1"/>
  <c r="AJ34" i="1"/>
  <c r="AD34" i="1"/>
  <c r="S34" i="1"/>
  <c r="Q34" i="1"/>
  <c r="P34" i="1"/>
  <c r="O34" i="1"/>
  <c r="L34" i="1"/>
  <c r="I34" i="1"/>
  <c r="H34" i="1"/>
  <c r="G34" i="1"/>
  <c r="F34" i="1"/>
  <c r="E34" i="1"/>
  <c r="B34" i="1"/>
  <c r="BA55" i="1"/>
  <c r="AM55" i="1"/>
  <c r="AL55" i="1"/>
  <c r="AK55" i="1"/>
  <c r="AJ55" i="1"/>
  <c r="AD55" i="1"/>
  <c r="S55" i="1"/>
  <c r="Q55" i="1"/>
  <c r="P55" i="1"/>
  <c r="O55" i="1"/>
  <c r="L55" i="1"/>
  <c r="I55" i="1"/>
  <c r="H55" i="1"/>
  <c r="G55" i="1"/>
  <c r="F55" i="1"/>
  <c r="E55" i="1"/>
  <c r="AW55" i="1"/>
  <c r="AX55" i="1"/>
  <c r="B55" i="1"/>
  <c r="BA9" i="1"/>
  <c r="E9" i="1"/>
  <c r="F9" i="1"/>
  <c r="G9" i="1"/>
  <c r="H9" i="1"/>
  <c r="AW9" i="1"/>
  <c r="AK9" i="1"/>
  <c r="AX9" i="1"/>
  <c r="AM9" i="1"/>
  <c r="AL9" i="1"/>
  <c r="AJ9" i="1"/>
  <c r="AD9" i="1"/>
  <c r="S9" i="1"/>
  <c r="Q9" i="1"/>
  <c r="P9" i="1"/>
  <c r="O9" i="1"/>
  <c r="L9" i="1"/>
  <c r="I9" i="1"/>
  <c r="B9" i="1"/>
  <c r="BA145" i="1"/>
  <c r="AM145" i="1"/>
  <c r="AL145" i="1"/>
  <c r="AK145" i="1"/>
  <c r="AJ145" i="1"/>
  <c r="AD145" i="1"/>
  <c r="S145" i="1"/>
  <c r="Q145" i="1"/>
  <c r="P145" i="1"/>
  <c r="O145" i="1"/>
  <c r="L145" i="1"/>
  <c r="I145" i="1"/>
  <c r="H145" i="1"/>
  <c r="G145" i="1"/>
  <c r="F145" i="1"/>
  <c r="E145" i="1"/>
  <c r="B145" i="1"/>
  <c r="BA10" i="1"/>
  <c r="AM10" i="1"/>
  <c r="AL10" i="1"/>
  <c r="AK10" i="1"/>
  <c r="AJ10" i="1"/>
  <c r="AD10" i="1"/>
  <c r="S10" i="1"/>
  <c r="Q10" i="1"/>
  <c r="P10" i="1"/>
  <c r="O10" i="1"/>
  <c r="L10" i="1"/>
  <c r="I10" i="1"/>
  <c r="H10" i="1"/>
  <c r="G10" i="1"/>
  <c r="F10" i="1"/>
  <c r="E10" i="1"/>
  <c r="AW10" i="1"/>
  <c r="AX10" i="1"/>
  <c r="B10" i="1"/>
  <c r="BA23" i="1"/>
  <c r="AM23" i="1"/>
  <c r="AL23" i="1"/>
  <c r="AK23" i="1"/>
  <c r="AJ23" i="1"/>
  <c r="AD23" i="1"/>
  <c r="S23" i="1"/>
  <c r="Q23" i="1"/>
  <c r="P23" i="1"/>
  <c r="O23" i="1"/>
  <c r="L23" i="1"/>
  <c r="I23" i="1"/>
  <c r="H23" i="1"/>
  <c r="G23" i="1"/>
  <c r="F23" i="1"/>
  <c r="E23" i="1"/>
  <c r="AW23" i="1"/>
  <c r="AX23" i="1"/>
  <c r="B23" i="1"/>
  <c r="BA41" i="1"/>
  <c r="E41" i="1"/>
  <c r="F41" i="1"/>
  <c r="G41" i="1"/>
  <c r="H41" i="1"/>
  <c r="AW41" i="1"/>
  <c r="AK41" i="1"/>
  <c r="AX41" i="1"/>
  <c r="AM41" i="1"/>
  <c r="AL41" i="1"/>
  <c r="AJ41" i="1"/>
  <c r="AD41" i="1"/>
  <c r="S41" i="1"/>
  <c r="Q41" i="1"/>
  <c r="P41" i="1"/>
  <c r="O41" i="1"/>
  <c r="L41" i="1"/>
  <c r="I41" i="1"/>
  <c r="B41" i="1"/>
  <c r="BA33" i="1"/>
  <c r="AM33" i="1"/>
  <c r="AL33" i="1"/>
  <c r="AK33" i="1"/>
  <c r="AJ33" i="1"/>
  <c r="AD33" i="1"/>
  <c r="S33" i="1"/>
  <c r="Q33" i="1"/>
  <c r="P33" i="1"/>
  <c r="O33" i="1"/>
  <c r="L33" i="1"/>
  <c r="I33" i="1"/>
  <c r="H33" i="1"/>
  <c r="G33" i="1"/>
  <c r="F33" i="1"/>
  <c r="E33" i="1"/>
  <c r="B33" i="1"/>
  <c r="BA144" i="1"/>
  <c r="AM144" i="1"/>
  <c r="AL144" i="1"/>
  <c r="AK144" i="1"/>
  <c r="AJ144" i="1"/>
  <c r="AD144" i="1"/>
  <c r="S144" i="1"/>
  <c r="Q144" i="1"/>
  <c r="P144" i="1"/>
  <c r="O144" i="1"/>
  <c r="L144" i="1"/>
  <c r="I144" i="1"/>
  <c r="H144" i="1"/>
  <c r="G144" i="1"/>
  <c r="F144" i="1"/>
  <c r="E144" i="1"/>
  <c r="AW144" i="1"/>
  <c r="AX144" i="1"/>
  <c r="B144" i="1"/>
  <c r="BA143" i="1"/>
  <c r="E143" i="1"/>
  <c r="F143" i="1"/>
  <c r="G143" i="1"/>
  <c r="H143" i="1"/>
  <c r="AW143" i="1"/>
  <c r="AX143" i="1"/>
  <c r="AM143" i="1"/>
  <c r="AL143" i="1"/>
  <c r="AK143" i="1"/>
  <c r="AJ143" i="1"/>
  <c r="AD143" i="1"/>
  <c r="S143" i="1"/>
  <c r="Q143" i="1"/>
  <c r="P143" i="1"/>
  <c r="O143" i="1"/>
  <c r="L143" i="1"/>
  <c r="I143" i="1"/>
  <c r="B143" i="1"/>
  <c r="BA142" i="1"/>
  <c r="E142" i="1"/>
  <c r="F142" i="1"/>
  <c r="G142" i="1"/>
  <c r="H142" i="1"/>
  <c r="AW142" i="1"/>
  <c r="AX142" i="1"/>
  <c r="AM142" i="1"/>
  <c r="AL142" i="1"/>
  <c r="AK142" i="1"/>
  <c r="AJ142" i="1"/>
  <c r="AD142" i="1"/>
  <c r="S142" i="1"/>
  <c r="Q142" i="1"/>
  <c r="P142" i="1"/>
  <c r="O142" i="1"/>
  <c r="L142" i="1"/>
  <c r="I142" i="1"/>
  <c r="B142" i="1"/>
  <c r="BA141" i="1"/>
  <c r="AM141" i="1"/>
  <c r="AL141" i="1"/>
  <c r="AK141" i="1"/>
  <c r="AJ141" i="1"/>
  <c r="AD141" i="1"/>
  <c r="S141" i="1"/>
  <c r="Q141" i="1"/>
  <c r="P141" i="1"/>
  <c r="O141" i="1"/>
  <c r="L141" i="1"/>
  <c r="I141" i="1"/>
  <c r="H141" i="1"/>
  <c r="G141" i="1"/>
  <c r="F141" i="1"/>
  <c r="E141" i="1"/>
  <c r="B141" i="1"/>
  <c r="BA140" i="1"/>
  <c r="AM140" i="1"/>
  <c r="AL140" i="1"/>
  <c r="AK140" i="1"/>
  <c r="AJ140" i="1"/>
  <c r="AD140" i="1"/>
  <c r="S140" i="1"/>
  <c r="Q140" i="1"/>
  <c r="P140" i="1"/>
  <c r="O140" i="1"/>
  <c r="L140" i="1"/>
  <c r="I140" i="1"/>
  <c r="H140" i="1"/>
  <c r="G140" i="1"/>
  <c r="F140" i="1"/>
  <c r="E140" i="1"/>
  <c r="AW140" i="1"/>
  <c r="AX140" i="1"/>
  <c r="B140" i="1"/>
  <c r="BA139" i="1"/>
  <c r="AM139" i="1"/>
  <c r="AL139" i="1"/>
  <c r="AK139" i="1"/>
  <c r="AJ139" i="1"/>
  <c r="AD139" i="1"/>
  <c r="S139" i="1"/>
  <c r="Q139" i="1"/>
  <c r="P139" i="1"/>
  <c r="O139" i="1"/>
  <c r="L139" i="1"/>
  <c r="I139" i="1"/>
  <c r="H139" i="1"/>
  <c r="G139" i="1"/>
  <c r="F139" i="1"/>
  <c r="E139" i="1"/>
  <c r="AW139" i="1"/>
  <c r="AX139" i="1"/>
  <c r="B139" i="1"/>
  <c r="BA61" i="1"/>
  <c r="AM61" i="1"/>
  <c r="AL61" i="1"/>
  <c r="AK61" i="1"/>
  <c r="AJ61" i="1"/>
  <c r="AD61" i="1"/>
  <c r="S61" i="1"/>
  <c r="Q61" i="1"/>
  <c r="P61" i="1"/>
  <c r="O61" i="1"/>
  <c r="L61" i="1"/>
  <c r="I61" i="1"/>
  <c r="H61" i="1"/>
  <c r="G61" i="1"/>
  <c r="F61" i="1"/>
  <c r="E61" i="1"/>
  <c r="AW61" i="1"/>
  <c r="AX61" i="1"/>
  <c r="B61" i="1"/>
  <c r="BA138" i="1"/>
  <c r="AM138" i="1"/>
  <c r="AL138" i="1"/>
  <c r="AK138" i="1"/>
  <c r="AJ138" i="1"/>
  <c r="AD138" i="1"/>
  <c r="S138" i="1"/>
  <c r="Q138" i="1"/>
  <c r="P138" i="1"/>
  <c r="O138" i="1"/>
  <c r="L138" i="1"/>
  <c r="I138" i="1"/>
  <c r="H138" i="1"/>
  <c r="G138" i="1"/>
  <c r="F138" i="1"/>
  <c r="E138" i="1"/>
  <c r="AW138" i="1"/>
  <c r="AX138" i="1"/>
  <c r="B138" i="1"/>
  <c r="BA81" i="1"/>
  <c r="AM81" i="1"/>
  <c r="AL81" i="1"/>
  <c r="AK81" i="1"/>
  <c r="AJ81" i="1"/>
  <c r="AD81" i="1"/>
  <c r="S81" i="1"/>
  <c r="Q81" i="1"/>
  <c r="P81" i="1"/>
  <c r="O81" i="1"/>
  <c r="L81" i="1"/>
  <c r="I81" i="1"/>
  <c r="H81" i="1"/>
  <c r="G81" i="1"/>
  <c r="F81" i="1"/>
  <c r="E81" i="1"/>
  <c r="AW81" i="1"/>
  <c r="AX81" i="1"/>
  <c r="B81" i="1"/>
  <c r="BA137" i="1"/>
  <c r="AM137" i="1"/>
  <c r="AL137" i="1"/>
  <c r="AK137" i="1"/>
  <c r="AJ137" i="1"/>
  <c r="AD137" i="1"/>
  <c r="S137" i="1"/>
  <c r="Q137" i="1"/>
  <c r="P137" i="1"/>
  <c r="O137" i="1"/>
  <c r="L137" i="1"/>
  <c r="I137" i="1"/>
  <c r="H137" i="1"/>
  <c r="G137" i="1"/>
  <c r="F137" i="1"/>
  <c r="E137" i="1"/>
  <c r="AW137" i="1"/>
  <c r="AX137" i="1"/>
  <c r="B137" i="1"/>
  <c r="BA136" i="1"/>
  <c r="AM136" i="1"/>
  <c r="AL136" i="1"/>
  <c r="AK136" i="1"/>
  <c r="AJ136" i="1"/>
  <c r="AD136" i="1"/>
  <c r="S136" i="1"/>
  <c r="Q136" i="1"/>
  <c r="P136" i="1"/>
  <c r="O136" i="1"/>
  <c r="L136" i="1"/>
  <c r="I136" i="1"/>
  <c r="H136" i="1"/>
  <c r="G136" i="1"/>
  <c r="F136" i="1"/>
  <c r="E136" i="1"/>
  <c r="AW136" i="1"/>
  <c r="AX136" i="1"/>
  <c r="B136" i="1"/>
  <c r="BA19" i="1"/>
  <c r="AM19" i="1"/>
  <c r="AL19" i="1"/>
  <c r="AK19" i="1"/>
  <c r="AJ19" i="1"/>
  <c r="AD19" i="1"/>
  <c r="S19" i="1"/>
  <c r="Q19" i="1"/>
  <c r="P19" i="1"/>
  <c r="O19" i="1"/>
  <c r="L19" i="1"/>
  <c r="I19" i="1"/>
  <c r="H19" i="1"/>
  <c r="G19" i="1"/>
  <c r="F19" i="1"/>
  <c r="E19" i="1"/>
  <c r="AW19" i="1"/>
  <c r="AX19" i="1"/>
  <c r="B19" i="1"/>
  <c r="BA52" i="1"/>
  <c r="AM52" i="1"/>
  <c r="AL52" i="1"/>
  <c r="AK52" i="1"/>
  <c r="AJ52" i="1"/>
  <c r="AD52" i="1"/>
  <c r="S52" i="1"/>
  <c r="Q52" i="1"/>
  <c r="P52" i="1"/>
  <c r="O52" i="1"/>
  <c r="L52" i="1"/>
  <c r="I52" i="1"/>
  <c r="H52" i="1"/>
  <c r="G52" i="1"/>
  <c r="F52" i="1"/>
  <c r="E52" i="1"/>
  <c r="AW52" i="1"/>
  <c r="AX52" i="1"/>
  <c r="B52" i="1"/>
  <c r="BA7" i="1"/>
  <c r="AM7" i="1"/>
  <c r="AL7" i="1"/>
  <c r="AK7" i="1"/>
  <c r="AJ7" i="1"/>
  <c r="AD7" i="1"/>
  <c r="S7" i="1"/>
  <c r="Q7" i="1"/>
  <c r="P7" i="1"/>
  <c r="O7" i="1"/>
  <c r="L7" i="1"/>
  <c r="I7" i="1"/>
  <c r="H7" i="1"/>
  <c r="G7" i="1"/>
  <c r="F7" i="1"/>
  <c r="E7" i="1"/>
  <c r="AW7" i="1"/>
  <c r="AX7" i="1"/>
  <c r="B7" i="1"/>
  <c r="BA135" i="1"/>
  <c r="AM135" i="1"/>
  <c r="AL135" i="1"/>
  <c r="AK135" i="1"/>
  <c r="AJ135" i="1"/>
  <c r="AD135" i="1"/>
  <c r="S135" i="1"/>
  <c r="Q135" i="1"/>
  <c r="P135" i="1"/>
  <c r="O135" i="1"/>
  <c r="L135" i="1"/>
  <c r="I135" i="1"/>
  <c r="H135" i="1"/>
  <c r="G135" i="1"/>
  <c r="F135" i="1"/>
  <c r="E135" i="1"/>
  <c r="AW135" i="1"/>
  <c r="AX135" i="1"/>
  <c r="B135" i="1"/>
  <c r="BA134" i="1"/>
  <c r="AM134" i="1"/>
  <c r="AL134" i="1"/>
  <c r="AK134" i="1"/>
  <c r="AJ134" i="1"/>
  <c r="AD134" i="1"/>
  <c r="S134" i="1"/>
  <c r="Q134" i="1"/>
  <c r="P134" i="1"/>
  <c r="O134" i="1"/>
  <c r="L134" i="1"/>
  <c r="I134" i="1"/>
  <c r="H134" i="1"/>
  <c r="G134" i="1"/>
  <c r="F134" i="1"/>
  <c r="E134" i="1"/>
  <c r="AW134" i="1"/>
  <c r="AX134" i="1"/>
  <c r="B134" i="1"/>
  <c r="BA133" i="1"/>
  <c r="AM133" i="1"/>
  <c r="AL133" i="1"/>
  <c r="AK133" i="1"/>
  <c r="AJ133" i="1"/>
  <c r="AD133" i="1"/>
  <c r="S133" i="1"/>
  <c r="Q133" i="1"/>
  <c r="P133" i="1"/>
  <c r="O133" i="1"/>
  <c r="L133" i="1"/>
  <c r="I133" i="1"/>
  <c r="H133" i="1"/>
  <c r="G133" i="1"/>
  <c r="F133" i="1"/>
  <c r="E133" i="1"/>
  <c r="AW133" i="1"/>
  <c r="AX133" i="1"/>
  <c r="B133" i="1"/>
  <c r="BA132" i="1"/>
  <c r="AM132" i="1"/>
  <c r="AL132" i="1"/>
  <c r="AK132" i="1"/>
  <c r="AJ132" i="1"/>
  <c r="AD132" i="1"/>
  <c r="S132" i="1"/>
  <c r="Q132" i="1"/>
  <c r="P132" i="1"/>
  <c r="O132" i="1"/>
  <c r="L132" i="1"/>
  <c r="I132" i="1"/>
  <c r="H132" i="1"/>
  <c r="G132" i="1"/>
  <c r="F132" i="1"/>
  <c r="E132" i="1"/>
  <c r="AW132" i="1"/>
  <c r="AX132" i="1"/>
  <c r="B132" i="1"/>
  <c r="BA17" i="1"/>
  <c r="AM17" i="1"/>
  <c r="AL17" i="1"/>
  <c r="AK17" i="1"/>
  <c r="AJ17" i="1"/>
  <c r="AD17" i="1"/>
  <c r="S17" i="1"/>
  <c r="Q17" i="1"/>
  <c r="P17" i="1"/>
  <c r="O17" i="1"/>
  <c r="L17" i="1"/>
  <c r="I17" i="1"/>
  <c r="H17" i="1"/>
  <c r="G17" i="1"/>
  <c r="F17" i="1"/>
  <c r="E17" i="1"/>
  <c r="AW17" i="1"/>
  <c r="AX17" i="1"/>
  <c r="B17" i="1"/>
  <c r="BA131" i="1"/>
  <c r="AM131" i="1"/>
  <c r="AL131" i="1"/>
  <c r="AK131" i="1"/>
  <c r="AJ131" i="1"/>
  <c r="AD131" i="1"/>
  <c r="S131" i="1"/>
  <c r="Q131" i="1"/>
  <c r="P131" i="1"/>
  <c r="O131" i="1"/>
  <c r="L131" i="1"/>
  <c r="I131" i="1"/>
  <c r="H131" i="1"/>
  <c r="G131" i="1"/>
  <c r="F131" i="1"/>
  <c r="E131" i="1"/>
  <c r="AW131" i="1"/>
  <c r="AX131" i="1"/>
  <c r="B131" i="1"/>
  <c r="BA20" i="1"/>
  <c r="AM20" i="1"/>
  <c r="AL20" i="1"/>
  <c r="AK20" i="1"/>
  <c r="AJ20" i="1"/>
  <c r="AD20" i="1"/>
  <c r="S20" i="1"/>
  <c r="Q20" i="1"/>
  <c r="P20" i="1"/>
  <c r="O20" i="1"/>
  <c r="L20" i="1"/>
  <c r="I20" i="1"/>
  <c r="H20" i="1"/>
  <c r="G20" i="1"/>
  <c r="F20" i="1"/>
  <c r="E20" i="1"/>
  <c r="AW20" i="1"/>
  <c r="AX20" i="1"/>
  <c r="B20" i="1"/>
  <c r="BA74" i="1"/>
  <c r="AM74" i="1"/>
  <c r="AL74" i="1"/>
  <c r="AK74" i="1"/>
  <c r="AJ74" i="1"/>
  <c r="AD74" i="1"/>
  <c r="S74" i="1"/>
  <c r="Q74" i="1"/>
  <c r="P74" i="1"/>
  <c r="O74" i="1"/>
  <c r="L74" i="1"/>
  <c r="I74" i="1"/>
  <c r="H74" i="1"/>
  <c r="G74" i="1"/>
  <c r="F74" i="1"/>
  <c r="E74" i="1"/>
  <c r="AW74" i="1"/>
  <c r="AX74" i="1"/>
  <c r="B74" i="1"/>
  <c r="BA130" i="1"/>
  <c r="AM130" i="1"/>
  <c r="AL130" i="1"/>
  <c r="AK130" i="1"/>
  <c r="AJ130" i="1"/>
  <c r="AD130" i="1"/>
  <c r="S130" i="1"/>
  <c r="Q130" i="1"/>
  <c r="P130" i="1"/>
  <c r="O130" i="1"/>
  <c r="L130" i="1"/>
  <c r="I130" i="1"/>
  <c r="H130" i="1"/>
  <c r="G130" i="1"/>
  <c r="F130" i="1"/>
  <c r="E130" i="1"/>
  <c r="AW130" i="1"/>
  <c r="AX130" i="1"/>
  <c r="B130" i="1"/>
  <c r="BA129" i="1"/>
  <c r="AM129" i="1"/>
  <c r="AL129" i="1"/>
  <c r="AK129" i="1"/>
  <c r="AJ129" i="1"/>
  <c r="AD129" i="1"/>
  <c r="S129" i="1"/>
  <c r="Q129" i="1"/>
  <c r="P129" i="1"/>
  <c r="O129" i="1"/>
  <c r="L129" i="1"/>
  <c r="I129" i="1"/>
  <c r="H129" i="1"/>
  <c r="G129" i="1"/>
  <c r="F129" i="1"/>
  <c r="E129" i="1"/>
  <c r="AW129" i="1"/>
  <c r="AX129" i="1"/>
  <c r="B129" i="1"/>
  <c r="BA13" i="1"/>
  <c r="AM13" i="1"/>
  <c r="AL13" i="1"/>
  <c r="AK13" i="1"/>
  <c r="AJ13" i="1"/>
  <c r="AD13" i="1"/>
  <c r="S13" i="1"/>
  <c r="Q13" i="1"/>
  <c r="P13" i="1"/>
  <c r="O13" i="1"/>
  <c r="L13" i="1"/>
  <c r="I13" i="1"/>
  <c r="H13" i="1"/>
  <c r="G13" i="1"/>
  <c r="F13" i="1"/>
  <c r="E13" i="1"/>
  <c r="AW13" i="1"/>
  <c r="AX13" i="1"/>
  <c r="B13" i="1"/>
  <c r="BA11" i="1"/>
  <c r="AM11" i="1"/>
  <c r="AL11" i="1"/>
  <c r="AK11" i="1"/>
  <c r="AJ11" i="1"/>
  <c r="AD11" i="1"/>
  <c r="S11" i="1"/>
  <c r="Q11" i="1"/>
  <c r="P11" i="1"/>
  <c r="O11" i="1"/>
  <c r="L11" i="1"/>
  <c r="I11" i="1"/>
  <c r="H11" i="1"/>
  <c r="G11" i="1"/>
  <c r="F11" i="1"/>
  <c r="E11" i="1"/>
  <c r="AW11" i="1"/>
  <c r="AX11" i="1"/>
  <c r="B11" i="1"/>
  <c r="BA128" i="1"/>
  <c r="AM128" i="1"/>
  <c r="AL128" i="1"/>
  <c r="AK128" i="1"/>
  <c r="AJ128" i="1"/>
  <c r="AD128" i="1"/>
  <c r="S128" i="1"/>
  <c r="Q128" i="1"/>
  <c r="P128" i="1"/>
  <c r="O128" i="1"/>
  <c r="L128" i="1"/>
  <c r="I128" i="1"/>
  <c r="H128" i="1"/>
  <c r="G128" i="1"/>
  <c r="F128" i="1"/>
  <c r="E128" i="1"/>
  <c r="AW128" i="1"/>
  <c r="AX128" i="1"/>
  <c r="B128" i="1"/>
  <c r="BA127" i="1"/>
  <c r="AM127" i="1"/>
  <c r="AL127" i="1"/>
  <c r="AK127" i="1"/>
  <c r="AJ127" i="1"/>
  <c r="AD127" i="1"/>
  <c r="S127" i="1"/>
  <c r="Q127" i="1"/>
  <c r="P127" i="1"/>
  <c r="O127" i="1"/>
  <c r="L127" i="1"/>
  <c r="I127" i="1"/>
  <c r="H127" i="1"/>
  <c r="G127" i="1"/>
  <c r="F127" i="1"/>
  <c r="E127" i="1"/>
  <c r="AW127" i="1"/>
  <c r="AX127" i="1"/>
  <c r="B127" i="1"/>
  <c r="BA126" i="1"/>
  <c r="AM126" i="1"/>
  <c r="AL126" i="1"/>
  <c r="AK126" i="1"/>
  <c r="AJ126" i="1"/>
  <c r="AD126" i="1"/>
  <c r="S126" i="1"/>
  <c r="Q126" i="1"/>
  <c r="P126" i="1"/>
  <c r="O126" i="1"/>
  <c r="L126" i="1"/>
  <c r="I126" i="1"/>
  <c r="H126" i="1"/>
  <c r="G126" i="1"/>
  <c r="F126" i="1"/>
  <c r="E126" i="1"/>
  <c r="AW126" i="1"/>
  <c r="AX126" i="1"/>
  <c r="B126" i="1"/>
  <c r="BA49" i="1"/>
  <c r="AM49" i="1"/>
  <c r="AL49" i="1"/>
  <c r="AK49" i="1"/>
  <c r="AJ49" i="1"/>
  <c r="AD49" i="1"/>
  <c r="S49" i="1"/>
  <c r="Q49" i="1"/>
  <c r="P49" i="1"/>
  <c r="O49" i="1"/>
  <c r="L49" i="1"/>
  <c r="I49" i="1"/>
  <c r="H49" i="1"/>
  <c r="G49" i="1"/>
  <c r="F49" i="1"/>
  <c r="E49" i="1"/>
  <c r="AW49" i="1"/>
  <c r="AX49" i="1"/>
  <c r="B49" i="1"/>
  <c r="BA63" i="1"/>
  <c r="AM63" i="1"/>
  <c r="AL63" i="1"/>
  <c r="AK63" i="1"/>
  <c r="AJ63" i="1"/>
  <c r="AD63" i="1"/>
  <c r="S63" i="1"/>
  <c r="Q63" i="1"/>
  <c r="P63" i="1"/>
  <c r="O63" i="1"/>
  <c r="L63" i="1"/>
  <c r="I63" i="1"/>
  <c r="H63" i="1"/>
  <c r="G63" i="1"/>
  <c r="F63" i="1"/>
  <c r="E63" i="1"/>
  <c r="AW63" i="1"/>
  <c r="AX63" i="1"/>
  <c r="B63" i="1"/>
  <c r="BA93" i="1"/>
  <c r="AM93" i="1"/>
  <c r="AL93" i="1"/>
  <c r="AK93" i="1"/>
  <c r="AJ93" i="1"/>
  <c r="AD93" i="1"/>
  <c r="S93" i="1"/>
  <c r="Q93" i="1"/>
  <c r="P93" i="1"/>
  <c r="O93" i="1"/>
  <c r="L93" i="1"/>
  <c r="I93" i="1"/>
  <c r="H93" i="1"/>
  <c r="G93" i="1"/>
  <c r="F93" i="1"/>
  <c r="E93" i="1"/>
  <c r="AW93" i="1"/>
  <c r="AX93" i="1"/>
  <c r="B93" i="1"/>
  <c r="BA29" i="1"/>
  <c r="AM29" i="1"/>
  <c r="AL29" i="1"/>
  <c r="AK29" i="1"/>
  <c r="AJ29" i="1"/>
  <c r="AD29" i="1"/>
  <c r="S29" i="1"/>
  <c r="Q29" i="1"/>
  <c r="P29" i="1"/>
  <c r="O29" i="1"/>
  <c r="L29" i="1"/>
  <c r="I29" i="1"/>
  <c r="H29" i="1"/>
  <c r="G29" i="1"/>
  <c r="F29" i="1"/>
  <c r="E29" i="1"/>
  <c r="AW29" i="1"/>
  <c r="AX29" i="1"/>
  <c r="B29" i="1"/>
  <c r="BA84" i="1"/>
  <c r="AM84" i="1"/>
  <c r="AL84" i="1"/>
  <c r="AK84" i="1"/>
  <c r="AJ84" i="1"/>
  <c r="AD84" i="1"/>
  <c r="S84" i="1"/>
  <c r="Q84" i="1"/>
  <c r="P84" i="1"/>
  <c r="O84" i="1"/>
  <c r="L84" i="1"/>
  <c r="I84" i="1"/>
  <c r="H84" i="1"/>
  <c r="G84" i="1"/>
  <c r="F84" i="1"/>
  <c r="E84" i="1"/>
  <c r="AW84" i="1"/>
  <c r="AX84" i="1"/>
  <c r="B84" i="1"/>
  <c r="BA125" i="1"/>
  <c r="AM125" i="1"/>
  <c r="AL125" i="1"/>
  <c r="AK125" i="1"/>
  <c r="AJ125" i="1"/>
  <c r="AD125" i="1"/>
  <c r="S125" i="1"/>
  <c r="Q125" i="1"/>
  <c r="P125" i="1"/>
  <c r="O125" i="1"/>
  <c r="L125" i="1"/>
  <c r="I125" i="1"/>
  <c r="H125" i="1"/>
  <c r="G125" i="1"/>
  <c r="F125" i="1"/>
  <c r="E125" i="1"/>
  <c r="AW125" i="1"/>
  <c r="AX125" i="1"/>
  <c r="B125" i="1"/>
  <c r="BA76" i="1"/>
  <c r="AM76" i="1"/>
  <c r="AL76" i="1"/>
  <c r="AK76" i="1"/>
  <c r="AJ76" i="1"/>
  <c r="AD76" i="1"/>
  <c r="S76" i="1"/>
  <c r="Q76" i="1"/>
  <c r="P76" i="1"/>
  <c r="O76" i="1"/>
  <c r="L76" i="1"/>
  <c r="I76" i="1"/>
  <c r="H76" i="1"/>
  <c r="G76" i="1"/>
  <c r="F76" i="1"/>
  <c r="E76" i="1"/>
  <c r="AW76" i="1"/>
  <c r="AX76" i="1"/>
  <c r="B76" i="1"/>
  <c r="BA27" i="1"/>
  <c r="AM27" i="1"/>
  <c r="AL27" i="1"/>
  <c r="AK27" i="1"/>
  <c r="AJ27" i="1"/>
  <c r="AD27" i="1"/>
  <c r="S27" i="1"/>
  <c r="Q27" i="1"/>
  <c r="P27" i="1"/>
  <c r="O27" i="1"/>
  <c r="L27" i="1"/>
  <c r="I27" i="1"/>
  <c r="H27" i="1"/>
  <c r="G27" i="1"/>
  <c r="F27" i="1"/>
  <c r="E27" i="1"/>
  <c r="AW27" i="1"/>
  <c r="AX27" i="1"/>
  <c r="B27" i="1"/>
  <c r="BA124" i="1"/>
  <c r="AM124" i="1"/>
  <c r="AL124" i="1"/>
  <c r="AK124" i="1"/>
  <c r="AJ124" i="1"/>
  <c r="AD124" i="1"/>
  <c r="S124" i="1"/>
  <c r="Q124" i="1"/>
  <c r="P124" i="1"/>
  <c r="O124" i="1"/>
  <c r="L124" i="1"/>
  <c r="I124" i="1"/>
  <c r="H124" i="1"/>
  <c r="G124" i="1"/>
  <c r="F124" i="1"/>
  <c r="E124" i="1"/>
  <c r="AW124" i="1"/>
  <c r="AX124" i="1"/>
  <c r="B124" i="1"/>
  <c r="BA15" i="1"/>
  <c r="AM15" i="1"/>
  <c r="AL15" i="1"/>
  <c r="AK15" i="1"/>
  <c r="AJ15" i="1"/>
  <c r="AD15" i="1"/>
  <c r="S15" i="1"/>
  <c r="Q15" i="1"/>
  <c r="P15" i="1"/>
  <c r="O15" i="1"/>
  <c r="L15" i="1"/>
  <c r="I15" i="1"/>
  <c r="H15" i="1"/>
  <c r="G15" i="1"/>
  <c r="F15" i="1"/>
  <c r="E15" i="1"/>
  <c r="AW15" i="1"/>
  <c r="AX15" i="1"/>
  <c r="B15" i="1"/>
  <c r="BA8" i="1"/>
  <c r="AM8" i="1"/>
  <c r="AL8" i="1"/>
  <c r="AK8" i="1"/>
  <c r="AJ8" i="1"/>
  <c r="AD8" i="1"/>
  <c r="S8" i="1"/>
  <c r="Q8" i="1"/>
  <c r="P8" i="1"/>
  <c r="O8" i="1"/>
  <c r="L8" i="1"/>
  <c r="I8" i="1"/>
  <c r="H8" i="1"/>
  <c r="G8" i="1"/>
  <c r="F8" i="1"/>
  <c r="E8" i="1"/>
  <c r="AW8" i="1"/>
  <c r="AX8" i="1"/>
  <c r="B8" i="1"/>
  <c r="BA26" i="1"/>
  <c r="AM26" i="1"/>
  <c r="AL26" i="1"/>
  <c r="AK26" i="1"/>
  <c r="AJ26" i="1"/>
  <c r="AD26" i="1"/>
  <c r="S26" i="1"/>
  <c r="Q26" i="1"/>
  <c r="P26" i="1"/>
  <c r="O26" i="1"/>
  <c r="L26" i="1"/>
  <c r="I26" i="1"/>
  <c r="H26" i="1"/>
  <c r="G26" i="1"/>
  <c r="F26" i="1"/>
  <c r="E26" i="1"/>
  <c r="AW26" i="1"/>
  <c r="AX26" i="1"/>
  <c r="B26" i="1"/>
  <c r="BA123" i="1"/>
  <c r="AM123" i="1"/>
  <c r="AL123" i="1"/>
  <c r="AK123" i="1"/>
  <c r="AJ123" i="1"/>
  <c r="AD123" i="1"/>
  <c r="S123" i="1"/>
  <c r="Q123" i="1"/>
  <c r="P123" i="1"/>
  <c r="O123" i="1"/>
  <c r="L123" i="1"/>
  <c r="I123" i="1"/>
  <c r="H123" i="1"/>
  <c r="G123" i="1"/>
  <c r="F123" i="1"/>
  <c r="E123" i="1"/>
  <c r="AW123" i="1"/>
  <c r="AX123" i="1"/>
  <c r="B123" i="1"/>
  <c r="BA48" i="1"/>
  <c r="AM48" i="1"/>
  <c r="AL48" i="1"/>
  <c r="AK48" i="1"/>
  <c r="AJ48" i="1"/>
  <c r="AD48" i="1"/>
  <c r="S48" i="1"/>
  <c r="Q48" i="1"/>
  <c r="P48" i="1"/>
  <c r="O48" i="1"/>
  <c r="L48" i="1"/>
  <c r="I48" i="1"/>
  <c r="H48" i="1"/>
  <c r="G48" i="1"/>
  <c r="F48" i="1"/>
  <c r="E48" i="1"/>
  <c r="AW48" i="1"/>
  <c r="AX48" i="1"/>
  <c r="B48" i="1"/>
  <c r="BA104" i="1"/>
  <c r="AM104" i="1"/>
  <c r="AL104" i="1"/>
  <c r="AK104" i="1"/>
  <c r="AJ104" i="1"/>
  <c r="AD104" i="1"/>
  <c r="S104" i="1"/>
  <c r="Q104" i="1"/>
  <c r="P104" i="1"/>
  <c r="O104" i="1"/>
  <c r="L104" i="1"/>
  <c r="I104" i="1"/>
  <c r="H104" i="1"/>
  <c r="G104" i="1"/>
  <c r="F104" i="1"/>
  <c r="E104" i="1"/>
  <c r="AW104" i="1"/>
  <c r="AX104" i="1"/>
  <c r="B104" i="1"/>
  <c r="BA122" i="1"/>
  <c r="AM122" i="1"/>
  <c r="AL122" i="1"/>
  <c r="AK122" i="1"/>
  <c r="AJ122" i="1"/>
  <c r="AD122" i="1"/>
  <c r="S122" i="1"/>
  <c r="Q122" i="1"/>
  <c r="P122" i="1"/>
  <c r="O122" i="1"/>
  <c r="L122" i="1"/>
  <c r="I122" i="1"/>
  <c r="H122" i="1"/>
  <c r="G122" i="1"/>
  <c r="F122" i="1"/>
  <c r="E122" i="1"/>
  <c r="AW122" i="1"/>
  <c r="AX122" i="1"/>
  <c r="B122" i="1"/>
  <c r="BA121" i="1"/>
  <c r="AM121" i="1"/>
  <c r="AL121" i="1"/>
  <c r="AK121" i="1"/>
  <c r="AJ121" i="1"/>
  <c r="AD121" i="1"/>
  <c r="S121" i="1"/>
  <c r="Q121" i="1"/>
  <c r="P121" i="1"/>
  <c r="O121" i="1"/>
  <c r="L121" i="1"/>
  <c r="I121" i="1"/>
  <c r="H121" i="1"/>
  <c r="G121" i="1"/>
  <c r="F121" i="1"/>
  <c r="E121" i="1"/>
  <c r="AW121" i="1"/>
  <c r="AX121" i="1"/>
  <c r="B121" i="1"/>
  <c r="BA59" i="1"/>
  <c r="AM59" i="1"/>
  <c r="AL59" i="1"/>
  <c r="AK59" i="1"/>
  <c r="AJ59" i="1"/>
  <c r="AD59" i="1"/>
  <c r="S59" i="1"/>
  <c r="Q59" i="1"/>
  <c r="P59" i="1"/>
  <c r="O59" i="1"/>
  <c r="L59" i="1"/>
  <c r="I59" i="1"/>
  <c r="H59" i="1"/>
  <c r="G59" i="1"/>
  <c r="F59" i="1"/>
  <c r="E59" i="1"/>
  <c r="AW59" i="1"/>
  <c r="AX59" i="1"/>
  <c r="B59" i="1"/>
  <c r="BA120" i="1"/>
  <c r="AM120" i="1"/>
  <c r="AL120" i="1"/>
  <c r="AK120" i="1"/>
  <c r="AJ120" i="1"/>
  <c r="AD120" i="1"/>
  <c r="S120" i="1"/>
  <c r="Q120" i="1"/>
  <c r="P120" i="1"/>
  <c r="O120" i="1"/>
  <c r="L120" i="1"/>
  <c r="I120" i="1"/>
  <c r="H120" i="1"/>
  <c r="G120" i="1"/>
  <c r="F120" i="1"/>
  <c r="E120" i="1"/>
  <c r="AW120" i="1"/>
  <c r="AX120" i="1"/>
  <c r="B120" i="1"/>
  <c r="BA119" i="1"/>
  <c r="AM119" i="1"/>
  <c r="AL119" i="1"/>
  <c r="AK119" i="1"/>
  <c r="AJ119" i="1"/>
  <c r="AD119" i="1"/>
  <c r="S119" i="1"/>
  <c r="Q119" i="1"/>
  <c r="P119" i="1"/>
  <c r="O119" i="1"/>
  <c r="L119" i="1"/>
  <c r="I119" i="1"/>
  <c r="H119" i="1"/>
  <c r="G119" i="1"/>
  <c r="F119" i="1"/>
  <c r="E119" i="1"/>
  <c r="AW119" i="1"/>
  <c r="AX119" i="1"/>
  <c r="B119" i="1"/>
  <c r="BA86" i="1"/>
  <c r="AM86" i="1"/>
  <c r="AL86" i="1"/>
  <c r="AK86" i="1"/>
  <c r="AJ86" i="1"/>
  <c r="AD86" i="1"/>
  <c r="S86" i="1"/>
  <c r="Q86" i="1"/>
  <c r="P86" i="1"/>
  <c r="O86" i="1"/>
  <c r="L86" i="1"/>
  <c r="I86" i="1"/>
  <c r="H86" i="1"/>
  <c r="G86" i="1"/>
  <c r="F86" i="1"/>
  <c r="E86" i="1"/>
  <c r="AW86" i="1"/>
  <c r="AX86" i="1"/>
  <c r="B86" i="1"/>
  <c r="BA72" i="1"/>
  <c r="AM72" i="1"/>
  <c r="AL72" i="1"/>
  <c r="AK72" i="1"/>
  <c r="AJ72" i="1"/>
  <c r="AD72" i="1"/>
  <c r="S72" i="1"/>
  <c r="Q72" i="1"/>
  <c r="P72" i="1"/>
  <c r="O72" i="1"/>
  <c r="L72" i="1"/>
  <c r="I72" i="1"/>
  <c r="H72" i="1"/>
  <c r="G72" i="1"/>
  <c r="F72" i="1"/>
  <c r="E72" i="1"/>
  <c r="AW72" i="1"/>
  <c r="AX72" i="1"/>
  <c r="B72" i="1"/>
  <c r="BA89" i="1"/>
  <c r="AM89" i="1"/>
  <c r="AL89" i="1"/>
  <c r="AK89" i="1"/>
  <c r="AJ89" i="1"/>
  <c r="AD89" i="1"/>
  <c r="S89" i="1"/>
  <c r="Q89" i="1"/>
  <c r="P89" i="1"/>
  <c r="O89" i="1"/>
  <c r="L89" i="1"/>
  <c r="I89" i="1"/>
  <c r="H89" i="1"/>
  <c r="G89" i="1"/>
  <c r="F89" i="1"/>
  <c r="E89" i="1"/>
  <c r="AW89" i="1"/>
  <c r="AX89" i="1"/>
  <c r="B89" i="1"/>
  <c r="BA118" i="1"/>
  <c r="AM118" i="1"/>
  <c r="AL118" i="1"/>
  <c r="AK118" i="1"/>
  <c r="AJ118" i="1"/>
  <c r="AD118" i="1"/>
  <c r="S118" i="1"/>
  <c r="Q118" i="1"/>
  <c r="P118" i="1"/>
  <c r="O118" i="1"/>
  <c r="L118" i="1"/>
  <c r="I118" i="1"/>
  <c r="H118" i="1"/>
  <c r="G118" i="1"/>
  <c r="F118" i="1"/>
  <c r="E118" i="1"/>
  <c r="AW118" i="1"/>
  <c r="AX118" i="1"/>
  <c r="B118" i="1"/>
  <c r="BA60" i="1"/>
  <c r="AM60" i="1"/>
  <c r="AL60" i="1"/>
  <c r="AK60" i="1"/>
  <c r="AJ60" i="1"/>
  <c r="AD60" i="1"/>
  <c r="S60" i="1"/>
  <c r="Q60" i="1"/>
  <c r="P60" i="1"/>
  <c r="O60" i="1"/>
  <c r="L60" i="1"/>
  <c r="I60" i="1"/>
  <c r="H60" i="1"/>
  <c r="G60" i="1"/>
  <c r="F60" i="1"/>
  <c r="E60" i="1"/>
  <c r="AW60" i="1"/>
  <c r="AX60" i="1"/>
  <c r="B60" i="1"/>
  <c r="BA79" i="1"/>
  <c r="AM79" i="1"/>
  <c r="AL79" i="1"/>
  <c r="AK79" i="1"/>
  <c r="AJ79" i="1"/>
  <c r="AD79" i="1"/>
  <c r="S79" i="1"/>
  <c r="Q79" i="1"/>
  <c r="P79" i="1"/>
  <c r="O79" i="1"/>
  <c r="L79" i="1"/>
  <c r="I79" i="1"/>
  <c r="H79" i="1"/>
  <c r="G79" i="1"/>
  <c r="F79" i="1"/>
  <c r="E79" i="1"/>
  <c r="AW79" i="1"/>
  <c r="AX79" i="1"/>
  <c r="B79" i="1"/>
  <c r="BA117" i="1"/>
  <c r="AM117" i="1"/>
  <c r="AL117" i="1"/>
  <c r="AK117" i="1"/>
  <c r="AJ117" i="1"/>
  <c r="AD117" i="1"/>
  <c r="S117" i="1"/>
  <c r="Q117" i="1"/>
  <c r="P117" i="1"/>
  <c r="O117" i="1"/>
  <c r="L117" i="1"/>
  <c r="I117" i="1"/>
  <c r="H117" i="1"/>
  <c r="G117" i="1"/>
  <c r="F117" i="1"/>
  <c r="E117" i="1"/>
  <c r="AW117" i="1"/>
  <c r="AX117" i="1"/>
  <c r="B117" i="1"/>
  <c r="BA116" i="1"/>
  <c r="AM116" i="1"/>
  <c r="AL116" i="1"/>
  <c r="AK116" i="1"/>
  <c r="AJ116" i="1"/>
  <c r="AD116" i="1"/>
  <c r="S116" i="1"/>
  <c r="Q116" i="1"/>
  <c r="P116" i="1"/>
  <c r="O116" i="1"/>
  <c r="L116" i="1"/>
  <c r="I116" i="1"/>
  <c r="H116" i="1"/>
  <c r="G116" i="1"/>
  <c r="F116" i="1"/>
  <c r="E116" i="1"/>
  <c r="AW116" i="1"/>
  <c r="AX116" i="1"/>
  <c r="B116" i="1"/>
  <c r="BA115" i="1"/>
  <c r="AM115" i="1"/>
  <c r="AL115" i="1"/>
  <c r="AK115" i="1"/>
  <c r="AJ115" i="1"/>
  <c r="AD115" i="1"/>
  <c r="S115" i="1"/>
  <c r="Q115" i="1"/>
  <c r="P115" i="1"/>
  <c r="O115" i="1"/>
  <c r="L115" i="1"/>
  <c r="I115" i="1"/>
  <c r="H115" i="1"/>
  <c r="G115" i="1"/>
  <c r="F115" i="1"/>
  <c r="E115" i="1"/>
  <c r="AW115" i="1"/>
  <c r="AX115" i="1"/>
  <c r="B115" i="1"/>
  <c r="BA50" i="1"/>
  <c r="AM50" i="1"/>
  <c r="AL50" i="1"/>
  <c r="AK50" i="1"/>
  <c r="AJ50" i="1"/>
  <c r="AD50" i="1"/>
  <c r="S50" i="1"/>
  <c r="Q50" i="1"/>
  <c r="P50" i="1"/>
  <c r="O50" i="1"/>
  <c r="L50" i="1"/>
  <c r="I50" i="1"/>
  <c r="H50" i="1"/>
  <c r="G50" i="1"/>
  <c r="F50" i="1"/>
  <c r="E50" i="1"/>
  <c r="AW50" i="1"/>
  <c r="AX50" i="1"/>
  <c r="B50" i="1"/>
  <c r="BA114" i="1"/>
  <c r="AM114" i="1"/>
  <c r="AL114" i="1"/>
  <c r="AK114" i="1"/>
  <c r="AJ114" i="1"/>
  <c r="AD114" i="1"/>
  <c r="S114" i="1"/>
  <c r="Q114" i="1"/>
  <c r="P114" i="1"/>
  <c r="O114" i="1"/>
  <c r="L114" i="1"/>
  <c r="I114" i="1"/>
  <c r="H114" i="1"/>
  <c r="G114" i="1"/>
  <c r="F114" i="1"/>
  <c r="E114" i="1"/>
  <c r="AW114" i="1"/>
  <c r="AX114" i="1"/>
  <c r="B114" i="1"/>
  <c r="BA113" i="1"/>
  <c r="AM113" i="1"/>
  <c r="AL113" i="1"/>
  <c r="AK113" i="1"/>
  <c r="AJ113" i="1"/>
  <c r="AD113" i="1"/>
  <c r="S113" i="1"/>
  <c r="Q113" i="1"/>
  <c r="P113" i="1"/>
  <c r="O113" i="1"/>
  <c r="L113" i="1"/>
  <c r="I113" i="1"/>
  <c r="H113" i="1"/>
  <c r="G113" i="1"/>
  <c r="F113" i="1"/>
  <c r="E113" i="1"/>
  <c r="AW113" i="1"/>
  <c r="AX113" i="1"/>
  <c r="B113" i="1"/>
  <c r="BA56" i="1"/>
  <c r="AM56" i="1"/>
  <c r="AL56" i="1"/>
  <c r="AK56" i="1"/>
  <c r="AJ56" i="1"/>
  <c r="AD56" i="1"/>
  <c r="S56" i="1"/>
  <c r="Q56" i="1"/>
  <c r="P56" i="1"/>
  <c r="O56" i="1"/>
  <c r="L56" i="1"/>
  <c r="I56" i="1"/>
  <c r="H56" i="1"/>
  <c r="G56" i="1"/>
  <c r="F56" i="1"/>
  <c r="E56" i="1"/>
  <c r="AW56" i="1"/>
  <c r="AX56" i="1"/>
  <c r="B56" i="1"/>
  <c r="BA112" i="1"/>
  <c r="AM112" i="1"/>
  <c r="AL112" i="1"/>
  <c r="AK112" i="1"/>
  <c r="AJ112" i="1"/>
  <c r="AD112" i="1"/>
  <c r="S112" i="1"/>
  <c r="Q112" i="1"/>
  <c r="P112" i="1"/>
  <c r="O112" i="1"/>
  <c r="L112" i="1"/>
  <c r="I112" i="1"/>
  <c r="H112" i="1"/>
  <c r="G112" i="1"/>
  <c r="F112" i="1"/>
  <c r="E112" i="1"/>
  <c r="AW112" i="1"/>
  <c r="AX112" i="1"/>
  <c r="B112" i="1"/>
  <c r="BA25" i="1"/>
  <c r="AM25" i="1"/>
  <c r="AL25" i="1"/>
  <c r="AK25" i="1"/>
  <c r="AJ25" i="1"/>
  <c r="AD25" i="1"/>
  <c r="S25" i="1"/>
  <c r="Q25" i="1"/>
  <c r="P25" i="1"/>
  <c r="O25" i="1"/>
  <c r="L25" i="1"/>
  <c r="I25" i="1"/>
  <c r="H25" i="1"/>
  <c r="G25" i="1"/>
  <c r="F25" i="1"/>
  <c r="E25" i="1"/>
  <c r="AW25" i="1"/>
  <c r="AX25" i="1"/>
  <c r="B25" i="1"/>
  <c r="BA24" i="1"/>
  <c r="AM24" i="1"/>
  <c r="AL24" i="1"/>
  <c r="AK24" i="1"/>
  <c r="AJ24" i="1"/>
  <c r="AD24" i="1"/>
  <c r="S24" i="1"/>
  <c r="Q24" i="1"/>
  <c r="P24" i="1"/>
  <c r="O24" i="1"/>
  <c r="L24" i="1"/>
  <c r="I24" i="1"/>
  <c r="H24" i="1"/>
  <c r="G24" i="1"/>
  <c r="F24" i="1"/>
  <c r="E24" i="1"/>
  <c r="AW24" i="1"/>
  <c r="AX24" i="1"/>
  <c r="B24" i="1"/>
  <c r="BA111" i="1"/>
  <c r="AM111" i="1"/>
  <c r="AL111" i="1"/>
  <c r="AK111" i="1"/>
  <c r="AJ111" i="1"/>
  <c r="AD111" i="1"/>
  <c r="S111" i="1"/>
  <c r="Q111" i="1"/>
  <c r="P111" i="1"/>
  <c r="O111" i="1"/>
  <c r="L111" i="1"/>
  <c r="I111" i="1"/>
  <c r="H111" i="1"/>
  <c r="G111" i="1"/>
  <c r="F111" i="1"/>
  <c r="E111" i="1"/>
  <c r="AW111" i="1"/>
  <c r="AX111" i="1"/>
  <c r="B111" i="1"/>
  <c r="BA110" i="1"/>
  <c r="AM110" i="1"/>
  <c r="AL110" i="1"/>
  <c r="AK110" i="1"/>
  <c r="AJ110" i="1"/>
  <c r="AD110" i="1"/>
  <c r="S110" i="1"/>
  <c r="Q110" i="1"/>
  <c r="P110" i="1"/>
  <c r="O110" i="1"/>
  <c r="L110" i="1"/>
  <c r="I110" i="1"/>
  <c r="H110" i="1"/>
  <c r="G110" i="1"/>
  <c r="F110" i="1"/>
  <c r="E110" i="1"/>
  <c r="AW110" i="1"/>
  <c r="AX110" i="1"/>
  <c r="B110" i="1"/>
  <c r="BA78" i="1"/>
  <c r="AM78" i="1"/>
  <c r="AL78" i="1"/>
  <c r="AK78" i="1"/>
  <c r="AJ78" i="1"/>
  <c r="AD78" i="1"/>
  <c r="S78" i="1"/>
  <c r="Q78" i="1"/>
  <c r="P78" i="1"/>
  <c r="O78" i="1"/>
  <c r="L78" i="1"/>
  <c r="I78" i="1"/>
  <c r="H78" i="1"/>
  <c r="G78" i="1"/>
  <c r="F78" i="1"/>
  <c r="E78" i="1"/>
  <c r="AW78" i="1"/>
  <c r="AX78" i="1"/>
  <c r="B78" i="1"/>
  <c r="BA109" i="1"/>
  <c r="AM109" i="1"/>
  <c r="AL109" i="1"/>
  <c r="AK109" i="1"/>
  <c r="AJ109" i="1"/>
  <c r="AD109" i="1"/>
  <c r="S109" i="1"/>
  <c r="Q109" i="1"/>
  <c r="P109" i="1"/>
  <c r="O109" i="1"/>
  <c r="L109" i="1"/>
  <c r="I109" i="1"/>
  <c r="H109" i="1"/>
  <c r="G109" i="1"/>
  <c r="F109" i="1"/>
  <c r="E109" i="1"/>
  <c r="AW109" i="1"/>
  <c r="AX109" i="1"/>
  <c r="B109" i="1"/>
  <c r="BA108" i="1"/>
  <c r="AM108" i="1"/>
  <c r="AL108" i="1"/>
  <c r="AK108" i="1"/>
  <c r="AJ108" i="1"/>
  <c r="AD108" i="1"/>
  <c r="S108" i="1"/>
  <c r="Q108" i="1"/>
  <c r="P108" i="1"/>
  <c r="O108" i="1"/>
  <c r="L108" i="1"/>
  <c r="I108" i="1"/>
  <c r="H108" i="1"/>
  <c r="G108" i="1"/>
  <c r="F108" i="1"/>
  <c r="E108" i="1"/>
  <c r="AW108" i="1"/>
  <c r="AX108" i="1"/>
  <c r="B108" i="1"/>
  <c r="BA14" i="1"/>
  <c r="AM14" i="1"/>
  <c r="AL14" i="1"/>
  <c r="AK14" i="1"/>
  <c r="AJ14" i="1"/>
  <c r="AD14" i="1"/>
  <c r="S14" i="1"/>
  <c r="Q14" i="1"/>
  <c r="P14" i="1"/>
  <c r="O14" i="1"/>
  <c r="L14" i="1"/>
  <c r="I14" i="1"/>
  <c r="H14" i="1"/>
  <c r="G14" i="1"/>
  <c r="F14" i="1"/>
  <c r="E14" i="1"/>
  <c r="AW14" i="1"/>
  <c r="AX14" i="1"/>
  <c r="B14" i="1"/>
  <c r="BA107" i="1"/>
  <c r="AM107" i="1"/>
  <c r="AL107" i="1"/>
  <c r="AK107" i="1"/>
  <c r="AJ107" i="1"/>
  <c r="AD107" i="1"/>
  <c r="S107" i="1"/>
  <c r="Q107" i="1"/>
  <c r="P107" i="1"/>
  <c r="O107" i="1"/>
  <c r="L107" i="1"/>
  <c r="I107" i="1"/>
  <c r="H107" i="1"/>
  <c r="G107" i="1"/>
  <c r="F107" i="1"/>
  <c r="E107" i="1"/>
  <c r="AW107" i="1"/>
  <c r="AX107" i="1"/>
  <c r="B107" i="1"/>
  <c r="BA54" i="1"/>
  <c r="AM54" i="1"/>
  <c r="AL54" i="1"/>
  <c r="AK54" i="1"/>
  <c r="AJ54" i="1"/>
  <c r="AD54" i="1"/>
  <c r="S54" i="1"/>
  <c r="Q54" i="1"/>
  <c r="P54" i="1"/>
  <c r="O54" i="1"/>
  <c r="L54" i="1"/>
  <c r="I54" i="1"/>
  <c r="H54" i="1"/>
  <c r="G54" i="1"/>
  <c r="F54" i="1"/>
  <c r="E54" i="1"/>
  <c r="AW54" i="1"/>
  <c r="AX54" i="1"/>
  <c r="B54" i="1"/>
  <c r="BA68" i="1"/>
  <c r="AM68" i="1"/>
  <c r="AL68" i="1"/>
  <c r="AK68" i="1"/>
  <c r="AJ68" i="1"/>
  <c r="AD68" i="1"/>
  <c r="S68" i="1"/>
  <c r="Q68" i="1"/>
  <c r="P68" i="1"/>
  <c r="O68" i="1"/>
  <c r="L68" i="1"/>
  <c r="I68" i="1"/>
  <c r="H68" i="1"/>
  <c r="G68" i="1"/>
  <c r="F68" i="1"/>
  <c r="E68" i="1"/>
  <c r="AW68" i="1"/>
  <c r="AX68" i="1"/>
  <c r="B68" i="1"/>
  <c r="AW34" i="1"/>
  <c r="AX34" i="1"/>
  <c r="AW99" i="1"/>
  <c r="AX99" i="1"/>
  <c r="AW150" i="1"/>
  <c r="AX150" i="1"/>
  <c r="AW83" i="1"/>
  <c r="AX83" i="1"/>
  <c r="AW158" i="1"/>
  <c r="AX158" i="1"/>
  <c r="AW162" i="1"/>
  <c r="AX162" i="1"/>
  <c r="AW228" i="1"/>
  <c r="AX228" i="1"/>
  <c r="AW231" i="1"/>
  <c r="AX231" i="1"/>
  <c r="AW233" i="1"/>
  <c r="AX233" i="1"/>
  <c r="AW235" i="1"/>
  <c r="AX235" i="1"/>
  <c r="AW238" i="1"/>
  <c r="AX238" i="1"/>
  <c r="AW241" i="1"/>
  <c r="AX241" i="1"/>
  <c r="AW141" i="1"/>
  <c r="AX141" i="1"/>
  <c r="AW33" i="1"/>
  <c r="AX33" i="1"/>
  <c r="AW145" i="1"/>
  <c r="AX145" i="1"/>
  <c r="AW90" i="1"/>
  <c r="AX90" i="1"/>
  <c r="AW97" i="1"/>
  <c r="AX97" i="1"/>
  <c r="AW151" i="1"/>
  <c r="AX151" i="1"/>
  <c r="AW154" i="1"/>
  <c r="AX154" i="1"/>
  <c r="AW6" i="1"/>
  <c r="AX6" i="1"/>
  <c r="AW157" i="1"/>
  <c r="AX157" i="1"/>
  <c r="AW159" i="1"/>
  <c r="AX159" i="1"/>
  <c r="AW101" i="1"/>
  <c r="AX101" i="1"/>
  <c r="AW166" i="1"/>
  <c r="AX166" i="1"/>
  <c r="AW169" i="1"/>
  <c r="AX169" i="1"/>
  <c r="AW173" i="1"/>
  <c r="AX173" i="1"/>
  <c r="AW176" i="1"/>
  <c r="AX176" i="1"/>
  <c r="AW62" i="1"/>
  <c r="AX62" i="1"/>
  <c r="AW178" i="1"/>
  <c r="AX178" i="1"/>
  <c r="AW181" i="1"/>
  <c r="AX181" i="1"/>
  <c r="AW75" i="1"/>
  <c r="AX75" i="1"/>
  <c r="AW186" i="1"/>
  <c r="AX186" i="1"/>
  <c r="AW190" i="1"/>
  <c r="AX190" i="1"/>
  <c r="AW193" i="1"/>
  <c r="AX193" i="1"/>
  <c r="AW197" i="1"/>
  <c r="AX197" i="1"/>
  <c r="AW201" i="1"/>
  <c r="AX201" i="1"/>
  <c r="AW205" i="1"/>
  <c r="AX205" i="1"/>
  <c r="AW208" i="1"/>
  <c r="AX208" i="1"/>
  <c r="AW212" i="1"/>
  <c r="AX212" i="1"/>
  <c r="AW215" i="1"/>
  <c r="AX215" i="1"/>
  <c r="AW39" i="1"/>
  <c r="AX39" i="1"/>
  <c r="AW221" i="1"/>
  <c r="AX221" i="1"/>
  <c r="AW224" i="1"/>
  <c r="AX224" i="1"/>
  <c r="AW227" i="1"/>
  <c r="AX227" i="1"/>
  <c r="AW21" i="1"/>
  <c r="AX21" i="1"/>
  <c r="AW57" i="1"/>
  <c r="AX57" i="1"/>
  <c r="AW234" i="1"/>
  <c r="AX234" i="1"/>
  <c r="AW5" i="1"/>
  <c r="AX5" i="1"/>
  <c r="AW77" i="1"/>
  <c r="AX77" i="1"/>
  <c r="AW31" i="1"/>
  <c r="AX31" i="1"/>
  <c r="AW58" i="1"/>
  <c r="AX58" i="1"/>
  <c r="AW40" i="1"/>
  <c r="AX40" i="1"/>
  <c r="AW30" i="1"/>
  <c r="AX30" i="1"/>
  <c r="AW210" i="1"/>
  <c r="AX210" i="1"/>
  <c r="AW213" i="1"/>
  <c r="AX213" i="1"/>
  <c r="AW43" i="1"/>
  <c r="AX43" i="1"/>
  <c r="AW219" i="1"/>
  <c r="AX219" i="1"/>
  <c r="AW222" i="1"/>
  <c r="AX222" i="1"/>
  <c r="AW225" i="1"/>
  <c r="AX225" i="1"/>
  <c r="AW16" i="1"/>
  <c r="AX16" i="1"/>
  <c r="AW46" i="1"/>
  <c r="AX46" i="1"/>
  <c r="AW65" i="1"/>
  <c r="AX65" i="1"/>
  <c r="AW230" i="1"/>
  <c r="AX230" i="1"/>
  <c r="AW237" i="1"/>
  <c r="AX237" i="1"/>
  <c r="AW240" i="1"/>
  <c r="AX240" i="1"/>
  <c r="AW242" i="1"/>
  <c r="AX242" i="1"/>
  <c r="AW244" i="1"/>
  <c r="AX244" i="1"/>
  <c r="AW247" i="1"/>
  <c r="AX247" i="1"/>
  <c r="AW250" i="1"/>
  <c r="AX250" i="1"/>
  <c r="AY268" i="1"/>
  <c r="AY65" i="1"/>
  <c r="AY240" i="1"/>
  <c r="AY244" i="1"/>
  <c r="AY250" i="1"/>
  <c r="AY263" i="1"/>
  <c r="AY270" i="1"/>
  <c r="AY278" i="1"/>
  <c r="AY286" i="1"/>
  <c r="AY290" i="1"/>
  <c r="AY298" i="1"/>
  <c r="AY305" i="1"/>
  <c r="AY313" i="1"/>
  <c r="AY318" i="1"/>
  <c r="AY325" i="1"/>
  <c r="AY106" i="1"/>
  <c r="AY219" i="1"/>
  <c r="AY71" i="1"/>
  <c r="AY287" i="1"/>
  <c r="AY328" i="1"/>
  <c r="AY316" i="1"/>
  <c r="AY301" i="1"/>
  <c r="AY92" i="1"/>
  <c r="AY274" i="1"/>
  <c r="AY259" i="1"/>
  <c r="AY242" i="1"/>
  <c r="AY46" i="1"/>
  <c r="AY222" i="1"/>
  <c r="AY210" i="1"/>
  <c r="AY85" i="1"/>
  <c r="AY306" i="1"/>
  <c r="AY291" i="1"/>
  <c r="AY279" i="1"/>
  <c r="AY264" i="1"/>
  <c r="AY323" i="1"/>
  <c r="AY311" i="1"/>
  <c r="AY296" i="1"/>
  <c r="AY284" i="1"/>
  <c r="AY40" i="1"/>
  <c r="AY5" i="1"/>
  <c r="AY227" i="1"/>
  <c r="AY215" i="1"/>
  <c r="AY201" i="1"/>
  <c r="AY186" i="1"/>
  <c r="AY62" i="1"/>
  <c r="AY166" i="1"/>
  <c r="AY6" i="1"/>
  <c r="AY90" i="1"/>
  <c r="AY82" i="1"/>
  <c r="AY80" i="1"/>
  <c r="AY300" i="1"/>
  <c r="AY100" i="1"/>
  <c r="AY273" i="1"/>
  <c r="AY258" i="1"/>
  <c r="AY233" i="1"/>
  <c r="AY158" i="1"/>
  <c r="AY34" i="1"/>
  <c r="AY185" i="1"/>
  <c r="AY172" i="1"/>
  <c r="AY153" i="1"/>
  <c r="AY61" i="1"/>
  <c r="AY130" i="1"/>
  <c r="AY15" i="1"/>
  <c r="AY79" i="1"/>
  <c r="AY14" i="1"/>
  <c r="AY246" i="1"/>
  <c r="AY236" i="1"/>
  <c r="AY53" i="1"/>
  <c r="AY216" i="1"/>
  <c r="AY202" i="1"/>
  <c r="AY184" i="1"/>
  <c r="AY174" i="1"/>
  <c r="AY152" i="1"/>
  <c r="AY143" i="1"/>
  <c r="AY132" i="1"/>
  <c r="AY84" i="1"/>
  <c r="AY86" i="1"/>
  <c r="AY111" i="1"/>
  <c r="AY254" i="1"/>
  <c r="AY196" i="1"/>
  <c r="AY177" i="1"/>
  <c r="AY163" i="1"/>
  <c r="AY147" i="1"/>
  <c r="AY52" i="1"/>
  <c r="AY126" i="1"/>
  <c r="AY122" i="1"/>
  <c r="AY113" i="1"/>
  <c r="AY255" i="1"/>
  <c r="AY243" i="1"/>
  <c r="AY217" i="1"/>
  <c r="AY204" i="1"/>
  <c r="AY70" i="1"/>
  <c r="AY38" i="1"/>
  <c r="AY47" i="1"/>
  <c r="AY156" i="1"/>
  <c r="AY138" i="1"/>
  <c r="AY129" i="1"/>
  <c r="AY8" i="1"/>
  <c r="AY117" i="1"/>
  <c r="AY107" i="1"/>
  <c r="AY225" i="1"/>
  <c r="AY322" i="1"/>
  <c r="AY295" i="1"/>
  <c r="AY94" i="1"/>
  <c r="AY327" i="1"/>
  <c r="AY315" i="1"/>
  <c r="AY73" i="1"/>
  <c r="AY98" i="1"/>
  <c r="AY272" i="1"/>
  <c r="AY30" i="1"/>
  <c r="AY77" i="1"/>
  <c r="AY21" i="1"/>
  <c r="AY39" i="1"/>
  <c r="AY205" i="1"/>
  <c r="AY190" i="1"/>
  <c r="AY178" i="1"/>
  <c r="AY169" i="1"/>
  <c r="AY157" i="1"/>
  <c r="AY97" i="1"/>
  <c r="AY141" i="1"/>
  <c r="AY317" i="1"/>
  <c r="AY304" i="1"/>
  <c r="AY289" i="1"/>
  <c r="AY277" i="1"/>
  <c r="AY262" i="1"/>
  <c r="AY235" i="1"/>
  <c r="AY162" i="1"/>
  <c r="AY99" i="1"/>
  <c r="AY192" i="1"/>
  <c r="AY175" i="1"/>
  <c r="AY4" i="1"/>
  <c r="AY144" i="1"/>
  <c r="AY17" i="1"/>
  <c r="AY125" i="1"/>
  <c r="AY72" i="1"/>
  <c r="AY110" i="1"/>
  <c r="AY249" i="1"/>
  <c r="AY239" i="1"/>
  <c r="AY229" i="1"/>
  <c r="AY218" i="1"/>
  <c r="AY206" i="1"/>
  <c r="AY187" i="1"/>
  <c r="AY66" i="1"/>
  <c r="AY35" i="1"/>
  <c r="AY41" i="1"/>
  <c r="AY7" i="1"/>
  <c r="AY49" i="1"/>
  <c r="AY121" i="1"/>
  <c r="AY56" i="1"/>
  <c r="AY37" i="1"/>
  <c r="AY199" i="1"/>
  <c r="AY95" i="1"/>
  <c r="AY165" i="1"/>
  <c r="AY155" i="1"/>
  <c r="AY81" i="1"/>
  <c r="AY13" i="1"/>
  <c r="AY26" i="1"/>
  <c r="AY116" i="1"/>
  <c r="AY54" i="1"/>
  <c r="AY245" i="1"/>
  <c r="AY220" i="1"/>
  <c r="AY207" i="1"/>
  <c r="AY195" i="1"/>
  <c r="AY103" i="1"/>
  <c r="AY171" i="1"/>
  <c r="AY42" i="1"/>
  <c r="AY142" i="1"/>
  <c r="AY131" i="1"/>
  <c r="AY76" i="1"/>
  <c r="AY89" i="1"/>
  <c r="AY78" i="1"/>
  <c r="AY213" i="1"/>
  <c r="AY310" i="1"/>
  <c r="AY283" i="1"/>
  <c r="AY321" i="1"/>
  <c r="AY309" i="1"/>
  <c r="AY294" i="1"/>
  <c r="AY282" i="1"/>
  <c r="AY267" i="1"/>
  <c r="AY247" i="1"/>
  <c r="AY237" i="1"/>
  <c r="AY16" i="1"/>
  <c r="AY43" i="1"/>
  <c r="AY326" i="1"/>
  <c r="AY314" i="1"/>
  <c r="AY299" i="1"/>
  <c r="AY96" i="1"/>
  <c r="AY271" i="1"/>
  <c r="AY28" i="1"/>
  <c r="AY12" i="1"/>
  <c r="AY303" i="1"/>
  <c r="AY288" i="1"/>
  <c r="AY276" i="1"/>
  <c r="AY261" i="1"/>
  <c r="AY31" i="1"/>
  <c r="AY57" i="1"/>
  <c r="AY221" i="1"/>
  <c r="AY208" i="1"/>
  <c r="AY193" i="1"/>
  <c r="AY181" i="1"/>
  <c r="AY173" i="1"/>
  <c r="AY159" i="1"/>
  <c r="AY151" i="1"/>
  <c r="AY33" i="1"/>
  <c r="AY320" i="1"/>
  <c r="AY308" i="1"/>
  <c r="AY293" i="1"/>
  <c r="AY281" i="1"/>
  <c r="AY266" i="1"/>
  <c r="AY238" i="1"/>
  <c r="AY228" i="1"/>
  <c r="AY150" i="1"/>
  <c r="AY252" i="1"/>
  <c r="AY179" i="1"/>
  <c r="AY161" i="1"/>
  <c r="AY23" i="1"/>
  <c r="AY135" i="1"/>
  <c r="AY63" i="1"/>
  <c r="AY59" i="1"/>
  <c r="AY112" i="1"/>
  <c r="AY253" i="1"/>
  <c r="AY105" i="1"/>
  <c r="AY232" i="1"/>
  <c r="AY64" i="1"/>
  <c r="AY209" i="1"/>
  <c r="AY191" i="1"/>
  <c r="AY45" i="1"/>
  <c r="AY160" i="1"/>
  <c r="AY10" i="1"/>
  <c r="AY137" i="1"/>
  <c r="AY11" i="1"/>
  <c r="AY123" i="1"/>
  <c r="AY115" i="1"/>
  <c r="AY68" i="1"/>
  <c r="AY203" i="1"/>
  <c r="AY183" i="1"/>
  <c r="AY168" i="1"/>
  <c r="AY18" i="1"/>
  <c r="AY140" i="1"/>
  <c r="AY20" i="1"/>
  <c r="AY27" i="1"/>
  <c r="AY118" i="1"/>
  <c r="AY109" i="1"/>
  <c r="AY248" i="1"/>
  <c r="AY223" i="1"/>
  <c r="AY211" i="1"/>
  <c r="AY198" i="1"/>
  <c r="AY67" i="1"/>
  <c r="AY88" i="1"/>
  <c r="AY22" i="1"/>
  <c r="AY146" i="1"/>
  <c r="AY134" i="1"/>
  <c r="AY93" i="1"/>
  <c r="AY120" i="1"/>
  <c r="AY25" i="1"/>
  <c r="AY230" i="1"/>
  <c r="AY329" i="1"/>
  <c r="AY302" i="1"/>
  <c r="AY275" i="1"/>
  <c r="AY260" i="1"/>
  <c r="AY319" i="1"/>
  <c r="AY307" i="1"/>
  <c r="AY292" i="1"/>
  <c r="AY280" i="1"/>
  <c r="AY265" i="1"/>
  <c r="AY58" i="1"/>
  <c r="AY234" i="1"/>
  <c r="AY224" i="1"/>
  <c r="AY212" i="1"/>
  <c r="AY197" i="1"/>
  <c r="AY75" i="1"/>
  <c r="AY176" i="1"/>
  <c r="AY101" i="1"/>
  <c r="AY154" i="1"/>
  <c r="AY145" i="1"/>
  <c r="AY324" i="1"/>
  <c r="AY312" i="1"/>
  <c r="AY297" i="1"/>
  <c r="AY285" i="1"/>
  <c r="AY269" i="1"/>
  <c r="AY241" i="1"/>
  <c r="AY231" i="1"/>
  <c r="AY83" i="1"/>
  <c r="AY256" i="1"/>
  <c r="AY180" i="1"/>
  <c r="AY170" i="1"/>
  <c r="AY148" i="1"/>
  <c r="AY136" i="1"/>
  <c r="AY128" i="1"/>
  <c r="AY48" i="1"/>
  <c r="AY50" i="1"/>
  <c r="AY257" i="1"/>
  <c r="AY36" i="1"/>
  <c r="AY102" i="1"/>
  <c r="AY51" i="1"/>
  <c r="AY69" i="1"/>
  <c r="AY194" i="1"/>
  <c r="AY182" i="1"/>
  <c r="AY164" i="1"/>
  <c r="AY55" i="1"/>
  <c r="AY139" i="1"/>
  <c r="AY74" i="1"/>
  <c r="AY124" i="1"/>
  <c r="AY60" i="1"/>
  <c r="AY108" i="1"/>
  <c r="AY32" i="1"/>
  <c r="AY189" i="1"/>
  <c r="AY87" i="1"/>
  <c r="AY44" i="1"/>
  <c r="AY9" i="1"/>
  <c r="AY133" i="1"/>
  <c r="AY29" i="1"/>
  <c r="AY119" i="1"/>
  <c r="AY24" i="1"/>
  <c r="AY251" i="1"/>
  <c r="AY226" i="1"/>
  <c r="AY214" i="1"/>
  <c r="AY200" i="1"/>
  <c r="AY188" i="1"/>
  <c r="AY91" i="1"/>
  <c r="AY167" i="1"/>
  <c r="AY149" i="1"/>
  <c r="AY19" i="1"/>
  <c r="AY127" i="1"/>
  <c r="AY104" i="1"/>
  <c r="AY114" i="1"/>
</calcChain>
</file>

<file path=xl/sharedStrings.xml><?xml version="1.0" encoding="utf-8"?>
<sst xmlns="http://schemas.openxmlformats.org/spreadsheetml/2006/main" count="7406" uniqueCount="598">
  <si>
    <t>Report :</t>
    <phoneticPr fontId="1" type="noConversion"/>
  </si>
  <si>
    <t>Report Date：</t>
    <phoneticPr fontId="1" type="noConversion"/>
  </si>
  <si>
    <t xml:space="preserve">Org. </t>
  </si>
  <si>
    <t>Position</t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</si>
  <si>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</si>
  <si>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</si>
  <si>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</si>
  <si>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</si>
  <si>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</si>
  <si>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</si>
  <si>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</si>
  <si>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</si>
  <si>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</si>
  <si>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</si>
  <si>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</si>
  <si>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</si>
  <si>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</si>
  <si>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</si>
  <si>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</si>
  <si>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</si>
  <si>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</si>
  <si>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</si>
  <si>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UP</t>
  </si>
  <si>
    <t>N1 Prj</t>
  </si>
  <si>
    <t>N2 Prj</t>
  </si>
  <si>
    <t>N3 Prj</t>
  </si>
  <si>
    <t>N4 Prj</t>
  </si>
  <si>
    <t>N5 Prj</t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</si>
  <si>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</si>
  <si>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</si>
  <si>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</si>
  <si>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</si>
  <si>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</si>
  <si>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</si>
  <si>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</si>
  <si>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</si>
  <si>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</si>
  <si>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BL WK</t>
  </si>
  <si>
    <t>BL FCST WK</t>
  </si>
  <si>
    <t>Last TTL OH</t>
    <phoneticPr fontId="1" type="noConversion"/>
  </si>
  <si>
    <t>TTL OH</t>
    <phoneticPr fontId="1" type="noConversion"/>
  </si>
  <si>
    <t>On the way</t>
  </si>
  <si>
    <t>Hub OH</t>
    <phoneticPr fontId="1" type="noConversion"/>
  </si>
  <si>
    <t>Others OH</t>
    <phoneticPr fontId="1" type="noConversion"/>
  </si>
  <si>
    <t>Avail. AMT</t>
    <phoneticPr fontId="1" type="noConversion"/>
  </si>
  <si>
    <t>Backlog AMT</t>
    <phoneticPr fontId="1" type="noConversion"/>
  </si>
  <si>
    <t>TTL OH AMT</t>
    <phoneticPr fontId="1" type="noConversion"/>
  </si>
  <si>
    <t>Hub OH AMT</t>
    <phoneticPr fontId="1" type="noConversion"/>
  </si>
  <si>
    <t>DC OH</t>
  </si>
  <si>
    <t>DC OH</t>
    <phoneticPr fontId="1" type="noConversion"/>
  </si>
  <si>
    <t>N Prj</t>
    <phoneticPr fontId="1" type="noConversion"/>
  </si>
  <si>
    <t>Exception Criteria I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</si>
  <si>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</si>
  <si>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</si>
  <si>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</si>
  <si>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加總 - TTL OH AMT</t>
  </si>
  <si>
    <t>G</t>
  </si>
  <si>
    <t>計數 - Item Short Name</t>
  </si>
  <si>
    <t>比例 - Item Short Name</t>
  </si>
  <si>
    <t>比例 - TTL OH AMT</t>
  </si>
  <si>
    <t>Red AMT</t>
  </si>
  <si>
    <t>BL &gt; Windonw</t>
  </si>
  <si>
    <t>Red Rank</t>
    <phoneticPr fontId="1" type="noConversion"/>
  </si>
  <si>
    <t>BL &gt; Windonw AMT</t>
    <phoneticPr fontId="1" type="noConversion"/>
  </si>
  <si>
    <t>2017/02/19 23:55</t>
  </si>
  <si>
    <t>AITG</t>
  </si>
  <si>
    <t/>
  </si>
  <si>
    <t>200446-PG14</t>
  </si>
  <si>
    <t>MICRO CRYSTAL</t>
  </si>
  <si>
    <t>Mei.Yang</t>
  </si>
  <si>
    <t>86122</t>
  </si>
  <si>
    <t>DELTA</t>
  </si>
  <si>
    <t>AO3400</t>
  </si>
  <si>
    <t>AOS</t>
  </si>
  <si>
    <t>AO3401A</t>
  </si>
  <si>
    <t>AO3404A</t>
  </si>
  <si>
    <t>AO3406L</t>
  </si>
  <si>
    <t>AO3407A</t>
  </si>
  <si>
    <t>AO3409L</t>
  </si>
  <si>
    <t>AO3415</t>
  </si>
  <si>
    <t>AO4264</t>
  </si>
  <si>
    <t>AO4407</t>
  </si>
  <si>
    <t>F</t>
  </si>
  <si>
    <t>AO4435</t>
  </si>
  <si>
    <t>AO4447A</t>
  </si>
  <si>
    <t>AO4447AL_DELTA</t>
  </si>
  <si>
    <t>E</t>
  </si>
  <si>
    <t>AO4449</t>
  </si>
  <si>
    <t>AO4606</t>
  </si>
  <si>
    <t>AO4612L</t>
  </si>
  <si>
    <t>AO4614BL</t>
  </si>
  <si>
    <t>AO4616</t>
  </si>
  <si>
    <t>AO4619</t>
  </si>
  <si>
    <t>AO4629L</t>
  </si>
  <si>
    <t>AO4752</t>
  </si>
  <si>
    <t>AO4800</t>
  </si>
  <si>
    <t>AO4822A</t>
  </si>
  <si>
    <t>AO4826</t>
  </si>
  <si>
    <t>AO4828</t>
  </si>
  <si>
    <t>AO4850</t>
  </si>
  <si>
    <t>AO4850L</t>
  </si>
  <si>
    <t>AO6602</t>
  </si>
  <si>
    <t>AO6604</t>
  </si>
  <si>
    <t>AO6802</t>
  </si>
  <si>
    <t>AO7412</t>
  </si>
  <si>
    <t>AO9926C</t>
  </si>
  <si>
    <t>AOB414L</t>
  </si>
  <si>
    <t>AOD208</t>
  </si>
  <si>
    <t>AOD409</t>
  </si>
  <si>
    <t>AOD4126</t>
  </si>
  <si>
    <t>AOD4132</t>
  </si>
  <si>
    <t>AOD417</t>
  </si>
  <si>
    <t>AOD4184L</t>
  </si>
  <si>
    <t>AOD4186</t>
  </si>
  <si>
    <t>AOD442</t>
  </si>
  <si>
    <t>AOD4454</t>
  </si>
  <si>
    <t>AOD482</t>
  </si>
  <si>
    <t>AOD508</t>
  </si>
  <si>
    <t>AOD514</t>
  </si>
  <si>
    <t>AOD526</t>
  </si>
  <si>
    <t>AOD603A</t>
  </si>
  <si>
    <t>AOD607</t>
  </si>
  <si>
    <t>AOD609</t>
  </si>
  <si>
    <t>AOD7S60</t>
  </si>
  <si>
    <t>AOI2614</t>
  </si>
  <si>
    <t>AOI478</t>
  </si>
  <si>
    <t>AON3611</t>
  </si>
  <si>
    <t>AON3613</t>
  </si>
  <si>
    <t>AON6152</t>
  </si>
  <si>
    <t>AON6232</t>
  </si>
  <si>
    <t>AON6240</t>
  </si>
  <si>
    <t>AON6242</t>
  </si>
  <si>
    <t>AON6260</t>
  </si>
  <si>
    <t>AON6268</t>
  </si>
  <si>
    <t>AON6278</t>
  </si>
  <si>
    <t>AON6280</t>
  </si>
  <si>
    <t>AON6282</t>
  </si>
  <si>
    <t>AON6290</t>
  </si>
  <si>
    <t>AON6292</t>
  </si>
  <si>
    <t>AON6294</t>
  </si>
  <si>
    <t>AON6400L</t>
  </si>
  <si>
    <t>AON6403L</t>
  </si>
  <si>
    <t>AON6440L</t>
  </si>
  <si>
    <t>AON6442</t>
  </si>
  <si>
    <t>AON6444L</t>
  </si>
  <si>
    <t>AON6500</t>
  </si>
  <si>
    <t>AON6560</t>
  </si>
  <si>
    <t>AON6590</t>
  </si>
  <si>
    <t>AON7280</t>
  </si>
  <si>
    <t>AON7290</t>
  </si>
  <si>
    <t>AON7418</t>
  </si>
  <si>
    <t>AOT260L</t>
  </si>
  <si>
    <t>AOT262L</t>
  </si>
  <si>
    <t>AOT27S60L</t>
  </si>
  <si>
    <t>AOT280L</t>
  </si>
  <si>
    <t>AOT290L</t>
  </si>
  <si>
    <t>AOT298L</t>
  </si>
  <si>
    <t>AOTF27S60</t>
  </si>
  <si>
    <t>AOTF4N60</t>
  </si>
  <si>
    <t>AOWF20S60</t>
  </si>
  <si>
    <t>AS3729-BWLM</t>
  </si>
  <si>
    <t>AMS</t>
  </si>
  <si>
    <t>AS3729-BWLT</t>
  </si>
  <si>
    <t>AS3820E-ZQFT</t>
  </si>
  <si>
    <t>BC417143B-GIQN-E4</t>
  </si>
  <si>
    <t>CSR</t>
  </si>
  <si>
    <t>BC57E687C-GITB-E4</t>
  </si>
  <si>
    <t>CS9729GB</t>
  </si>
  <si>
    <t>RICHTEK</t>
  </si>
  <si>
    <t>CSR1010A05-IQQM-R</t>
  </si>
  <si>
    <t>CSR1025A05-ILLQ-R</t>
  </si>
  <si>
    <t>CSR1025A05-ILLQ-T</t>
  </si>
  <si>
    <t>CSR6030A10-ICXJ-R</t>
  </si>
  <si>
    <t>CSR8811A12-IQQD-R</t>
  </si>
  <si>
    <t>DAS06-Z</t>
  </si>
  <si>
    <t>MPS</t>
  </si>
  <si>
    <t>Gillian</t>
  </si>
  <si>
    <t>DAS07-Z</t>
  </si>
  <si>
    <t>DAS09-Z</t>
  </si>
  <si>
    <t>EMMC04G-M627-A01</t>
  </si>
  <si>
    <t>KINGSTON</t>
  </si>
  <si>
    <t>EMMC08G-M325-B53</t>
  </si>
  <si>
    <t>EV8000ILPT</t>
  </si>
  <si>
    <t>SEMTECH</t>
  </si>
  <si>
    <t>GN1090-WP</t>
  </si>
  <si>
    <t>GN1157-INE3</t>
  </si>
  <si>
    <t>GN1157BINTE3Z</t>
  </si>
  <si>
    <t>GN1158-INE3</t>
  </si>
  <si>
    <t>GN1159-INE3</t>
  </si>
  <si>
    <t>GN1190-WP</t>
  </si>
  <si>
    <t>GN2104R3BINE3</t>
  </si>
  <si>
    <t>GN2105-IBE3</t>
  </si>
  <si>
    <t>GN25L95C-QFN-TR</t>
  </si>
  <si>
    <t>GS2961-IBE3</t>
  </si>
  <si>
    <t>GS2978-CTE3</t>
  </si>
  <si>
    <t>HR1001BGS-Z</t>
  </si>
  <si>
    <t>LC03-6.TBT</t>
  </si>
  <si>
    <t>LCDA15C-6.TBT</t>
  </si>
  <si>
    <t>MP111DS-LF-Z</t>
  </si>
  <si>
    <t>MP1412DH-LF-Z</t>
  </si>
  <si>
    <t>MP1423DN-LF-Z</t>
  </si>
  <si>
    <t>MP1470GJ-Z</t>
  </si>
  <si>
    <t>MP1471AGJ-Z</t>
  </si>
  <si>
    <t>MP1471GJ-Z</t>
  </si>
  <si>
    <t>MP1474DJ-LF-Z</t>
  </si>
  <si>
    <t>MP1475SGJ-Z</t>
  </si>
  <si>
    <t>MP1482DS-C165-LF-Z</t>
  </si>
  <si>
    <t>MP1482SDS-C416-LF-Z</t>
  </si>
  <si>
    <t>MP1484EN-C166-LF-Z</t>
  </si>
  <si>
    <t>MP1492DS-A-C528-LF-Z</t>
  </si>
  <si>
    <t>MP1492DS-A-LF-Z</t>
  </si>
  <si>
    <t>MP1492DS-LF-Z</t>
  </si>
  <si>
    <t>MP1493DS-A-LF-Z</t>
  </si>
  <si>
    <t>MP1496DJ-LF-Z</t>
  </si>
  <si>
    <t>MP1496SGJ-Z</t>
  </si>
  <si>
    <t>MP1497SGJ-Z</t>
  </si>
  <si>
    <t>MP1498DJ-LF-Z</t>
  </si>
  <si>
    <t>MP1499GD-Z</t>
  </si>
  <si>
    <t>MP1542DK-LF-Z</t>
  </si>
  <si>
    <t>MP1584EN-C461-LF-Z</t>
  </si>
  <si>
    <t>MP1584EN-LF-Z</t>
  </si>
  <si>
    <t>MP1601GTF-Z</t>
  </si>
  <si>
    <t>MP1605GTF-Z</t>
  </si>
  <si>
    <t>MP1652GTF-Z</t>
  </si>
  <si>
    <t>MP1653GTF-Z</t>
  </si>
  <si>
    <t>MP174GS-Z</t>
  </si>
  <si>
    <t>MP18021HQ-A-LF-Z</t>
  </si>
  <si>
    <t>MP1907AGQ-Z</t>
  </si>
  <si>
    <t>MP1907GQ-Z</t>
  </si>
  <si>
    <t>MP20045DN-LF-Z</t>
  </si>
  <si>
    <t>MP20073DH-LF-Z</t>
  </si>
  <si>
    <t>MP2013GQ-Z</t>
  </si>
  <si>
    <t>MP2105DJ-LF-Z</t>
  </si>
  <si>
    <t>MP2107DQ-LF-Z</t>
  </si>
  <si>
    <t>MP2119DQ-LF-Z</t>
  </si>
  <si>
    <t>MP2130DG-LF-Z</t>
  </si>
  <si>
    <t>MP2136EG-LF-Z</t>
  </si>
  <si>
    <t>MP2140DD-LF-Z</t>
  </si>
  <si>
    <t>MP2143DJ-LF-Z</t>
  </si>
  <si>
    <t>MP2145GD-Z</t>
  </si>
  <si>
    <t>MP2159GJ-Z</t>
  </si>
  <si>
    <t>MP2161GJ-Z</t>
  </si>
  <si>
    <t>MP2233DJ-LF-Z</t>
  </si>
  <si>
    <t>MP2234SGJ-Z</t>
  </si>
  <si>
    <t>MP2259DJ-LF-Z</t>
  </si>
  <si>
    <t>MP2307DN-LF-Z</t>
  </si>
  <si>
    <t>MP2313GJ-Z</t>
  </si>
  <si>
    <t>MP2314GJ-Z</t>
  </si>
  <si>
    <t>MP2314SGJ-Z</t>
  </si>
  <si>
    <t>MP2315GJ-Z</t>
  </si>
  <si>
    <t>MP2315SGJ-Z</t>
  </si>
  <si>
    <t>MP2316GD-Z</t>
  </si>
  <si>
    <t>MP2318GJ-Z</t>
  </si>
  <si>
    <t>MP2380DN-LF-Z</t>
  </si>
  <si>
    <t>MP2403DN-LF-Z</t>
  </si>
  <si>
    <t>MP2451DT-LF-Z</t>
  </si>
  <si>
    <t>MP24830HS-C470-LF-Z</t>
  </si>
  <si>
    <t>MP24894GJ-Z</t>
  </si>
  <si>
    <t>MP2496MGR-Z</t>
  </si>
  <si>
    <t>MP2497DN-LF-Z</t>
  </si>
  <si>
    <t>MP2497GN-A-Z</t>
  </si>
  <si>
    <t>MP28253EL-LF-Z</t>
  </si>
  <si>
    <t>MP28255EL-LF-Z</t>
  </si>
  <si>
    <t>MP28257DD-LF-Z</t>
  </si>
  <si>
    <t>MP28258DD-LF-Z</t>
  </si>
  <si>
    <t>MP28259DD-LF-Z</t>
  </si>
  <si>
    <t>MP3213DH-LF-Z</t>
  </si>
  <si>
    <t>MP3310EQ-LF-Z</t>
  </si>
  <si>
    <t>MP3410DJ-LF-Z</t>
  </si>
  <si>
    <t>MP3910GK-Z</t>
  </si>
  <si>
    <t>MP4021GS-A-Z</t>
  </si>
  <si>
    <t>MP44010HS-LF-Z</t>
  </si>
  <si>
    <t>MP44013HS-LF-Z</t>
  </si>
  <si>
    <t>MP44014-AGS-Z</t>
  </si>
  <si>
    <t>MP44014GS-C663-Z</t>
  </si>
  <si>
    <t>MP44014GS-Z</t>
  </si>
  <si>
    <t>MP4689DN-LF-Z</t>
  </si>
  <si>
    <t>MP5022AGQV-Z</t>
  </si>
  <si>
    <t>MP5022CGQV-Z</t>
  </si>
  <si>
    <t>MP6002DN-LF-Z</t>
  </si>
  <si>
    <t>MP6902DS-C530-LF-Z</t>
  </si>
  <si>
    <t>MP6902DS-LF-Z</t>
  </si>
  <si>
    <t>MP6903DS-LF-Z</t>
  </si>
  <si>
    <t>MP6907GJ-Z</t>
  </si>
  <si>
    <t>MP6907GS-Z</t>
  </si>
  <si>
    <t>MP6910AGS-Z</t>
  </si>
  <si>
    <t>MP6910DZ-LF</t>
  </si>
  <si>
    <t>MP6922AGN-Z</t>
  </si>
  <si>
    <t>MP6922AGS-Z</t>
  </si>
  <si>
    <t>MP6922AGSE-Z</t>
  </si>
  <si>
    <t>MP6922DS-LF-Z</t>
  </si>
  <si>
    <t>MP6922DSE-LF-Z</t>
  </si>
  <si>
    <t>MP6922LGS-Z</t>
  </si>
  <si>
    <t>MP86945-AGVT-Z</t>
  </si>
  <si>
    <t>MP8705EN-LF-Z</t>
  </si>
  <si>
    <t>MP8708EN-C353-LF-Z</t>
  </si>
  <si>
    <t>MP8718EN-LF-Z</t>
  </si>
  <si>
    <t>MP8756GD-Z</t>
  </si>
  <si>
    <t>MP8759GD-Z</t>
  </si>
  <si>
    <t>MP8765GQ-Z</t>
  </si>
  <si>
    <t>MP8904DD-LF-Z</t>
  </si>
  <si>
    <t>MP9189GQ-Z</t>
  </si>
  <si>
    <t>MPGC01DN-LF-Z</t>
  </si>
  <si>
    <t>MPM3510AGQV-Z</t>
  </si>
  <si>
    <t>MPM3610GQV-Z</t>
  </si>
  <si>
    <t>MPM3810GQB-Z</t>
  </si>
  <si>
    <t>MPM3830GQV-Z</t>
  </si>
  <si>
    <t>MPM9606GQV-Z</t>
  </si>
  <si>
    <t>MPQ8612GR-20-Z</t>
  </si>
  <si>
    <t>MPQ8616GL-12-Z</t>
  </si>
  <si>
    <t>MPQ8616GL-6-Z</t>
  </si>
  <si>
    <t>MPQ8623GD-Z</t>
  </si>
  <si>
    <t>MPQ8632GL-10-Z</t>
  </si>
  <si>
    <t>MPQ8632GL-12-Z</t>
  </si>
  <si>
    <t>MPQ8632GL-4-Z</t>
  </si>
  <si>
    <t>MPQ8632GL-6-Z</t>
  </si>
  <si>
    <t>MPQ8632GL-8-Z</t>
  </si>
  <si>
    <t>MPQ8632GVE-15-Z</t>
  </si>
  <si>
    <t>MPQ8632GVE-20-Z</t>
  </si>
  <si>
    <t>NB634EL-C285-LF-Z</t>
  </si>
  <si>
    <t>NB6381DL-LF-Z</t>
  </si>
  <si>
    <t>NB638DL-LF-Z</t>
  </si>
  <si>
    <t>NB673GL-Z</t>
  </si>
  <si>
    <t>NT22L33-QFN-TR</t>
  </si>
  <si>
    <t>NT24L73-MSOP-TR</t>
  </si>
  <si>
    <t>NT25L90-TR</t>
  </si>
  <si>
    <t>QM2401K</t>
  </si>
  <si>
    <t>UBIQ</t>
  </si>
  <si>
    <t>QM2414K</t>
  </si>
  <si>
    <t>QM2604V</t>
  </si>
  <si>
    <t>QM3003S</t>
  </si>
  <si>
    <t>QM3004S</t>
  </si>
  <si>
    <t>QM3006D</t>
  </si>
  <si>
    <t>QM3006S</t>
  </si>
  <si>
    <t>QM3014D</t>
  </si>
  <si>
    <t>QM3016D</t>
  </si>
  <si>
    <t>QM3016S</t>
  </si>
  <si>
    <t>QM3018D</t>
  </si>
  <si>
    <t>QM3214S</t>
  </si>
  <si>
    <t>QM3401K</t>
  </si>
  <si>
    <t>QM3404K</t>
  </si>
  <si>
    <t>RCLAMP0502B.TCT</t>
  </si>
  <si>
    <t>RCLAMP0502BATCT</t>
  </si>
  <si>
    <t>RCLAMP0521PATCT</t>
  </si>
  <si>
    <t>RCLAMP0524P.TCT</t>
  </si>
  <si>
    <t>RCLAMP0524PATCT</t>
  </si>
  <si>
    <t>RCLAMP0582N.TCT</t>
  </si>
  <si>
    <t>RCLAMP3304N.TCT</t>
  </si>
  <si>
    <t>RT2516GSP</t>
  </si>
  <si>
    <t>RT7231GQW</t>
  </si>
  <si>
    <t>RT7297AHZSP</t>
  </si>
  <si>
    <t>RT8058GQW</t>
  </si>
  <si>
    <t>RT8064ZQW</t>
  </si>
  <si>
    <t>RT8096AHGJ5</t>
  </si>
  <si>
    <t>RT9040GQW(2)</t>
  </si>
  <si>
    <t>RT9053AGB</t>
  </si>
  <si>
    <t>RT9161A-33GX</t>
  </si>
  <si>
    <t>RT9166A-18PG</t>
  </si>
  <si>
    <t>RT9173APM5</t>
  </si>
  <si>
    <t>RT9173CPSP</t>
  </si>
  <si>
    <t>RT9173PS</t>
  </si>
  <si>
    <t>RT9183-25PG</t>
  </si>
  <si>
    <t>RT9183HPS</t>
  </si>
  <si>
    <t>RT9186AGQV</t>
  </si>
  <si>
    <t>RTC5601H</t>
  </si>
  <si>
    <t>RICHWAVE</t>
  </si>
  <si>
    <t>RTC5606H</t>
  </si>
  <si>
    <t>RTC6603</t>
  </si>
  <si>
    <t>RTC6607SP</t>
  </si>
  <si>
    <t>RTC6608O</t>
  </si>
  <si>
    <t>RTC6608OSP</t>
  </si>
  <si>
    <t>RTC6609</t>
  </si>
  <si>
    <t>RTC6609SP</t>
  </si>
  <si>
    <t>RTC6610</t>
  </si>
  <si>
    <t>RTC6617</t>
  </si>
  <si>
    <t>RTC6619</t>
  </si>
  <si>
    <t>RTC6649E</t>
  </si>
  <si>
    <t>RTC6691E</t>
  </si>
  <si>
    <t>SC1301AISKTRT</t>
  </si>
  <si>
    <t>SC1565IST18TRT</t>
  </si>
  <si>
    <t>SC1592IMTRT</t>
  </si>
  <si>
    <t>SC174MLTRT</t>
  </si>
  <si>
    <t>SC183CULTRT</t>
  </si>
  <si>
    <t>SC185BULTRT</t>
  </si>
  <si>
    <t>SC195FULTRT</t>
  </si>
  <si>
    <t>SC21150AVCSTRT</t>
  </si>
  <si>
    <t>SC21150CVCSTRT</t>
  </si>
  <si>
    <t>SC431CSK-.5TRT</t>
  </si>
  <si>
    <t>SC431CSK-1TRT</t>
  </si>
  <si>
    <t>SC431LCSK-.5.TRT</t>
  </si>
  <si>
    <t>SC431LCSK-1TRT</t>
  </si>
  <si>
    <t>SC431LISK-1TRT</t>
  </si>
  <si>
    <t>SC4437SK-3.3TRT</t>
  </si>
  <si>
    <t>SC4519HSETRT</t>
  </si>
  <si>
    <t>SC508ULTRT</t>
  </si>
  <si>
    <t>SD05.TCT</t>
  </si>
  <si>
    <t>SD05C.TCT</t>
  </si>
  <si>
    <t>SD12.TCT</t>
  </si>
  <si>
    <t>SD15C.TCT</t>
  </si>
  <si>
    <t>SD24C.TCT</t>
  </si>
  <si>
    <t>SLVU2.8-4.TBT</t>
  </si>
  <si>
    <t>SM05.TCT</t>
  </si>
  <si>
    <t>SM712.TCT</t>
  </si>
  <si>
    <t>SR05.TCT</t>
  </si>
  <si>
    <t>SRV05-4.TCT</t>
  </si>
  <si>
    <t>UCLAMP3301H.TCT</t>
  </si>
  <si>
    <t>UCLAMP3671P.TNT</t>
  </si>
  <si>
    <t>UP3872BSAC</t>
  </si>
  <si>
    <t>UPI</t>
  </si>
  <si>
    <t>UP9303BSAC</t>
  </si>
  <si>
    <t>數值</t>
  </si>
  <si>
    <t>R</t>
  </si>
  <si>
    <t>Report :</t>
  </si>
  <si>
    <t>DDR Stock Report</t>
  </si>
  <si>
    <t>Report Date：</t>
  </si>
  <si>
    <t>2017/01/24 12:19</t>
  </si>
  <si>
    <t>Type</t>
  </si>
  <si>
    <t>Item Short Name</t>
  </si>
  <si>
    <t>Brand</t>
  </si>
  <si>
    <t>OH WK</t>
  </si>
  <si>
    <t>OH FCST WK</t>
  </si>
  <si>
    <t>Last BL</t>
  </si>
  <si>
    <t>Backlog</t>
  </si>
  <si>
    <t>BL &lt;= 9WKs</t>
  </si>
  <si>
    <t>Last TTL OH</t>
  </si>
  <si>
    <t>TTL OH</t>
  </si>
  <si>
    <t>Stage</t>
  </si>
  <si>
    <t>Hub OH</t>
  </si>
  <si>
    <t>Others OH</t>
  </si>
  <si>
    <t>Actual WK</t>
  </si>
  <si>
    <t>FCST WK</t>
  </si>
  <si>
    <t>FCST AWU</t>
  </si>
  <si>
    <t>Ratio</t>
  </si>
  <si>
    <t>Diret.</t>
  </si>
  <si>
    <t>OverStock</t>
  </si>
  <si>
    <t>MP</t>
  </si>
  <si>
    <t>Checking</t>
  </si>
  <si>
    <t>SalesPM</t>
  </si>
  <si>
    <t>FCST:80K/M</t>
  </si>
  <si>
    <t>FCST:200K/M</t>
  </si>
  <si>
    <t>fcst:150K/M</t>
  </si>
  <si>
    <t>New</t>
  </si>
  <si>
    <t>FCST: 8K/M from Jan</t>
  </si>
  <si>
    <t>FCST:150K/M</t>
  </si>
  <si>
    <t>FCST:30K/M</t>
  </si>
  <si>
    <t>FCST:90K/M</t>
  </si>
  <si>
    <t>FCST:120K/M</t>
  </si>
  <si>
    <t>FCST:10K/M</t>
  </si>
  <si>
    <t>FCST;9K/M</t>
  </si>
  <si>
    <t>FCST:50K/M</t>
  </si>
  <si>
    <t>ZeroZero</t>
  </si>
  <si>
    <t>前八週無拉料</t>
  </si>
  <si>
    <t>--</t>
  </si>
  <si>
    <t>MP in Feb, FCST:5K</t>
  </si>
  <si>
    <t>FCST:6K/M</t>
  </si>
  <si>
    <t xml:space="preserve">for new project </t>
  </si>
  <si>
    <t>HUB 轉銷200PCS</t>
  </si>
  <si>
    <t>FCST:15K/M</t>
  </si>
  <si>
    <t xml:space="preserve">for new projecct , EVT </t>
  </si>
  <si>
    <t>FCST:5K/M</t>
  </si>
  <si>
    <t>出貨70K</t>
  </si>
  <si>
    <t>no demand</t>
  </si>
  <si>
    <t>FCST:2K/M</t>
  </si>
  <si>
    <t>FCST:120K/m</t>
  </si>
  <si>
    <t>有出貨24069</t>
  </si>
  <si>
    <t xml:space="preserve">FCSt:20K/M , Push out --- done </t>
  </si>
  <si>
    <t>FCST:3K/M</t>
  </si>
  <si>
    <t>FCST:7.5K/M</t>
  </si>
  <si>
    <t>FCST</t>
  </si>
  <si>
    <t>FCST: 1K</t>
  </si>
  <si>
    <t>FCST:200pcs/M</t>
  </si>
  <si>
    <t>DD</t>
  </si>
  <si>
    <t xml:space="preserve">2016/12/05 project EOL , plan dumping </t>
  </si>
  <si>
    <t>FCST: 9K/M in Mar, HHGRACE wafer</t>
  </si>
  <si>
    <t xml:space="preserve">FCST:3K , Push out PBK </t>
  </si>
  <si>
    <t>Slow</t>
  </si>
  <si>
    <t>HUB 待轉銷</t>
  </si>
  <si>
    <t>prepare for lighting new project</t>
  </si>
  <si>
    <t>propare for lighting project</t>
  </si>
  <si>
    <t>will transfer 30K to foxcon</t>
  </si>
  <si>
    <t>FCST:2.5K/M</t>
  </si>
  <si>
    <t>FCST:3K/Q</t>
  </si>
  <si>
    <t>FCST:6K/M in Feb</t>
  </si>
  <si>
    <t>有出貨1464</t>
  </si>
  <si>
    <t>FCST:1K/M</t>
  </si>
  <si>
    <t xml:space="preserve">2017/1/09 plan dumping </t>
  </si>
  <si>
    <t>FCST:3K/Y</t>
  </si>
  <si>
    <t>Dead</t>
  </si>
  <si>
    <t xml:space="preserve">2016/12/05 project EOL , PM said : design new projects in other account . </t>
  </si>
  <si>
    <t>FCST: 3K/Q</t>
  </si>
  <si>
    <t>FCST; 3K/only</t>
  </si>
  <si>
    <t>FCST:3.5K/2Q</t>
  </si>
  <si>
    <t>in hub</t>
  </si>
  <si>
    <t>no demand checking with PM</t>
  </si>
  <si>
    <t>FCST:6K in Apr</t>
  </si>
  <si>
    <t>customer no deamnd</t>
  </si>
  <si>
    <t xml:space="preserve">EOL part </t>
  </si>
  <si>
    <t>for new project sample use</t>
  </si>
  <si>
    <t>FCST:720K/M</t>
  </si>
  <si>
    <t xml:space="preserve">new project </t>
  </si>
  <si>
    <t>與AO4447L_DELTA 相同</t>
  </si>
  <si>
    <t>None</t>
  </si>
  <si>
    <t>有出貨 21000</t>
  </si>
  <si>
    <t>FCST:240K/M</t>
  </si>
  <si>
    <t>EOL</t>
  </si>
  <si>
    <t>FCST:200K/M , 2016/12/05 : already cancel all PBK , plan 3Mu 2016 Q4 SR .</t>
  </si>
  <si>
    <t>有出貨230pcs</t>
  </si>
  <si>
    <t>與AO4850相同</t>
  </si>
  <si>
    <t>FCSt:1.8KK/M</t>
  </si>
  <si>
    <t>FCST: 3K/M</t>
  </si>
  <si>
    <t>FCST::400K/M</t>
  </si>
  <si>
    <t>已貨2.5K</t>
  </si>
  <si>
    <t>FCST:20K/M</t>
  </si>
  <si>
    <t>FCST:1M/M</t>
  </si>
  <si>
    <t>Normal</t>
  </si>
  <si>
    <t>FCST:2M/M</t>
  </si>
  <si>
    <t>有出貨658000</t>
  </si>
  <si>
    <t>FCST:70K/M</t>
  </si>
  <si>
    <t>new demand</t>
  </si>
  <si>
    <t>FCST:21K/total</t>
  </si>
  <si>
    <t xml:space="preserve">cancel all PBK , Q4 already SR </t>
  </si>
  <si>
    <t>FCST:3K/total</t>
  </si>
  <si>
    <t>FCS:5K/M</t>
  </si>
  <si>
    <t>有出貨6000</t>
  </si>
  <si>
    <t>有出貨2000</t>
  </si>
  <si>
    <t>wait for CSR1025 MP</t>
  </si>
  <si>
    <t>ES sample for sample run</t>
  </si>
  <si>
    <t>有出貨6K</t>
  </si>
  <si>
    <t>FCST:100K/M, wait Netgear approval</t>
  </si>
  <si>
    <t>12月底會出貨30000</t>
  </si>
  <si>
    <t>customer slow, demand in Feb</t>
  </si>
  <si>
    <t>customer no demand</t>
  </si>
  <si>
    <t>firm order</t>
  </si>
  <si>
    <t>FCST:336/M</t>
  </si>
  <si>
    <t>fcst: 336/M</t>
  </si>
  <si>
    <t>FCST:2.5K in Mar</t>
  </si>
  <si>
    <t>FCSt:5K/M</t>
  </si>
  <si>
    <t>DELTA無庫存</t>
  </si>
  <si>
    <t>FCST:100K/M</t>
  </si>
  <si>
    <t>FCST: 2.5K in Feb</t>
  </si>
  <si>
    <t>prepare for new project</t>
  </si>
  <si>
    <t>FCST:400K/M</t>
  </si>
  <si>
    <t>FCST:500pcs/M</t>
  </si>
  <si>
    <t>sample for Delta</t>
  </si>
  <si>
    <t>TH</t>
  </si>
  <si>
    <t>TH用料</t>
  </si>
  <si>
    <t>FCST:40K/M</t>
  </si>
  <si>
    <t>FCST:1K in Apr</t>
  </si>
  <si>
    <t>FCST:160K/M</t>
  </si>
  <si>
    <t>FCST: 100pcs/M</t>
  </si>
  <si>
    <t>FCST:100pcs/M</t>
  </si>
  <si>
    <t>FCST:2K only</t>
  </si>
  <si>
    <t>FCST:25K/M</t>
  </si>
  <si>
    <t>FCST:60K/M</t>
  </si>
  <si>
    <t>FCST: 2.5K for Feb</t>
  </si>
  <si>
    <t>only 120pcs demand in Feb</t>
  </si>
  <si>
    <t>for STB project sample</t>
  </si>
  <si>
    <t>for new project</t>
  </si>
  <si>
    <t>FCST:200ps/M</t>
  </si>
  <si>
    <t>PM</t>
  </si>
  <si>
    <t>PM allocation</t>
  </si>
  <si>
    <t>有出貨25000</t>
  </si>
  <si>
    <t>FCST: 6K/M</t>
  </si>
  <si>
    <t>FCST:12K/M</t>
  </si>
  <si>
    <t>fCST:30K/M</t>
  </si>
  <si>
    <t>FCST:45K/M</t>
  </si>
  <si>
    <t>FCSt:6K/M</t>
  </si>
  <si>
    <t>FCSt:45K/M</t>
  </si>
  <si>
    <t xml:space="preserve">2016/12/05 , Project EOL , PM transfer to Wistron . </t>
  </si>
  <si>
    <t>HUB 轉銷</t>
  </si>
  <si>
    <t xml:space="preserve">3K fcst only </t>
  </si>
  <si>
    <t>fCST:3K/Q</t>
  </si>
  <si>
    <t>fCST:24K/M</t>
  </si>
  <si>
    <t>FCST: 90K/M</t>
  </si>
  <si>
    <t>FCSt:3K/Q</t>
  </si>
  <si>
    <t>FCST:9K/M</t>
  </si>
  <si>
    <t>sales</t>
  </si>
  <si>
    <t>有出貨3000</t>
  </si>
  <si>
    <t>FCSt:3K/only</t>
  </si>
  <si>
    <t xml:space="preserve">no demand </t>
  </si>
  <si>
    <t>FCST:2.5K</t>
  </si>
  <si>
    <t>有出貨8959</t>
  </si>
  <si>
    <t>有出貨113K</t>
  </si>
  <si>
    <t xml:space="preserve">new proejct </t>
  </si>
  <si>
    <t>FCST:300K/M</t>
  </si>
  <si>
    <t>FCST:21K/M</t>
  </si>
  <si>
    <t>fCST:9K/M</t>
  </si>
  <si>
    <t>FCST:3K/2Q</t>
  </si>
  <si>
    <t>fCST:10K/M</t>
  </si>
  <si>
    <t>FCST:3K</t>
  </si>
  <si>
    <t>others sales will move 9K</t>
  </si>
  <si>
    <t>年度議價</t>
  </si>
  <si>
    <t>no stock &amp; no blog</t>
  </si>
  <si>
    <t>FCSt:3K/M</t>
  </si>
  <si>
    <t>FCSt:3K/Q+Q325</t>
  </si>
  <si>
    <t>有出貨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</si>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</sst>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#,##0.0_);[Red]\(#,##0.0\)"/>
    <numFmt numFmtId="166" formatCode="#,##0.0000_ "/>
    <numFmt numFmtId="167" formatCode="#,##0_ "/>
  </numFmts>
  <fonts count="19" x14ac:knownFonts="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Calibri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Calibri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Calibri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>
      <alignment vertical="center"/>
    </xf>
    <xf numFmtId="0" fontId="17" fillId="0" borderId="0"/>
    <xf numFmtId="164" fontId="7" fillId="0" borderId="0" applyFont="0" applyFill="0" applyBorder="0" applyAlignment="0" applyProtection="0">
      <alignment vertical="center"/>
    </xf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38" fontId="3" fillId="0" borderId="1" xfId="0" applyNumberFormat="1" applyFont="1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65" fontId="2" fillId="0" borderId="1" xfId="0" applyNumberFormat="1" applyFont="1" applyFill="1" applyBorder="1">
      <alignment vertical="center"/>
    </xf>
    <xf numFmtId="38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38" fontId="2" fillId="0" borderId="1" xfId="0" applyNumberFormat="1" applyFont="1" applyFill="1" applyBorder="1" applyAlignment="1">
      <alignment vertical="center"/>
    </xf>
    <xf numFmtId="165" fontId="2" fillId="0" borderId="1" xfId="0" applyNumberFormat="1" applyFont="1" applyFill="1" applyBorder="1" applyAlignment="1">
      <alignment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167" fontId="0" fillId="0" borderId="0" xfId="0" applyNumberFormat="1">
      <alignment vertical="center"/>
    </xf>
    <xf numFmtId="0" fontId="2" fillId="0" borderId="0" xfId="0" applyFont="1" applyFill="1">
      <alignment vertical="center"/>
    </xf>
    <xf numFmtId="38" fontId="2" fillId="0" borderId="4" xfId="0" applyNumberFormat="1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38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Normal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66" formatCode="#,##0.0000_ 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65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65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65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65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65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65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icrosoft Office User" refreshedDate="42841.450781944448" createdVersion="4" refreshedVersion="4" minRefreshableVersion="3" recordCount="326">
  <cacheSource type="worksheet">
    <worksheetSource name="表格1"/>
  </cacheSource>
  <cacheFields count="52">
    <cacheField name="Type" numFmtId="0">
      <sharedItems/>
    </cacheField>
    <cacheField name="Item Short Name" numFmtId="49">
      <sharedItems/>
    </cacheField>
    <cacheField name="Brand" numFmtId="49">
      <sharedItems count="12">
        <s v="SEMTECH"/>
        <s v="MPS"/>
        <s v="AOS"/>
        <s v="UPI"/>
        <s v="KINGSTON"/>
        <s v="RICHWAVE"/>
        <s v="CSR"/>
        <s v="RICHTEK"/>
        <s v="UBIQ"/>
        <s v="AMS"/>
        <s v="MICRO CRYSTAL"/>
        <s v="A" u="1"/>
      </sharedItems>
    </cacheField>
    <cacheField name="OH WK" numFmtId="0">
      <sharedItems containsMixedTypes="1" containsNumber="1" minValue="0" maxValue="4499.8"/>
    </cacheField>
    <cacheField name="OH FCST WK" numFmtId="165">
      <sharedItems containsMixedTypes="1" containsNumber="1" minValue="0" maxValue="12000"/>
    </cacheField>
    <cacheField name="BL WK" numFmtId="165">
      <sharedItems containsMixedTypes="1" containsNumber="1" minValue="0" maxValue="7513.3"/>
    </cacheField>
    <cacheField name="BL FCST WK" numFmtId="165">
      <sharedItems containsMixedTypes="1" containsNumber="1" minValue="0" maxValue="2125"/>
    </cacheField>
    <cacheField name="Last BL" numFmtId="38">
      <sharedItems containsMixedTypes="1" containsNumber="1" containsInteger="1" minValue="0" maxValue="8412000"/>
    </cacheField>
    <cacheField name="Backlog" numFmtId="38">
      <sharedItems containsSemiMixedTypes="0" containsString="0" containsNumber="1" containsInteger="1" minValue="0" maxValue="5490000"/>
    </cacheField>
    <cacheField name="BL &lt;= 9WKs" numFmtId="38">
      <sharedItems containsSemiMixedTypes="0" containsString="0" containsNumber="1" containsInteger="1" minValue="0" maxValue="2500000"/>
    </cacheField>
    <cacheField name="Last TTL OH" numFmtId="38">
      <sharedItems containsMixedTypes="1" containsNumber="1" containsInteger="1" minValue="0" maxValue="2443347"/>
    </cacheField>
    <cacheField name="TTL OH" numFmtId="38">
      <sharedItems containsSemiMixedTypes="0" containsString="0" containsNumber="1" containsInteger="1" minValue="0" maxValue="2632328"/>
    </cacheField>
    <cacheField name="Sales" numFmtId="0">
      <sharedItems/>
    </cacheField>
    <cacheField name="Stage" numFmtId="0">
      <sharedItems containsMixedTypes="1" containsNumber="1" containsInteger="1" minValue="0" maxValue="0"/>
    </cacheField>
    <cacheField name="Status" numFmtId="0">
      <sharedItems containsMixedTypes="1" containsNumber="1" containsInteger="1" minValue="0" maxValue="0"/>
    </cacheField>
    <cacheField name="Owner" numFmtId="0">
      <sharedItems containsMixedTypes="1" containsNumber="1" containsInteger="1" minValue="0" maxValue="0"/>
    </cacheField>
    <cacheField name="Action" numFmtId="0">
      <sharedItems containsNonDate="0" containsString="0" containsBlank="1"/>
    </cacheField>
    <cacheField name="Last Action" numFmtId="0">
      <sharedItems containsMixedTypes="1" containsNumber="1" containsInteger="1" minValue="0" maxValue="0"/>
    </cacheField>
    <cacheField name="DC OH" numFmtId="38">
      <sharedItems containsSemiMixedTypes="0" containsString="0" containsNumber="1" containsInteger="1" minValue="0" maxValue="2194750"/>
    </cacheField>
    <cacheField name="On the way" numFmtId="38">
      <sharedItems containsSemiMixedTypes="0" containsString="0" containsNumber="1" containsInteger="1" minValue="0" maxValue="300000"/>
    </cacheField>
    <cacheField name="Hub OH" numFmtId="38">
      <sharedItems containsSemiMixedTypes="0" containsString="0" containsNumber="1" containsInteger="1" minValue="0" maxValue="688347"/>
    </cacheField>
    <cacheField name="Others OH" numFmtId="38">
      <sharedItems containsSemiMixedTypes="0" containsString="0" containsNumber="1" containsInteger="1" minValue="0" maxValue="0"/>
    </cacheField>
    <cacheField name="Avail." numFmtId="38">
      <sharedItems containsSemiMixedTypes="0" containsString="0" containsNumber="1" containsInteger="1" minValue="0" maxValue="6875865"/>
    </cacheField>
    <cacheField name="Actual WK" numFmtId="165">
      <sharedItems containsMixedTypes="1" containsNumber="1" minValue="0" maxValue="12013.1"/>
    </cacheField>
    <cacheField name="FCST WK" numFmtId="165">
      <sharedItems containsMixedTypes="1" containsNumber="1" minValue="0" maxValue="12000"/>
    </cacheField>
    <cacheField name="Actual AWU" numFmtId="38">
      <sharedItems containsSemiMixedTypes="0" containsString="0" containsNumber="1" containsInteger="1" minValue="0" maxValue="300606"/>
    </cacheField>
    <cacheField name="FCST AWU" numFmtId="38">
      <sharedItems containsMixedTypes="1" containsNumber="1" containsInteger="1" minValue="0" maxValue="262177"/>
    </cacheField>
    <cacheField name="Ratio" numFmtId="165">
      <sharedItems containsMixedTypes="1" containsNumber="1" minValue="0" maxValue="127.1"/>
    </cacheField>
    <cacheField name="Diret." numFmtId="0">
      <sharedItems containsMixedTypes="1" containsNumber="1" containsInteger="1" minValue="50" maxValue="150"/>
    </cacheField>
    <cacheField name="FCST M" numFmtId="38">
      <sharedItems containsMixedTypes="1" containsNumber="1" containsInteger="1" minValue="0" maxValue="1192592"/>
    </cacheField>
    <cacheField name="FCST M1" numFmtId="38">
      <sharedItems containsMixedTypes="1" containsNumber="1" containsInteger="1" minValue="0" maxValue="884950"/>
    </cacheField>
    <cacheField name="FCST M2" numFmtId="38">
      <sharedItems containsMixedTypes="1" containsNumber="1" containsInteger="1" minValue="0" maxValue="962238"/>
    </cacheField>
    <cacheField name="FCST M3" numFmtId="38">
      <sharedItems containsMixedTypes="1" containsNumber="1" containsInteger="1" minValue="0" maxValue="894000"/>
    </cacheField>
    <cacheField name="UP" numFmtId="166">
      <sharedItems containsSemiMixedTypes="0" containsString="0" containsNumber="1" minValue="0" maxValue="30.24"/>
    </cacheField>
    <cacheField name="Backlog AMT" numFmtId="38">
      <sharedItems containsSemiMixedTypes="0" containsString="0" containsNumber="1" minValue="0" maxValue="1056820"/>
    </cacheField>
    <cacheField name="TTL OH AMT" numFmtId="38">
      <sharedItems containsSemiMixedTypes="0" containsString="0" containsNumber="1" minValue="0" maxValue="377194.65"/>
    </cacheField>
    <cacheField name="Hub OH AMT" numFmtId="38">
      <sharedItems containsSemiMixedTypes="0" containsString="0" containsNumber="1" minValue="0" maxValue="71443.455000000002"/>
    </cacheField>
    <cacheField name="Avail. AMT" numFmtId="38">
      <sharedItems containsSemiMixedTypes="0" containsString="0" containsNumber="1" minValue="0" maxValue="1371047.4809999999"/>
    </cacheField>
    <cacheField name="N Prj" numFmtId="38">
      <sharedItems containsMixedTypes="1" containsNumber="1" containsInteger="1" minValue="0" maxValue="1234412"/>
    </cacheField>
    <cacheField name="N1 Prj" numFmtId="38">
      <sharedItems containsMixedTypes="1" containsNumber="1" containsInteger="1" minValue="0" maxValue="1200000"/>
    </cacheField>
    <cacheField name="N2 Prj" numFmtId="38">
      <sharedItems containsMixedTypes="1" containsNumber="1" containsInteger="1" minValue="0" maxValue="1200000"/>
    </cacheField>
    <cacheField name="N3 Prj" numFmtId="38">
      <sharedItems containsMixedTypes="1" containsNumber="1" containsInteger="1" minValue="0" maxValue="1200000"/>
    </cacheField>
    <cacheField name="N4 Prj" numFmtId="38">
      <sharedItems containsMixedTypes="1" containsNumber="1" containsInteger="1" minValue="0" maxValue="1200000"/>
    </cacheField>
    <cacheField name="N5 Prj" numFmtId="38">
      <sharedItems containsMixedTypes="1" containsNumber="1" containsInteger="1" minValue="0" maxValue="1200000"/>
    </cacheField>
    <cacheField name="Org. " numFmtId="49">
      <sharedItems containsSemiMixedTypes="0" containsString="0" containsNumber="1" containsInteger="1" minValue="3714" maxValue="3719"/>
    </cacheField>
    <cacheField name="Customer" numFmtId="49">
      <sharedItems/>
    </cacheField>
    <cacheField name="Position" numFmtId="49">
      <sharedItems/>
    </cacheField>
    <cacheField name="Exception Criteria I" numFmtId="0">
      <sharedItems count="2">
        <s v="R"/>
        <s v="G"/>
      </sharedItems>
    </cacheField>
    <cacheField name="Red AMT" numFmtId="38">
      <sharedItems containsSemiMixedTypes="0" containsString="0" containsNumber="1" minValue="0" maxValue="377194.65"/>
    </cacheField>
    <cacheField name="Red Rank" numFmtId="0">
      <sharedItems containsSemiMixedTypes="0" containsString="0" containsNumber="1" containsInteger="1" minValue="1" maxValue="103"/>
    </cacheField>
    <cacheField name="BL &gt; Windonw" numFmtId="38">
      <sharedItems containsSemiMixedTypes="0" containsString="0" containsNumber="1" containsInteger="1" minValue="0" maxValue="28326000"/>
    </cacheField>
    <cacheField name="BL &gt; Windonw AMT" numFmtId="0">
      <sharedItems containsSemiMixedTypes="0" containsString="0" containsNumber="1" minValue="0" maxValue="1909930.7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">
  <r>
    <s v="OverStock"/>
    <s v="GN1157-INE3"/>
    <x v="0"/>
    <n v="11.7"/>
    <n v="9.8000000000000007"/>
    <n v="10.4"/>
    <n v="8.6999999999999993"/>
    <n v="0"/>
    <n v="247450"/>
    <n v="149450"/>
    <n v="313600"/>
    <n v="279300"/>
    <s v="Mei.Yang"/>
    <s v="MP"/>
    <s v="Checking"/>
    <s v="Sales"/>
    <m/>
    <s v="FCST:120K/M"/>
    <n v="279300"/>
    <n v="0"/>
    <n v="0"/>
    <n v="0"/>
    <n v="526750"/>
    <n v="22.1"/>
    <n v="18.600000000000001"/>
    <n v="23888"/>
    <n v="28390"/>
    <n v="1.2"/>
    <n v="100"/>
    <n v="85052"/>
    <n v="77867"/>
    <n v="183496"/>
    <n v="139850"/>
    <n v="1.3505"/>
    <n v="334181.22500000003"/>
    <n v="377194.65"/>
    <n v="0"/>
    <n v="711375.875"/>
    <n v="111500"/>
    <n v="99030"/>
    <n v="99030"/>
    <n v="99030"/>
    <n v="99030"/>
    <n v="99030"/>
    <n v="3719"/>
    <s v="86122"/>
    <s v="DELTA"/>
    <x v="0"/>
    <n v="377194.65"/>
    <n v="1"/>
    <n v="0"/>
    <n v="0"/>
  </r>
  <r>
    <s v="OverStock"/>
    <s v="MP6922LGS-Z"/>
    <x v="1"/>
    <n v="15.3"/>
    <n v="12.3"/>
    <n v="51.4"/>
    <n v="41.2"/>
    <n v="4400000"/>
    <n v="5300000"/>
    <n v="2500000"/>
    <n v="1308515"/>
    <n v="1575865"/>
    <s v="Gillian"/>
    <s v="MP"/>
    <s v="Checking"/>
    <s v="Sales"/>
    <m/>
    <s v="FCST:400K/M"/>
    <n v="1266750"/>
    <n v="0"/>
    <n v="309115"/>
    <n v="0"/>
    <n v="6875865"/>
    <n v="66.599999999999994"/>
    <n v="53.5"/>
    <n v="103179"/>
    <n v="128558"/>
    <n v="1.2"/>
    <n v="100"/>
    <n v="402020"/>
    <n v="339000"/>
    <n v="777000"/>
    <n v="894000"/>
    <n v="0.19939999999999999"/>
    <n v="1056820"/>
    <n v="314227.48099999997"/>
    <n v="61637.530999999995"/>
    <n v="1371047.4809999999"/>
    <n v="400000"/>
    <n v="600000"/>
    <n v="600000"/>
    <n v="600000"/>
    <n v="600000"/>
    <n v="600000"/>
    <n v="3715"/>
    <s v="86122"/>
    <s v="DELTA"/>
    <x v="0"/>
    <n v="314227.48099999997"/>
    <n v="2"/>
    <n v="0"/>
    <n v="0"/>
  </r>
  <r>
    <s v="OverStock"/>
    <s v="DAS09-Z"/>
    <x v="1"/>
    <n v="14.1"/>
    <n v="19.600000000000001"/>
    <n v="15.5"/>
    <n v="21.6"/>
    <n v="4900000"/>
    <n v="2900000"/>
    <n v="1800000"/>
    <n v="907328"/>
    <n v="2632328"/>
    <s v="Gillian"/>
    <s v="MP"/>
    <s v="Checking"/>
    <s v="Sales"/>
    <m/>
    <s v="FCST:1M/M"/>
    <n v="2194750"/>
    <n v="0"/>
    <n v="437578"/>
    <n v="0"/>
    <n v="5532328"/>
    <n v="29.7"/>
    <n v="41.1"/>
    <n v="186522"/>
    <n v="134568"/>
    <n v="0.7"/>
    <n v="100"/>
    <n v="435093"/>
    <n v="384530"/>
    <n v="734440"/>
    <n v="644340"/>
    <n v="0.1174"/>
    <n v="340460"/>
    <n v="309035.30720000004"/>
    <n v="51371.657200000001"/>
    <n v="649495.30720000004"/>
    <n v="900000"/>
    <n v="900000"/>
    <n v="900000"/>
    <n v="900000"/>
    <n v="900000"/>
    <n v="900000"/>
    <n v="3715"/>
    <s v="86122"/>
    <s v="DELTA"/>
    <x v="0"/>
    <n v="309035.30720000004"/>
    <n v="3"/>
    <n v="0"/>
    <n v="0"/>
  </r>
  <r>
    <s v="OverStock"/>
    <s v="AON6280"/>
    <x v="2"/>
    <n v="49.2"/>
    <n v="16.2"/>
    <n v="70.900000000000006"/>
    <n v="23.4"/>
    <n v="876000"/>
    <n v="960000"/>
    <n v="777000"/>
    <n v="641950"/>
    <n v="665950"/>
    <s v="Mei.Yang"/>
    <s v="MP"/>
    <s v="Checking"/>
    <s v="Sales"/>
    <m/>
    <s v="FCST:200K/M"/>
    <n v="390000"/>
    <n v="60000"/>
    <n v="215950"/>
    <n v="0"/>
    <n v="1625950"/>
    <n v="205.9"/>
    <n v="67.8"/>
    <n v="13536"/>
    <n v="41111"/>
    <n v="3"/>
    <n v="150"/>
    <n v="190000"/>
    <n v="120000"/>
    <n v="120000"/>
    <n v="120000"/>
    <n v="0.25890000000000002"/>
    <n v="248544.00000000003"/>
    <n v="172414.45500000002"/>
    <n v="71443.455000000002"/>
    <n v="420958.45500000002"/>
    <n v="150000"/>
    <n v="200000"/>
    <n v="200000"/>
    <n v="200000"/>
    <n v="200000"/>
    <n v="200000"/>
    <n v="3719"/>
    <s v="86122"/>
    <s v="DELTA"/>
    <x v="0"/>
    <n v="172414.45500000002"/>
    <n v="4"/>
    <n v="1161000"/>
    <n v="300582.90000000002"/>
  </r>
  <r>
    <s v="OverStock"/>
    <s v="AOD4126"/>
    <x v="2"/>
    <n v="21.8"/>
    <n v="39.299999999999997"/>
    <n v="162.69999999999999"/>
    <n v="293.39999999999998"/>
    <n v="4162500"/>
    <n v="3562500"/>
    <n v="1277500"/>
    <n v="52747"/>
    <n v="477747"/>
    <s v="Mei.Yang"/>
    <s v="MP"/>
    <s v="Checking"/>
    <s v="Sales"/>
    <m/>
    <s v="FCST::400K/M"/>
    <n v="335000"/>
    <n v="90000"/>
    <n v="52747"/>
    <n v="0"/>
    <n v="4040247"/>
    <n v="494.9"/>
    <n v="892.8"/>
    <n v="21902"/>
    <n v="12142"/>
    <n v="0.6"/>
    <n v="100"/>
    <n v="73888"/>
    <n v="13120"/>
    <n v="36472"/>
    <n v="33710"/>
    <n v="0.18729999999999999"/>
    <n v="667256.25"/>
    <n v="89482.013099999996"/>
    <n v="26736.5131"/>
    <n v="756738.26309999998"/>
    <n v="300000"/>
    <n v="300000"/>
    <n v="300000"/>
    <n v="300000"/>
    <n v="300000"/>
    <n v="300000"/>
    <n v="3719"/>
    <s v="86122"/>
    <s v="DELTA"/>
    <x v="0"/>
    <n v="89482.013099999996"/>
    <n v="5"/>
    <n v="6800000"/>
    <n v="1273640"/>
  </r>
  <r>
    <s v="OverStock"/>
    <s v="AOT280L"/>
    <x v="2"/>
    <n v="805.1"/>
    <n v="36.5"/>
    <n v="405.2"/>
    <n v="18.399999999999999"/>
    <n v="130000"/>
    <n v="47000"/>
    <n v="47000"/>
    <n v="69396"/>
    <n v="93396"/>
    <s v="Mei.Yang"/>
    <s v="New"/>
    <s v="Checking"/>
    <s v="Sales"/>
    <m/>
    <s v="FCST: 8K/M from Jan"/>
    <n v="85000"/>
    <n v="1000"/>
    <n v="7396"/>
    <n v="0"/>
    <n v="140396"/>
    <n v="3434.4"/>
    <n v="155.69999999999999"/>
    <n v="116"/>
    <n v="2559"/>
    <n v="22.1"/>
    <n v="150"/>
    <n v="1523"/>
    <n v="11010"/>
    <n v="31000"/>
    <n v="2013"/>
    <n v="0.59850000000000003"/>
    <n v="28129.5"/>
    <n v="55897.506000000001"/>
    <n v="5025.0060000000003"/>
    <n v="84027.006000000008"/>
    <n v="10000"/>
    <n v="5500"/>
    <n v="5500"/>
    <n v="5500"/>
    <n v="5500"/>
    <n v="5500"/>
    <n v="3719"/>
    <s v="86122"/>
    <s v="DELTA"/>
    <x v="0"/>
    <n v="55897.506000000001"/>
    <n v="6"/>
    <n v="258000"/>
    <n v="154413"/>
  </r>
  <r>
    <s v="OverStock"/>
    <s v="AOT262L"/>
    <x v="2"/>
    <n v="28.2"/>
    <n v="10.5"/>
    <n v="46.9"/>
    <n v="17.399999999999999"/>
    <n v="384000"/>
    <n v="213000"/>
    <n v="157000"/>
    <n v="77131"/>
    <n v="128131"/>
    <s v="Mei.Yang"/>
    <s v="MP"/>
    <s v="Checking"/>
    <s v="Sales"/>
    <m/>
    <s v="FCST:50K/M"/>
    <n v="78400"/>
    <n v="0"/>
    <n v="49731"/>
    <n v="0"/>
    <n v="341131"/>
    <n v="154.5"/>
    <n v="57.4"/>
    <n v="4539"/>
    <n v="12216"/>
    <n v="2.7"/>
    <n v="150"/>
    <n v="68340"/>
    <n v="14400"/>
    <n v="102200"/>
    <n v="78940"/>
    <n v="0.32300000000000001"/>
    <n v="68799"/>
    <n v="41386.313000000002"/>
    <n v="16063.113000000001"/>
    <n v="110185.31300000001"/>
    <n v="29000"/>
    <n v="44600"/>
    <n v="44600"/>
    <n v="44600"/>
    <n v="44600"/>
    <n v="44600"/>
    <n v="3719"/>
    <s v="86122"/>
    <s v="DELTA"/>
    <x v="0"/>
    <n v="41386.313000000002"/>
    <n v="7"/>
    <n v="360000"/>
    <n v="116280"/>
  </r>
  <r>
    <s v="OverStock"/>
    <s v="AOD7S60"/>
    <x v="2"/>
    <n v="65.599999999999994"/>
    <n v="33.4"/>
    <n v="33.299999999999997"/>
    <n v="17"/>
    <n v="230000"/>
    <n v="170000"/>
    <n v="170000"/>
    <n v="319435"/>
    <n v="334435"/>
    <s v="Mei.Yang"/>
    <s v="MP"/>
    <s v="Checking"/>
    <s v="Sales"/>
    <m/>
    <s v="FCST:30K/M"/>
    <n v="300000"/>
    <n v="12500"/>
    <n v="21935"/>
    <n v="0"/>
    <n v="504435"/>
    <n v="98.9"/>
    <n v="50.4"/>
    <n v="5100"/>
    <n v="10000"/>
    <n v="2"/>
    <n v="150"/>
    <n v="38000"/>
    <n v="32000"/>
    <n v="40000"/>
    <n v="40000"/>
    <n v="0.1196"/>
    <n v="20332"/>
    <n v="39998.425999999999"/>
    <n v="4118.4259999999995"/>
    <n v="60330.425999999999"/>
    <n v="40000"/>
    <n v="40000"/>
    <n v="40000"/>
    <n v="40000"/>
    <n v="40000"/>
    <n v="40000"/>
    <n v="3719"/>
    <s v="86122"/>
    <s v="DELTA"/>
    <x v="0"/>
    <n v="39998.425999999999"/>
    <n v="8"/>
    <n v="0"/>
    <n v="0"/>
  </r>
  <r>
    <s v="OverStock"/>
    <s v="SC4437SK-3.3TRT"/>
    <x v="0"/>
    <n v="10.199999999999999"/>
    <n v="8.8000000000000007"/>
    <n v="47.3"/>
    <n v="40.5"/>
    <n v="1200000"/>
    <n v="2250000"/>
    <n v="1590000"/>
    <n v="487475"/>
    <n v="487475"/>
    <s v="Mei.Yang"/>
    <s v="MP"/>
    <s v="Checking"/>
    <s v="Sales"/>
    <m/>
    <s v="年度議價"/>
    <n v="270000"/>
    <n v="0"/>
    <n v="217475"/>
    <n v="0"/>
    <n v="2737475"/>
    <n v="57.5"/>
    <n v="49.3"/>
    <n v="47596"/>
    <n v="55499"/>
    <n v="1.2"/>
    <n v="100"/>
    <n v="50717"/>
    <n v="216770"/>
    <n v="560000"/>
    <n v="463000"/>
    <n v="6.1800000000000001E-2"/>
    <n v="139050"/>
    <n v="30125.955000000002"/>
    <n v="13439.955"/>
    <n v="169175.95500000002"/>
    <n v="458000"/>
    <n v="496000"/>
    <n v="496000"/>
    <n v="496000"/>
    <n v="496000"/>
    <n v="496000"/>
    <n v="3719"/>
    <s v="86122"/>
    <s v="DELTA"/>
    <x v="0"/>
    <n v="30125.955000000002"/>
    <n v="9"/>
    <n v="0"/>
    <n v="0"/>
  </r>
  <r>
    <s v="OverStock"/>
    <s v="AOI2614"/>
    <x v="2"/>
    <n v="4499.8"/>
    <n v="132"/>
    <n v="7513.3"/>
    <n v="220.4"/>
    <n v="661500"/>
    <n v="563500"/>
    <n v="0"/>
    <n v="239484"/>
    <n v="337484"/>
    <s v="Mei.Yang"/>
    <s v="New"/>
    <s v="Checking"/>
    <s v="Sales"/>
    <m/>
    <s v="for new project "/>
    <n v="311500"/>
    <n v="0"/>
    <n v="25984"/>
    <n v="0"/>
    <n v="900984"/>
    <n v="12013.1"/>
    <n v="352.4"/>
    <n v="75"/>
    <n v="2557"/>
    <n v="34.1"/>
    <n v="150"/>
    <n v="3012"/>
    <n v="20000"/>
    <n v="0"/>
    <n v="0"/>
    <n v="8.5500000000000007E-2"/>
    <n v="48179.250000000007"/>
    <n v="28854.882000000001"/>
    <n v="2221.6320000000001"/>
    <n v="77034.132000000012"/>
    <n v="0"/>
    <n v="20000"/>
    <n v="20000"/>
    <n v="20000"/>
    <n v="20000"/>
    <n v="20000"/>
    <n v="3719"/>
    <s v="86122"/>
    <s v="DELTA"/>
    <x v="0"/>
    <n v="28854.882000000001"/>
    <n v="10"/>
    <n v="0"/>
    <n v="0"/>
  </r>
  <r>
    <s v="OverStock"/>
    <s v="AO3406L"/>
    <x v="2"/>
    <n v="12.8"/>
    <n v="12.4"/>
    <n v="26.1"/>
    <n v="25.2"/>
    <n v="8412000"/>
    <n v="2622000"/>
    <n v="2112000"/>
    <n v="64985"/>
    <n v="1285985"/>
    <s v="Mei.Yang"/>
    <s v="MP"/>
    <s v="Checking"/>
    <s v="Sales"/>
    <m/>
    <s v="FCST:720K/M"/>
    <n v="921000"/>
    <n v="300000"/>
    <n v="64985"/>
    <n v="0"/>
    <n v="3907985"/>
    <n v="162.19999999999999"/>
    <n v="156.80000000000001"/>
    <n v="100505"/>
    <n v="103957"/>
    <n v="1"/>
    <n v="100"/>
    <n v="378282"/>
    <n v="372927"/>
    <n v="355999"/>
    <n v="69448"/>
    <n v="2.23E-2"/>
    <n v="58470.6"/>
    <n v="28677.465500000002"/>
    <n v="8139.1655000000001"/>
    <n v="87148.065499999997"/>
    <n v="290000"/>
    <n v="500000"/>
    <n v="500000"/>
    <n v="500000"/>
    <n v="500000"/>
    <n v="500000"/>
    <n v="3719"/>
    <s v="86122"/>
    <s v="DELTA"/>
    <x v="0"/>
    <n v="28677.465500000002"/>
    <n v="11"/>
    <n v="12396000"/>
    <n v="276430.8"/>
  </r>
  <r>
    <s v="OverStock"/>
    <s v="AOD4132"/>
    <x v="2"/>
    <n v="388.7"/>
    <n v="64.3"/>
    <n v="113.9"/>
    <n v="18.8"/>
    <n v="42500"/>
    <n v="42500"/>
    <n v="42500"/>
    <n v="150000"/>
    <n v="145000"/>
    <s v="Mei.Yang"/>
    <s v="MP"/>
    <s v="Checking"/>
    <s v="Sales"/>
    <m/>
    <s v="FCST:10K/M"/>
    <n v="137500"/>
    <n v="2500"/>
    <n v="5000"/>
    <n v="0"/>
    <n v="187500"/>
    <n v="502.7"/>
    <n v="83.1"/>
    <n v="373"/>
    <n v="2256"/>
    <n v="6"/>
    <n v="150"/>
    <n v="11306"/>
    <n v="7000"/>
    <n v="22000"/>
    <n v="18306"/>
    <n v="0.17100000000000001"/>
    <n v="7267.5000000000009"/>
    <n v="24795.000000000004"/>
    <n v="1282.5"/>
    <n v="32062.500000000004"/>
    <n v="15000"/>
    <n v="5000"/>
    <n v="5000"/>
    <n v="5000"/>
    <n v="5000"/>
    <n v="5000"/>
    <n v="3719"/>
    <s v="86122"/>
    <s v="DELTA"/>
    <x v="0"/>
    <n v="24795.000000000004"/>
    <n v="12"/>
    <n v="0"/>
    <n v="0"/>
  </r>
  <r>
    <s v="ZeroZero"/>
    <s v="MP5022CGQV-Z"/>
    <x v="1"/>
    <s v="前八週無拉料"/>
    <s v="--"/>
    <s v="--"/>
    <s v="--"/>
    <n v="0"/>
    <n v="0"/>
    <n v="0"/>
    <n v="25000"/>
    <n v="25000"/>
    <s v="Gillian"/>
    <s v="New"/>
    <s v="Checking"/>
    <s v="Sales"/>
    <m/>
    <s v="MP in Feb, FCST:5K"/>
    <n v="25000"/>
    <n v="0"/>
    <n v="0"/>
    <n v="0"/>
    <n v="25000"/>
    <s v=""/>
    <s v=""/>
    <n v="0"/>
    <n v="0"/>
    <s v="E"/>
    <s v="E"/>
    <n v="0"/>
    <n v="0"/>
    <n v="0"/>
    <n v="0"/>
    <n v="0.98809999999999998"/>
    <n v="0"/>
    <n v="24702.5"/>
    <n v="0"/>
    <n v="24702.5"/>
    <s v=""/>
    <s v=""/>
    <s v=""/>
    <s v=""/>
    <s v=""/>
    <s v=""/>
    <n v="3715"/>
    <s v="86122"/>
    <s v="DELTA"/>
    <x v="0"/>
    <n v="24702.5"/>
    <n v="13"/>
    <n v="0"/>
    <n v="0"/>
  </r>
  <r>
    <s v="OverStock"/>
    <s v="AON6240"/>
    <x v="2"/>
    <n v="19.100000000000001"/>
    <n v="24.4"/>
    <n v="9.6"/>
    <n v="12.2"/>
    <n v="198000"/>
    <n v="48000"/>
    <n v="48000"/>
    <n v="104605"/>
    <n v="95605"/>
    <s v="Mei.Yang"/>
    <s v="MP"/>
    <s v="Checking"/>
    <s v="Sales"/>
    <m/>
    <s v="FCST;9K/M"/>
    <n v="78000"/>
    <n v="0"/>
    <n v="17605"/>
    <n v="0"/>
    <n v="143605"/>
    <n v="95"/>
    <n v="121.5"/>
    <n v="5015"/>
    <n v="3922"/>
    <n v="0.8"/>
    <n v="100"/>
    <n v="9200"/>
    <n v="25017"/>
    <n v="1080"/>
    <n v="0"/>
    <n v="0.2346"/>
    <n v="11260.8"/>
    <n v="22428.933000000001"/>
    <n v="4130.1329999999998"/>
    <n v="33689.733"/>
    <n v="6000"/>
    <n v="6000"/>
    <n v="6000"/>
    <n v="6000"/>
    <n v="6000"/>
    <n v="6000"/>
    <n v="3719"/>
    <s v="86122"/>
    <s v="DELTA"/>
    <x v="0"/>
    <n v="22428.933000000001"/>
    <n v="14"/>
    <n v="333000"/>
    <n v="78121.8"/>
  </r>
  <r>
    <s v="OverStock"/>
    <s v="DAS07-Z"/>
    <x v="1"/>
    <n v="46"/>
    <n v="35.799999999999997"/>
    <n v="40"/>
    <n v="31.1"/>
    <n v="50000"/>
    <n v="50000"/>
    <n v="40000"/>
    <n v="57500"/>
    <n v="57500"/>
    <s v="Gillian"/>
    <s v="MP"/>
    <s v="Checking"/>
    <s v="Sales"/>
    <m/>
    <s v="FCST:15K/M"/>
    <n v="57500"/>
    <n v="0"/>
    <n v="0"/>
    <n v="0"/>
    <n v="107500"/>
    <n v="86"/>
    <n v="66.900000000000006"/>
    <n v="1250"/>
    <n v="1606"/>
    <n v="1.3"/>
    <n v="100"/>
    <n v="1230"/>
    <n v="4200"/>
    <n v="17020"/>
    <n v="18000"/>
    <n v="0.32279999999999998"/>
    <n v="16139.999999999998"/>
    <n v="18561"/>
    <n v="0"/>
    <n v="34701"/>
    <n v="10000"/>
    <n v="15000"/>
    <n v="15000"/>
    <n v="15000"/>
    <n v="15000"/>
    <n v="15000"/>
    <n v="3715"/>
    <s v="86122"/>
    <s v="DELTA"/>
    <x v="0"/>
    <n v="18561"/>
    <n v="15"/>
    <n v="0"/>
    <n v="0"/>
  </r>
  <r>
    <s v="ZeroZero"/>
    <s v="AON6290"/>
    <x v="2"/>
    <s v="前八週無拉料"/>
    <s v="--"/>
    <s v="--"/>
    <s v="--"/>
    <n v="9000"/>
    <n v="9000"/>
    <n v="9000"/>
    <n v="47706"/>
    <n v="53706"/>
    <s v="Mei.Yang"/>
    <s v="New"/>
    <s v="Checking"/>
    <s v="Sales"/>
    <m/>
    <s v="for new projecct , EVT "/>
    <n v="51000"/>
    <n v="0"/>
    <n v="2706"/>
    <n v="0"/>
    <n v="62706"/>
    <s v=""/>
    <s v=""/>
    <n v="0"/>
    <n v="0"/>
    <s v="E"/>
    <s v="E"/>
    <n v="0"/>
    <n v="0"/>
    <n v="0"/>
    <n v="0"/>
    <n v="0.34200000000000003"/>
    <n v="3078.0000000000005"/>
    <n v="18367.452000000001"/>
    <n v="925.45200000000011"/>
    <n v="21445.452000000001"/>
    <s v=""/>
    <s v=""/>
    <s v=""/>
    <s v=""/>
    <s v=""/>
    <s v=""/>
    <n v="3719"/>
    <s v="86122"/>
    <s v="DELTA"/>
    <x v="0"/>
    <n v="18367.452000000001"/>
    <n v="16"/>
    <n v="90000"/>
    <n v="30780.000000000004"/>
  </r>
  <r>
    <s v="OverStock"/>
    <s v="AON6152"/>
    <x v="2"/>
    <n v="26.5"/>
    <n v="13"/>
    <n v="37.299999999999997"/>
    <n v="18.3"/>
    <n v="150000"/>
    <n v="75000"/>
    <n v="45000"/>
    <n v="56300"/>
    <n v="53300"/>
    <s v="Mei.Yang"/>
    <s v="MP"/>
    <s v="Checking"/>
    <s v="Sales"/>
    <m/>
    <s v="HUB 轉銷200PCS"/>
    <n v="30000"/>
    <n v="0"/>
    <n v="23300"/>
    <n v="0"/>
    <n v="128300"/>
    <n v="396.3"/>
    <n v="194.9"/>
    <n v="2012"/>
    <n v="4091"/>
    <n v="2"/>
    <n v="150"/>
    <n v="14020"/>
    <n v="0"/>
    <n v="22800"/>
    <n v="0"/>
    <n v="0.34200000000000003"/>
    <n v="25650.000000000004"/>
    <n v="18228.600000000002"/>
    <n v="7968.6"/>
    <n v="43878.600000000006"/>
    <n v="6000"/>
    <n v="22800"/>
    <n v="22800"/>
    <n v="22800"/>
    <n v="22800"/>
    <n v="22800"/>
    <n v="3719"/>
    <s v="86122"/>
    <s v="DELTA"/>
    <x v="0"/>
    <n v="18228.600000000002"/>
    <n v="17"/>
    <n v="669000"/>
    <n v="228798.00000000003"/>
  </r>
  <r>
    <s v="OverStock"/>
    <s v="MP6902DS-C530-LF-Z"/>
    <x v="1"/>
    <n v="11.7"/>
    <n v="10.1"/>
    <n v="14.2"/>
    <n v="12.3"/>
    <n v="150000"/>
    <n v="150000"/>
    <n v="90000"/>
    <n v="50380"/>
    <n v="122880"/>
    <s v="Gillian"/>
    <s v="MP"/>
    <s v="Checking"/>
    <s v="Sales"/>
    <m/>
    <s v="FCST:70K/M"/>
    <n v="122880"/>
    <n v="0"/>
    <n v="0"/>
    <n v="0"/>
    <n v="272880"/>
    <n v="25.9"/>
    <n v="22.4"/>
    <n v="10535"/>
    <n v="12193"/>
    <n v="1.2"/>
    <n v="100"/>
    <n v="25525"/>
    <n v="49210"/>
    <n v="63000"/>
    <n v="42000"/>
    <n v="0.13550000000000001"/>
    <n v="20325"/>
    <n v="16650.240000000002"/>
    <n v="0"/>
    <n v="36975.240000000005"/>
    <n v="50000"/>
    <n v="70000"/>
    <n v="70000"/>
    <n v="70000"/>
    <n v="70000"/>
    <n v="70000"/>
    <n v="3715"/>
    <s v="86122"/>
    <s v="DELTA"/>
    <x v="0"/>
    <n v="16650.240000000002"/>
    <n v="18"/>
    <n v="0"/>
    <n v="0"/>
  </r>
  <r>
    <s v="ZeroZero"/>
    <s v="GN1157BINTE3Z"/>
    <x v="0"/>
    <s v="前八週無拉料"/>
    <s v="--"/>
    <s v="--"/>
    <s v="--"/>
    <n v="0"/>
    <n v="0"/>
    <n v="0"/>
    <n v="12500"/>
    <n v="12500"/>
    <s v="Mei.Yang"/>
    <s v="MP"/>
    <s v="Slow"/>
    <s v="Sales"/>
    <m/>
    <s v="customer slow, demand in Feb"/>
    <n v="12500"/>
    <n v="0"/>
    <n v="0"/>
    <n v="0"/>
    <n v="12500"/>
    <s v=""/>
    <s v=""/>
    <n v="0"/>
    <n v="0"/>
    <s v="E"/>
    <s v="E"/>
    <n v="0"/>
    <n v="0"/>
    <n v="3000"/>
    <n v="0"/>
    <n v="1.3"/>
    <n v="0"/>
    <n v="16250"/>
    <n v="0"/>
    <n v="16250"/>
    <s v=""/>
    <s v=""/>
    <s v=""/>
    <s v=""/>
    <s v=""/>
    <s v=""/>
    <n v="3719"/>
    <s v="86122"/>
    <s v="DELTA"/>
    <x v="0"/>
    <n v="16250"/>
    <n v="19"/>
    <n v="0"/>
    <n v="0"/>
  </r>
  <r>
    <s v="OverStock"/>
    <s v="AOT260L"/>
    <x v="2"/>
    <n v="71.2"/>
    <n v="44.6"/>
    <n v="16.600000000000001"/>
    <n v="10.4"/>
    <n v="32000"/>
    <n v="6000"/>
    <n v="0"/>
    <n v="19692"/>
    <n v="25692"/>
    <s v="Mei.Yang"/>
    <s v="MP"/>
    <s v="Checking"/>
    <s v="Sales"/>
    <m/>
    <s v="FCST:2K/M"/>
    <n v="23000"/>
    <n v="2000"/>
    <n v="692"/>
    <n v="0"/>
    <n v="31692"/>
    <n v="254"/>
    <n v="159.19999999999999"/>
    <n v="361"/>
    <n v="576"/>
    <n v="1.6"/>
    <n v="100"/>
    <n v="3100"/>
    <n v="880"/>
    <n v="1200"/>
    <n v="3980"/>
    <n v="0.54630000000000001"/>
    <n v="3277.8"/>
    <n v="14035.5396"/>
    <n v="1470.6396"/>
    <n v="17313.339599999999"/>
    <n v="8000"/>
    <n v="0"/>
    <n v="0"/>
    <n v="0"/>
    <n v="0"/>
    <n v="0"/>
    <n v="3719"/>
    <s v="86122"/>
    <s v="DELTA"/>
    <x v="0"/>
    <n v="14035.5396"/>
    <n v="20"/>
    <n v="60000"/>
    <n v="32778"/>
  </r>
  <r>
    <s v="OverStock"/>
    <s v="AO4435"/>
    <x v="2"/>
    <n v="165.3"/>
    <n v="436.6"/>
    <n v="253.3"/>
    <n v="669"/>
    <n v="198000"/>
    <n v="285000"/>
    <n v="0"/>
    <n v="120000"/>
    <n v="186000"/>
    <s v="Mei.Yang"/>
    <s v="MP"/>
    <s v="Checking"/>
    <s v="Sales"/>
    <m/>
    <s v="有出貨24069"/>
    <n v="171000"/>
    <n v="0"/>
    <n v="15000"/>
    <n v="0"/>
    <n v="471000"/>
    <n v="576"/>
    <n v="1521.1"/>
    <n v="1125"/>
    <n v="426"/>
    <n v="0.4"/>
    <n v="50"/>
    <n v="2542"/>
    <n v="144"/>
    <n v="1152"/>
    <n v="0"/>
    <n v="7.1300000000000002E-2"/>
    <n v="20320.5"/>
    <n v="13261.800000000001"/>
    <n v="1069.5"/>
    <n v="33582.300000000003"/>
    <n v="20000"/>
    <n v="22000"/>
    <n v="22000"/>
    <n v="22000"/>
    <n v="22000"/>
    <n v="22000"/>
    <n v="3719"/>
    <s v="86122"/>
    <s v="DELTA"/>
    <x v="0"/>
    <n v="13261.800000000001"/>
    <n v="21"/>
    <n v="177000"/>
    <n v="12620.1"/>
  </r>
  <r>
    <s v="OverStock"/>
    <s v="AO4447A"/>
    <x v="2"/>
    <n v="81.400000000000006"/>
    <n v="17.5"/>
    <n v="1053.8"/>
    <n v="226.4"/>
    <n v="1023000"/>
    <n v="1233000"/>
    <n v="156000"/>
    <n v="5251"/>
    <n v="95251"/>
    <s v="Mei.Yang"/>
    <s v="MP"/>
    <s v="Checking"/>
    <s v="Sales"/>
    <m/>
    <s v="與AO4447L_DELTA 相同"/>
    <n v="93000"/>
    <n v="0"/>
    <n v="2251"/>
    <n v="0"/>
    <n v="1328251"/>
    <n v="1391.7"/>
    <n v="299"/>
    <n v="1170"/>
    <n v="5445"/>
    <n v="4.7"/>
    <n v="150"/>
    <n v="18180"/>
    <n v="13268"/>
    <n v="19072"/>
    <n v="43024"/>
    <n v="0.1283"/>
    <n v="158193.9"/>
    <n v="12220.703299999999"/>
    <n v="288.80329999999998"/>
    <n v="170414.60329999999"/>
    <n v="60000"/>
    <n v="60000"/>
    <n v="60000"/>
    <n v="60000"/>
    <n v="60000"/>
    <n v="60000"/>
    <n v="3719"/>
    <s v="86122"/>
    <s v="DELTA"/>
    <x v="0"/>
    <n v="12220.703299999999"/>
    <n v="22"/>
    <n v="300000"/>
    <n v="38490"/>
  </r>
  <r>
    <s v="OverStock"/>
    <s v="AOD409"/>
    <x v="2"/>
    <n v="31.3"/>
    <n v="27.9"/>
    <n v="29.5"/>
    <n v="26.3"/>
    <n v="80000"/>
    <n v="75000"/>
    <n v="0"/>
    <n v="82155"/>
    <n v="79655"/>
    <s v="Mei.Yang"/>
    <s v="MP"/>
    <s v="Checking"/>
    <s v="Sales"/>
    <m/>
    <s v="FCST:10K/M"/>
    <n v="70560"/>
    <n v="0"/>
    <n v="9095"/>
    <n v="0"/>
    <n v="154655"/>
    <n v="123.7"/>
    <n v="110.4"/>
    <n v="2543"/>
    <n v="2850"/>
    <n v="1.1000000000000001"/>
    <n v="100"/>
    <n v="10556"/>
    <n v="7860"/>
    <n v="10690"/>
    <n v="5900"/>
    <n v="0.13300000000000001"/>
    <n v="9975"/>
    <n v="10594.115"/>
    <n v="1209.635"/>
    <n v="20569.115000000002"/>
    <n v="4165"/>
    <n v="9740"/>
    <n v="9740"/>
    <n v="9740"/>
    <n v="9740"/>
    <n v="9740"/>
    <n v="3719"/>
    <s v="86122"/>
    <s v="DELTA"/>
    <x v="0"/>
    <n v="10594.115"/>
    <n v="23"/>
    <n v="160000"/>
    <n v="21280"/>
  </r>
  <r>
    <s v="OverStock"/>
    <s v="AOD4184L"/>
    <x v="2"/>
    <n v="50"/>
    <n v="39.1"/>
    <n v="26.7"/>
    <n v="20.9"/>
    <n v="130000"/>
    <n v="75000"/>
    <n v="0"/>
    <n v="85549"/>
    <n v="140349"/>
    <s v="Mei.Yang"/>
    <s v="MP"/>
    <s v="Checking"/>
    <s v="Sales"/>
    <m/>
    <s v="FCST:15K/M"/>
    <n v="127000"/>
    <n v="2500"/>
    <n v="10849"/>
    <n v="0"/>
    <n v="215349"/>
    <n v="76.7"/>
    <n v="60"/>
    <n v="2807"/>
    <n v="3589"/>
    <n v="1.3"/>
    <n v="100"/>
    <n v="21580"/>
    <n v="10720"/>
    <n v="25000"/>
    <n v="26880"/>
    <n v="6.5600000000000006E-2"/>
    <n v="4920"/>
    <n v="9206.894400000001"/>
    <n v="875.69440000000009"/>
    <n v="14126.894400000001"/>
    <n v="25000"/>
    <n v="15000"/>
    <n v="15000"/>
    <n v="15000"/>
    <n v="15000"/>
    <n v="15000"/>
    <n v="3719"/>
    <s v="86122"/>
    <s v="DELTA"/>
    <x v="0"/>
    <n v="9206.894400000001"/>
    <n v="24"/>
    <n v="0"/>
    <n v="0"/>
  </r>
  <r>
    <s v="OverStock"/>
    <s v="UP9303BSAC"/>
    <x v="3"/>
    <n v="12"/>
    <n v="9"/>
    <n v="24"/>
    <n v="18.100000000000001"/>
    <n v="120000"/>
    <n v="120000"/>
    <n v="90000"/>
    <n v="60000"/>
    <n v="60000"/>
    <s v="Mei.Yang"/>
    <s v="MP"/>
    <s v="Checking"/>
    <s v="Sales"/>
    <m/>
    <s v="FCSt:20K/M , Push out --- done "/>
    <n v="60000"/>
    <n v="0"/>
    <n v="0"/>
    <n v="0"/>
    <n v="180000"/>
    <n v="36"/>
    <n v="27.1"/>
    <n v="5000"/>
    <n v="6647"/>
    <n v="1.3"/>
    <n v="100"/>
    <n v="24660"/>
    <n v="23140"/>
    <n v="29020"/>
    <n v="30560"/>
    <n v="0.14430000000000001"/>
    <n v="17316"/>
    <n v="8658"/>
    <n v="0"/>
    <n v="25974.000000000004"/>
    <n v="31120"/>
    <n v="34920"/>
    <n v="34920"/>
    <n v="34920"/>
    <n v="34920"/>
    <n v="34920"/>
    <n v="3719"/>
    <s v="86122"/>
    <s v="DELTA"/>
    <x v="0"/>
    <n v="8658"/>
    <n v="25"/>
    <n v="0"/>
    <n v="0"/>
  </r>
  <r>
    <s v="OverStock"/>
    <s v="AOD482"/>
    <x v="2"/>
    <n v="11.9"/>
    <n v="79.900000000000006"/>
    <n v="19.399999999999999"/>
    <n v="130.19999999999999"/>
    <n v="125000"/>
    <n v="125000"/>
    <n v="25000"/>
    <n v="54214"/>
    <n v="76714"/>
    <s v="Mei.Yang"/>
    <s v="MP"/>
    <s v="Checking"/>
    <s v="Sales"/>
    <m/>
    <s v="FCST:30K/M"/>
    <n v="56500"/>
    <n v="0"/>
    <n v="20214"/>
    <n v="0"/>
    <n v="201714"/>
    <n v="122.4"/>
    <n v="819.5"/>
    <n v="6429"/>
    <n v="960"/>
    <n v="0.1"/>
    <n v="50"/>
    <n v="640"/>
    <n v="8000"/>
    <n v="0"/>
    <n v="0"/>
    <n v="0.10929999999999999"/>
    <n v="13662.5"/>
    <n v="8384.8401999999987"/>
    <n v="2209.3901999999998"/>
    <n v="22047.340199999999"/>
    <n v="20000"/>
    <n v="30000"/>
    <n v="30000"/>
    <n v="30000"/>
    <n v="30000"/>
    <n v="30000"/>
    <n v="3719"/>
    <s v="86122"/>
    <s v="DELTA"/>
    <x v="0"/>
    <n v="8384.8401999999987"/>
    <n v="26"/>
    <n v="585000"/>
    <n v="63940.5"/>
  </r>
  <r>
    <s v="OverStock"/>
    <s v="MPQ8632GL-10-Z"/>
    <x v="1"/>
    <n v="17.5"/>
    <n v="8.6999999999999993"/>
    <n v="26.6"/>
    <n v="13.3"/>
    <n v="25000"/>
    <n v="25000"/>
    <n v="25000"/>
    <n v="26470"/>
    <n v="16470"/>
    <s v="Gillian"/>
    <s v="MP"/>
    <s v="Checking"/>
    <s v="Sales"/>
    <m/>
    <s v="FCST:5K/M"/>
    <n v="11000"/>
    <n v="0"/>
    <n v="5470"/>
    <n v="0"/>
    <n v="41470"/>
    <n v="44.1"/>
    <n v="22"/>
    <n v="941"/>
    <n v="1883"/>
    <n v="2"/>
    <n v="150"/>
    <n v="16248"/>
    <n v="170"/>
    <n v="1887"/>
    <n v="1050"/>
    <n v="0.4975"/>
    <n v="12437.5"/>
    <n v="8193.8250000000007"/>
    <n v="2721.3249999999998"/>
    <n v="20631.325000000001"/>
    <s v=""/>
    <s v=""/>
    <s v=""/>
    <s v=""/>
    <s v=""/>
    <s v=""/>
    <n v="3715"/>
    <s v="86122"/>
    <s v="DELTA"/>
    <x v="0"/>
    <n v="8193.8250000000007"/>
    <n v="27"/>
    <n v="0"/>
    <n v="0"/>
  </r>
  <r>
    <s v="OverStock"/>
    <s v="MP8904DD-LF-Z"/>
    <x v="1"/>
    <n v="81.8"/>
    <n v="49.3"/>
    <n v="36.4"/>
    <n v="22"/>
    <n v="30000"/>
    <n v="20000"/>
    <n v="20000"/>
    <n v="39902"/>
    <n v="44902"/>
    <s v="Gillian"/>
    <s v="MP"/>
    <s v="Checking"/>
    <s v="Sales"/>
    <m/>
    <s v="FCST:7.5K/M"/>
    <n v="35000"/>
    <n v="0"/>
    <n v="9902"/>
    <n v="0"/>
    <n v="64902"/>
    <n v="118.2"/>
    <n v="71.3"/>
    <n v="549"/>
    <n v="910"/>
    <n v="1.7"/>
    <n v="100"/>
    <n v="6586"/>
    <n v="1336"/>
    <n v="5456"/>
    <n v="700"/>
    <n v="0.17519999999999999"/>
    <n v="3504"/>
    <n v="7866.8303999999998"/>
    <n v="1734.8304000000001"/>
    <n v="11370.830399999999"/>
    <n v="3000"/>
    <n v="6000"/>
    <n v="6000"/>
    <n v="6000"/>
    <n v="6000"/>
    <n v="6000"/>
    <n v="3715"/>
    <s v="86122"/>
    <s v="DELTA"/>
    <x v="0"/>
    <n v="7866.8303999999998"/>
    <n v="28"/>
    <n v="0"/>
    <n v="0"/>
  </r>
  <r>
    <s v="OverStock"/>
    <s v="MP2315SGJ-Z"/>
    <x v="1"/>
    <n v="14.7"/>
    <n v="39.299999999999997"/>
    <n v="8.6"/>
    <n v="23"/>
    <n v="90000"/>
    <n v="60000"/>
    <n v="60000"/>
    <n v="75475"/>
    <n v="102475"/>
    <s v="Gillian"/>
    <s v="MP"/>
    <s v="Checking"/>
    <s v="Sales"/>
    <m/>
    <s v="FCST:30K/M"/>
    <n v="78000"/>
    <n v="0"/>
    <n v="24475"/>
    <n v="0"/>
    <n v="162475"/>
    <n v="23.4"/>
    <n v="62.3"/>
    <n v="6948"/>
    <n v="2610"/>
    <n v="0.4"/>
    <n v="50"/>
    <n v="13434"/>
    <n v="2950"/>
    <n v="28267"/>
    <n v="75704"/>
    <n v="7.6200000000000004E-2"/>
    <n v="4572"/>
    <n v="7808.5950000000003"/>
    <n v="1864.9950000000001"/>
    <n v="12380.595000000001"/>
    <n v="6000"/>
    <n v="9000"/>
    <n v="9000"/>
    <n v="9000"/>
    <n v="9000"/>
    <n v="9000"/>
    <n v="3715"/>
    <s v="86122"/>
    <s v="DELTA"/>
    <x v="0"/>
    <n v="7808.5950000000003"/>
    <n v="29"/>
    <n v="0"/>
    <n v="0"/>
  </r>
  <r>
    <s v="OverStock"/>
    <s v="AON7290"/>
    <x v="2"/>
    <n v="29.3"/>
    <s v="--"/>
    <n v="93.3"/>
    <s v="--"/>
    <n v="66000"/>
    <n v="105000"/>
    <n v="105000"/>
    <n v="6000"/>
    <n v="33000"/>
    <s v="Mei.Yang"/>
    <s v="New"/>
    <s v="Checking"/>
    <s v="Sales"/>
    <m/>
    <s v="for new project "/>
    <n v="33000"/>
    <n v="0"/>
    <n v="0"/>
    <n v="0"/>
    <n v="138000"/>
    <n v="149.30000000000001"/>
    <s v=""/>
    <n v="1125"/>
    <s v=""/>
    <s v="E"/>
    <s v="E"/>
    <s v=""/>
    <s v=""/>
    <s v=""/>
    <s v=""/>
    <n v="0.22800000000000001"/>
    <n v="23940"/>
    <n v="7524"/>
    <n v="0"/>
    <n v="31464"/>
    <n v="3000"/>
    <n v="1000"/>
    <n v="1000"/>
    <n v="1000"/>
    <n v="1000"/>
    <n v="1000"/>
    <n v="3719"/>
    <s v="86122"/>
    <s v="DELTA"/>
    <x v="0"/>
    <n v="7524"/>
    <n v="30"/>
    <n v="30000"/>
    <n v="6840"/>
  </r>
  <r>
    <s v="OverStock"/>
    <s v="AOT298L"/>
    <x v="2"/>
    <n v="65.599999999999994"/>
    <n v="11.8"/>
    <n v="48"/>
    <n v="8.6999999999999993"/>
    <n v="30000"/>
    <n v="30000"/>
    <n v="18000"/>
    <n v="41000"/>
    <n v="41000"/>
    <s v="Mei.Yang"/>
    <s v="MP"/>
    <s v="Checking"/>
    <s v="Sales"/>
    <m/>
    <s v="FCST:3K/M"/>
    <n v="41000"/>
    <n v="0"/>
    <n v="0"/>
    <n v="0"/>
    <n v="71000"/>
    <n v="209.6"/>
    <n v="37.799999999999997"/>
    <n v="625"/>
    <n v="3467"/>
    <n v="5.5"/>
    <n v="150"/>
    <n v="803"/>
    <n v="400"/>
    <n v="40100"/>
    <n v="0"/>
    <n v="0.18049999999999999"/>
    <n v="5415"/>
    <n v="7400.5"/>
    <n v="0"/>
    <n v="12815.5"/>
    <n v="1500"/>
    <n v="3500"/>
    <n v="3500"/>
    <n v="3500"/>
    <n v="3500"/>
    <n v="3500"/>
    <n v="3719"/>
    <s v="86122"/>
    <s v="DELTA"/>
    <x v="0"/>
    <n v="7400.5"/>
    <n v="31"/>
    <n v="60000"/>
    <n v="10830"/>
  </r>
  <r>
    <s v="OverStock"/>
    <s v="DAS06-Z"/>
    <x v="1"/>
    <n v="70"/>
    <n v="14"/>
    <n v="70.400000000000006"/>
    <n v="14.1"/>
    <n v="15000"/>
    <n v="15000"/>
    <n v="10000"/>
    <n v="14900"/>
    <n v="14900"/>
    <s v="Gillian"/>
    <s v="MP"/>
    <s v="Checking"/>
    <s v="Sales"/>
    <m/>
    <s v="FCST:5K/M"/>
    <n v="14900"/>
    <n v="0"/>
    <n v="0"/>
    <n v="0"/>
    <n v="29900"/>
    <n v="140.4"/>
    <n v="28.2"/>
    <n v="213"/>
    <n v="1061"/>
    <n v="5"/>
    <n v="150"/>
    <n v="2045"/>
    <n v="6000"/>
    <n v="1500"/>
    <n v="2000"/>
    <n v="0.49370000000000003"/>
    <n v="7405.5"/>
    <n v="7356.13"/>
    <n v="0"/>
    <n v="14761.630000000001"/>
    <n v="0"/>
    <n v="5000"/>
    <n v="5000"/>
    <n v="5000"/>
    <n v="5000"/>
    <n v="5000"/>
    <n v="3715"/>
    <s v="86122"/>
    <s v="DELTA"/>
    <x v="0"/>
    <n v="7356.13"/>
    <n v="32"/>
    <n v="0"/>
    <n v="0"/>
  </r>
  <r>
    <s v="FCST"/>
    <s v="MPM3810GQB-Z"/>
    <x v="1"/>
    <s v="前八週無拉料"/>
    <n v="20.2"/>
    <s v="--"/>
    <n v="12"/>
    <n v="10000"/>
    <n v="10000"/>
    <n v="10000"/>
    <n v="16800"/>
    <n v="16800"/>
    <s v="Gillian"/>
    <s v="New"/>
    <s v="Checking"/>
    <s v="Sales"/>
    <m/>
    <s v="FCST: 1K"/>
    <n v="16800"/>
    <n v="0"/>
    <n v="0"/>
    <n v="0"/>
    <n v="26800"/>
    <s v=""/>
    <n v="32.299999999999997"/>
    <n v="0"/>
    <n v="831"/>
    <s v="F"/>
    <s v="F"/>
    <n v="1097"/>
    <n v="336"/>
    <n v="6042"/>
    <n v="2748"/>
    <n v="0.41560000000000002"/>
    <n v="4156"/>
    <n v="6982.0800000000008"/>
    <n v="0"/>
    <n v="11138.08"/>
    <n v="200"/>
    <n v="1000"/>
    <n v="1000"/>
    <n v="1000"/>
    <n v="1000"/>
    <n v="1000"/>
    <n v="3715"/>
    <s v="86122"/>
    <s v="DELTA"/>
    <x v="0"/>
    <n v="6982.0800000000008"/>
    <n v="33"/>
    <n v="0"/>
    <n v="0"/>
  </r>
  <r>
    <s v="OverStock"/>
    <s v="NB673GL-Z"/>
    <x v="1"/>
    <n v="13.7"/>
    <n v="16.7"/>
    <n v="9.6"/>
    <n v="11.7"/>
    <n v="40000"/>
    <n v="20000"/>
    <n v="20000"/>
    <n v="13404"/>
    <n v="28404"/>
    <s v="Gillian"/>
    <s v="MP"/>
    <s v="Checking"/>
    <s v="Sales"/>
    <m/>
    <s v="FCST:10K/M"/>
    <n v="25000"/>
    <n v="0"/>
    <n v="3404"/>
    <n v="0"/>
    <n v="48404"/>
    <n v="23.3"/>
    <n v="28.4"/>
    <n v="2075"/>
    <n v="1703"/>
    <n v="0.8"/>
    <n v="100"/>
    <n v="8630"/>
    <n v="3014"/>
    <n v="3680"/>
    <n v="13250"/>
    <n v="0.23899999999999999"/>
    <n v="4780"/>
    <n v="6788.5559999999996"/>
    <n v="813.55599999999993"/>
    <n v="11568.555999999999"/>
    <n v="5000"/>
    <n v="5000"/>
    <n v="5000"/>
    <n v="5000"/>
    <n v="5000"/>
    <n v="5000"/>
    <n v="3715"/>
    <s v="86122"/>
    <s v="DELTA"/>
    <x v="0"/>
    <n v="6788.5559999999996"/>
    <n v="34"/>
    <n v="0"/>
    <n v="0"/>
  </r>
  <r>
    <s v="OverStock"/>
    <s v="MP1542DK-LF-Z"/>
    <x v="1"/>
    <n v="8.6"/>
    <n v="27.6"/>
    <n v="9.5"/>
    <n v="30.5"/>
    <n v="45000"/>
    <n v="40000"/>
    <n v="10000"/>
    <n v="33741"/>
    <n v="36241"/>
    <s v="Gillian"/>
    <s v="MP"/>
    <s v="Checking"/>
    <s v="Sales"/>
    <m/>
    <s v="FCST:15K/M"/>
    <n v="32500"/>
    <n v="0"/>
    <n v="3741"/>
    <n v="0"/>
    <n v="76241"/>
    <n v="18.100000000000001"/>
    <n v="58.1"/>
    <n v="4220"/>
    <n v="1312"/>
    <n v="0.3"/>
    <n v="50"/>
    <n v="5305"/>
    <n v="0"/>
    <n v="10506"/>
    <n v="21800"/>
    <n v="0.17510000000000001"/>
    <n v="7004"/>
    <n v="6345.7991000000002"/>
    <n v="655.04910000000007"/>
    <n v="13349.7991"/>
    <n v="5000"/>
    <n v="5000"/>
    <n v="5000"/>
    <n v="5000"/>
    <n v="5000"/>
    <n v="5000"/>
    <n v="3715"/>
    <s v="86122"/>
    <s v="DELTA"/>
    <x v="0"/>
    <n v="6345.7991000000002"/>
    <n v="35"/>
    <n v="0"/>
    <n v="0"/>
  </r>
  <r>
    <s v="OverStock"/>
    <s v="MP28258DD-LF-Z"/>
    <x v="1"/>
    <n v="14.2"/>
    <n v="13.3"/>
    <n v="12.4"/>
    <n v="11.7"/>
    <n v="40000"/>
    <n v="30000"/>
    <n v="20000"/>
    <n v="19135"/>
    <n v="34135"/>
    <s v="Gillian"/>
    <s v="MP"/>
    <s v="Checking"/>
    <s v="Sales"/>
    <m/>
    <s v="FCST:10K/M"/>
    <n v="20000"/>
    <n v="0"/>
    <n v="14135"/>
    <n v="0"/>
    <n v="64135"/>
    <n v="26.6"/>
    <n v="25.1"/>
    <n v="2410"/>
    <n v="2557"/>
    <n v="1.1000000000000001"/>
    <n v="100"/>
    <n v="15357"/>
    <n v="4287"/>
    <n v="10942"/>
    <n v="7891"/>
    <n v="0.18559999999999999"/>
    <n v="5568"/>
    <n v="6335.4559999999992"/>
    <n v="2623.4559999999997"/>
    <n v="11903.455999999998"/>
    <n v="10000"/>
    <n v="15000"/>
    <n v="15000"/>
    <n v="15000"/>
    <n v="15000"/>
    <n v="15000"/>
    <n v="3715"/>
    <s v="86122"/>
    <s v="DELTA"/>
    <x v="0"/>
    <n v="6335.4559999999992"/>
    <n v="36"/>
    <n v="0"/>
    <n v="0"/>
  </r>
  <r>
    <s v="ZeroZero"/>
    <s v="MPQ8612GR-20-Z"/>
    <x v="1"/>
    <s v="前八週無拉料"/>
    <s v="--"/>
    <s v="--"/>
    <s v="--"/>
    <n v="5000"/>
    <n v="5000"/>
    <n v="5000"/>
    <n v="5000"/>
    <n v="5000"/>
    <s v="Gillian"/>
    <s v="MP"/>
    <s v="Checking"/>
    <s v="Sales"/>
    <m/>
    <s v="FCST:200pcs/M"/>
    <n v="5000"/>
    <n v="0"/>
    <n v="0"/>
    <n v="0"/>
    <n v="10000"/>
    <s v=""/>
    <s v=""/>
    <n v="0"/>
    <s v=""/>
    <s v="E"/>
    <s v="E"/>
    <s v=""/>
    <s v=""/>
    <s v=""/>
    <s v=""/>
    <n v="1.1983999999999999"/>
    <n v="5992"/>
    <n v="5992"/>
    <n v="0"/>
    <n v="11984"/>
    <s v=""/>
    <s v=""/>
    <s v=""/>
    <s v=""/>
    <s v=""/>
    <s v=""/>
    <n v="3715"/>
    <s v="86122"/>
    <s v="DELTA"/>
    <x v="0"/>
    <n v="5992"/>
    <n v="37"/>
    <n v="0"/>
    <n v="0"/>
  </r>
  <r>
    <s v="ZeroZero"/>
    <s v="AON7418"/>
    <x v="2"/>
    <s v="前八週無拉料"/>
    <s v="--"/>
    <s v="--"/>
    <s v="--"/>
    <n v="60000"/>
    <n v="0"/>
    <n v="0"/>
    <n v="41950"/>
    <n v="32950"/>
    <s v="Mei.Yang"/>
    <s v="New"/>
    <s v="Checking"/>
    <s v="Sales"/>
    <m/>
    <s v="for new project "/>
    <n v="32950"/>
    <n v="0"/>
    <n v="0"/>
    <n v="0"/>
    <n v="32950"/>
    <s v=""/>
    <s v=""/>
    <n v="0"/>
    <n v="0"/>
    <s v="E"/>
    <s v="E"/>
    <n v="0"/>
    <n v="0"/>
    <n v="0"/>
    <n v="2065"/>
    <n v="0.17580000000000001"/>
    <n v="0"/>
    <n v="5792.6100000000006"/>
    <n v="0"/>
    <n v="5792.6100000000006"/>
    <s v=""/>
    <s v=""/>
    <s v=""/>
    <s v=""/>
    <s v=""/>
    <s v=""/>
    <n v="3719"/>
    <s v="86122"/>
    <s v="DELTA"/>
    <x v="0"/>
    <n v="5792.6100000000006"/>
    <n v="38"/>
    <n v="180000"/>
    <n v="31644.000000000004"/>
  </r>
  <r>
    <s v="ZeroZero"/>
    <s v="EV8000ILPT"/>
    <x v="0"/>
    <s v="前八週無拉料"/>
    <s v="--"/>
    <s v="--"/>
    <s v="--"/>
    <n v="0"/>
    <n v="0"/>
    <n v="0"/>
    <n v="500"/>
    <n v="500"/>
    <s v="Mei.Yang"/>
    <s v="MP"/>
    <s v="DD"/>
    <s v="SalesPM"/>
    <m/>
    <s v="2016/12/05 project EOL , plan dumping "/>
    <n v="500"/>
    <n v="0"/>
    <n v="0"/>
    <n v="0"/>
    <n v="500"/>
    <s v=""/>
    <s v=""/>
    <n v="0"/>
    <s v=""/>
    <s v="E"/>
    <s v="E"/>
    <s v=""/>
    <s v=""/>
    <s v=""/>
    <s v=""/>
    <n v="11.4"/>
    <n v="0"/>
    <n v="5700"/>
    <n v="0"/>
    <n v="5700"/>
    <s v=""/>
    <s v=""/>
    <s v=""/>
    <s v=""/>
    <s v=""/>
    <s v=""/>
    <n v="3719"/>
    <s v="86122"/>
    <s v="DELTA"/>
    <x v="0"/>
    <n v="5700"/>
    <n v="39"/>
    <n v="0"/>
    <n v="0"/>
  </r>
  <r>
    <s v="OverStock"/>
    <s v="MP28255EL-LF-Z"/>
    <x v="1"/>
    <n v="60.2"/>
    <n v="35.799999999999997"/>
    <n v="73"/>
    <n v="43.5"/>
    <n v="20000"/>
    <n v="20000"/>
    <n v="20000"/>
    <n v="16486"/>
    <n v="16486"/>
    <s v="Gillian"/>
    <s v="MP"/>
    <s v="Checking"/>
    <s v="Sales"/>
    <m/>
    <s v="FCST:3K/M"/>
    <n v="10000"/>
    <n v="0"/>
    <n v="6486"/>
    <n v="0"/>
    <n v="36486"/>
    <n v="133.19999999999999"/>
    <n v="79.3"/>
    <n v="274"/>
    <n v="460"/>
    <n v="1.7"/>
    <n v="100"/>
    <n v="3190"/>
    <n v="950"/>
    <n v="0"/>
    <n v="322"/>
    <n v="0.32400000000000001"/>
    <n v="6480"/>
    <n v="5341.4639999999999"/>
    <n v="2101.4639999999999"/>
    <n v="11821.464"/>
    <n v="2000"/>
    <n v="2000"/>
    <n v="2000"/>
    <n v="2000"/>
    <n v="2000"/>
    <n v="2000"/>
    <n v="3715"/>
    <s v="86122"/>
    <s v="DELTA"/>
    <x v="0"/>
    <n v="5341.4639999999999"/>
    <n v="40"/>
    <n v="0"/>
    <n v="0"/>
  </r>
  <r>
    <s v="ZeroZero"/>
    <s v="EMMC08G-M325-B53"/>
    <x v="4"/>
    <s v="前八週無拉料"/>
    <s v="--"/>
    <s v="--"/>
    <s v="--"/>
    <n v="0"/>
    <n v="0"/>
    <n v="0"/>
    <n v="1820"/>
    <n v="1520"/>
    <s v="Gillian"/>
    <s v="New"/>
    <s v="Checking"/>
    <s v="Sales"/>
    <m/>
    <s v="FCST:1K/M"/>
    <n v="1520"/>
    <n v="0"/>
    <n v="0"/>
    <n v="0"/>
    <n v="1520"/>
    <s v=""/>
    <s v=""/>
    <n v="0"/>
    <s v=""/>
    <s v="E"/>
    <s v="E"/>
    <s v=""/>
    <s v=""/>
    <s v=""/>
    <s v=""/>
    <n v="3.4171999999999998"/>
    <n v="0"/>
    <n v="5194.1439999999993"/>
    <n v="0"/>
    <n v="5194.1439999999993"/>
    <s v=""/>
    <s v=""/>
    <s v=""/>
    <s v=""/>
    <s v=""/>
    <s v=""/>
    <n v="3715"/>
    <s v="86122"/>
    <s v="DELTA"/>
    <x v="0"/>
    <n v="5194.1439999999993"/>
    <n v="41"/>
    <n v="0"/>
    <n v="0"/>
  </r>
  <r>
    <s v="OverStock"/>
    <s v="MP1492DS-A-LF-Z"/>
    <x v="1"/>
    <n v="53.5"/>
    <n v="29.2"/>
    <n v="39.6"/>
    <n v="21.6"/>
    <n v="30000"/>
    <n v="30000"/>
    <n v="20000"/>
    <n v="33080"/>
    <n v="40580"/>
    <s v="Gillian"/>
    <s v="MP"/>
    <s v="Checking"/>
    <s v="Sales"/>
    <m/>
    <s v="FCST:20K/M"/>
    <n v="22500"/>
    <n v="0"/>
    <n v="18080"/>
    <n v="0"/>
    <n v="70580"/>
    <n v="93.1"/>
    <n v="50.8"/>
    <n v="758"/>
    <n v="1390"/>
    <n v="1.8"/>
    <n v="100"/>
    <n v="5010"/>
    <n v="3000"/>
    <n v="10500"/>
    <n v="15000"/>
    <n v="0.1212"/>
    <n v="3636"/>
    <n v="4918.2960000000003"/>
    <n v="2191.2959999999998"/>
    <n v="8554.2960000000003"/>
    <n v="5000"/>
    <n v="10000"/>
    <n v="10000"/>
    <n v="10000"/>
    <n v="10000"/>
    <n v="10000"/>
    <n v="3715"/>
    <s v="86122"/>
    <s v="DELTA"/>
    <x v="0"/>
    <n v="4918.2960000000003"/>
    <n v="42"/>
    <n v="0"/>
    <n v="0"/>
  </r>
  <r>
    <s v="OverStock"/>
    <s v="MP6910DZ-LF"/>
    <x v="1"/>
    <n v="18.7"/>
    <n v="13.2"/>
    <n v="18.2"/>
    <n v="12.9"/>
    <n v="12000"/>
    <n v="8000"/>
    <n v="8000"/>
    <n v="6240"/>
    <n v="8240"/>
    <s v="Gillian"/>
    <s v="MP"/>
    <s v="Checking"/>
    <s v="Sales"/>
    <m/>
    <s v="FCST:2K/M"/>
    <n v="8240"/>
    <n v="0"/>
    <n v="0"/>
    <n v="0"/>
    <n v="16240"/>
    <n v="36.9"/>
    <n v="26.1"/>
    <n v="440"/>
    <n v="622"/>
    <n v="1.4"/>
    <n v="100"/>
    <n v="1600"/>
    <n v="2000"/>
    <n v="4000"/>
    <n v="3000"/>
    <n v="0.52600000000000002"/>
    <n v="4208"/>
    <n v="4334.24"/>
    <n v="0"/>
    <n v="8542.24"/>
    <s v=""/>
    <s v=""/>
    <s v=""/>
    <s v=""/>
    <s v=""/>
    <s v=""/>
    <n v="3715"/>
    <s v="86122"/>
    <s v="DELTA"/>
    <x v="0"/>
    <n v="4334.24"/>
    <n v="43"/>
    <n v="0"/>
    <n v="0"/>
  </r>
  <r>
    <s v="OverStock"/>
    <s v="MP1412DH-LF-Z"/>
    <x v="1"/>
    <n v="12"/>
    <n v="14.5"/>
    <n v="17.399999999999999"/>
    <n v="21.2"/>
    <n v="30000"/>
    <n v="60000"/>
    <n v="40000"/>
    <n v="28715"/>
    <n v="41215"/>
    <s v="Gillian"/>
    <s v="MP"/>
    <s v="Checking"/>
    <s v="Sales"/>
    <m/>
    <s v="FCST:5K/M"/>
    <n v="22500"/>
    <n v="0"/>
    <n v="18715"/>
    <n v="0"/>
    <n v="101215"/>
    <n v="29.4"/>
    <n v="35.700000000000003"/>
    <n v="3440"/>
    <n v="2836"/>
    <n v="0.8"/>
    <n v="100"/>
    <n v="20692"/>
    <n v="615"/>
    <n v="16617"/>
    <n v="7722"/>
    <n v="0.1043"/>
    <n v="6258"/>
    <n v="4298.7245000000003"/>
    <n v="1951.9745"/>
    <n v="10556.7245"/>
    <n v="12000"/>
    <n v="15000"/>
    <n v="15000"/>
    <n v="15000"/>
    <n v="15000"/>
    <n v="15000"/>
    <n v="3715"/>
    <s v="86122"/>
    <s v="DELTA"/>
    <x v="0"/>
    <n v="4298.7245000000003"/>
    <n v="44"/>
    <n v="0"/>
    <n v="0"/>
  </r>
  <r>
    <s v="OverStock"/>
    <s v="AOB414L"/>
    <x v="2"/>
    <n v="37.200000000000003"/>
    <n v="10.5"/>
    <n v="261.3"/>
    <n v="73.5"/>
    <n v="71200"/>
    <n v="129600"/>
    <n v="129600"/>
    <n v="23229"/>
    <n v="18429"/>
    <s v="Mei.Yang"/>
    <s v="MP"/>
    <s v="Checking"/>
    <s v="Sales"/>
    <m/>
    <s v="FCST:30K/M"/>
    <n v="0"/>
    <n v="0"/>
    <n v="18429"/>
    <n v="0"/>
    <n v="148029"/>
    <n v="630.70000000000005"/>
    <n v="177.4"/>
    <n v="496"/>
    <n v="1763"/>
    <n v="3.6"/>
    <n v="150"/>
    <n v="10320"/>
    <n v="4938"/>
    <n v="4932"/>
    <n v="2160"/>
    <n v="0.22800000000000001"/>
    <n v="29548.799999999999"/>
    <n v="4201.8119999999999"/>
    <n v="4201.8119999999999"/>
    <n v="33750.612000000001"/>
    <n v="6400"/>
    <n v="18000"/>
    <n v="18000"/>
    <n v="18000"/>
    <n v="18000"/>
    <n v="18000"/>
    <n v="3719"/>
    <s v="86122"/>
    <s v="DELTA"/>
    <x v="0"/>
    <n v="4201.8119999999999"/>
    <n v="45"/>
    <n v="164800"/>
    <n v="37574.400000000001"/>
  </r>
  <r>
    <s v="OverStock"/>
    <s v="AOD526"/>
    <x v="2"/>
    <n v="36.1"/>
    <n v="10.8"/>
    <n v="180.5"/>
    <n v="54.1"/>
    <n v="282500"/>
    <n v="282500"/>
    <n v="192500"/>
    <n v="56473"/>
    <n v="56473"/>
    <s v="Mei.Yang"/>
    <s v="MP"/>
    <s v="Checking"/>
    <s v="Sales"/>
    <m/>
    <s v="FCST:5K/M"/>
    <n v="42500"/>
    <n v="0"/>
    <n v="13973"/>
    <n v="0"/>
    <n v="338973"/>
    <n v="216.6"/>
    <n v="64.900000000000006"/>
    <n v="1565"/>
    <n v="5222"/>
    <n v="3.3"/>
    <n v="150"/>
    <n v="18000"/>
    <n v="12000"/>
    <n v="30000"/>
    <n v="30000"/>
    <n v="7.4099999999999999E-2"/>
    <n v="20933.25"/>
    <n v="4184.6493"/>
    <n v="1035.3993"/>
    <n v="25117.899300000001"/>
    <n v="8000"/>
    <n v="8000"/>
    <n v="8000"/>
    <n v="8000"/>
    <n v="8000"/>
    <n v="8000"/>
    <n v="3719"/>
    <s v="86122"/>
    <s v="DELTA"/>
    <x v="0"/>
    <n v="4184.6493"/>
    <n v="46"/>
    <n v="0"/>
    <n v="0"/>
  </r>
  <r>
    <s v="FCST"/>
    <s v="AO4614BL"/>
    <x v="2"/>
    <s v="前八週無拉料"/>
    <n v="141.9"/>
    <s v="--"/>
    <n v="229.7"/>
    <n v="102000"/>
    <n v="102000"/>
    <n v="0"/>
    <n v="63000"/>
    <n v="63000"/>
    <s v="Mei.Yang"/>
    <s v="New"/>
    <s v="Checking"/>
    <s v="Sales"/>
    <m/>
    <s v="FCST: 9K/M in Mar, HHGRACE wafer"/>
    <n v="54000"/>
    <n v="0"/>
    <n v="9000"/>
    <n v="0"/>
    <n v="165000"/>
    <s v=""/>
    <n v="466.2"/>
    <n v="0"/>
    <n v="444"/>
    <s v="F"/>
    <s v="F"/>
    <n v="0"/>
    <n v="0"/>
    <n v="12000"/>
    <n v="0"/>
    <n v="6.4600000000000005E-2"/>
    <n v="6589.2000000000007"/>
    <n v="4069.8"/>
    <n v="581.40000000000009"/>
    <n v="10659"/>
    <n v="8000"/>
    <n v="14000"/>
    <n v="14000"/>
    <n v="14000"/>
    <n v="14000"/>
    <n v="14000"/>
    <n v="3719"/>
    <s v="86122"/>
    <s v="DELTA"/>
    <x v="0"/>
    <n v="4069.8"/>
    <n v="47"/>
    <n v="42000"/>
    <n v="2713.2000000000003"/>
  </r>
  <r>
    <s v="OverStock"/>
    <s v="MP44014-AGS-Z"/>
    <x v="1"/>
    <n v="35.799999999999997"/>
    <n v="12.9"/>
    <n v="56"/>
    <n v="20.2"/>
    <n v="60000"/>
    <n v="70000"/>
    <n v="40000"/>
    <n v="54700"/>
    <n v="44700"/>
    <s v="Gillian"/>
    <s v="MP"/>
    <s v="Checking"/>
    <s v="Sales"/>
    <m/>
    <s v="FCST:15K/M"/>
    <n v="44700"/>
    <n v="0"/>
    <n v="0"/>
    <n v="0"/>
    <n v="114700"/>
    <n v="91.8"/>
    <n v="33.1"/>
    <n v="1250"/>
    <n v="3468"/>
    <n v="2.8"/>
    <n v="150"/>
    <n v="16388"/>
    <n v="9300"/>
    <n v="11040"/>
    <n v="11040"/>
    <n v="8.6599999999999996E-2"/>
    <n v="6062"/>
    <n v="3871.02"/>
    <n v="0"/>
    <n v="9933.02"/>
    <n v="10000"/>
    <n v="10000"/>
    <n v="10000"/>
    <n v="10000"/>
    <n v="10000"/>
    <n v="10000"/>
    <n v="3715"/>
    <s v="86122"/>
    <s v="DELTA"/>
    <x v="0"/>
    <n v="3871.02"/>
    <n v="48"/>
    <n v="0"/>
    <n v="0"/>
  </r>
  <r>
    <s v="FCST"/>
    <s v="AON6282"/>
    <x v="2"/>
    <s v="前八週無拉料"/>
    <n v="74"/>
    <s v="--"/>
    <n v="60"/>
    <n v="12000"/>
    <n v="12000"/>
    <n v="12000"/>
    <n v="14800"/>
    <n v="14800"/>
    <s v="Mei.Yang"/>
    <s v="New"/>
    <s v="Checking"/>
    <s v="Sales"/>
    <m/>
    <s v="FCST:3K , Push out PBK "/>
    <n v="14800"/>
    <n v="0"/>
    <n v="0"/>
    <n v="0"/>
    <n v="26800"/>
    <s v=""/>
    <n v="479"/>
    <n v="0"/>
    <n v="200"/>
    <s v="F"/>
    <s v="F"/>
    <n v="1800"/>
    <n v="0"/>
    <n v="600"/>
    <n v="600"/>
    <n v="0.23749999999999999"/>
    <n v="2850"/>
    <n v="3515"/>
    <n v="0"/>
    <n v="6365"/>
    <s v=""/>
    <s v=""/>
    <s v=""/>
    <s v=""/>
    <s v=""/>
    <s v=""/>
    <n v="3719"/>
    <s v="86122"/>
    <s v="DELTA"/>
    <x v="0"/>
    <n v="3515"/>
    <n v="49"/>
    <n v="69000"/>
    <n v="16387.5"/>
  </r>
  <r>
    <s v="ZeroZero"/>
    <s v="MP5022AGQV-Z"/>
    <x v="1"/>
    <s v="前八週無拉料"/>
    <s v="--"/>
    <s v="--"/>
    <s v="--"/>
    <n v="0"/>
    <n v="0"/>
    <n v="0"/>
    <n v="15305"/>
    <n v="5305"/>
    <s v="Gillian"/>
    <s v="New"/>
    <s v="Checking"/>
    <s v="Sales"/>
    <m/>
    <s v="no demand"/>
    <n v="5305"/>
    <n v="0"/>
    <n v="0"/>
    <n v="0"/>
    <n v="5305"/>
    <s v=""/>
    <s v=""/>
    <n v="0"/>
    <s v=""/>
    <s v="E"/>
    <s v="E"/>
    <s v=""/>
    <s v=""/>
    <s v=""/>
    <s v=""/>
    <n v="0.59799999999999998"/>
    <n v="0"/>
    <n v="3172.39"/>
    <n v="0"/>
    <n v="3172.39"/>
    <s v=""/>
    <s v=""/>
    <s v=""/>
    <s v=""/>
    <s v=""/>
    <s v=""/>
    <n v="3715"/>
    <s v="86122"/>
    <s v="DELTA"/>
    <x v="0"/>
    <n v="3172.39"/>
    <n v="50"/>
    <n v="0"/>
    <n v="0"/>
  </r>
  <r>
    <s v="OverStock"/>
    <s v="AO3401A"/>
    <x v="2"/>
    <n v="21.3"/>
    <n v="32.1"/>
    <n v="16"/>
    <n v="24.1"/>
    <n v="102000"/>
    <n v="72000"/>
    <n v="72000"/>
    <n v="84000"/>
    <n v="96000"/>
    <s v="Mei.Yang"/>
    <s v="MP"/>
    <s v="Checking"/>
    <s v="Sales"/>
    <m/>
    <s v="FCST:15K/M"/>
    <n v="96000"/>
    <n v="0"/>
    <n v="0"/>
    <n v="0"/>
    <n v="168000"/>
    <n v="76"/>
    <n v="114.5"/>
    <n v="4500"/>
    <n v="2988"/>
    <n v="0.7"/>
    <n v="100"/>
    <n v="11460"/>
    <n v="6000"/>
    <n v="11430"/>
    <n v="4832"/>
    <n v="3.2300000000000002E-2"/>
    <n v="2325.6000000000004"/>
    <n v="3100.8"/>
    <n v="0"/>
    <n v="5426.4000000000005"/>
    <n v="13615"/>
    <n v="7110"/>
    <n v="7110"/>
    <n v="7110"/>
    <n v="7110"/>
    <n v="7110"/>
    <n v="3719"/>
    <s v="86122"/>
    <s v="DELTA"/>
    <x v="0"/>
    <n v="3100.8"/>
    <n v="51"/>
    <n v="174000"/>
    <n v="5620.2000000000007"/>
  </r>
  <r>
    <s v="ZeroZero"/>
    <s v="AOT290L"/>
    <x v="2"/>
    <s v="前八週無拉料"/>
    <s v="--"/>
    <s v="--"/>
    <s v="--"/>
    <n v="0"/>
    <n v="0"/>
    <n v="0"/>
    <n v="5053"/>
    <n v="5053"/>
    <s v="Mei.Yang"/>
    <s v="MP"/>
    <s v="Slow"/>
    <s v="Sales"/>
    <m/>
    <s v="HUB 待轉銷"/>
    <n v="0"/>
    <n v="0"/>
    <n v="5053"/>
    <n v="0"/>
    <n v="5053"/>
    <s v=""/>
    <s v=""/>
    <n v="0"/>
    <n v="0"/>
    <s v="E"/>
    <s v="E"/>
    <n v="0"/>
    <n v="0"/>
    <n v="0"/>
    <n v="0"/>
    <n v="0.60329999999999995"/>
    <n v="0"/>
    <n v="3048.4748999999997"/>
    <n v="3048.4748999999997"/>
    <n v="3048.4748999999997"/>
    <s v=""/>
    <s v=""/>
    <s v=""/>
    <s v=""/>
    <s v=""/>
    <s v=""/>
    <n v="3719"/>
    <s v="86122"/>
    <s v="DELTA"/>
    <x v="0"/>
    <n v="3048.4748999999997"/>
    <n v="52"/>
    <n v="0"/>
    <n v="0"/>
  </r>
  <r>
    <s v="OverStock"/>
    <s v="AO4449"/>
    <x v="2"/>
    <n v="44"/>
    <n v="15.1"/>
    <n v="280"/>
    <n v="96.1"/>
    <n v="150000"/>
    <n v="210000"/>
    <n v="90000"/>
    <n v="33000"/>
    <n v="33000"/>
    <s v="Mei.Yang"/>
    <s v="MP"/>
    <s v="Checking"/>
    <s v="Sales"/>
    <m/>
    <s v="FCST:6K/M"/>
    <n v="33000"/>
    <n v="0"/>
    <n v="0"/>
    <n v="0"/>
    <n v="243000"/>
    <n v="404"/>
    <n v="138.69999999999999"/>
    <n v="750"/>
    <n v="2185"/>
    <n v="2.9"/>
    <n v="150"/>
    <n v="13572"/>
    <n v="5255"/>
    <n v="11815"/>
    <n v="17401"/>
    <n v="9.0300000000000005E-2"/>
    <n v="18963"/>
    <n v="2979.9"/>
    <n v="0"/>
    <n v="21942.9"/>
    <n v="12308"/>
    <n v="13366"/>
    <n v="13366"/>
    <n v="13366"/>
    <n v="13366"/>
    <n v="13366"/>
    <n v="3719"/>
    <s v="86122"/>
    <s v="DELTA"/>
    <x v="0"/>
    <n v="2979.9"/>
    <n v="53"/>
    <n v="60000"/>
    <n v="5418"/>
  </r>
  <r>
    <s v="OverStock"/>
    <s v="MP6907GS-Z"/>
    <x v="1"/>
    <n v="92.2"/>
    <n v="8.1"/>
    <n v="361.7"/>
    <n v="31.8"/>
    <n v="115000"/>
    <n v="85000"/>
    <n v="0"/>
    <n v="2658"/>
    <n v="21658"/>
    <s v="Gillian"/>
    <s v="New"/>
    <s v="Checking"/>
    <s v="Sales"/>
    <m/>
    <s v="for new project"/>
    <n v="19000"/>
    <n v="0"/>
    <n v="2658"/>
    <n v="0"/>
    <n v="106658"/>
    <n v="453.9"/>
    <n v="40"/>
    <n v="235"/>
    <n v="2669"/>
    <n v="11.4"/>
    <n v="150"/>
    <n v="7490"/>
    <n v="6535"/>
    <n v="18500"/>
    <n v="0"/>
    <n v="0.1363"/>
    <n v="11585.5"/>
    <n v="2951.9854"/>
    <n v="362.28540000000004"/>
    <n v="14537.4854"/>
    <s v=""/>
    <s v=""/>
    <s v=""/>
    <s v=""/>
    <s v=""/>
    <s v=""/>
    <n v="3715"/>
    <s v="86122"/>
    <s v="DELTA"/>
    <x v="0"/>
    <n v="2951.9854"/>
    <n v="54"/>
    <n v="0"/>
    <n v="0"/>
  </r>
  <r>
    <s v="ZeroZero"/>
    <s v="MPM3610GQV-Z"/>
    <x v="1"/>
    <s v="前八週無拉料"/>
    <s v="--"/>
    <s v="--"/>
    <s v="--"/>
    <n v="0"/>
    <n v="0"/>
    <n v="0"/>
    <n v="5000"/>
    <n v="5000"/>
    <s v="Gillian"/>
    <s v="MP"/>
    <s v="Checking"/>
    <s v="Sales"/>
    <m/>
    <s v="prepare for lighting new project"/>
    <n v="5000"/>
    <n v="0"/>
    <n v="0"/>
    <n v="0"/>
    <n v="5000"/>
    <s v=""/>
    <s v=""/>
    <n v="0"/>
    <s v=""/>
    <s v="E"/>
    <s v="E"/>
    <s v=""/>
    <s v=""/>
    <s v=""/>
    <s v=""/>
    <n v="0.54339999999999999"/>
    <n v="0"/>
    <n v="2717"/>
    <n v="0"/>
    <n v="2717"/>
    <s v=""/>
    <s v=""/>
    <s v=""/>
    <s v=""/>
    <s v=""/>
    <s v=""/>
    <n v="3715"/>
    <s v="86122"/>
    <s v="DELTA"/>
    <x v="0"/>
    <n v="2717"/>
    <n v="55"/>
    <n v="0"/>
    <n v="0"/>
  </r>
  <r>
    <s v="OverStock"/>
    <s v="AO6604"/>
    <x v="2"/>
    <n v="48"/>
    <n v="111.1"/>
    <n v="16"/>
    <n v="37"/>
    <n v="48000"/>
    <n v="18000"/>
    <n v="18000"/>
    <n v="24000"/>
    <n v="54000"/>
    <s v="Mei.Yang"/>
    <s v="MP"/>
    <s v="Checking"/>
    <s v="Sales"/>
    <m/>
    <s v="FCST:3K/Q"/>
    <n v="54000"/>
    <n v="0"/>
    <n v="0"/>
    <n v="0"/>
    <n v="72000"/>
    <n v="74.7"/>
    <n v="172.8"/>
    <n v="1125"/>
    <n v="486"/>
    <n v="0.4"/>
    <n v="50"/>
    <n v="2782"/>
    <n v="1590"/>
    <n v="0"/>
    <n v="350"/>
    <n v="4.7E-2"/>
    <n v="846"/>
    <n v="2538"/>
    <n v="0"/>
    <n v="3384"/>
    <n v="200"/>
    <n v="650"/>
    <n v="650"/>
    <n v="650"/>
    <n v="650"/>
    <n v="650"/>
    <n v="3719"/>
    <s v="86122"/>
    <s v="DELTA"/>
    <x v="0"/>
    <n v="2538"/>
    <n v="56"/>
    <n v="12000"/>
    <n v="564"/>
  </r>
  <r>
    <s v="OverStock"/>
    <s v="AO4800"/>
    <x v="2"/>
    <n v="34.700000000000003"/>
    <n v="28.7"/>
    <n v="58.7"/>
    <n v="48.6"/>
    <n v="81000"/>
    <n v="66000"/>
    <n v="51000"/>
    <n v="24000"/>
    <n v="39000"/>
    <s v="Mei.Yang"/>
    <s v="MP"/>
    <s v="Checking"/>
    <s v="Sales"/>
    <m/>
    <s v="FCST:6K/M in Feb"/>
    <n v="39000"/>
    <n v="0"/>
    <n v="0"/>
    <n v="0"/>
    <n v="105000"/>
    <n v="93.3"/>
    <n v="77.3"/>
    <n v="1125"/>
    <n v="1358"/>
    <n v="1.2"/>
    <n v="100"/>
    <n v="0"/>
    <n v="4225"/>
    <n v="8000"/>
    <n v="8500"/>
    <n v="5.8900000000000001E-2"/>
    <n v="3887.4"/>
    <n v="2297.1"/>
    <n v="0"/>
    <n v="6184.5"/>
    <n v="4997"/>
    <n v="5000"/>
    <n v="5000"/>
    <n v="5000"/>
    <n v="5000"/>
    <n v="5000"/>
    <n v="3719"/>
    <s v="86122"/>
    <s v="DELTA"/>
    <x v="0"/>
    <n v="2297.1"/>
    <n v="57"/>
    <n v="0"/>
    <n v="0"/>
  </r>
  <r>
    <s v="ZeroZero"/>
    <s v="AON6440L"/>
    <x v="2"/>
    <s v="前八週無拉料"/>
    <s v="--"/>
    <s v="--"/>
    <s v="--"/>
    <n v="9000"/>
    <n v="3000"/>
    <n v="3000"/>
    <n v="3000"/>
    <n v="9000"/>
    <s v="Mei.Yang"/>
    <s v="MP"/>
    <s v="Checking"/>
    <s v="Sales"/>
    <m/>
    <s v="FCST:3K/Y"/>
    <n v="9000"/>
    <n v="0"/>
    <n v="0"/>
    <n v="0"/>
    <n v="12000"/>
    <s v=""/>
    <s v=""/>
    <n v="0"/>
    <n v="0"/>
    <s v="E"/>
    <s v="E"/>
    <n v="0"/>
    <n v="0"/>
    <n v="0"/>
    <n v="0"/>
    <n v="0.25180000000000002"/>
    <n v="755.40000000000009"/>
    <n v="2266.2000000000003"/>
    <n v="0"/>
    <n v="3021.6000000000004"/>
    <s v=""/>
    <s v=""/>
    <s v=""/>
    <s v=""/>
    <s v=""/>
    <s v=""/>
    <n v="3719"/>
    <s v="86122"/>
    <s v="DELTA"/>
    <x v="0"/>
    <n v="2266.2000000000003"/>
    <n v="58"/>
    <n v="3000"/>
    <n v="755.40000000000009"/>
  </r>
  <r>
    <s v="OverStock"/>
    <s v="MP1493DS-A-LF-Z"/>
    <x v="1"/>
    <n v="22.2"/>
    <n v="13.6"/>
    <n v="21.7"/>
    <n v="13.3"/>
    <n v="15000"/>
    <n v="12500"/>
    <n v="12500"/>
    <n v="10270"/>
    <n v="12770"/>
    <s v="Gillian"/>
    <s v="MP"/>
    <s v="Checking"/>
    <s v="Sales"/>
    <m/>
    <s v="FCST:3K/M"/>
    <n v="5000"/>
    <n v="0"/>
    <n v="7770"/>
    <n v="0"/>
    <n v="25270"/>
    <n v="43.9"/>
    <n v="27"/>
    <n v="576"/>
    <n v="937"/>
    <n v="1.6"/>
    <n v="100"/>
    <n v="4942"/>
    <n v="2012"/>
    <n v="2400"/>
    <n v="1780"/>
    <n v="0.1573"/>
    <n v="1966.25"/>
    <n v="2008.721"/>
    <n v="1222.221"/>
    <n v="3974.971"/>
    <n v="3000"/>
    <n v="3000"/>
    <n v="3000"/>
    <n v="3000"/>
    <n v="3000"/>
    <n v="3000"/>
    <n v="3715"/>
    <s v="86122"/>
    <s v="DELTA"/>
    <x v="0"/>
    <n v="2008.721"/>
    <n v="59"/>
    <n v="0"/>
    <n v="0"/>
  </r>
  <r>
    <s v="OverStock"/>
    <s v="AOD514"/>
    <x v="2"/>
    <n v="12"/>
    <n v="9.6"/>
    <n v="136.80000000000001"/>
    <n v="109.9"/>
    <n v="427500"/>
    <n v="427500"/>
    <n v="0"/>
    <n v="37500"/>
    <n v="37500"/>
    <s v="Mei.Yang"/>
    <s v="MP"/>
    <s v="Checking"/>
    <s v="Sales"/>
    <m/>
    <s v="FCST:20K/M"/>
    <n v="32500"/>
    <n v="0"/>
    <n v="5000"/>
    <n v="0"/>
    <n v="465000"/>
    <n v="148.80000000000001"/>
    <n v="119.6"/>
    <n v="3125"/>
    <n v="3889"/>
    <n v="1.2"/>
    <n v="100"/>
    <n v="15000"/>
    <n v="10000"/>
    <n v="30000"/>
    <n v="25000"/>
    <n v="5.2299999999999999E-2"/>
    <n v="22358.25"/>
    <n v="1961.25"/>
    <n v="261.5"/>
    <n v="24319.5"/>
    <n v="30000"/>
    <n v="20000"/>
    <n v="20000"/>
    <n v="20000"/>
    <n v="20000"/>
    <n v="20000"/>
    <n v="3719"/>
    <s v="86122"/>
    <s v="DELTA"/>
    <x v="0"/>
    <n v="1961.25"/>
    <n v="60"/>
    <n v="0"/>
    <n v="0"/>
  </r>
  <r>
    <s v="OverStock"/>
    <s v="MP3910GK-Z"/>
    <x v="1"/>
    <n v="231.5"/>
    <n v="82.7"/>
    <n v="100"/>
    <n v="35.700000000000003"/>
    <n v="5000"/>
    <n v="2500"/>
    <n v="2500"/>
    <n v="3287"/>
    <n v="5787"/>
    <s v="Gillian"/>
    <s v="MP"/>
    <s v="Checking"/>
    <s v="Sales"/>
    <m/>
    <s v="FCST:200pcs/M"/>
    <n v="3920"/>
    <n v="0"/>
    <n v="1867"/>
    <n v="0"/>
    <n v="8287"/>
    <n v="331.5"/>
    <n v="118.4"/>
    <n v="25"/>
    <n v="70"/>
    <n v="2.8"/>
    <n v="150"/>
    <n v="626"/>
    <n v="0"/>
    <n v="252"/>
    <n v="220"/>
    <n v="0.33800000000000002"/>
    <n v="845"/>
    <n v="1956.0060000000001"/>
    <n v="631.04600000000005"/>
    <n v="2801.0060000000003"/>
    <s v=""/>
    <s v=""/>
    <s v=""/>
    <s v=""/>
    <s v=""/>
    <s v=""/>
    <n v="3715"/>
    <s v="86122"/>
    <s v="DELTA"/>
    <x v="0"/>
    <n v="1956.0060000000001"/>
    <n v="61"/>
    <n v="0"/>
    <n v="0"/>
  </r>
  <r>
    <s v="FCST"/>
    <s v="MP6922DS-LF-Z"/>
    <x v="1"/>
    <s v="前八週無拉料"/>
    <n v="12.1"/>
    <s v="--"/>
    <n v="12.1"/>
    <n v="7500"/>
    <n v="7500"/>
    <n v="7500"/>
    <n v="7500"/>
    <n v="7500"/>
    <s v="Gillian"/>
    <s v="MP"/>
    <s v="Checking"/>
    <s v="Sales"/>
    <m/>
    <s v="FCST:2.5K/M"/>
    <n v="7500"/>
    <n v="0"/>
    <n v="0"/>
    <n v="0"/>
    <n v="15000"/>
    <s v=""/>
    <n v="24.2"/>
    <n v="0"/>
    <n v="620"/>
    <s v="F"/>
    <s v="F"/>
    <n v="1500"/>
    <n v="2760"/>
    <n v="2520"/>
    <n v="8400"/>
    <n v="0.23330000000000001"/>
    <n v="1749.75"/>
    <n v="1749.75"/>
    <n v="0"/>
    <n v="3499.5"/>
    <s v=""/>
    <s v=""/>
    <s v=""/>
    <s v=""/>
    <s v=""/>
    <s v=""/>
    <n v="3715"/>
    <s v="86122"/>
    <s v="DELTA"/>
    <x v="0"/>
    <n v="1749.75"/>
    <n v="62"/>
    <n v="0"/>
    <n v="0"/>
  </r>
  <r>
    <s v="OverStock"/>
    <s v="MP1482SDS-C416-LF-Z"/>
    <x v="1"/>
    <n v="15.7"/>
    <n v="19.8"/>
    <n v="19"/>
    <n v="24"/>
    <n v="15000"/>
    <n v="20000"/>
    <n v="15000"/>
    <n v="6543"/>
    <n v="16543"/>
    <s v="Gillian"/>
    <s v="MP"/>
    <s v="Checking"/>
    <s v="Sales"/>
    <m/>
    <s v="FCST: 3K/M"/>
    <n v="10000"/>
    <n v="0"/>
    <n v="6543"/>
    <n v="0"/>
    <n v="36543"/>
    <n v="34.700000000000003"/>
    <n v="43.8"/>
    <n v="1053"/>
    <n v="835"/>
    <n v="0.8"/>
    <n v="100"/>
    <n v="2325"/>
    <n v="1900"/>
    <n v="4830"/>
    <n v="5625"/>
    <n v="9.9400000000000002E-2"/>
    <n v="1988"/>
    <n v="1644.3742"/>
    <n v="650.37419999999997"/>
    <n v="3632.3742000000002"/>
    <n v="3000"/>
    <n v="6000"/>
    <n v="6000"/>
    <n v="6000"/>
    <n v="6000"/>
    <n v="6000"/>
    <n v="3715"/>
    <s v="86122"/>
    <s v="DELTA"/>
    <x v="0"/>
    <n v="1644.3742"/>
    <n v="63"/>
    <n v="0"/>
    <n v="0"/>
  </r>
  <r>
    <s v="OverStock"/>
    <s v="MP174GS-Z"/>
    <x v="1"/>
    <n v="71.2"/>
    <n v="28.5"/>
    <n v="75.8"/>
    <n v="30.3"/>
    <n v="5000"/>
    <n v="5000"/>
    <n v="5000"/>
    <n v="7400"/>
    <n v="4700"/>
    <s v="Gillian"/>
    <s v="MP"/>
    <s v="Checking"/>
    <s v="Sales"/>
    <m/>
    <s v="FCST:2K/M"/>
    <n v="4700"/>
    <n v="0"/>
    <n v="0"/>
    <n v="0"/>
    <n v="9700"/>
    <n v="147"/>
    <n v="58.8"/>
    <n v="66"/>
    <n v="165"/>
    <n v="2.5"/>
    <n v="150"/>
    <n v="337"/>
    <n v="150"/>
    <n v="2000"/>
    <n v="1500"/>
    <n v="0.31929999999999997"/>
    <n v="1596.4999999999998"/>
    <n v="1500.7099999999998"/>
    <n v="0"/>
    <n v="3097.2099999999996"/>
    <n v="2500"/>
    <n v="2500"/>
    <n v="2500"/>
    <n v="2500"/>
    <n v="2500"/>
    <n v="2500"/>
    <n v="3715"/>
    <s v="86122"/>
    <s v="DELTA"/>
    <x v="0"/>
    <n v="1500.7099999999998"/>
    <n v="64"/>
    <n v="0"/>
    <n v="0"/>
  </r>
  <r>
    <s v="OverStock"/>
    <s v="AO3400"/>
    <x v="2"/>
    <n v="17"/>
    <n v="15.5"/>
    <n v="30"/>
    <n v="27.4"/>
    <n v="99000"/>
    <n v="90000"/>
    <n v="0"/>
    <n v="50950"/>
    <n v="50950"/>
    <s v="Mei.Yang"/>
    <s v="MP"/>
    <s v="Checking"/>
    <s v="Sales"/>
    <m/>
    <s v="FCST:15K/M"/>
    <n v="44950"/>
    <n v="0"/>
    <n v="6000"/>
    <n v="0"/>
    <n v="140950"/>
    <n v="113"/>
    <n v="103.1"/>
    <n v="3000"/>
    <n v="3289"/>
    <n v="1.1000000000000001"/>
    <n v="100"/>
    <n v="7720"/>
    <n v="11200"/>
    <n v="20280"/>
    <n v="15000"/>
    <n v="2.7099999999999999E-2"/>
    <n v="2439"/>
    <n v="1380.7449999999999"/>
    <n v="162.6"/>
    <n v="3819.7449999999999"/>
    <n v="14400"/>
    <n v="25984"/>
    <n v="25984"/>
    <n v="25984"/>
    <n v="25984"/>
    <n v="25984"/>
    <n v="3719"/>
    <s v="86122"/>
    <s v="DELTA"/>
    <x v="0"/>
    <n v="1380.7449999999999"/>
    <n v="65"/>
    <n v="198000"/>
    <n v="5365.8"/>
  </r>
  <r>
    <s v="ZeroZero"/>
    <s v="MP24894GJ-Z"/>
    <x v="1"/>
    <s v="前八週無拉料"/>
    <s v="--"/>
    <s v="--"/>
    <s v="--"/>
    <n v="3000"/>
    <n v="3000"/>
    <n v="3000"/>
    <n v="6000"/>
    <n v="6000"/>
    <s v="Gillian"/>
    <s v="MP"/>
    <s v="Checking"/>
    <s v="Sales"/>
    <m/>
    <s v="FCST:1K/M"/>
    <n v="6000"/>
    <n v="0"/>
    <n v="0"/>
    <n v="0"/>
    <n v="9000"/>
    <s v=""/>
    <s v=""/>
    <n v="0"/>
    <n v="0"/>
    <s v="E"/>
    <s v="E"/>
    <n v="0"/>
    <n v="0"/>
    <n v="0"/>
    <n v="0"/>
    <n v="0.2185"/>
    <n v="655.5"/>
    <n v="1311"/>
    <n v="0"/>
    <n v="1966.5"/>
    <s v=""/>
    <s v=""/>
    <s v=""/>
    <s v=""/>
    <s v=""/>
    <s v=""/>
    <n v="3715"/>
    <s v="86122"/>
    <s v="DELTA"/>
    <x v="0"/>
    <n v="1311"/>
    <n v="66"/>
    <n v="0"/>
    <n v="0"/>
  </r>
  <r>
    <s v="OverStock"/>
    <s v="MP2107DQ-LF-Z"/>
    <x v="1"/>
    <n v="17.2"/>
    <n v="26.4"/>
    <n v="19.2"/>
    <n v="29.4"/>
    <n v="5000"/>
    <n v="5000"/>
    <n v="5000"/>
    <n v="4490"/>
    <n v="4490"/>
    <s v="Gillian"/>
    <s v="MP"/>
    <s v="Checking"/>
    <s v="Sales"/>
    <m/>
    <s v="FCST:1K/M"/>
    <n v="0"/>
    <n v="0"/>
    <n v="4490"/>
    <n v="0"/>
    <n v="9490"/>
    <n v="36.4"/>
    <n v="55.8"/>
    <n v="261"/>
    <n v="170"/>
    <n v="0.7"/>
    <n v="100"/>
    <n v="1530"/>
    <n v="0"/>
    <n v="1500"/>
    <n v="0"/>
    <n v="0.27900000000000003"/>
    <n v="1395.0000000000002"/>
    <n v="1252.71"/>
    <n v="1252.71"/>
    <n v="2647.71"/>
    <n v="500"/>
    <n v="500"/>
    <n v="500"/>
    <n v="500"/>
    <n v="500"/>
    <n v="500"/>
    <n v="3715"/>
    <s v="86122"/>
    <s v="DELTA"/>
    <x v="0"/>
    <n v="1252.71"/>
    <n v="67"/>
    <n v="0"/>
    <n v="0"/>
  </r>
  <r>
    <s v="ZeroZero"/>
    <s v="SC431LISK-1TRT"/>
    <x v="0"/>
    <s v="前八週無拉料"/>
    <s v="--"/>
    <s v="--"/>
    <s v="--"/>
    <n v="0"/>
    <n v="0"/>
    <n v="0"/>
    <n v="6000"/>
    <n v="6000"/>
    <s v="Mei.Yang"/>
    <s v="MP"/>
    <s v="DD"/>
    <s v="SalesPM"/>
    <m/>
    <s v="2017/1/09 plan dumping "/>
    <n v="6000"/>
    <n v="0"/>
    <n v="0"/>
    <n v="0"/>
    <n v="6000"/>
    <s v=""/>
    <s v=""/>
    <n v="0"/>
    <s v=""/>
    <s v="E"/>
    <s v="E"/>
    <s v=""/>
    <s v=""/>
    <s v=""/>
    <s v=""/>
    <n v="0.186"/>
    <n v="0"/>
    <n v="1116"/>
    <n v="0"/>
    <n v="1116"/>
    <s v=""/>
    <s v=""/>
    <s v=""/>
    <s v=""/>
    <s v=""/>
    <s v=""/>
    <n v="3719"/>
    <s v="86122"/>
    <s v="DELTA"/>
    <x v="0"/>
    <n v="1116"/>
    <n v="68"/>
    <n v="0"/>
    <n v="0"/>
  </r>
  <r>
    <s v="OverStock"/>
    <s v="AO4828"/>
    <x v="2"/>
    <n v="21.7"/>
    <s v="--"/>
    <n v="38.299999999999997"/>
    <s v="--"/>
    <n v="12000"/>
    <n v="12000"/>
    <n v="12000"/>
    <n v="9807"/>
    <n v="6807"/>
    <s v="Mei.Yang"/>
    <s v="MP"/>
    <s v="Checking"/>
    <s v="Sales"/>
    <m/>
    <s v="有出貨1464"/>
    <n v="6000"/>
    <n v="0"/>
    <n v="807"/>
    <n v="0"/>
    <n v="18807"/>
    <n v="136.80000000000001"/>
    <s v=""/>
    <n v="313"/>
    <s v=""/>
    <s v="E"/>
    <s v="E"/>
    <s v=""/>
    <s v=""/>
    <s v=""/>
    <s v=""/>
    <n v="0.1416"/>
    <n v="1699.2"/>
    <n v="963.87120000000004"/>
    <n v="114.27120000000001"/>
    <n v="2663.0711999999999"/>
    <s v=""/>
    <s v=""/>
    <s v=""/>
    <s v=""/>
    <s v=""/>
    <s v=""/>
    <n v="3719"/>
    <s v="86122"/>
    <s v="DELTA"/>
    <x v="0"/>
    <n v="963.87120000000004"/>
    <n v="69"/>
    <n v="24000"/>
    <n v="3398.4"/>
  </r>
  <r>
    <s v="ZeroZero"/>
    <s v="RTC6609SP"/>
    <x v="5"/>
    <s v="前八週無拉料"/>
    <s v="--"/>
    <s v="--"/>
    <s v="--"/>
    <n v="0"/>
    <n v="0"/>
    <n v="0"/>
    <n v="12000"/>
    <n v="12000"/>
    <s v="Mei.Yang"/>
    <s v="MP"/>
    <s v="Dead"/>
    <s v="SalesPM"/>
    <m/>
    <s v="2016/12/05 project EOL , PM said : design new projects in other account . "/>
    <n v="12000"/>
    <n v="0"/>
    <n v="0"/>
    <n v="0"/>
    <n v="12000"/>
    <s v=""/>
    <s v=""/>
    <n v="0"/>
    <n v="0"/>
    <s v="E"/>
    <s v="E"/>
    <n v="0"/>
    <n v="0"/>
    <n v="0"/>
    <n v="0"/>
    <n v="7.7600000000000002E-2"/>
    <n v="0"/>
    <n v="931.2"/>
    <n v="0"/>
    <n v="931.2"/>
    <s v=""/>
    <s v=""/>
    <s v=""/>
    <s v=""/>
    <s v=""/>
    <s v=""/>
    <n v="3719"/>
    <s v="86122"/>
    <s v="DELTA"/>
    <x v="0"/>
    <n v="931.2"/>
    <n v="70"/>
    <n v="0"/>
    <n v="0"/>
  </r>
  <r>
    <s v="OverStock"/>
    <s v="AON3613"/>
    <x v="2"/>
    <n v="71.400000000000006"/>
    <n v="55.5"/>
    <n v="2625"/>
    <n v="2038.8"/>
    <n v="480000"/>
    <n v="630000"/>
    <n v="0"/>
    <n v="17143"/>
    <n v="17143"/>
    <s v="Mei.Yang"/>
    <s v="New"/>
    <s v="Checking"/>
    <s v="Sales"/>
    <m/>
    <s v="for new project "/>
    <n v="9000"/>
    <n v="0"/>
    <n v="8143"/>
    <n v="0"/>
    <n v="647143"/>
    <n v="3321.4"/>
    <n v="2579.8000000000002"/>
    <n v="240"/>
    <n v="309"/>
    <n v="1.3"/>
    <n v="100"/>
    <n v="784"/>
    <n v="2000"/>
    <n v="0"/>
    <n v="0"/>
    <n v="5.2299999999999999E-2"/>
    <n v="32949"/>
    <n v="896.57889999999998"/>
    <n v="425.87889999999999"/>
    <n v="33845.5789"/>
    <n v="2304"/>
    <n v="0"/>
    <n v="0"/>
    <n v="0"/>
    <n v="0"/>
    <n v="0"/>
    <n v="3719"/>
    <s v="86122"/>
    <s v="DELTA"/>
    <x v="0"/>
    <n v="896.57889999999998"/>
    <n v="71"/>
    <n v="150000"/>
    <n v="7845"/>
  </r>
  <r>
    <s v="OverStock"/>
    <s v="MP1653GTF-Z"/>
    <x v="1"/>
    <n v="95.5"/>
    <n v="28.8"/>
    <n v="127.4"/>
    <n v="38.5"/>
    <n v="20000"/>
    <n v="20000"/>
    <n v="20000"/>
    <n v="15000"/>
    <n v="15000"/>
    <s v="Gillian"/>
    <s v="MP"/>
    <s v="Checking"/>
    <s v="Sales"/>
    <m/>
    <s v="FCST:1K/M"/>
    <n v="15000"/>
    <n v="0"/>
    <n v="0"/>
    <n v="0"/>
    <n v="35000"/>
    <n v="222.9"/>
    <n v="67.3"/>
    <n v="157"/>
    <n v="520"/>
    <n v="3.3"/>
    <n v="150"/>
    <n v="3632"/>
    <n v="0"/>
    <n v="1050"/>
    <n v="2600"/>
    <n v="5.7500000000000002E-2"/>
    <n v="1150"/>
    <n v="862.5"/>
    <n v="0"/>
    <n v="2012.5"/>
    <s v=""/>
    <s v=""/>
    <s v=""/>
    <s v=""/>
    <s v=""/>
    <s v=""/>
    <n v="3715"/>
    <s v="86122"/>
    <s v="DELTA"/>
    <x v="0"/>
    <n v="862.5"/>
    <n v="72"/>
    <n v="0"/>
    <n v="0"/>
  </r>
  <r>
    <s v="OverStock"/>
    <s v="AOD4186"/>
    <x v="2"/>
    <n v="20"/>
    <s v="--"/>
    <n v="24"/>
    <s v="--"/>
    <n v="15000"/>
    <n v="15000"/>
    <n v="0"/>
    <n v="12500"/>
    <n v="12500"/>
    <s v="Mei.Yang"/>
    <s v="MP"/>
    <s v="Checking"/>
    <s v="Sales"/>
    <m/>
    <s v="FCST:5K/M"/>
    <n v="12500"/>
    <n v="0"/>
    <n v="0"/>
    <n v="0"/>
    <n v="27500"/>
    <n v="68"/>
    <s v=""/>
    <n v="625"/>
    <n v="0"/>
    <s v="E"/>
    <s v="E"/>
    <n v="0"/>
    <n v="0"/>
    <n v="0"/>
    <n v="3455"/>
    <n v="6.8400000000000002E-2"/>
    <n v="1026"/>
    <n v="855"/>
    <n v="0"/>
    <n v="1881"/>
    <n v="6000"/>
    <n v="5000"/>
    <n v="5000"/>
    <n v="5000"/>
    <n v="5000"/>
    <n v="5000"/>
    <n v="3719"/>
    <s v="86122"/>
    <s v="DELTA"/>
    <x v="0"/>
    <n v="855"/>
    <n v="73"/>
    <n v="15000"/>
    <n v="1026"/>
  </r>
  <r>
    <s v="ZeroZero"/>
    <s v="MP8718EN-LF-Z"/>
    <x v="1"/>
    <s v="前八週無拉料"/>
    <s v="--"/>
    <s v="--"/>
    <s v="--"/>
    <n v="0"/>
    <n v="0"/>
    <n v="0"/>
    <n v="2500"/>
    <n v="2500"/>
    <s v="Gillian"/>
    <s v="MP"/>
    <s v="Checking"/>
    <s v="Sales"/>
    <m/>
    <s v="no demand"/>
    <n v="2500"/>
    <n v="0"/>
    <n v="0"/>
    <n v="0"/>
    <n v="2500"/>
    <s v=""/>
    <s v=""/>
    <n v="0"/>
    <n v="0"/>
    <s v="E"/>
    <s v="E"/>
    <n v="0"/>
    <n v="0"/>
    <n v="0"/>
    <n v="0"/>
    <n v="0.32400000000000001"/>
    <n v="0"/>
    <n v="810"/>
    <n v="0"/>
    <n v="810"/>
    <s v=""/>
    <s v=""/>
    <s v=""/>
    <s v=""/>
    <s v=""/>
    <s v=""/>
    <n v="3715"/>
    <s v="86122"/>
    <s v="DELTA"/>
    <x v="0"/>
    <n v="810"/>
    <n v="74"/>
    <n v="0"/>
    <n v="0"/>
  </r>
  <r>
    <s v="OverStock"/>
    <s v="AO3415"/>
    <x v="2"/>
    <n v="35.299999999999997"/>
    <n v="26.3"/>
    <n v="148.69999999999999"/>
    <n v="110.8"/>
    <n v="84000"/>
    <n v="84000"/>
    <n v="0"/>
    <n v="22963"/>
    <n v="19963"/>
    <s v="Mei.Yang"/>
    <s v="MP"/>
    <s v="Checking"/>
    <s v="Sales"/>
    <m/>
    <s v="FCST:3K/M"/>
    <n v="18000"/>
    <n v="0"/>
    <n v="1963"/>
    <n v="0"/>
    <n v="103963"/>
    <n v="481.4"/>
    <n v="358.8"/>
    <n v="565"/>
    <n v="758"/>
    <n v="1.3"/>
    <n v="100"/>
    <n v="649"/>
    <n v="2881"/>
    <n v="3296"/>
    <n v="3594"/>
    <n v="3.7100000000000001E-2"/>
    <n v="3116.4"/>
    <n v="740.62729999999999"/>
    <n v="72.827300000000008"/>
    <n v="3857.0273000000002"/>
    <n v="585"/>
    <n v="211"/>
    <n v="211"/>
    <n v="211"/>
    <n v="211"/>
    <n v="211"/>
    <n v="3719"/>
    <s v="86122"/>
    <s v="DELTA"/>
    <x v="0"/>
    <n v="740.62729999999999"/>
    <n v="75"/>
    <n v="168000"/>
    <n v="6232.8"/>
  </r>
  <r>
    <s v="ZeroZero"/>
    <s v="AO4752"/>
    <x v="2"/>
    <s v="前八週無拉料"/>
    <s v="--"/>
    <s v="--"/>
    <s v="--"/>
    <n v="0"/>
    <n v="0"/>
    <n v="0"/>
    <n v="11695"/>
    <n v="11695"/>
    <s v="Mei.Yang"/>
    <s v="MP"/>
    <s v="Checking"/>
    <s v="Sales"/>
    <m/>
    <s v="FCST:3K/Q"/>
    <n v="6000"/>
    <n v="0"/>
    <n v="5695"/>
    <n v="0"/>
    <n v="11695"/>
    <s v=""/>
    <s v=""/>
    <n v="0"/>
    <s v=""/>
    <s v="E"/>
    <s v="E"/>
    <s v=""/>
    <s v=""/>
    <s v=""/>
    <s v=""/>
    <n v="5.4199999999999998E-2"/>
    <n v="0"/>
    <n v="633.86900000000003"/>
    <n v="308.66899999999998"/>
    <n v="633.86900000000003"/>
    <s v=""/>
    <s v=""/>
    <s v=""/>
    <s v=""/>
    <s v=""/>
    <s v=""/>
    <n v="3719"/>
    <s v="86122"/>
    <s v="DELTA"/>
    <x v="0"/>
    <n v="633.86900000000003"/>
    <n v="76"/>
    <n v="0"/>
    <n v="0"/>
  </r>
  <r>
    <s v="ZeroZero"/>
    <s v="SC431LCSK-.5.TRT"/>
    <x v="0"/>
    <s v="前八週無拉料"/>
    <s v="--"/>
    <s v="--"/>
    <s v="--"/>
    <n v="0"/>
    <n v="0"/>
    <n v="0"/>
    <n v="3000"/>
    <n v="3000"/>
    <s v="Mei.Yang"/>
    <s v="MP"/>
    <s v="DD"/>
    <s v="SalesPM"/>
    <m/>
    <s v="2017/1/09 plan dumping "/>
    <n v="3000"/>
    <n v="0"/>
    <n v="0"/>
    <n v="0"/>
    <n v="3000"/>
    <s v=""/>
    <s v=""/>
    <n v="0"/>
    <s v=""/>
    <s v="E"/>
    <s v="E"/>
    <s v=""/>
    <s v=""/>
    <s v=""/>
    <s v=""/>
    <n v="0.20899999999999999"/>
    <n v="0"/>
    <n v="627"/>
    <n v="0"/>
    <n v="627"/>
    <s v=""/>
    <s v=""/>
    <s v=""/>
    <s v=""/>
    <s v=""/>
    <s v=""/>
    <n v="3719"/>
    <s v="86122"/>
    <s v="DELTA"/>
    <x v="0"/>
    <n v="627"/>
    <n v="77"/>
    <n v="0"/>
    <n v="0"/>
  </r>
  <r>
    <s v="ZeroZero"/>
    <s v="AON6400L"/>
    <x v="2"/>
    <s v="前八週無拉料"/>
    <s v="--"/>
    <s v="--"/>
    <s v="--"/>
    <n v="6000"/>
    <n v="0"/>
    <n v="0"/>
    <n v="3000"/>
    <n v="3000"/>
    <s v="Mei.Yang"/>
    <s v="MP"/>
    <s v="Checking"/>
    <s v="Sales"/>
    <m/>
    <s v="FCST: 3K/Q"/>
    <n v="0"/>
    <n v="0"/>
    <n v="3000"/>
    <n v="0"/>
    <n v="3000"/>
    <s v=""/>
    <s v=""/>
    <n v="0"/>
    <n v="0"/>
    <s v="E"/>
    <s v="E"/>
    <n v="0"/>
    <n v="0"/>
    <n v="0"/>
    <n v="0"/>
    <n v="0.19950000000000001"/>
    <n v="0"/>
    <n v="598.5"/>
    <n v="598.5"/>
    <n v="598.5"/>
    <s v=""/>
    <s v=""/>
    <s v=""/>
    <s v=""/>
    <s v=""/>
    <s v=""/>
    <n v="3719"/>
    <s v="86122"/>
    <s v="DELTA"/>
    <x v="0"/>
    <n v="598.5"/>
    <n v="78"/>
    <n v="18000"/>
    <n v="3591"/>
  </r>
  <r>
    <s v="FCST"/>
    <s v="UCLAMP3301H.TCT"/>
    <x v="0"/>
    <s v="前八週無拉料"/>
    <n v="26.1"/>
    <s v="--"/>
    <n v="104.3"/>
    <n v="18000"/>
    <n v="36000"/>
    <n v="36000"/>
    <n v="12000"/>
    <n v="9000"/>
    <s v="Mei.Yang"/>
    <s v="MP"/>
    <s v="Checking"/>
    <s v="Sales"/>
    <m/>
    <s v="FCST:9K/M"/>
    <n v="9000"/>
    <n v="0"/>
    <n v="0"/>
    <n v="0"/>
    <n v="45000"/>
    <s v=""/>
    <n v="130.4"/>
    <n v="0"/>
    <n v="345"/>
    <s v="F"/>
    <s v="F"/>
    <n v="5"/>
    <n v="0"/>
    <n v="9200"/>
    <n v="3100"/>
    <n v="5.8000000000000003E-2"/>
    <n v="2088"/>
    <n v="522"/>
    <n v="0"/>
    <n v="2610"/>
    <n v="6000"/>
    <n v="4100"/>
    <n v="4100"/>
    <n v="4100"/>
    <n v="4100"/>
    <n v="4100"/>
    <n v="3719"/>
    <s v="86122"/>
    <s v="DELTA"/>
    <x v="0"/>
    <n v="522"/>
    <n v="79"/>
    <n v="0"/>
    <n v="0"/>
  </r>
  <r>
    <s v="ZeroZero"/>
    <s v="CSR1025A05-ILLQ-T"/>
    <x v="6"/>
    <s v="前八週無拉料"/>
    <s v="--"/>
    <s v="--"/>
    <s v="--"/>
    <n v="0"/>
    <n v="0"/>
    <n v="0"/>
    <n v="300"/>
    <n v="300"/>
    <s v=""/>
    <s v="New"/>
    <s v="Checking"/>
    <s v="Sales"/>
    <m/>
    <s v="ES sample for sample run"/>
    <n v="300"/>
    <n v="0"/>
    <n v="0"/>
    <n v="0"/>
    <n v="300"/>
    <s v=""/>
    <s v=""/>
    <n v="0"/>
    <s v=""/>
    <s v="E"/>
    <s v="E"/>
    <s v=""/>
    <s v=""/>
    <s v=""/>
    <s v=""/>
    <n v="1.7023999999999999"/>
    <n v="0"/>
    <n v="510.71999999999997"/>
    <n v="0"/>
    <n v="510.71999999999997"/>
    <s v=""/>
    <s v=""/>
    <s v=""/>
    <s v=""/>
    <s v=""/>
    <s v=""/>
    <n v="3715"/>
    <s v="86122"/>
    <s v="DELTA"/>
    <x v="0"/>
    <n v="510.71999999999997"/>
    <n v="80"/>
    <n v="0"/>
    <n v="0"/>
  </r>
  <r>
    <s v="ZeroZero"/>
    <s v="AOD4454"/>
    <x v="2"/>
    <s v="前八週無拉料"/>
    <s v="--"/>
    <s v="--"/>
    <s v="--"/>
    <n v="0"/>
    <n v="0"/>
    <n v="0"/>
    <n v="2500"/>
    <n v="2500"/>
    <s v="Mei.Yang"/>
    <s v="New"/>
    <s v="Checking"/>
    <s v="Sales"/>
    <m/>
    <s v="for new project "/>
    <n v="2500"/>
    <n v="0"/>
    <n v="0"/>
    <n v="0"/>
    <n v="2500"/>
    <s v=""/>
    <s v=""/>
    <n v="0"/>
    <s v=""/>
    <s v="E"/>
    <s v="E"/>
    <s v=""/>
    <s v=""/>
    <s v=""/>
    <s v=""/>
    <n v="0.17580000000000001"/>
    <n v="0"/>
    <n v="439.50000000000006"/>
    <n v="0"/>
    <n v="439.50000000000006"/>
    <s v=""/>
    <s v=""/>
    <s v=""/>
    <s v=""/>
    <s v=""/>
    <s v=""/>
    <n v="3719"/>
    <s v="86122"/>
    <s v="DELTA"/>
    <x v="0"/>
    <n v="439.50000000000006"/>
    <n v="81"/>
    <n v="0"/>
    <n v="0"/>
  </r>
  <r>
    <s v="FCST"/>
    <s v="SD05.TCT"/>
    <x v="0"/>
    <s v="前八週無拉料"/>
    <n v="10.1"/>
    <s v="--"/>
    <n v="15.1"/>
    <n v="0"/>
    <n v="9000"/>
    <n v="9000"/>
    <n v="6000"/>
    <n v="6000"/>
    <s v="Mei.Yang"/>
    <s v="MP"/>
    <s v="Checking"/>
    <s v="Sales"/>
    <m/>
    <s v="FCSt:3K/M"/>
    <n v="6000"/>
    <n v="0"/>
    <n v="0"/>
    <n v="0"/>
    <n v="15000"/>
    <s v=""/>
    <n v="25.2"/>
    <n v="0"/>
    <n v="595"/>
    <s v="F"/>
    <s v="F"/>
    <n v="3296"/>
    <n v="40"/>
    <n v="6630"/>
    <n v="4200"/>
    <n v="6.2399999999999997E-2"/>
    <n v="561.6"/>
    <n v="374.4"/>
    <n v="0"/>
    <n v="936"/>
    <n v="3000"/>
    <n v="7426"/>
    <n v="7426"/>
    <n v="7426"/>
    <n v="7426"/>
    <n v="7426"/>
    <n v="3719"/>
    <s v="86122"/>
    <s v="DELTA"/>
    <x v="0"/>
    <n v="374.4"/>
    <n v="82"/>
    <n v="0"/>
    <n v="0"/>
  </r>
  <r>
    <s v="ZeroZero"/>
    <s v="AO4850"/>
    <x v="2"/>
    <s v="前八週無拉料"/>
    <s v="--"/>
    <s v="--"/>
    <s v="--"/>
    <n v="3000"/>
    <n v="6000"/>
    <n v="0"/>
    <n v="3000"/>
    <n v="3000"/>
    <s v="Mei.Yang"/>
    <s v="MP"/>
    <s v="Checking"/>
    <s v="Sales"/>
    <m/>
    <s v="FCST; 3K/only"/>
    <n v="3000"/>
    <n v="0"/>
    <n v="0"/>
    <n v="0"/>
    <n v="9000"/>
    <s v=""/>
    <s v=""/>
    <n v="0"/>
    <s v=""/>
    <s v="E"/>
    <s v="E"/>
    <s v=""/>
    <s v=""/>
    <s v=""/>
    <s v=""/>
    <n v="0.1045"/>
    <n v="627"/>
    <n v="313.5"/>
    <n v="0"/>
    <n v="940.5"/>
    <s v=""/>
    <s v=""/>
    <s v=""/>
    <s v=""/>
    <s v=""/>
    <s v=""/>
    <n v="3719"/>
    <s v="86122"/>
    <s v="DELTA"/>
    <x v="0"/>
    <n v="313.5"/>
    <n v="83"/>
    <n v="0"/>
    <n v="0"/>
  </r>
  <r>
    <s v="OverStock"/>
    <s v="MP1492DS-A-C528-LF-Z"/>
    <x v="1"/>
    <n v="12.6"/>
    <n v="13.7"/>
    <n v="12.6"/>
    <n v="13.7"/>
    <n v="5000"/>
    <n v="2500"/>
    <n v="2500"/>
    <n v="2500"/>
    <n v="2500"/>
    <s v="Gillian"/>
    <s v="MP"/>
    <s v="Checking"/>
    <s v="Sales"/>
    <m/>
    <s v="FCST: 2.5K in Feb"/>
    <n v="2500"/>
    <n v="0"/>
    <n v="0"/>
    <n v="0"/>
    <n v="5000"/>
    <n v="25.3"/>
    <n v="27.3"/>
    <n v="198"/>
    <n v="183"/>
    <n v="0.9"/>
    <n v="100"/>
    <n v="0"/>
    <n v="1645"/>
    <n v="1400"/>
    <n v="0"/>
    <n v="0.12"/>
    <n v="300"/>
    <n v="300"/>
    <n v="0"/>
    <n v="600"/>
    <n v="2500"/>
    <n v="2500"/>
    <n v="2500"/>
    <n v="2500"/>
    <n v="2500"/>
    <n v="2500"/>
    <n v="3715"/>
    <s v="86122"/>
    <s v="DELTA"/>
    <x v="0"/>
    <n v="300"/>
    <n v="84"/>
    <n v="0"/>
    <n v="0"/>
  </r>
  <r>
    <s v="OverStock"/>
    <s v="MP1496DJ-LF-Z"/>
    <x v="1"/>
    <n v="31.3"/>
    <n v="32.9"/>
    <n v="46.5"/>
    <n v="48.8"/>
    <n v="6000"/>
    <n v="6000"/>
    <n v="6000"/>
    <n v="4043"/>
    <n v="4043"/>
    <s v="Gillian"/>
    <s v="MP"/>
    <s v="Checking"/>
    <s v="Sales"/>
    <m/>
    <s v="FCST:1K/M"/>
    <n v="3000"/>
    <n v="0"/>
    <n v="1043"/>
    <n v="0"/>
    <n v="10043"/>
    <n v="77.900000000000006"/>
    <n v="81.7"/>
    <n v="129"/>
    <n v="123"/>
    <n v="1"/>
    <n v="100"/>
    <n v="585"/>
    <n v="20"/>
    <n v="2007"/>
    <n v="505"/>
    <n v="7.2900000000000006E-2"/>
    <n v="437.40000000000003"/>
    <n v="294.73470000000003"/>
    <n v="76.034700000000001"/>
    <n v="732.13470000000007"/>
    <n v="500"/>
    <n v="500"/>
    <n v="500"/>
    <n v="500"/>
    <n v="500"/>
    <n v="500"/>
    <n v="3715"/>
    <s v="86122"/>
    <s v="DELTA"/>
    <x v="0"/>
    <n v="294.73470000000003"/>
    <n v="85"/>
    <n v="0"/>
    <n v="0"/>
  </r>
  <r>
    <s v="OverStock"/>
    <s v="AO4826"/>
    <x v="2"/>
    <n v="65.2"/>
    <n v="9.5"/>
    <n v="724.1"/>
    <n v="105"/>
    <n v="0"/>
    <n v="21000"/>
    <n v="0"/>
    <n v="1890"/>
    <n v="1890"/>
    <s v="Mei.Yang"/>
    <s v="New"/>
    <s v="Checking"/>
    <s v="Sales"/>
    <m/>
    <s v="有出貨230pcs"/>
    <n v="0"/>
    <n v="0"/>
    <n v="1890"/>
    <n v="0"/>
    <n v="22890"/>
    <n v="1410"/>
    <n v="204.5"/>
    <n v="29"/>
    <n v="200"/>
    <n v="6.9"/>
    <n v="150"/>
    <n v="800"/>
    <n v="0"/>
    <n v="1000"/>
    <n v="500"/>
    <n v="0.14599999999999999"/>
    <n v="3066"/>
    <n v="275.94"/>
    <n v="275.94"/>
    <n v="3341.9399999999996"/>
    <s v=""/>
    <s v=""/>
    <s v=""/>
    <s v=""/>
    <s v=""/>
    <s v=""/>
    <n v="3719"/>
    <s v="86122"/>
    <s v="DELTA"/>
    <x v="0"/>
    <n v="275.94"/>
    <n v="86"/>
    <n v="18000"/>
    <n v="2628"/>
  </r>
  <r>
    <s v="ZeroZero"/>
    <s v="AOTF27S60"/>
    <x v="2"/>
    <s v="前八週無拉料"/>
    <s v="--"/>
    <s v="--"/>
    <s v="--"/>
    <n v="2000"/>
    <n v="1000"/>
    <n v="0"/>
    <n v="0"/>
    <n v="350"/>
    <s v=""/>
    <s v="New"/>
    <s v="Checking"/>
    <s v="Sales"/>
    <m/>
    <s v="new demand"/>
    <n v="350"/>
    <n v="0"/>
    <n v="0"/>
    <n v="0"/>
    <n v="1350"/>
    <s v=""/>
    <s v=""/>
    <n v="0"/>
    <n v="0"/>
    <s v="E"/>
    <s v="E"/>
    <n v="0"/>
    <n v="0"/>
    <n v="0"/>
    <n v="0"/>
    <n v="0.77429999999999999"/>
    <n v="774.3"/>
    <n v="271.005"/>
    <n v="0"/>
    <n v="1045.3050000000001"/>
    <n v="2000"/>
    <n v="0"/>
    <n v="0"/>
    <n v="0"/>
    <n v="0"/>
    <n v="0"/>
    <n v="3719"/>
    <s v="86122"/>
    <s v="DELTA"/>
    <x v="0"/>
    <n v="271.005"/>
    <n v="87"/>
    <n v="0"/>
    <n v="0"/>
  </r>
  <r>
    <s v="ZeroZero"/>
    <s v="MP1497SGJ-Z"/>
    <x v="1"/>
    <s v="前八週無拉料"/>
    <s v="--"/>
    <s v="--"/>
    <s v="--"/>
    <n v="0"/>
    <n v="0"/>
    <n v="0"/>
    <n v="3000"/>
    <n v="3000"/>
    <s v="Gillian"/>
    <s v="New"/>
    <s v="Checking"/>
    <s v="Sales"/>
    <m/>
    <s v="prepare for new project"/>
    <n v="3000"/>
    <n v="0"/>
    <n v="0"/>
    <n v="0"/>
    <n v="3000"/>
    <s v=""/>
    <s v=""/>
    <n v="0"/>
    <s v=""/>
    <s v="E"/>
    <s v="E"/>
    <s v=""/>
    <s v=""/>
    <s v=""/>
    <s v=""/>
    <n v="8.5500000000000007E-2"/>
    <n v="0"/>
    <n v="256.5"/>
    <n v="0"/>
    <n v="256.5"/>
    <s v=""/>
    <s v=""/>
    <s v=""/>
    <s v=""/>
    <s v=""/>
    <s v=""/>
    <n v="3715"/>
    <s v="86122"/>
    <s v="DELTA"/>
    <x v="0"/>
    <n v="256.5"/>
    <n v="88"/>
    <n v="0"/>
    <n v="0"/>
  </r>
  <r>
    <s v="ZeroZero"/>
    <s v="RT9166A-18PG"/>
    <x v="7"/>
    <s v="前八週無拉料"/>
    <s v="--"/>
    <s v="--"/>
    <s v="--"/>
    <n v="0"/>
    <n v="0"/>
    <n v="0"/>
    <n v="4157"/>
    <n v="4157"/>
    <s v="Mei.Yang"/>
    <s v="MP"/>
    <s v="Slow"/>
    <s v="Sales"/>
    <m/>
    <s v="no demand checking with PM"/>
    <n v="2500"/>
    <n v="0"/>
    <n v="1657"/>
    <n v="0"/>
    <n v="4157"/>
    <s v=""/>
    <s v=""/>
    <n v="0"/>
    <n v="0"/>
    <s v="E"/>
    <s v="E"/>
    <n v="0"/>
    <n v="0"/>
    <n v="0"/>
    <n v="0"/>
    <n v="6.0400000000000002E-2"/>
    <n v="0"/>
    <n v="251.08280000000002"/>
    <n v="100.08280000000001"/>
    <n v="251.08280000000002"/>
    <s v=""/>
    <s v=""/>
    <s v=""/>
    <s v=""/>
    <s v=""/>
    <s v=""/>
    <n v="3714"/>
    <s v="86122"/>
    <s v="DELTA"/>
    <x v="0"/>
    <n v="251.08280000000002"/>
    <n v="89"/>
    <n v="0"/>
    <n v="0"/>
  </r>
  <r>
    <s v="ZeroZero"/>
    <s v="AOD508"/>
    <x v="2"/>
    <s v="前八週無拉料"/>
    <s v="--"/>
    <s v="--"/>
    <s v="--"/>
    <n v="0"/>
    <n v="0"/>
    <n v="0"/>
    <n v="2150"/>
    <n v="2150"/>
    <s v="Mei.Yang"/>
    <s v="MP"/>
    <s v="Checking"/>
    <s v="Sales"/>
    <m/>
    <s v="in hub"/>
    <n v="0"/>
    <n v="0"/>
    <n v="2150"/>
    <n v="0"/>
    <n v="2150"/>
    <s v=""/>
    <s v=""/>
    <n v="0"/>
    <n v="0"/>
    <s v="E"/>
    <s v="E"/>
    <n v="0"/>
    <n v="0"/>
    <n v="0"/>
    <n v="0"/>
    <n v="0.10929999999999999"/>
    <n v="0"/>
    <n v="234.99499999999998"/>
    <n v="234.99499999999998"/>
    <n v="234.99499999999998"/>
    <s v=""/>
    <s v=""/>
    <s v=""/>
    <s v=""/>
    <s v=""/>
    <s v=""/>
    <n v="3719"/>
    <s v="86122"/>
    <s v="DELTA"/>
    <x v="0"/>
    <n v="234.99499999999998"/>
    <n v="90"/>
    <n v="0"/>
    <n v="0"/>
  </r>
  <r>
    <s v="ZeroZero"/>
    <s v="QM3014D"/>
    <x v="8"/>
    <s v="前八週無拉料"/>
    <s v="--"/>
    <s v="--"/>
    <s v="--"/>
    <n v="0"/>
    <n v="0"/>
    <n v="0"/>
    <n v="4371"/>
    <n v="4371"/>
    <s v="Mei.Yang"/>
    <s v="MP"/>
    <s v="Checking"/>
    <s v="Sales"/>
    <m/>
    <s v="customer no deamnd"/>
    <n v="3000"/>
    <n v="0"/>
    <n v="1371"/>
    <n v="0"/>
    <n v="4371"/>
    <s v=""/>
    <s v=""/>
    <n v="0"/>
    <n v="0"/>
    <s v="E"/>
    <s v="E"/>
    <n v="0"/>
    <n v="0"/>
    <n v="0"/>
    <n v="0"/>
    <n v="5.2600000000000001E-2"/>
    <n v="0"/>
    <n v="229.91460000000001"/>
    <n v="72.114599999999996"/>
    <n v="229.91460000000001"/>
    <s v=""/>
    <s v=""/>
    <s v=""/>
    <s v=""/>
    <s v=""/>
    <s v=""/>
    <n v="3719"/>
    <s v="86122"/>
    <s v="DELTA"/>
    <x v="0"/>
    <n v="229.91460000000001"/>
    <n v="91"/>
    <n v="0"/>
    <n v="0"/>
  </r>
  <r>
    <s v="OverStock"/>
    <s v="MP1496SGJ-Z"/>
    <x v="1"/>
    <n v="19.100000000000001"/>
    <n v="21.5"/>
    <n v="17"/>
    <n v="19.2"/>
    <n v="6000"/>
    <n v="3000"/>
    <n v="3000"/>
    <n v="3357"/>
    <n v="3357"/>
    <s v="Gillian"/>
    <s v="MP"/>
    <s v="Checking"/>
    <s v="Sales"/>
    <m/>
    <s v="FCST:3K/M"/>
    <n v="0"/>
    <n v="0"/>
    <n v="3357"/>
    <n v="0"/>
    <n v="6357"/>
    <n v="36.1"/>
    <n v="40.799999999999997"/>
    <n v="176"/>
    <n v="156"/>
    <n v="0.9"/>
    <n v="100"/>
    <n v="1400"/>
    <n v="0"/>
    <n v="1600"/>
    <n v="400"/>
    <n v="6.3E-2"/>
    <n v="189"/>
    <n v="211.49100000000001"/>
    <n v="211.49100000000001"/>
    <n v="400.49099999999999"/>
    <n v="3000"/>
    <n v="0"/>
    <n v="0"/>
    <n v="0"/>
    <n v="0"/>
    <n v="0"/>
    <n v="3715"/>
    <s v="86122"/>
    <s v="DELTA"/>
    <x v="0"/>
    <n v="211.49100000000001"/>
    <n v="92"/>
    <n v="0"/>
    <n v="0"/>
  </r>
  <r>
    <s v="ZeroZero"/>
    <s v="RT9040GQW(2)"/>
    <x v="7"/>
    <s v="前八週無拉料"/>
    <s v="--"/>
    <s v="--"/>
    <s v="--"/>
    <n v="0"/>
    <n v="0"/>
    <n v="0"/>
    <n v="1500"/>
    <n v="1500"/>
    <s v="Mei.Yang"/>
    <s v="MP"/>
    <s v="Checking"/>
    <s v="Sales"/>
    <m/>
    <s v="FCSt:3K/only"/>
    <n v="1500"/>
    <n v="0"/>
    <n v="0"/>
    <n v="0"/>
    <n v="1500"/>
    <s v=""/>
    <s v=""/>
    <n v="0"/>
    <n v="0"/>
    <s v="E"/>
    <s v="E"/>
    <n v="0"/>
    <n v="0"/>
    <n v="0"/>
    <n v="250"/>
    <n v="0.1215"/>
    <n v="0"/>
    <n v="182.25"/>
    <n v="0"/>
    <n v="182.25"/>
    <n v="0"/>
    <n v="250"/>
    <n v="250"/>
    <n v="250"/>
    <n v="250"/>
    <n v="250"/>
    <n v="3715"/>
    <s v="86122"/>
    <s v="DELTA"/>
    <x v="0"/>
    <n v="182.25"/>
    <n v="93"/>
    <n v="0"/>
    <n v="0"/>
  </r>
  <r>
    <s v="ZeroZero"/>
    <s v="AS3729-BWLT"/>
    <x v="9"/>
    <s v="前八週無拉料"/>
    <s v="--"/>
    <s v="--"/>
    <s v="--"/>
    <n v="0"/>
    <n v="0"/>
    <n v="0"/>
    <n v="1000"/>
    <n v="1000"/>
    <s v="Mei.Yang"/>
    <s v="New"/>
    <s v="Checking"/>
    <s v="Sales"/>
    <m/>
    <s v="for new project "/>
    <n v="1000"/>
    <n v="0"/>
    <n v="0"/>
    <n v="0"/>
    <n v="1000"/>
    <s v=""/>
    <s v=""/>
    <n v="0"/>
    <s v=""/>
    <s v="E"/>
    <s v="E"/>
    <s v=""/>
    <s v=""/>
    <s v=""/>
    <s v=""/>
    <n v="0.1812"/>
    <n v="0"/>
    <n v="181.2"/>
    <n v="0"/>
    <n v="181.2"/>
    <s v=""/>
    <s v=""/>
    <s v=""/>
    <s v=""/>
    <s v=""/>
    <s v=""/>
    <n v="3719"/>
    <s v="86122"/>
    <s v="DELTA"/>
    <x v="0"/>
    <n v="181.2"/>
    <n v="94"/>
    <n v="0"/>
    <n v="0"/>
  </r>
  <r>
    <s v="ZeroZero"/>
    <s v="RT9053AGB"/>
    <x v="7"/>
    <s v="前八週無拉料"/>
    <s v="--"/>
    <s v="--"/>
    <s v="--"/>
    <n v="0"/>
    <n v="0"/>
    <n v="0"/>
    <n v="3000"/>
    <n v="3000"/>
    <s v="Mei.Yang"/>
    <s v="MP"/>
    <s v="Checking"/>
    <s v="Sales"/>
    <m/>
    <s v="no demand "/>
    <n v="3000"/>
    <n v="0"/>
    <n v="0"/>
    <n v="0"/>
    <n v="3000"/>
    <s v=""/>
    <s v=""/>
    <n v="0"/>
    <n v="0"/>
    <s v="E"/>
    <s v="E"/>
    <n v="0"/>
    <n v="0"/>
    <n v="0"/>
    <n v="250"/>
    <n v="4.7800000000000002E-2"/>
    <n v="0"/>
    <n v="143.4"/>
    <n v="0"/>
    <n v="143.4"/>
    <n v="0"/>
    <n v="250"/>
    <n v="250"/>
    <n v="250"/>
    <n v="250"/>
    <n v="250"/>
    <n v="3715"/>
    <s v="86122"/>
    <s v="DELTA"/>
    <x v="0"/>
    <n v="143.4"/>
    <n v="95"/>
    <n v="0"/>
    <n v="0"/>
  </r>
  <r>
    <s v="ZeroZero"/>
    <s v="AS3729-BWLM"/>
    <x v="9"/>
    <s v="前八週無拉料"/>
    <s v="--"/>
    <s v="--"/>
    <s v="--"/>
    <n v="0"/>
    <n v="0"/>
    <n v="0"/>
    <n v="500"/>
    <n v="500"/>
    <s v="Mei.Yang"/>
    <s v="New"/>
    <s v="Checking"/>
    <s v="Sales"/>
    <m/>
    <s v="for new project "/>
    <n v="500"/>
    <n v="0"/>
    <n v="0"/>
    <n v="0"/>
    <n v="500"/>
    <s v=""/>
    <s v=""/>
    <n v="0"/>
    <s v=""/>
    <s v="E"/>
    <s v="E"/>
    <s v=""/>
    <s v=""/>
    <s v=""/>
    <s v=""/>
    <n v="0.25"/>
    <n v="0"/>
    <n v="125"/>
    <n v="0"/>
    <n v="125"/>
    <s v=""/>
    <s v=""/>
    <s v=""/>
    <s v=""/>
    <s v=""/>
    <s v=""/>
    <n v="3719"/>
    <s v="86122"/>
    <s v="DELTA"/>
    <x v="0"/>
    <n v="125"/>
    <n v="96"/>
    <n v="0"/>
    <n v="0"/>
  </r>
  <r>
    <s v="ZeroZero"/>
    <s v="RT9161A-33GX"/>
    <x v="7"/>
    <s v="前八週無拉料"/>
    <s v="--"/>
    <s v="--"/>
    <s v="--"/>
    <n v="0"/>
    <n v="0"/>
    <n v="0"/>
    <n v="2000"/>
    <n v="2000"/>
    <s v="Mei.Yang"/>
    <s v="MP"/>
    <s v="Slow"/>
    <s v="Sales"/>
    <m/>
    <s v="no demand checking with PM"/>
    <n v="2000"/>
    <n v="0"/>
    <n v="0"/>
    <n v="0"/>
    <n v="2000"/>
    <s v=""/>
    <s v=""/>
    <n v="0"/>
    <n v="0"/>
    <s v="E"/>
    <s v="E"/>
    <n v="0"/>
    <n v="0"/>
    <n v="0"/>
    <n v="80"/>
    <n v="6.1699999999999998E-2"/>
    <n v="0"/>
    <n v="123.39999999999999"/>
    <n v="0"/>
    <n v="123.39999999999999"/>
    <s v=""/>
    <s v=""/>
    <s v=""/>
    <s v=""/>
    <s v=""/>
    <s v=""/>
    <n v="3715"/>
    <s v="86122"/>
    <s v="DELTA"/>
    <x v="0"/>
    <n v="123.39999999999999"/>
    <n v="97"/>
    <n v="0"/>
    <n v="0"/>
  </r>
  <r>
    <s v="ZeroZero"/>
    <s v="GN25L95C-QFN-TR"/>
    <x v="0"/>
    <s v="前八週無拉料"/>
    <s v="--"/>
    <s v="--"/>
    <s v="--"/>
    <n v="17500"/>
    <n v="67500"/>
    <n v="0"/>
    <n v="100"/>
    <n v="100"/>
    <s v="Mei.Yang"/>
    <s v="New"/>
    <s v="Checking"/>
    <s v="Sales"/>
    <m/>
    <s v="for new project "/>
    <n v="100"/>
    <n v="0"/>
    <n v="0"/>
    <n v="0"/>
    <n v="67600"/>
    <s v=""/>
    <s v=""/>
    <n v="0"/>
    <n v="0"/>
    <s v="E"/>
    <s v="E"/>
    <n v="0"/>
    <n v="0"/>
    <n v="0"/>
    <n v="0"/>
    <n v="0.55000000000000004"/>
    <n v="37125"/>
    <n v="55.000000000000007"/>
    <n v="0"/>
    <n v="37180"/>
    <s v=""/>
    <s v=""/>
    <s v=""/>
    <s v=""/>
    <s v=""/>
    <s v=""/>
    <n v="3719"/>
    <s v="86122"/>
    <s v="DELTA"/>
    <x v="0"/>
    <n v="55.000000000000007"/>
    <n v="98"/>
    <n v="0"/>
    <n v="0"/>
  </r>
  <r>
    <s v="ZeroZero"/>
    <s v="MP6922AGSE-Z"/>
    <x v="1"/>
    <s v="前八週無拉料"/>
    <s v="--"/>
    <s v="--"/>
    <s v="--"/>
    <n v="0"/>
    <n v="0"/>
    <n v="0"/>
    <n v="200"/>
    <n v="100"/>
    <s v="Gillian"/>
    <s v="MP"/>
    <s v="Checking"/>
    <s v="Sales"/>
    <m/>
    <s v="no demand"/>
    <n v="100"/>
    <n v="0"/>
    <n v="0"/>
    <n v="0"/>
    <n v="100"/>
    <s v=""/>
    <s v=""/>
    <n v="0"/>
    <n v="0"/>
    <s v="E"/>
    <s v="E"/>
    <n v="0"/>
    <n v="0"/>
    <n v="0"/>
    <n v="0"/>
    <n v="0.27210000000000001"/>
    <n v="0"/>
    <n v="27.21"/>
    <n v="0"/>
    <n v="27.21"/>
    <s v=""/>
    <s v=""/>
    <s v=""/>
    <s v=""/>
    <s v=""/>
    <s v=""/>
    <n v="3715"/>
    <s v="86122"/>
    <s v="DELTA"/>
    <x v="0"/>
    <n v="27.21"/>
    <n v="99"/>
    <n v="0"/>
    <n v="0"/>
  </r>
  <r>
    <s v="ZeroZero"/>
    <s v="MP1605GTF-Z"/>
    <x v="1"/>
    <s v="前八週無拉料"/>
    <s v="--"/>
    <s v="--"/>
    <s v="--"/>
    <n v="0"/>
    <n v="2500"/>
    <n v="2500"/>
    <n v="330"/>
    <n v="230"/>
    <s v=""/>
    <s v=""/>
    <s v=""/>
    <s v=""/>
    <m/>
    <s v=""/>
    <n v="230"/>
    <n v="0"/>
    <n v="0"/>
    <n v="0"/>
    <n v="2730"/>
    <s v=""/>
    <s v=""/>
    <n v="0"/>
    <s v=""/>
    <s v="E"/>
    <s v="E"/>
    <s v=""/>
    <s v=""/>
    <s v=""/>
    <s v=""/>
    <n v="4.7600000000000003E-2"/>
    <n v="119.00000000000001"/>
    <n v="10.948"/>
    <n v="0"/>
    <n v="129.94800000000001"/>
    <s v=""/>
    <s v=""/>
    <s v=""/>
    <s v=""/>
    <s v=""/>
    <s v=""/>
    <n v="3719"/>
    <s v="86122"/>
    <s v="DELTA"/>
    <x v="0"/>
    <n v="10.948"/>
    <n v="100"/>
    <n v="0"/>
    <n v="0"/>
  </r>
  <r>
    <s v="ZeroZero"/>
    <s v="AO9926C"/>
    <x v="2"/>
    <s v="前八週無拉料"/>
    <s v="--"/>
    <s v="--"/>
    <s v="--"/>
    <n v="0"/>
    <n v="0"/>
    <n v="0"/>
    <n v="100"/>
    <n v="100"/>
    <s v="Mei.Yang"/>
    <s v="New"/>
    <s v="Checking"/>
    <s v="Sales"/>
    <m/>
    <s v="for new project sample use"/>
    <n v="100"/>
    <n v="0"/>
    <n v="0"/>
    <n v="0"/>
    <n v="100"/>
    <s v=""/>
    <s v=""/>
    <n v="0"/>
    <s v=""/>
    <s v="E"/>
    <s v="E"/>
    <s v=""/>
    <s v=""/>
    <s v=""/>
    <s v=""/>
    <n v="6.4000000000000001E-2"/>
    <n v="0"/>
    <n v="6.4"/>
    <n v="0"/>
    <n v="6.4"/>
    <s v=""/>
    <s v=""/>
    <s v=""/>
    <s v=""/>
    <s v=""/>
    <s v=""/>
    <n v="3719"/>
    <s v="86122"/>
    <s v="DELTA"/>
    <x v="0"/>
    <n v="6.4"/>
    <n v="101"/>
    <n v="0"/>
    <n v="0"/>
  </r>
  <r>
    <s v="ZeroZero"/>
    <s v="MP9189GQ-Z"/>
    <x v="1"/>
    <s v="前八週無拉料"/>
    <s v="--"/>
    <s v="--"/>
    <s v="--"/>
    <n v="0"/>
    <n v="5000"/>
    <n v="5000"/>
    <n v="50"/>
    <n v="50"/>
    <s v=""/>
    <s v=""/>
    <s v=""/>
    <s v=""/>
    <m/>
    <s v=""/>
    <n v="50"/>
    <n v="0"/>
    <n v="0"/>
    <n v="0"/>
    <n v="5050"/>
    <s v=""/>
    <s v=""/>
    <n v="0"/>
    <s v=""/>
    <s v="E"/>
    <s v="E"/>
    <s v=""/>
    <s v=""/>
    <s v=""/>
    <s v=""/>
    <n v="0.1275"/>
    <n v="637.5"/>
    <n v="6.375"/>
    <n v="0"/>
    <n v="643.875"/>
    <s v=""/>
    <s v=""/>
    <s v=""/>
    <s v=""/>
    <s v=""/>
    <s v=""/>
    <n v="3719"/>
    <s v="86122"/>
    <s v="DELTA"/>
    <x v="0"/>
    <n v="6.375"/>
    <n v="102"/>
    <n v="0"/>
    <n v="0"/>
  </r>
  <r>
    <s v="OverStock"/>
    <s v="200446-PG14"/>
    <x v="10"/>
    <n v="20"/>
    <n v="13.4"/>
    <n v="0"/>
    <n v="0"/>
    <n v="0"/>
    <n v="0"/>
    <n v="0"/>
    <n v="112000"/>
    <n v="70000"/>
    <s v="Mei.Yang"/>
    <s v="MP"/>
    <s v="Checking"/>
    <s v="Sales"/>
    <m/>
    <s v="出貨70K"/>
    <n v="70000"/>
    <n v="0"/>
    <n v="0"/>
    <n v="0"/>
    <n v="70000"/>
    <n v="20"/>
    <n v="13.4"/>
    <n v="3500"/>
    <n v="5222"/>
    <n v="1.5"/>
    <n v="100"/>
    <n v="42000"/>
    <n v="0"/>
    <n v="20000"/>
    <n v="7000"/>
    <n v="0.124"/>
    <n v="0"/>
    <n v="8680"/>
    <n v="0"/>
    <n v="8680"/>
    <s v=""/>
    <s v=""/>
    <s v=""/>
    <s v=""/>
    <s v=""/>
    <s v=""/>
    <n v="3715"/>
    <s v="86122"/>
    <s v="DELTA"/>
    <x v="1"/>
    <n v="0"/>
    <n v="103"/>
    <n v="0"/>
    <n v="0"/>
  </r>
  <r>
    <s v="OverStock"/>
    <s v="AO3404A"/>
    <x v="2"/>
    <n v="102.1"/>
    <n v="133.19999999999999"/>
    <n v="4.0999999999999996"/>
    <n v="5.3"/>
    <n v="66000"/>
    <n v="6000"/>
    <n v="6000"/>
    <n v="90066"/>
    <n v="150066"/>
    <s v="Mei.Yang"/>
    <s v="MP"/>
    <s v="Checking"/>
    <s v="Sales"/>
    <m/>
    <s v="FCST:6K/M"/>
    <n v="129000"/>
    <n v="0"/>
    <n v="21066"/>
    <n v="0"/>
    <n v="156066"/>
    <n v="142.9"/>
    <n v="186.4"/>
    <n v="1470"/>
    <n v="1127"/>
    <n v="0.8"/>
    <n v="100"/>
    <n v="1390"/>
    <n v="8758"/>
    <n v="70"/>
    <n v="750"/>
    <n v="3.8300000000000001E-2"/>
    <n v="229.8"/>
    <n v="5747.5277999999998"/>
    <n v="806.82780000000002"/>
    <n v="5977.3278"/>
    <n v="1100"/>
    <n v="992"/>
    <n v="992"/>
    <n v="992"/>
    <n v="992"/>
    <n v="992"/>
    <n v="3719"/>
    <s v="86122"/>
    <s v="DELTA"/>
    <x v="1"/>
    <n v="0"/>
    <n v="103"/>
    <n v="54000"/>
    <n v="2068.1999999999998"/>
  </r>
  <r>
    <s v="OverStock"/>
    <s v="AO3407A"/>
    <x v="2"/>
    <n v="59.1"/>
    <n v="39.799999999999997"/>
    <n v="2.9"/>
    <n v="2"/>
    <n v="1836000"/>
    <n v="66000"/>
    <n v="0"/>
    <n v="1083232"/>
    <n v="1347232"/>
    <s v="Mei.Yang"/>
    <s v="MP"/>
    <s v="Checking"/>
    <s v="Sales"/>
    <m/>
    <s v="FCST:150K/M"/>
    <n v="1169500"/>
    <n v="0"/>
    <n v="177732"/>
    <n v="0"/>
    <n v="1413232"/>
    <n v="197.7"/>
    <n v="133.1"/>
    <n v="22780"/>
    <n v="33836"/>
    <n v="1.5"/>
    <n v="100"/>
    <n v="131014"/>
    <n v="105589"/>
    <n v="136985"/>
    <n v="122728"/>
    <n v="3.9E-2"/>
    <n v="2574"/>
    <n v="52542.048000000003"/>
    <n v="6931.5479999999998"/>
    <n v="55116.048000000003"/>
    <n v="142240"/>
    <n v="96480"/>
    <n v="96480"/>
    <n v="96480"/>
    <n v="96480"/>
    <n v="96480"/>
    <n v="3719"/>
    <s v="86122"/>
    <s v="DELTA"/>
    <x v="1"/>
    <n v="0"/>
    <n v="103"/>
    <n v="3090000"/>
    <n v="120510"/>
  </r>
  <r>
    <s v="OverStock"/>
    <s v="AO3409L"/>
    <x v="2"/>
    <n v="35.200000000000003"/>
    <n v="83.6"/>
    <n v="6"/>
    <n v="14.2"/>
    <n v="1686000"/>
    <n v="177000"/>
    <n v="57000"/>
    <n v="1121138"/>
    <n v="1043138"/>
    <s v="Mei.Yang"/>
    <s v="MP"/>
    <s v="Checking"/>
    <s v="Sales"/>
    <m/>
    <s v="FCST:120K/M"/>
    <n v="923100"/>
    <n v="0"/>
    <n v="120038"/>
    <n v="0"/>
    <n v="1220138"/>
    <n v="118.9"/>
    <n v="282.60000000000002"/>
    <n v="29656"/>
    <n v="12480"/>
    <n v="0.4"/>
    <n v="50"/>
    <n v="33480"/>
    <n v="64170"/>
    <n v="20994"/>
    <n v="36995"/>
    <n v="2.5700000000000001E-2"/>
    <n v="4548.9000000000005"/>
    <n v="26808.6466"/>
    <n v="3084.9766"/>
    <n v="31357.546600000001"/>
    <n v="150000"/>
    <n v="230000"/>
    <n v="230000"/>
    <n v="230000"/>
    <n v="230000"/>
    <n v="230000"/>
    <n v="3719"/>
    <s v="86122"/>
    <s v="DELTA"/>
    <x v="1"/>
    <n v="0"/>
    <n v="103"/>
    <n v="2307000"/>
    <n v="59289.9"/>
  </r>
  <r>
    <s v="OverStock"/>
    <s v="AO4264"/>
    <x v="2"/>
    <n v="2.2000000000000002"/>
    <n v="4.2"/>
    <n v="58.2"/>
    <n v="114.9"/>
    <n v="327000"/>
    <n v="447000"/>
    <n v="231000"/>
    <n v="16523"/>
    <n v="16523"/>
    <s v="Mei.Yang"/>
    <s v="MP"/>
    <s v="Checking"/>
    <s v="Sales"/>
    <m/>
    <s v="FCST:50K/M"/>
    <n v="0"/>
    <n v="0"/>
    <n v="16523"/>
    <n v="0"/>
    <n v="463523"/>
    <n v="75.900000000000006"/>
    <n v="150"/>
    <n v="7685"/>
    <n v="3889"/>
    <n v="0.5"/>
    <n v="100"/>
    <n v="0"/>
    <n v="35000"/>
    <n v="0"/>
    <n v="0"/>
    <n v="7.2400000000000006E-2"/>
    <n v="32362.800000000003"/>
    <n v="1196.2652"/>
    <n v="1196.2652"/>
    <n v="33559.065200000005"/>
    <n v="66000"/>
    <n v="36000"/>
    <n v="36000"/>
    <n v="36000"/>
    <n v="36000"/>
    <n v="36000"/>
    <n v="3719"/>
    <s v="86122"/>
    <s v="DELTA"/>
    <x v="1"/>
    <n v="0"/>
    <n v="103"/>
    <n v="120000"/>
    <n v="8688"/>
  </r>
  <r>
    <s v="FCST"/>
    <s v="AO4407"/>
    <x v="2"/>
    <s v="前八週無拉料"/>
    <n v="0"/>
    <s v="--"/>
    <n v="7"/>
    <n v="0"/>
    <n v="51000"/>
    <n v="0"/>
    <n v="0"/>
    <n v="0"/>
    <s v="Mei.Yang"/>
    <s v="New"/>
    <s v="Checking"/>
    <s v="Sales"/>
    <m/>
    <s v="new project "/>
    <n v="0"/>
    <n v="0"/>
    <n v="0"/>
    <n v="0"/>
    <n v="51000"/>
    <s v=""/>
    <n v="18.600000000000001"/>
    <n v="0"/>
    <n v="7244"/>
    <s v="F"/>
    <s v="F"/>
    <n v="25696"/>
    <n v="13500"/>
    <n v="26000"/>
    <n v="22000"/>
    <n v="0.1196"/>
    <n v="6099.5999999999995"/>
    <n v="0"/>
    <n v="0"/>
    <n v="6099.5999999999995"/>
    <n v="30000"/>
    <n v="30000"/>
    <n v="30000"/>
    <n v="30000"/>
    <n v="30000"/>
    <n v="30000"/>
    <n v="3719"/>
    <s v="86122"/>
    <s v="DELTA"/>
    <x v="1"/>
    <n v="0"/>
    <n v="103"/>
    <n v="84000"/>
    <n v="10046.4"/>
  </r>
  <r>
    <s v="None"/>
    <s v="AO4447AL_DELTA"/>
    <x v="2"/>
    <s v="前八週無拉料"/>
    <s v="--"/>
    <s v="--"/>
    <s v="--"/>
    <n v="0"/>
    <n v="0"/>
    <n v="0"/>
    <n v="0"/>
    <n v="0"/>
    <s v="Mei.Yang"/>
    <s v="New"/>
    <s v="Checking"/>
    <s v="Sales"/>
    <m/>
    <s v="有出貨 21000"/>
    <n v="0"/>
    <n v="0"/>
    <n v="0"/>
    <n v="0"/>
    <n v="0"/>
    <s v=""/>
    <s v=""/>
    <n v="0"/>
    <s v=""/>
    <s v="E"/>
    <s v="E"/>
    <s v=""/>
    <s v=""/>
    <s v=""/>
    <s v=""/>
    <n v="0.1283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FCST"/>
    <s v="AO4606"/>
    <x v="2"/>
    <s v="前八週無拉料"/>
    <n v="0.7"/>
    <s v="--"/>
    <n v="0"/>
    <n v="0"/>
    <n v="0"/>
    <n v="0"/>
    <n v="300"/>
    <n v="300"/>
    <s v="Mei.Yang"/>
    <s v="MP"/>
    <s v="Checking"/>
    <s v="Sales"/>
    <m/>
    <s v="EOL part "/>
    <n v="300"/>
    <n v="0"/>
    <n v="0"/>
    <n v="0"/>
    <n v="300"/>
    <s v=""/>
    <n v="0.7"/>
    <n v="0"/>
    <n v="455"/>
    <s v="F"/>
    <s v="F"/>
    <n v="2100"/>
    <n v="2000"/>
    <n v="0"/>
    <n v="0"/>
    <n v="9.98E-2"/>
    <n v="0"/>
    <n v="29.94"/>
    <n v="0"/>
    <n v="29.94"/>
    <s v=""/>
    <s v=""/>
    <s v=""/>
    <s v=""/>
    <s v=""/>
    <s v=""/>
    <n v="3719"/>
    <s v="86122"/>
    <s v="DELTA"/>
    <x v="1"/>
    <n v="0"/>
    <n v="103"/>
    <n v="0"/>
    <n v="0"/>
  </r>
  <r>
    <s v="OverStock"/>
    <s v="AO4612L"/>
    <x v="2"/>
    <n v="17"/>
    <n v="19.100000000000001"/>
    <n v="2.7"/>
    <n v="3"/>
    <n v="234000"/>
    <n v="39000"/>
    <n v="0"/>
    <n v="238901"/>
    <n v="244901"/>
    <s v="Mei.Yang"/>
    <s v="MP"/>
    <s v="Checking"/>
    <s v="Sales"/>
    <m/>
    <s v="FCST:90K/M"/>
    <n v="195500"/>
    <n v="0"/>
    <n v="49401"/>
    <n v="0"/>
    <n v="283901"/>
    <n v="128"/>
    <n v="144.19999999999999"/>
    <n v="14428"/>
    <n v="12805"/>
    <n v="0.9"/>
    <n v="100"/>
    <n v="55378"/>
    <n v="28612"/>
    <n v="34728"/>
    <n v="27660"/>
    <n v="0.13300000000000001"/>
    <n v="5187"/>
    <n v="32571.833000000002"/>
    <n v="6570.3330000000005"/>
    <n v="37758.832999999999"/>
    <n v="73076"/>
    <n v="72000"/>
    <n v="72000"/>
    <n v="72000"/>
    <n v="72000"/>
    <n v="72000"/>
    <n v="3719"/>
    <s v="86122"/>
    <s v="DELTA"/>
    <x v="1"/>
    <n v="0"/>
    <n v="103"/>
    <n v="1563000"/>
    <n v="207879"/>
  </r>
  <r>
    <s v="OverStock"/>
    <s v="AO4616"/>
    <x v="2"/>
    <n v="8"/>
    <s v="--"/>
    <n v="55.7"/>
    <s v="--"/>
    <n v="2799000"/>
    <n v="2562000"/>
    <n v="54000"/>
    <n v="132694"/>
    <n v="369694"/>
    <s v="Mei.Yang"/>
    <s v="MP"/>
    <s v="Checking"/>
    <s v="Sales"/>
    <m/>
    <s v="FCST:240K/M"/>
    <n v="237000"/>
    <n v="0"/>
    <n v="132694"/>
    <n v="0"/>
    <n v="2931694"/>
    <n v="133.30000000000001"/>
    <s v=""/>
    <n v="46028"/>
    <s v=""/>
    <s v="E"/>
    <s v="E"/>
    <s v=""/>
    <s v=""/>
    <s v=""/>
    <s v=""/>
    <n v="0.15010000000000001"/>
    <n v="384556.2"/>
    <n v="55491.069400000008"/>
    <n v="19917.369400000003"/>
    <n v="440047.26940000005"/>
    <n v="300000"/>
    <n v="200000"/>
    <n v="200000"/>
    <n v="200000"/>
    <n v="200000"/>
    <n v="200000"/>
    <n v="3719"/>
    <s v="86122"/>
    <s v="DELTA"/>
    <x v="1"/>
    <n v="0"/>
    <n v="103"/>
    <n v="3204000"/>
    <n v="480920.4"/>
  </r>
  <r>
    <s v="None"/>
    <s v="AO4619"/>
    <x v="2"/>
    <s v="前八週無拉料"/>
    <s v="--"/>
    <s v="--"/>
    <s v="--"/>
    <n v="0"/>
    <n v="0"/>
    <n v="0"/>
    <n v="0"/>
    <n v="0"/>
    <s v="Mei.Yang"/>
    <s v="MP"/>
    <s v="Checking"/>
    <s v="Sales"/>
    <m/>
    <s v="EOL"/>
    <n v="0"/>
    <n v="0"/>
    <n v="0"/>
    <n v="0"/>
    <n v="0"/>
    <s v=""/>
    <s v=""/>
    <n v="0"/>
    <n v="0"/>
    <s v="E"/>
    <s v="E"/>
    <n v="0"/>
    <n v="0"/>
    <n v="0"/>
    <n v="0"/>
    <n v="6.5000000000000002E-2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OverStock"/>
    <s v="AO4629L"/>
    <x v="2"/>
    <n v="39.299999999999997"/>
    <n v="16.399999999999999"/>
    <n v="0.9"/>
    <n v="0.4"/>
    <n v="57000"/>
    <n v="57000"/>
    <n v="57000"/>
    <n v="2443347"/>
    <n v="2443347"/>
    <s v="Mei.Yang"/>
    <s v="MP"/>
    <s v="Slow"/>
    <s v="Sales"/>
    <m/>
    <s v="FCST:200K/M , 2016/12/05 : already cancel all PBK , plan 3Mu 2016 Q4 SR ."/>
    <n v="1755000"/>
    <n v="0"/>
    <n v="688347"/>
    <n v="0"/>
    <n v="2500347"/>
    <n v="41.5"/>
    <n v="17.3"/>
    <n v="62130"/>
    <n v="149057"/>
    <n v="2.4"/>
    <n v="150"/>
    <n v="447012"/>
    <n v="378020"/>
    <n v="851280"/>
    <n v="200000"/>
    <n v="3.5900000000000001E-2"/>
    <n v="2046.3000000000002"/>
    <n v="87716.157300000006"/>
    <n v="24711.657300000003"/>
    <n v="89762.457300000009"/>
    <n v="201024"/>
    <n v="240000"/>
    <n v="240000"/>
    <n v="240000"/>
    <n v="240000"/>
    <n v="240000"/>
    <n v="3719"/>
    <s v="86122"/>
    <s v="DELTA"/>
    <x v="1"/>
    <n v="0"/>
    <n v="103"/>
    <n v="75000"/>
    <n v="2692.5"/>
  </r>
  <r>
    <s v="OverStock"/>
    <s v="AO4822A"/>
    <x v="2"/>
    <n v="8"/>
    <n v="9.4"/>
    <n v="43"/>
    <n v="50.5"/>
    <n v="129000"/>
    <n v="129000"/>
    <n v="0"/>
    <n v="36000"/>
    <n v="24000"/>
    <s v="Mei.Yang"/>
    <s v="MP"/>
    <s v="Checking"/>
    <s v="Sales"/>
    <m/>
    <s v="FCST:15K/M"/>
    <n v="24000"/>
    <n v="0"/>
    <n v="0"/>
    <n v="0"/>
    <n v="153000"/>
    <n v="111"/>
    <n v="130.30000000000001"/>
    <n v="3000"/>
    <n v="2555"/>
    <n v="0.9"/>
    <n v="100"/>
    <n v="19884"/>
    <n v="200"/>
    <n v="17342"/>
    <n v="0"/>
    <n v="9.5000000000000001E-2"/>
    <n v="12255"/>
    <n v="2280"/>
    <n v="0"/>
    <n v="14535"/>
    <n v="12000"/>
    <n v="13648"/>
    <n v="13648"/>
    <n v="13648"/>
    <n v="13648"/>
    <n v="13648"/>
    <n v="3719"/>
    <s v="86122"/>
    <s v="DELTA"/>
    <x v="1"/>
    <n v="0"/>
    <n v="103"/>
    <n v="180000"/>
    <n v="17100"/>
  </r>
  <r>
    <s v="FCST"/>
    <s v="AO4850L"/>
    <x v="2"/>
    <s v="前八週無拉料"/>
    <n v="0"/>
    <s v="--"/>
    <n v="0"/>
    <n v="0"/>
    <n v="0"/>
    <n v="0"/>
    <n v="0"/>
    <n v="0"/>
    <s v="Mei.Yang"/>
    <s v="MP"/>
    <s v="Checking"/>
    <s v="Sales"/>
    <m/>
    <s v="與AO4850相同"/>
    <n v="0"/>
    <n v="0"/>
    <n v="0"/>
    <n v="0"/>
    <n v="0"/>
    <s v=""/>
    <n v="0"/>
    <n v="0"/>
    <n v="40"/>
    <s v="F"/>
    <s v="F"/>
    <n v="0"/>
    <n v="0"/>
    <n v="360"/>
    <n v="360"/>
    <n v="0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OverStock"/>
    <s v="AO6602"/>
    <x v="2"/>
    <n v="3.6"/>
    <n v="4.2"/>
    <n v="18.3"/>
    <n v="20.9"/>
    <n v="5790000"/>
    <n v="5490000"/>
    <n v="1794000"/>
    <n v="1525902"/>
    <n v="1093902"/>
    <s v="Mei.Yang"/>
    <s v="MP"/>
    <s v="Checking"/>
    <s v="Sales"/>
    <m/>
    <s v="FCSt:1.8KK/M"/>
    <n v="518814"/>
    <n v="210000"/>
    <n v="365088"/>
    <n v="0"/>
    <n v="6583902"/>
    <n v="116.1"/>
    <n v="133.19999999999999"/>
    <n v="300606"/>
    <n v="262177"/>
    <n v="0.9"/>
    <n v="100"/>
    <n v="1192592"/>
    <n v="884950"/>
    <n v="672452"/>
    <n v="139056"/>
    <n v="3.7100000000000001E-2"/>
    <n v="203679"/>
    <n v="40583.764199999998"/>
    <n v="21335.764800000001"/>
    <n v="244262.76420000001"/>
    <n v="1234412"/>
    <n v="1200000"/>
    <n v="1200000"/>
    <n v="1200000"/>
    <n v="1200000"/>
    <n v="1200000"/>
    <n v="3719"/>
    <s v="86122"/>
    <s v="DELTA"/>
    <x v="1"/>
    <n v="0"/>
    <n v="103"/>
    <n v="28326000"/>
    <n v="1050894.6000000001"/>
  </r>
  <r>
    <s v="OverStock"/>
    <s v="AO6802"/>
    <x v="2"/>
    <n v="51.6"/>
    <n v="34.1"/>
    <n v="0"/>
    <n v="0"/>
    <n v="39000"/>
    <n v="0"/>
    <n v="0"/>
    <n v="95154"/>
    <n v="128154"/>
    <s v="Mei.Yang"/>
    <s v="MP"/>
    <s v="Checking"/>
    <s v="Sales"/>
    <m/>
    <s v="FCST:15K/M"/>
    <n v="99000"/>
    <n v="0"/>
    <n v="29154"/>
    <n v="0"/>
    <n v="128154"/>
    <n v="410"/>
    <n v="271.39999999999998"/>
    <n v="2486"/>
    <n v="3755"/>
    <n v="1.5"/>
    <n v="100"/>
    <n v="17530"/>
    <n v="13301"/>
    <n v="4503"/>
    <n v="0"/>
    <n v="5.4199999999999998E-2"/>
    <n v="0"/>
    <n v="6945.9467999999997"/>
    <n v="1580.1468"/>
    <n v="6945.9467999999997"/>
    <n v="3707"/>
    <n v="5640"/>
    <n v="5640"/>
    <n v="5640"/>
    <n v="5640"/>
    <n v="5640"/>
    <n v="3719"/>
    <s v="86122"/>
    <s v="DELTA"/>
    <x v="1"/>
    <n v="0"/>
    <n v="103"/>
    <n v="891000"/>
    <n v="48292.2"/>
  </r>
  <r>
    <s v="OverStock"/>
    <s v="AO7412"/>
    <x v="2"/>
    <n v="8"/>
    <n v="9"/>
    <n v="78"/>
    <n v="87.3"/>
    <n v="84000"/>
    <n v="117000"/>
    <n v="69000"/>
    <n v="9000"/>
    <n v="12000"/>
    <s v="Mei.Yang"/>
    <s v="MP"/>
    <s v="Slow"/>
    <s v="Sales"/>
    <m/>
    <s v="FCST: 3K/M"/>
    <n v="12000"/>
    <n v="0"/>
    <n v="0"/>
    <n v="0"/>
    <n v="129000"/>
    <n v="90"/>
    <n v="100.7"/>
    <n v="1500"/>
    <n v="1340"/>
    <n v="0.9"/>
    <n v="100"/>
    <n v="5860"/>
    <n v="1700"/>
    <n v="4500"/>
    <n v="3100"/>
    <n v="3.2300000000000002E-2"/>
    <n v="3779.1000000000004"/>
    <n v="387.6"/>
    <n v="0"/>
    <n v="4166.7000000000007"/>
    <n v="3090"/>
    <n v="2000"/>
    <n v="2000"/>
    <n v="2000"/>
    <n v="2000"/>
    <n v="2000"/>
    <n v="3719"/>
    <s v="86122"/>
    <s v="DELTA"/>
    <x v="1"/>
    <n v="0"/>
    <n v="103"/>
    <n v="6000"/>
    <n v="193.8"/>
  </r>
  <r>
    <s v="None"/>
    <s v="AOD208"/>
    <x v="2"/>
    <s v="前八週無拉料"/>
    <s v="--"/>
    <s v="--"/>
    <s v="--"/>
    <n v="0"/>
    <n v="0"/>
    <n v="0"/>
    <n v="0"/>
    <n v="0"/>
    <s v="Mei.Yang"/>
    <s v="MP"/>
    <s v="Dead"/>
    <s v="Sales"/>
    <m/>
    <s v="EOL"/>
    <n v="0"/>
    <n v="0"/>
    <n v="0"/>
    <n v="0"/>
    <n v="0"/>
    <s v=""/>
    <s v=""/>
    <n v="0"/>
    <s v=""/>
    <s v="E"/>
    <s v="E"/>
    <s v=""/>
    <s v=""/>
    <s v=""/>
    <s v=""/>
    <n v="0.19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OverStock"/>
    <s v="AOD417"/>
    <x v="2"/>
    <n v="0"/>
    <n v="0"/>
    <n v="127.8"/>
    <n v="59"/>
    <n v="40000"/>
    <n v="40000"/>
    <n v="5000"/>
    <n v="0"/>
    <n v="0"/>
    <s v="Mei.Yang"/>
    <s v="MP"/>
    <s v="Checking"/>
    <s v="Sales"/>
    <m/>
    <s v="已貨2.5K"/>
    <n v="0"/>
    <n v="0"/>
    <n v="0"/>
    <n v="0"/>
    <n v="40000"/>
    <n v="127.8"/>
    <n v="59"/>
    <n v="313"/>
    <n v="678"/>
    <n v="2.2000000000000002"/>
    <n v="150"/>
    <n v="6054"/>
    <n v="15"/>
    <n v="831"/>
    <n v="2964"/>
    <n v="8.8400000000000006E-2"/>
    <n v="3536.0000000000005"/>
    <n v="0"/>
    <n v="0"/>
    <n v="3536.0000000000005"/>
    <n v="640"/>
    <n v="827"/>
    <n v="827"/>
    <n v="827"/>
    <n v="827"/>
    <n v="827"/>
    <n v="3719"/>
    <s v="86122"/>
    <s v="DELTA"/>
    <x v="1"/>
    <n v="0"/>
    <n v="103"/>
    <n v="0"/>
    <n v="0"/>
  </r>
  <r>
    <s v="OverStock"/>
    <s v="AOD442"/>
    <x v="2"/>
    <n v="5.0999999999999996"/>
    <n v="2.6"/>
    <n v="120.6"/>
    <n v="61.1"/>
    <n v="132500"/>
    <n v="132500"/>
    <n v="32500"/>
    <n v="5586"/>
    <n v="5586"/>
    <s v="Mei.Yang"/>
    <s v="MP"/>
    <s v="Checking"/>
    <s v="Sales"/>
    <m/>
    <s v="FCST:10K/M"/>
    <n v="0"/>
    <n v="0"/>
    <n v="5586"/>
    <n v="0"/>
    <n v="138086"/>
    <n v="216.6"/>
    <n v="109.7"/>
    <n v="1099"/>
    <n v="2170"/>
    <n v="2"/>
    <n v="150"/>
    <n v="9156"/>
    <n v="6380"/>
    <n v="4000"/>
    <n v="4000"/>
    <n v="0.152"/>
    <n v="20140"/>
    <n v="849.072"/>
    <n v="849.072"/>
    <n v="20989.072"/>
    <n v="4000"/>
    <n v="4920"/>
    <n v="4920"/>
    <n v="4920"/>
    <n v="4920"/>
    <n v="4920"/>
    <n v="3719"/>
    <s v="86122"/>
    <s v="DELTA"/>
    <x v="1"/>
    <n v="0"/>
    <n v="103"/>
    <n v="100000"/>
    <n v="15200"/>
  </r>
  <r>
    <s v="OverStock"/>
    <s v="AOD603A"/>
    <x v="2"/>
    <n v="39.1"/>
    <n v="41.9"/>
    <n v="6.8"/>
    <n v="7.3"/>
    <n v="277500"/>
    <n v="122500"/>
    <n v="0"/>
    <n v="573505"/>
    <n v="708505"/>
    <s v="Mei.Yang"/>
    <s v="MP"/>
    <s v="Checking"/>
    <s v="Sales"/>
    <m/>
    <s v="fcst:150K/M"/>
    <n v="492200"/>
    <n v="0"/>
    <n v="216305"/>
    <n v="0"/>
    <n v="831005"/>
    <n v="98.8"/>
    <n v="106"/>
    <n v="18129"/>
    <n v="16896"/>
    <n v="0.9"/>
    <n v="100"/>
    <n v="47970"/>
    <n v="62584"/>
    <n v="41504"/>
    <n v="0"/>
    <n v="0.17580000000000001"/>
    <n v="21535.5"/>
    <n v="124555.179"/>
    <n v="38026.419000000002"/>
    <n v="146090.679"/>
    <n v="64152"/>
    <n v="100000"/>
    <n v="100000"/>
    <n v="100000"/>
    <n v="100000"/>
    <n v="100000"/>
    <n v="3719"/>
    <s v="86122"/>
    <s v="DELTA"/>
    <x v="1"/>
    <n v="0"/>
    <n v="103"/>
    <n v="960000"/>
    <n v="168768"/>
  </r>
  <r>
    <s v="OverStock"/>
    <s v="AOD607"/>
    <x v="2"/>
    <n v="3"/>
    <n v="2"/>
    <n v="31.4"/>
    <n v="21.3"/>
    <n v="2920760"/>
    <n v="2920760"/>
    <n v="1030760"/>
    <n v="309244"/>
    <n v="279244"/>
    <s v="Mei.Yang"/>
    <s v="MP"/>
    <s v="Checking"/>
    <s v="Sales"/>
    <m/>
    <s v="FCST:1M/M"/>
    <n v="25740"/>
    <n v="60000"/>
    <n v="193504"/>
    <n v="0"/>
    <n v="3200004"/>
    <n v="163.9"/>
    <n v="111.1"/>
    <n v="92961"/>
    <n v="137129"/>
    <n v="1.5"/>
    <n v="100"/>
    <n v="635430"/>
    <n v="446631"/>
    <n v="217184"/>
    <n v="112096"/>
    <n v="0.1178"/>
    <n v="344065.52799999999"/>
    <n v="32894.943200000002"/>
    <n v="29862.771199999999"/>
    <n v="376960.47120000003"/>
    <n v="518866"/>
    <n v="700000"/>
    <n v="700000"/>
    <n v="700000"/>
    <n v="700000"/>
    <n v="700000"/>
    <n v="3719"/>
    <s v="86122"/>
    <s v="DELTA"/>
    <x v="1"/>
    <n v="0"/>
    <n v="103"/>
    <n v="12035000"/>
    <n v="1417723"/>
  </r>
  <r>
    <s v="OverStock"/>
    <s v="AOD609"/>
    <x v="2"/>
    <n v="13.2"/>
    <n v="4.3"/>
    <n v="21.9"/>
    <n v="7.2"/>
    <n v="190000"/>
    <n v="135000"/>
    <n v="135000"/>
    <n v="116466"/>
    <n v="81466"/>
    <s v="Mei.Yang"/>
    <s v="MP"/>
    <s v="Checking"/>
    <s v="Sales"/>
    <m/>
    <s v="FCST:30K/M"/>
    <n v="30000"/>
    <n v="0"/>
    <n v="51466"/>
    <n v="0"/>
    <n v="216466"/>
    <n v="111.2"/>
    <n v="36.5"/>
    <n v="6172"/>
    <n v="18799"/>
    <n v="3"/>
    <n v="150"/>
    <n v="82162"/>
    <n v="61612"/>
    <n v="25419"/>
    <n v="0"/>
    <n v="8.3599999999999994E-2"/>
    <n v="11286"/>
    <n v="6810.5575999999992"/>
    <n v="4302.5576000000001"/>
    <n v="18096.5576"/>
    <n v="36000"/>
    <n v="36000"/>
    <n v="36000"/>
    <n v="36000"/>
    <n v="36000"/>
    <n v="36000"/>
    <n v="3719"/>
    <s v="86122"/>
    <s v="DELTA"/>
    <x v="1"/>
    <n v="0"/>
    <n v="103"/>
    <n v="470000"/>
    <n v="39292"/>
  </r>
  <r>
    <s v="FCST"/>
    <s v="AOI478"/>
    <x v="2"/>
    <s v="前八週無拉料"/>
    <n v="0"/>
    <s v="--"/>
    <n v="59"/>
    <n v="10500"/>
    <n v="10500"/>
    <n v="0"/>
    <n v="3500"/>
    <n v="0"/>
    <s v="Mei.Yang"/>
    <s v="MP"/>
    <s v="Checking"/>
    <s v="Sales"/>
    <m/>
    <s v="FCST:3.5K/2Q"/>
    <n v="0"/>
    <n v="0"/>
    <n v="0"/>
    <n v="0"/>
    <n v="10500"/>
    <s v=""/>
    <n v="59"/>
    <n v="0"/>
    <n v="178"/>
    <s v="F"/>
    <s v="F"/>
    <n v="256"/>
    <n v="544"/>
    <n v="1600"/>
    <n v="1056"/>
    <n v="7.1300000000000002E-2"/>
    <n v="748.65"/>
    <n v="0"/>
    <n v="0"/>
    <n v="748.65"/>
    <n v="1040"/>
    <n v="1348"/>
    <n v="1348"/>
    <n v="1348"/>
    <n v="1348"/>
    <n v="1348"/>
    <n v="3719"/>
    <s v="86122"/>
    <s v="DELTA"/>
    <x v="1"/>
    <n v="0"/>
    <n v="103"/>
    <n v="0"/>
    <n v="0"/>
  </r>
  <r>
    <s v="OverStock"/>
    <s v="AON3611"/>
    <x v="2"/>
    <n v="3"/>
    <n v="4.4000000000000004"/>
    <n v="31.1"/>
    <n v="44.9"/>
    <n v="144000"/>
    <n v="144000"/>
    <n v="24000"/>
    <n v="22998"/>
    <n v="13998"/>
    <s v="Mei.Yang"/>
    <s v="MP"/>
    <s v="Checking"/>
    <s v="Sales"/>
    <m/>
    <s v="FCST:15K/M"/>
    <n v="6000"/>
    <n v="0"/>
    <n v="7998"/>
    <n v="0"/>
    <n v="157998"/>
    <n v="86.1"/>
    <n v="124.1"/>
    <n v="4625"/>
    <n v="3208"/>
    <n v="0.7"/>
    <n v="100"/>
    <n v="9160"/>
    <n v="19710"/>
    <n v="0"/>
    <n v="0"/>
    <n v="7.3200000000000001E-2"/>
    <n v="10540.8"/>
    <n v="1024.6536000000001"/>
    <n v="585.45360000000005"/>
    <n v="11565.453600000001"/>
    <n v="6000"/>
    <n v="6000"/>
    <n v="6000"/>
    <n v="6000"/>
    <n v="6000"/>
    <n v="6000"/>
    <n v="3719"/>
    <s v="86122"/>
    <s v="DELTA"/>
    <x v="1"/>
    <n v="0"/>
    <n v="103"/>
    <n v="240000"/>
    <n v="17568"/>
  </r>
  <r>
    <s v="OverStock"/>
    <s v="AON6232"/>
    <x v="2"/>
    <n v="227.4"/>
    <n v="5.4"/>
    <n v="136"/>
    <n v="3.2"/>
    <n v="51000"/>
    <n v="51000"/>
    <n v="51000"/>
    <n v="97283"/>
    <n v="85283"/>
    <s v="Mei.Yang"/>
    <s v="MP"/>
    <s v="Checking"/>
    <s v="Sales"/>
    <m/>
    <s v="FCST:15K/M"/>
    <n v="36000"/>
    <n v="0"/>
    <n v="49283"/>
    <n v="0"/>
    <n v="136283"/>
    <n v="1139.4000000000001"/>
    <n v="27.1"/>
    <n v="375"/>
    <n v="15749"/>
    <n v="42"/>
    <n v="150"/>
    <n v="15000"/>
    <n v="74743"/>
    <n v="130800"/>
    <n v="154080"/>
    <n v="0.19"/>
    <n v="9690"/>
    <n v="16203.77"/>
    <n v="9363.77"/>
    <n v="25893.77"/>
    <n v="14400"/>
    <n v="21600"/>
    <n v="21600"/>
    <n v="21600"/>
    <n v="21600"/>
    <n v="21600"/>
    <n v="3719"/>
    <s v="86122"/>
    <s v="DELTA"/>
    <x v="1"/>
    <n v="0"/>
    <n v="103"/>
    <n v="291000"/>
    <n v="55290"/>
  </r>
  <r>
    <s v="OverStock"/>
    <s v="AON6242"/>
    <x v="2"/>
    <n v="21.2"/>
    <n v="5.4"/>
    <n v="0"/>
    <n v="0"/>
    <n v="30000"/>
    <n v="0"/>
    <n v="0"/>
    <n v="108403"/>
    <n v="63403"/>
    <s v="Mei.Yang"/>
    <s v="MP"/>
    <s v="Checking"/>
    <s v="Sales"/>
    <m/>
    <s v="FCST:30K/M"/>
    <n v="24000"/>
    <n v="9000"/>
    <n v="30403"/>
    <n v="0"/>
    <n v="63403"/>
    <n v="222.2"/>
    <n v="56.9"/>
    <n v="2986"/>
    <n v="11667"/>
    <n v="3.9"/>
    <n v="150"/>
    <n v="49000"/>
    <n v="36000"/>
    <n v="60000"/>
    <n v="30000"/>
    <n v="0.23749999999999999"/>
    <n v="0"/>
    <n v="15058.2125"/>
    <n v="9358.2124999999996"/>
    <n v="15058.2125"/>
    <n v="20000"/>
    <n v="40000"/>
    <n v="40000"/>
    <n v="40000"/>
    <n v="40000"/>
    <n v="40000"/>
    <n v="3719"/>
    <s v="86122"/>
    <s v="DELTA"/>
    <x v="1"/>
    <n v="0"/>
    <n v="103"/>
    <n v="600000"/>
    <n v="142500"/>
  </r>
  <r>
    <s v="None"/>
    <s v="AON6260"/>
    <x v="2"/>
    <s v="前八週無拉料"/>
    <s v="--"/>
    <s v="--"/>
    <s v="--"/>
    <n v="0"/>
    <n v="0"/>
    <n v="0"/>
    <n v="0"/>
    <n v="0"/>
    <s v="Mei.Yang"/>
    <s v="New"/>
    <s v="Checking"/>
    <s v="Sales"/>
    <m/>
    <s v="for new project "/>
    <n v="0"/>
    <n v="0"/>
    <n v="0"/>
    <n v="0"/>
    <n v="0"/>
    <s v=""/>
    <s v=""/>
    <n v="0"/>
    <s v=""/>
    <s v="E"/>
    <s v="E"/>
    <s v=""/>
    <s v=""/>
    <s v=""/>
    <s v=""/>
    <n v="0.41899999999999998"/>
    <n v="0"/>
    <n v="0"/>
    <n v="0"/>
    <n v="0"/>
    <s v=""/>
    <s v=""/>
    <s v=""/>
    <s v=""/>
    <s v=""/>
    <s v=""/>
    <n v="3719"/>
    <s v="86122"/>
    <s v="DELTA"/>
    <x v="1"/>
    <n v="0"/>
    <n v="103"/>
    <n v="63000"/>
    <n v="26397"/>
  </r>
  <r>
    <s v="FCST"/>
    <s v="AON6268"/>
    <x v="2"/>
    <s v="前八週無拉料"/>
    <n v="0"/>
    <s v="--"/>
    <n v="0"/>
    <n v="0"/>
    <n v="0"/>
    <n v="0"/>
    <n v="3000"/>
    <n v="0"/>
    <s v=""/>
    <s v=""/>
    <s v=""/>
    <s v=""/>
    <m/>
    <s v=""/>
    <n v="0"/>
    <n v="0"/>
    <n v="0"/>
    <n v="0"/>
    <n v="0"/>
    <s v=""/>
    <n v="166.7"/>
    <n v="0"/>
    <n v="18"/>
    <s v="F"/>
    <s v="F"/>
    <n v="0"/>
    <n v="162"/>
    <n v="0"/>
    <n v="0"/>
    <n v="0.2833"/>
    <n v="0"/>
    <n v="0"/>
    <n v="0"/>
    <n v="0"/>
    <n v="0"/>
    <n v="3000"/>
    <n v="3000"/>
    <n v="3000"/>
    <n v="3000"/>
    <n v="3000"/>
    <n v="3719"/>
    <s v="86122"/>
    <s v="DELTA"/>
    <x v="1"/>
    <n v="0"/>
    <n v="103"/>
    <n v="3000"/>
    <n v="849.9"/>
  </r>
  <r>
    <s v="OverStock"/>
    <s v="AON6278"/>
    <x v="2"/>
    <n v="8"/>
    <n v="8.4"/>
    <n v="72"/>
    <n v="75.599999999999994"/>
    <n v="27000"/>
    <n v="27000"/>
    <n v="27000"/>
    <n v="3000"/>
    <n v="3000"/>
    <s v="Mei.Yang"/>
    <s v="New"/>
    <s v="Checking"/>
    <s v="Sales"/>
    <m/>
    <s v="for new project "/>
    <n v="3000"/>
    <n v="0"/>
    <n v="0"/>
    <n v="0"/>
    <n v="30000"/>
    <n v="240"/>
    <n v="252.1"/>
    <n v="375"/>
    <n v="357"/>
    <n v="1"/>
    <n v="100"/>
    <n v="0"/>
    <n v="3210"/>
    <n v="0"/>
    <n v="0"/>
    <n v="0.28029999999999999"/>
    <n v="7568.0999999999995"/>
    <n v="840.9"/>
    <n v="0"/>
    <n v="8409"/>
    <s v=""/>
    <s v=""/>
    <s v=""/>
    <s v=""/>
    <s v=""/>
    <s v=""/>
    <n v="3719"/>
    <s v="86122"/>
    <s v="DELTA"/>
    <x v="1"/>
    <n v="0"/>
    <n v="103"/>
    <n v="60000"/>
    <n v="16818"/>
  </r>
  <r>
    <s v="FCST"/>
    <s v="AON6292"/>
    <x v="2"/>
    <s v="前八週無拉料"/>
    <n v="12.7"/>
    <s v="--"/>
    <n v="0"/>
    <n v="0"/>
    <n v="0"/>
    <n v="0"/>
    <n v="0"/>
    <n v="9000"/>
    <s v="Mei.Yang"/>
    <s v="New"/>
    <s v="Checking"/>
    <s v="Sales"/>
    <m/>
    <s v="for new project "/>
    <n v="9000"/>
    <n v="0"/>
    <n v="0"/>
    <n v="0"/>
    <n v="9000"/>
    <s v=""/>
    <n v="12.7"/>
    <n v="0"/>
    <n v="707"/>
    <s v="F"/>
    <s v="F"/>
    <n v="0"/>
    <n v="0"/>
    <n v="6365"/>
    <n v="2000"/>
    <n v="0.30399999999999999"/>
    <n v="0"/>
    <n v="2736"/>
    <n v="0"/>
    <n v="2736"/>
    <s v=""/>
    <s v=""/>
    <s v=""/>
    <s v=""/>
    <s v=""/>
    <s v=""/>
    <n v="3719"/>
    <s v="86122"/>
    <s v="DELTA"/>
    <x v="1"/>
    <n v="0"/>
    <n v="103"/>
    <n v="0"/>
    <n v="0"/>
  </r>
  <r>
    <s v="OverStock"/>
    <s v="AON6294"/>
    <x v="2"/>
    <n v="9.8000000000000007"/>
    <n v="6.4"/>
    <n v="36.6"/>
    <n v="23.9"/>
    <n v="12000"/>
    <n v="93000"/>
    <n v="93000"/>
    <n v="36965"/>
    <n v="24965"/>
    <s v="Mei.Yang"/>
    <s v="MP"/>
    <s v="Checking"/>
    <s v="Sales"/>
    <m/>
    <s v="FCST:10K/M"/>
    <n v="18000"/>
    <n v="0"/>
    <n v="6965"/>
    <n v="0"/>
    <n v="117965"/>
    <n v="103"/>
    <n v="67.2"/>
    <n v="2544"/>
    <n v="3898"/>
    <n v="1.5"/>
    <n v="100"/>
    <n v="15085"/>
    <n v="10000"/>
    <n v="20000"/>
    <n v="10000"/>
    <n v="0.23280000000000001"/>
    <n v="21650.400000000001"/>
    <n v="5811.8519999999999"/>
    <n v="1621.452"/>
    <n v="27462.252"/>
    <n v="5000"/>
    <n v="5000"/>
    <n v="5000"/>
    <n v="5000"/>
    <n v="5000"/>
    <n v="5000"/>
    <n v="3719"/>
    <s v="86122"/>
    <s v="DELTA"/>
    <x v="1"/>
    <n v="0"/>
    <n v="103"/>
    <n v="144000"/>
    <n v="33523.200000000004"/>
  </r>
  <r>
    <s v="OverStock"/>
    <s v="AON6403L"/>
    <x v="2"/>
    <n v="19.8"/>
    <n v="18.7"/>
    <n v="3.6"/>
    <n v="3.4"/>
    <n v="30000"/>
    <n v="12000"/>
    <n v="12000"/>
    <n v="30870"/>
    <n v="66870"/>
    <s v="Mei.Yang"/>
    <s v="MP"/>
    <s v="Checking"/>
    <s v="Sales"/>
    <m/>
    <s v="FCST:15K/M"/>
    <n v="66870"/>
    <n v="0"/>
    <n v="0"/>
    <n v="0"/>
    <n v="78870"/>
    <n v="75.8"/>
    <n v="71.599999999999994"/>
    <n v="3375"/>
    <n v="3576"/>
    <n v="1.1000000000000001"/>
    <n v="100"/>
    <n v="17012"/>
    <n v="9750"/>
    <n v="13220"/>
    <n v="23880"/>
    <n v="0.2233"/>
    <n v="2679.6"/>
    <n v="14932.071"/>
    <n v="0"/>
    <n v="17611.670999999998"/>
    <n v="10600"/>
    <n v="11060"/>
    <n v="11060"/>
    <n v="11060"/>
    <n v="11060"/>
    <n v="11060"/>
    <n v="3719"/>
    <s v="86122"/>
    <s v="DELTA"/>
    <x v="1"/>
    <n v="0"/>
    <n v="103"/>
    <n v="177000"/>
    <n v="39524.1"/>
  </r>
  <r>
    <s v="OverStock"/>
    <s v="AON6442"/>
    <x v="2"/>
    <n v="119.1"/>
    <n v="48"/>
    <n v="19.100000000000001"/>
    <n v="7.7"/>
    <n v="33000"/>
    <n v="30000"/>
    <n v="18000"/>
    <n v="199291"/>
    <n v="187291"/>
    <s v="Mei.Yang"/>
    <s v="MP"/>
    <s v="Checking"/>
    <s v="Sales"/>
    <m/>
    <s v="FCST:6K/M"/>
    <n v="162000"/>
    <n v="0"/>
    <n v="25291"/>
    <n v="0"/>
    <n v="217291"/>
    <n v="292.8"/>
    <n v="118"/>
    <n v="1572"/>
    <n v="3902"/>
    <n v="2.5"/>
    <n v="150"/>
    <n v="16900"/>
    <n v="12220"/>
    <n v="16000"/>
    <n v="16000"/>
    <n v="0.1159"/>
    <n v="3477"/>
    <n v="21707.026900000001"/>
    <n v="2931.2269000000001"/>
    <n v="25184.026900000001"/>
    <n v="6700"/>
    <n v="14400"/>
    <n v="14400"/>
    <n v="14400"/>
    <n v="14400"/>
    <n v="14400"/>
    <n v="3719"/>
    <s v="86122"/>
    <s v="DELTA"/>
    <x v="1"/>
    <n v="0"/>
    <n v="103"/>
    <n v="243000"/>
    <n v="28163.7"/>
  </r>
  <r>
    <s v="FCST"/>
    <s v="AON6444L"/>
    <x v="2"/>
    <s v="前八週無拉料"/>
    <n v="32.1"/>
    <s v="--"/>
    <n v="0"/>
    <n v="0"/>
    <n v="0"/>
    <n v="0"/>
    <n v="40756"/>
    <n v="37756"/>
    <s v="Mei.Yang"/>
    <s v="MP"/>
    <s v="Checking"/>
    <s v="Sales"/>
    <m/>
    <s v="FCST:6K/M"/>
    <n v="30000"/>
    <n v="0"/>
    <n v="7756"/>
    <n v="0"/>
    <n v="37756"/>
    <s v=""/>
    <n v="161.9"/>
    <n v="0"/>
    <n v="1178"/>
    <s v="F"/>
    <s v="F"/>
    <n v="3800"/>
    <n v="2000"/>
    <n v="4800"/>
    <n v="9600"/>
    <n v="0.2014"/>
    <n v="0"/>
    <n v="7604.0583999999999"/>
    <n v="1562.0583999999999"/>
    <n v="7604.0583999999999"/>
    <n v="9600"/>
    <n v="3000"/>
    <n v="3000"/>
    <n v="3000"/>
    <n v="3000"/>
    <n v="3000"/>
    <n v="3719"/>
    <s v="86122"/>
    <s v="DELTA"/>
    <x v="1"/>
    <n v="0"/>
    <n v="103"/>
    <n v="153000"/>
    <n v="30814.2"/>
  </r>
  <r>
    <s v="OverStock"/>
    <s v="AON6500"/>
    <x v="2"/>
    <n v="341.7"/>
    <n v="2.7"/>
    <n v="1039.9000000000001"/>
    <n v="8.1999999999999993"/>
    <n v="3324000"/>
    <n v="1668000"/>
    <n v="1569000"/>
    <n v="68157"/>
    <n v="548157"/>
    <s v="Mei.Yang"/>
    <s v="MP"/>
    <s v="Checking"/>
    <s v="Sales"/>
    <m/>
    <s v="FCST:2M/M"/>
    <n v="513000"/>
    <n v="0"/>
    <n v="35157"/>
    <n v="0"/>
    <n v="2216157"/>
    <n v="7344.2"/>
    <n v="57.8"/>
    <n v="1604"/>
    <n v="203851"/>
    <n v="127.1"/>
    <n v="150"/>
    <n v="1024477"/>
    <n v="175580"/>
    <n v="711160"/>
    <n v="215170"/>
    <n v="0.19969999999999999"/>
    <n v="333099.59999999998"/>
    <n v="109466.95289999999"/>
    <n v="7020.8528999999999"/>
    <n v="442566.55289999995"/>
    <n v="952960"/>
    <n v="925872"/>
    <n v="925872"/>
    <n v="925872"/>
    <n v="925872"/>
    <n v="925872"/>
    <n v="3719"/>
    <s v="86122"/>
    <s v="DELTA"/>
    <x v="1"/>
    <n v="0"/>
    <n v="103"/>
    <n v="9564000"/>
    <n v="1909930.7999999998"/>
  </r>
  <r>
    <s v="FCST"/>
    <s v="AON6560"/>
    <x v="2"/>
    <s v="前八週無拉料"/>
    <n v="0"/>
    <s v="--"/>
    <n v="20.399999999999999"/>
    <n v="1482000"/>
    <n v="1845000"/>
    <n v="909000"/>
    <n v="20"/>
    <n v="20"/>
    <s v="Mei.Yang"/>
    <s v="MP"/>
    <s v="Checking"/>
    <s v="Sales"/>
    <m/>
    <s v="有出貨658000"/>
    <n v="20"/>
    <n v="0"/>
    <n v="0"/>
    <n v="0"/>
    <n v="1845020"/>
    <s v=""/>
    <n v="66.7"/>
    <n v="0"/>
    <n v="90389"/>
    <s v="F"/>
    <s v="F"/>
    <n v="274902"/>
    <n v="124000"/>
    <n v="450600"/>
    <n v="546600"/>
    <n v="0.2964"/>
    <n v="546858"/>
    <n v="5.9279999999999999"/>
    <n v="0"/>
    <n v="546863.92799999996"/>
    <n v="300000"/>
    <n v="400000"/>
    <n v="400000"/>
    <n v="400000"/>
    <n v="400000"/>
    <n v="400000"/>
    <n v="3719"/>
    <s v="86122"/>
    <s v="DELTA"/>
    <x v="1"/>
    <n v="0"/>
    <n v="103"/>
    <n v="4185000"/>
    <n v="1240434"/>
  </r>
  <r>
    <s v="OverStock"/>
    <s v="AON6590"/>
    <x v="2"/>
    <n v="5.7"/>
    <n v="36.5"/>
    <n v="7.7"/>
    <n v="48.6"/>
    <n v="435000"/>
    <n v="132000"/>
    <n v="42000"/>
    <n v="0"/>
    <n v="99000"/>
    <s v="Mei.Yang"/>
    <s v="MP"/>
    <s v="Checking"/>
    <s v="Sales"/>
    <m/>
    <s v="FCST:70K/M"/>
    <n v="99000"/>
    <n v="0"/>
    <n v="0"/>
    <n v="0"/>
    <n v="231000"/>
    <n v="55.7"/>
    <n v="353.5"/>
    <n v="17250"/>
    <n v="2716"/>
    <n v="0.2"/>
    <n v="50"/>
    <n v="0"/>
    <n v="0"/>
    <n v="44447"/>
    <n v="60000"/>
    <n v="0.28499999999999998"/>
    <n v="37620"/>
    <n v="28214.999999999996"/>
    <n v="0"/>
    <n v="65835"/>
    <n v="80000"/>
    <n v="70000"/>
    <n v="70000"/>
    <n v="70000"/>
    <n v="70000"/>
    <n v="70000"/>
    <n v="3719"/>
    <s v="86122"/>
    <s v="DELTA"/>
    <x v="1"/>
    <n v="0"/>
    <n v="103"/>
    <n v="729000"/>
    <n v="207764.99999999997"/>
  </r>
  <r>
    <s v="Normal"/>
    <s v="AON7280"/>
    <x v="2"/>
    <n v="0"/>
    <n v="0"/>
    <n v="8"/>
    <n v="12.4"/>
    <n v="60000"/>
    <n v="30000"/>
    <n v="30000"/>
    <n v="0"/>
    <n v="0"/>
    <s v="Mei.Yang"/>
    <s v="New"/>
    <s v="Checking"/>
    <s v="Sales"/>
    <m/>
    <s v="for new project "/>
    <n v="0"/>
    <n v="0"/>
    <n v="0"/>
    <n v="0"/>
    <n v="30000"/>
    <n v="8"/>
    <n v="12.4"/>
    <n v="3750"/>
    <n v="2421"/>
    <n v="0.6"/>
    <n v="100"/>
    <n v="0"/>
    <n v="7786"/>
    <n v="14000"/>
    <n v="14000"/>
    <n v="0.17580000000000001"/>
    <n v="5274"/>
    <n v="0"/>
    <n v="0"/>
    <n v="5274"/>
    <s v=""/>
    <s v=""/>
    <s v=""/>
    <s v=""/>
    <s v=""/>
    <s v=""/>
    <n v="3719"/>
    <s v="86122"/>
    <s v="DELTA"/>
    <x v="1"/>
    <n v="0"/>
    <n v="103"/>
    <n v="0"/>
    <n v="0"/>
  </r>
  <r>
    <s v="OverStock"/>
    <s v="AOT27S60L"/>
    <x v="2"/>
    <n v="2185.5"/>
    <s v="--"/>
    <n v="0"/>
    <s v="--"/>
    <n v="0"/>
    <n v="0"/>
    <n v="0"/>
    <n v="32412"/>
    <n v="28412"/>
    <s v="Mei.Yang"/>
    <s v="MP"/>
    <s v="Checking"/>
    <s v="Sales"/>
    <m/>
    <s v="FCST:1K/M"/>
    <n v="25000"/>
    <n v="0"/>
    <n v="3412"/>
    <n v="0"/>
    <n v="28412"/>
    <n v="2185.5"/>
    <s v=""/>
    <n v="13"/>
    <n v="0"/>
    <s v="E"/>
    <s v="E"/>
    <n v="0"/>
    <n v="0"/>
    <n v="0"/>
    <n v="0"/>
    <n v="0.49"/>
    <n v="0"/>
    <n v="13921.88"/>
    <n v="1671.8799999999999"/>
    <n v="13921.88"/>
    <s v=""/>
    <s v=""/>
    <s v=""/>
    <s v=""/>
    <s v=""/>
    <s v=""/>
    <n v="3719"/>
    <s v="86122"/>
    <s v="DELTA"/>
    <x v="1"/>
    <n v="0"/>
    <n v="103"/>
    <n v="0"/>
    <n v="0"/>
  </r>
  <r>
    <s v="Normal"/>
    <s v="AOTF4N60"/>
    <x v="2"/>
    <n v="6.5"/>
    <n v="11.1"/>
    <n v="0"/>
    <n v="0"/>
    <n v="0"/>
    <n v="0"/>
    <n v="0"/>
    <n v="9373"/>
    <n v="9373"/>
    <s v="Mei.Yang"/>
    <s v="MP"/>
    <s v="Checking"/>
    <s v="Sales"/>
    <m/>
    <s v="FCST:21K/total"/>
    <n v="0"/>
    <n v="0"/>
    <n v="9373"/>
    <n v="0"/>
    <n v="9373"/>
    <n v="6.5"/>
    <n v="11.1"/>
    <n v="1453"/>
    <n v="843"/>
    <n v="0.6"/>
    <n v="100"/>
    <n v="0"/>
    <n v="4260"/>
    <n v="5884"/>
    <n v="3324"/>
    <n v="0.13300000000000001"/>
    <n v="0"/>
    <n v="1246.6090000000002"/>
    <n v="1246.6090000000002"/>
    <n v="1246.6090000000002"/>
    <s v=""/>
    <s v=""/>
    <s v=""/>
    <s v=""/>
    <s v=""/>
    <s v=""/>
    <n v="3719"/>
    <s v="86122"/>
    <s v="DELTA"/>
    <x v="1"/>
    <n v="0"/>
    <n v="103"/>
    <n v="0"/>
    <n v="0"/>
  </r>
  <r>
    <s v="OverStock"/>
    <s v="AOWF20S60"/>
    <x v="2"/>
    <n v="14"/>
    <n v="4.9000000000000004"/>
    <n v="0"/>
    <n v="0"/>
    <n v="0"/>
    <n v="0"/>
    <n v="0"/>
    <n v="2902"/>
    <n v="10902"/>
    <s v="Mei.Yang"/>
    <s v="MP"/>
    <s v="Slow"/>
    <s v="Sales"/>
    <m/>
    <s v="cancel all PBK , Q4 already SR "/>
    <n v="8000"/>
    <n v="0"/>
    <n v="2902"/>
    <n v="0"/>
    <n v="10902"/>
    <n v="26.9"/>
    <n v="9.4"/>
    <n v="776"/>
    <n v="2222"/>
    <n v="2.9"/>
    <n v="150"/>
    <n v="10000"/>
    <n v="10000"/>
    <n v="0"/>
    <n v="0"/>
    <n v="0.48"/>
    <n v="0"/>
    <n v="5232.96"/>
    <n v="1392.96"/>
    <n v="5232.96"/>
    <n v="0"/>
    <n v="10000"/>
    <n v="10000"/>
    <n v="10000"/>
    <n v="10000"/>
    <n v="10000"/>
    <n v="3719"/>
    <s v="86122"/>
    <s v="DELTA"/>
    <x v="1"/>
    <n v="0"/>
    <n v="103"/>
    <n v="10000"/>
    <n v="4800"/>
  </r>
  <r>
    <s v="FCST"/>
    <s v="AS3820E-ZQFT"/>
    <x v="9"/>
    <s v="前八週無拉料"/>
    <n v="0"/>
    <s v="--"/>
    <n v="0"/>
    <n v="0"/>
    <n v="0"/>
    <n v="0"/>
    <n v="0"/>
    <n v="0"/>
    <s v="Mei.Yang"/>
    <s v="MP"/>
    <s v="Checking"/>
    <s v="Sales"/>
    <m/>
    <s v="FCST:3K/total"/>
    <n v="0"/>
    <n v="0"/>
    <n v="0"/>
    <n v="0"/>
    <n v="0"/>
    <s v=""/>
    <n v="0"/>
    <n v="0"/>
    <n v="333"/>
    <s v="F"/>
    <s v="F"/>
    <n v="0"/>
    <n v="0"/>
    <n v="3000"/>
    <n v="0"/>
    <n v="0.57999999999999996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FCST"/>
    <s v="BC417143B-GIQN-E4"/>
    <x v="6"/>
    <s v="前八週無拉料"/>
    <n v="0"/>
    <s v="--"/>
    <n v="0"/>
    <n v="0"/>
    <n v="0"/>
    <n v="0"/>
    <n v="0"/>
    <n v="0"/>
    <s v="Mei.Yang"/>
    <s v="MP"/>
    <s v="Checking"/>
    <s v="Sales"/>
    <m/>
    <s v="FCS:5K/M"/>
    <n v="0"/>
    <n v="0"/>
    <n v="0"/>
    <n v="0"/>
    <n v="0"/>
    <s v=""/>
    <n v="0"/>
    <n v="0"/>
    <n v="1644"/>
    <s v="F"/>
    <s v="F"/>
    <n v="4500"/>
    <n v="5000"/>
    <n v="5300"/>
    <n v="5000"/>
    <n v="1.41"/>
    <n v="0"/>
    <n v="0"/>
    <n v="0"/>
    <n v="0"/>
    <s v=""/>
    <s v=""/>
    <s v=""/>
    <s v=""/>
    <s v=""/>
    <s v=""/>
    <n v="3715"/>
    <s v="86122"/>
    <s v="DELTA"/>
    <x v="1"/>
    <n v="0"/>
    <n v="103"/>
    <n v="0"/>
    <n v="0"/>
  </r>
  <r>
    <s v="FCST"/>
    <s v="BC57E687C-GITB-E4"/>
    <x v="6"/>
    <s v="前八週無拉料"/>
    <n v="0"/>
    <s v="--"/>
    <n v="0"/>
    <n v="0"/>
    <n v="0"/>
    <n v="0"/>
    <n v="0"/>
    <n v="0"/>
    <s v="Mei.Yang"/>
    <s v="MP"/>
    <s v="Checking"/>
    <s v="Sales"/>
    <m/>
    <s v="有出貨6000"/>
    <n v="0"/>
    <n v="0"/>
    <n v="0"/>
    <n v="0"/>
    <n v="0"/>
    <s v=""/>
    <n v="0"/>
    <n v="0"/>
    <n v="3344"/>
    <s v="F"/>
    <s v="F"/>
    <n v="11600"/>
    <n v="17500"/>
    <n v="10000"/>
    <n v="5000"/>
    <n v="3.21"/>
    <n v="0"/>
    <n v="0"/>
    <n v="0"/>
    <n v="0"/>
    <s v=""/>
    <s v=""/>
    <s v=""/>
    <s v=""/>
    <s v=""/>
    <s v=""/>
    <n v="3715"/>
    <s v="86122"/>
    <s v="DELTA"/>
    <x v="1"/>
    <n v="0"/>
    <n v="103"/>
    <n v="0"/>
    <n v="0"/>
  </r>
  <r>
    <s v="Normal"/>
    <s v="CS9729GB"/>
    <x v="7"/>
    <n v="7.2"/>
    <n v="14.8"/>
    <n v="5.2"/>
    <n v="10.5"/>
    <n v="270000"/>
    <n v="150000"/>
    <n v="0"/>
    <n v="96000"/>
    <n v="210000"/>
    <s v="Mei.Yang"/>
    <s v="MP"/>
    <s v="Checking"/>
    <s v="Sales"/>
    <m/>
    <s v="FCST:90K/M"/>
    <n v="210000"/>
    <n v="0"/>
    <n v="0"/>
    <n v="0"/>
    <n v="360000"/>
    <n v="12.4"/>
    <n v="25.3"/>
    <n v="29014"/>
    <n v="14234"/>
    <n v="0.5"/>
    <n v="100"/>
    <n v="45642"/>
    <n v="18163"/>
    <n v="64304"/>
    <n v="83935"/>
    <n v="6.3600000000000004E-2"/>
    <n v="9540"/>
    <n v="13356"/>
    <n v="0"/>
    <n v="22896"/>
    <n v="60000"/>
    <n v="91149"/>
    <n v="91149"/>
    <n v="91149"/>
    <n v="91149"/>
    <n v="91149"/>
    <n v="3715"/>
    <s v="86122"/>
    <s v="DELTA"/>
    <x v="1"/>
    <n v="0"/>
    <n v="103"/>
    <n v="0"/>
    <n v="0"/>
  </r>
  <r>
    <s v="None"/>
    <s v="CSR1010A05-IQQM-R"/>
    <x v="6"/>
    <s v="前八週無拉料"/>
    <s v="--"/>
    <s v="--"/>
    <s v="--"/>
    <n v="0"/>
    <n v="0"/>
    <n v="0"/>
    <n v="0"/>
    <n v="0"/>
    <s v=""/>
    <s v="New"/>
    <s v="Checking"/>
    <s v="Sales"/>
    <m/>
    <s v="有出貨2000"/>
    <n v="0"/>
    <n v="0"/>
    <n v="0"/>
    <n v="0"/>
    <n v="0"/>
    <s v=""/>
    <s v=""/>
    <n v="0"/>
    <s v=""/>
    <s v="E"/>
    <s v="E"/>
    <s v=""/>
    <s v=""/>
    <s v=""/>
    <s v=""/>
    <n v="0.70089999999999997"/>
    <n v="0"/>
    <n v="0"/>
    <n v="0"/>
    <n v="0"/>
    <s v=""/>
    <s v=""/>
    <s v=""/>
    <s v=""/>
    <s v=""/>
    <s v=""/>
    <n v="3715"/>
    <s v="86122"/>
    <s v="DELTA"/>
    <x v="1"/>
    <n v="0"/>
    <n v="103"/>
    <n v="0"/>
    <n v="0"/>
  </r>
  <r>
    <s v="ZeroZero"/>
    <s v="CSR1025A05-ILLQ-R"/>
    <x v="6"/>
    <s v="前八週無拉料"/>
    <s v="--"/>
    <s v="--"/>
    <s v="--"/>
    <n v="0"/>
    <n v="0"/>
    <n v="0"/>
    <n v="0"/>
    <n v="2000"/>
    <s v="Mei.Yang"/>
    <s v="New"/>
    <s v="Checking"/>
    <s v="Sales"/>
    <m/>
    <s v="wait for CSR1025 MP"/>
    <n v="2000"/>
    <n v="0"/>
    <n v="0"/>
    <n v="0"/>
    <n v="2000"/>
    <s v=""/>
    <s v=""/>
    <n v="0"/>
    <s v=""/>
    <s v="E"/>
    <s v="E"/>
    <s v=""/>
    <s v=""/>
    <s v=""/>
    <s v=""/>
    <n v="0"/>
    <n v="0"/>
    <n v="0"/>
    <n v="0"/>
    <n v="0"/>
    <s v=""/>
    <s v=""/>
    <s v=""/>
    <s v=""/>
    <s v=""/>
    <s v=""/>
    <n v="3715"/>
    <s v="86122"/>
    <s v="DELTA"/>
    <x v="0"/>
    <n v="0"/>
    <n v="103"/>
    <n v="0"/>
    <n v="0"/>
  </r>
  <r>
    <s v="OverStock"/>
    <s v="CSR6030A10-ICXJ-R"/>
    <x v="6"/>
    <n v="13.7"/>
    <n v="11.7"/>
    <n v="3.4"/>
    <n v="2.9"/>
    <n v="0"/>
    <n v="6000"/>
    <n v="6000"/>
    <n v="6000"/>
    <n v="24000"/>
    <s v="Mei.Yang"/>
    <s v="MP"/>
    <s v="Checking"/>
    <s v="Sales"/>
    <m/>
    <s v="有出貨6K"/>
    <n v="24000"/>
    <n v="0"/>
    <n v="0"/>
    <n v="0"/>
    <n v="30000"/>
    <n v="17.100000000000001"/>
    <n v="14.7"/>
    <n v="1750"/>
    <n v="2044"/>
    <n v="1.2"/>
    <n v="100"/>
    <n v="14500"/>
    <n v="3600"/>
    <n v="2300"/>
    <n v="7200"/>
    <n v="1.5238"/>
    <n v="9142.8000000000011"/>
    <n v="36571.200000000004"/>
    <n v="0"/>
    <n v="45714"/>
    <s v=""/>
    <s v=""/>
    <s v=""/>
    <s v=""/>
    <s v=""/>
    <s v=""/>
    <n v="3715"/>
    <s v="86122"/>
    <s v="DELTA"/>
    <x v="1"/>
    <n v="0"/>
    <n v="103"/>
    <n v="0"/>
    <n v="0"/>
  </r>
  <r>
    <s v="OverStock"/>
    <s v="CSR8811A12-IQQD-R"/>
    <x v="6"/>
    <n v="10.7"/>
    <n v="6.3"/>
    <n v="22.9"/>
    <n v="13.4"/>
    <n v="300000"/>
    <n v="400000"/>
    <n v="300000"/>
    <n v="324000"/>
    <n v="188000"/>
    <s v="Mei.Yang"/>
    <s v="MP"/>
    <s v="Checking"/>
    <s v="SalesPM"/>
    <m/>
    <s v="FCST:80K/M"/>
    <n v="188000"/>
    <n v="0"/>
    <n v="0"/>
    <n v="0"/>
    <n v="588000"/>
    <n v="39.299999999999997"/>
    <n v="23.1"/>
    <n v="17500"/>
    <n v="29776"/>
    <n v="1.7"/>
    <n v="100"/>
    <n v="138638"/>
    <n v="55418"/>
    <n v="185170"/>
    <n v="119961"/>
    <n v="1"/>
    <n v="400000"/>
    <n v="188000"/>
    <n v="0"/>
    <n v="588000"/>
    <n v="70000"/>
    <n v="100000"/>
    <n v="100000"/>
    <n v="100000"/>
    <n v="100000"/>
    <n v="100000"/>
    <n v="3715"/>
    <s v="86122"/>
    <s v="DELTA"/>
    <x v="1"/>
    <n v="0"/>
    <n v="103"/>
    <n v="100000"/>
    <n v="100000"/>
  </r>
  <r>
    <s v="Normal"/>
    <s v="EMMC04G-M627-A01"/>
    <x v="4"/>
    <n v="0"/>
    <s v="--"/>
    <n v="0"/>
    <s v="--"/>
    <n v="0"/>
    <n v="0"/>
    <n v="0"/>
    <n v="50376"/>
    <n v="376"/>
    <s v="Gillian"/>
    <s v="MP"/>
    <s v="Checking"/>
    <s v="Sales"/>
    <m/>
    <s v="FCST:100K/M, wait Netgear approval"/>
    <n v="376"/>
    <n v="0"/>
    <n v="0"/>
    <n v="0"/>
    <n v="376"/>
    <n v="0"/>
    <s v=""/>
    <n v="24770"/>
    <s v=""/>
    <s v="E"/>
    <s v="E"/>
    <s v=""/>
    <s v=""/>
    <s v=""/>
    <s v=""/>
    <n v="2.4205000000000001"/>
    <n v="0"/>
    <n v="910.10800000000006"/>
    <n v="0"/>
    <n v="910.10800000000006"/>
    <n v="60000"/>
    <n v="50000"/>
    <n v="50000"/>
    <n v="50000"/>
    <n v="50000"/>
    <n v="50000"/>
    <n v="3715"/>
    <s v="86122"/>
    <s v="DELTA"/>
    <x v="1"/>
    <n v="0"/>
    <n v="103"/>
    <n v="0"/>
    <n v="0"/>
  </r>
  <r>
    <s v="Normal"/>
    <s v="GN1090-WP"/>
    <x v="0"/>
    <n v="0"/>
    <n v="0"/>
    <n v="0"/>
    <n v="0"/>
    <n v="0"/>
    <n v="0"/>
    <n v="0"/>
    <n v="0"/>
    <n v="0"/>
    <s v="Mei.Yang"/>
    <s v="MP"/>
    <s v="Checking"/>
    <s v="SalesPM"/>
    <m/>
    <s v="12月底會出貨30000"/>
    <n v="0"/>
    <n v="0"/>
    <n v="0"/>
    <n v="0"/>
    <n v="0"/>
    <n v="0"/>
    <n v="0"/>
    <n v="3750"/>
    <n v="200"/>
    <n v="0.1"/>
    <n v="50"/>
    <n v="0"/>
    <n v="1800"/>
    <n v="0"/>
    <n v="0"/>
    <n v="2.4230999999999998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FCST"/>
    <s v="GN1158-INE3"/>
    <x v="0"/>
    <s v="前八週無拉料"/>
    <n v="0"/>
    <s v="--"/>
    <n v="23.2"/>
    <n v="0"/>
    <n v="5880"/>
    <n v="5880"/>
    <n v="0"/>
    <n v="0"/>
    <s v="Mei.Yang"/>
    <s v="MP"/>
    <s v="Checking"/>
    <s v="Sales"/>
    <m/>
    <s v="customer no demand"/>
    <n v="0"/>
    <n v="0"/>
    <n v="0"/>
    <n v="0"/>
    <n v="5880"/>
    <s v=""/>
    <n v="23.2"/>
    <n v="0"/>
    <n v="253"/>
    <s v="F"/>
    <s v="F"/>
    <n v="2275"/>
    <n v="0"/>
    <n v="2000"/>
    <n v="0"/>
    <n v="0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Normal"/>
    <s v="GN1159-INE3"/>
    <x v="0"/>
    <n v="0"/>
    <n v="0"/>
    <n v="12"/>
    <n v="100"/>
    <n v="0"/>
    <n v="300"/>
    <n v="300"/>
    <n v="0"/>
    <n v="0"/>
    <s v=""/>
    <s v=""/>
    <s v=""/>
    <s v=""/>
    <m/>
    <s v=""/>
    <n v="0"/>
    <n v="0"/>
    <n v="0"/>
    <n v="0"/>
    <n v="300"/>
    <n v="12"/>
    <n v="100"/>
    <n v="25"/>
    <n v="3"/>
    <n v="0.1"/>
    <n v="50"/>
    <n v="31"/>
    <n v="0"/>
    <n v="0"/>
    <n v="0"/>
    <n v="1.2598"/>
    <n v="377.94"/>
    <n v="0"/>
    <n v="0"/>
    <n v="377.94"/>
    <s v=""/>
    <s v=""/>
    <s v=""/>
    <s v=""/>
    <s v=""/>
    <s v=""/>
    <n v="3719"/>
    <s v="86122"/>
    <s v="DELTA"/>
    <x v="1"/>
    <n v="0"/>
    <n v="103"/>
    <n v="0"/>
    <n v="0"/>
  </r>
  <r>
    <s v="Normal"/>
    <s v="GN1190-WP"/>
    <x v="0"/>
    <n v="9.4"/>
    <n v="176.3"/>
    <n v="0"/>
    <n v="0"/>
    <n v="0"/>
    <n v="0"/>
    <n v="0"/>
    <n v="35250"/>
    <n v="35250"/>
    <s v="Mei.Yang"/>
    <s v="MP"/>
    <s v="Checking"/>
    <s v="SalesPM"/>
    <m/>
    <s v="12月底會出貨30000"/>
    <n v="35250"/>
    <n v="0"/>
    <n v="0"/>
    <n v="0"/>
    <n v="35250"/>
    <n v="9.4"/>
    <n v="176.3"/>
    <n v="3750"/>
    <n v="200"/>
    <n v="0.1"/>
    <n v="50"/>
    <n v="0"/>
    <n v="1800"/>
    <n v="0"/>
    <n v="0"/>
    <n v="2.4891000000000001"/>
    <n v="0"/>
    <n v="87740.775000000009"/>
    <n v="0"/>
    <n v="87740.775000000009"/>
    <s v=""/>
    <s v=""/>
    <s v=""/>
    <s v=""/>
    <s v=""/>
    <s v=""/>
    <n v="3719"/>
    <s v="86122"/>
    <s v="DELTA"/>
    <x v="1"/>
    <n v="0"/>
    <n v="103"/>
    <n v="0"/>
    <n v="0"/>
  </r>
  <r>
    <s v="OverStock"/>
    <s v="GN2104R3BINE3"/>
    <x v="0"/>
    <n v="8"/>
    <n v="5.7"/>
    <n v="9.1"/>
    <n v="6.5"/>
    <n v="5460"/>
    <n v="2912"/>
    <n v="2912"/>
    <n v="0"/>
    <n v="2548"/>
    <s v="Mei.Yang"/>
    <s v="MP"/>
    <s v="Checking"/>
    <s v="Sales"/>
    <m/>
    <s v="firm order"/>
    <n v="2548"/>
    <n v="0"/>
    <n v="0"/>
    <n v="0"/>
    <n v="5460"/>
    <n v="17.100000000000001"/>
    <n v="12.3"/>
    <n v="319"/>
    <n v="445"/>
    <n v="1.4"/>
    <n v="100"/>
    <n v="0"/>
    <n v="1456"/>
    <n v="2548"/>
    <n v="0"/>
    <n v="13.299200000000001"/>
    <n v="38727.270400000001"/>
    <n v="33886.361600000004"/>
    <n v="0"/>
    <n v="72613.631999999998"/>
    <s v=""/>
    <s v=""/>
    <s v=""/>
    <s v=""/>
    <s v=""/>
    <s v=""/>
    <n v="3719"/>
    <s v="86122"/>
    <s v="DELTA"/>
    <x v="1"/>
    <n v="0"/>
    <n v="103"/>
    <n v="0"/>
    <n v="0"/>
  </r>
  <r>
    <s v="ZeroZero"/>
    <s v="GN2105-IBE3"/>
    <x v="0"/>
    <s v="前八週無拉料"/>
    <s v="--"/>
    <s v="--"/>
    <s v="--"/>
    <n v="0"/>
    <n v="20"/>
    <n v="0"/>
    <n v="0"/>
    <n v="0"/>
    <s v=""/>
    <s v=""/>
    <s v=""/>
    <s v=""/>
    <m/>
    <s v=""/>
    <n v="0"/>
    <n v="0"/>
    <n v="0"/>
    <n v="0"/>
    <n v="20"/>
    <s v=""/>
    <s v=""/>
    <n v="0"/>
    <s v=""/>
    <s v="E"/>
    <s v="E"/>
    <s v=""/>
    <s v=""/>
    <s v=""/>
    <s v=""/>
    <n v="0"/>
    <n v="0"/>
    <n v="0"/>
    <n v="0"/>
    <n v="0"/>
    <s v=""/>
    <s v=""/>
    <s v=""/>
    <s v=""/>
    <s v=""/>
    <s v=""/>
    <n v="3719"/>
    <s v="86122"/>
    <s v="DELTA"/>
    <x v="0"/>
    <n v="0"/>
    <n v="103"/>
    <n v="0"/>
    <n v="0"/>
  </r>
  <r>
    <s v="OverStock"/>
    <s v="GS2961-IBE3"/>
    <x v="0"/>
    <n v="12"/>
    <n v="7.8"/>
    <n v="12"/>
    <n v="7.8"/>
    <n v="1008"/>
    <n v="504"/>
    <n v="504"/>
    <n v="0"/>
    <n v="504"/>
    <s v="Mei.Yang"/>
    <s v="MP"/>
    <s v="Checking"/>
    <s v="Sales"/>
    <m/>
    <s v="FCST:336/M"/>
    <n v="504"/>
    <n v="0"/>
    <n v="0"/>
    <n v="0"/>
    <n v="1008"/>
    <n v="24"/>
    <n v="15.5"/>
    <n v="42"/>
    <n v="65"/>
    <n v="1.5"/>
    <n v="100"/>
    <n v="331"/>
    <n v="199"/>
    <n v="276"/>
    <n v="619"/>
    <n v="30.24"/>
    <n v="15240.96"/>
    <n v="15240.96"/>
    <n v="0"/>
    <n v="30481.919999999998"/>
    <n v="246"/>
    <n v="133"/>
    <n v="133"/>
    <n v="133"/>
    <n v="133"/>
    <n v="133"/>
    <n v="3719"/>
    <s v="86122"/>
    <s v="DELTA"/>
    <x v="1"/>
    <n v="0"/>
    <n v="103"/>
    <n v="0"/>
    <n v="0"/>
  </r>
  <r>
    <s v="Normal"/>
    <s v="GS2978-CTE3"/>
    <x v="0"/>
    <n v="11.9"/>
    <n v="11.5"/>
    <n v="0"/>
    <n v="0"/>
    <n v="500"/>
    <n v="0"/>
    <n v="0"/>
    <n v="250"/>
    <n v="750"/>
    <s v="Mei.Yang"/>
    <s v="MP"/>
    <s v="Checking"/>
    <s v="Sales"/>
    <m/>
    <s v="fcst: 336/M"/>
    <n v="750"/>
    <n v="0"/>
    <n v="0"/>
    <n v="0"/>
    <n v="750"/>
    <n v="11.9"/>
    <n v="11.5"/>
    <n v="63"/>
    <n v="65"/>
    <n v="1"/>
    <n v="100"/>
    <n v="331"/>
    <n v="199"/>
    <n v="276"/>
    <n v="619"/>
    <n v="5.87"/>
    <n v="0"/>
    <n v="4402.5"/>
    <n v="0"/>
    <n v="4402.5"/>
    <s v=""/>
    <s v=""/>
    <s v=""/>
    <s v=""/>
    <s v=""/>
    <s v=""/>
    <n v="3719"/>
    <s v="86122"/>
    <s v="DELTA"/>
    <x v="1"/>
    <n v="0"/>
    <n v="103"/>
    <n v="0"/>
    <n v="0"/>
  </r>
  <r>
    <s v="FCST"/>
    <s v="HR1001BGS-Z"/>
    <x v="1"/>
    <s v="前八週無拉料"/>
    <n v="0"/>
    <s v="--"/>
    <n v="30.7"/>
    <n v="10000"/>
    <n v="7500"/>
    <n v="2500"/>
    <n v="0"/>
    <n v="0"/>
    <s v="Gillian"/>
    <s v="MP"/>
    <s v="Checking"/>
    <s v="Sales"/>
    <m/>
    <s v="FCST:2.5K in Mar"/>
    <n v="0"/>
    <n v="0"/>
    <n v="0"/>
    <n v="0"/>
    <n v="7500"/>
    <s v=""/>
    <n v="30.7"/>
    <n v="0"/>
    <n v="244"/>
    <s v="F"/>
    <s v="F"/>
    <n v="2170"/>
    <n v="25"/>
    <n v="0"/>
    <n v="0"/>
    <n v="0.28499999999999998"/>
    <n v="2137.5"/>
    <n v="0"/>
    <n v="0"/>
    <n v="2137.5"/>
    <s v=""/>
    <s v=""/>
    <s v=""/>
    <s v=""/>
    <s v=""/>
    <s v=""/>
    <n v="3715"/>
    <s v="86122"/>
    <s v="DELTA"/>
    <x v="1"/>
    <n v="0"/>
    <n v="103"/>
    <n v="0"/>
    <n v="0"/>
  </r>
  <r>
    <s v="OverStock"/>
    <s v="LC03-6.TBT"/>
    <x v="0"/>
    <n v="19.5"/>
    <n v="68.599999999999994"/>
    <n v="2.7"/>
    <n v="9.4"/>
    <n v="6000"/>
    <n v="5000"/>
    <n v="5000"/>
    <n v="31000"/>
    <n v="36500"/>
    <s v="Mei.Yang"/>
    <s v="MP"/>
    <s v="Checking"/>
    <s v="Sales"/>
    <m/>
    <s v="FCSt:5K/M"/>
    <n v="36500"/>
    <n v="0"/>
    <n v="0"/>
    <n v="0"/>
    <n v="41500"/>
    <n v="22.1"/>
    <n v="78"/>
    <n v="1875"/>
    <n v="532"/>
    <n v="0.3"/>
    <n v="50"/>
    <n v="4320"/>
    <n v="432"/>
    <n v="9276"/>
    <n v="7096"/>
    <n v="0.19839999999999999"/>
    <n v="992"/>
    <n v="7241.5999999999995"/>
    <n v="0"/>
    <n v="8233.6"/>
    <s v=""/>
    <s v=""/>
    <s v=""/>
    <s v=""/>
    <s v=""/>
    <s v=""/>
    <n v="3719"/>
    <s v="86122"/>
    <s v="DELTA"/>
    <x v="1"/>
    <n v="0"/>
    <n v="103"/>
    <n v="0"/>
    <n v="0"/>
  </r>
  <r>
    <s v="None"/>
    <s v="LCDA15C-6.TBT"/>
    <x v="0"/>
    <s v="前八週無拉料"/>
    <s v="--"/>
    <s v="--"/>
    <s v="--"/>
    <n v="0"/>
    <n v="0"/>
    <n v="0"/>
    <n v="0"/>
    <n v="0"/>
    <s v="Mei.Yang"/>
    <s v="MP"/>
    <s v="Checking"/>
    <s v="Sales"/>
    <m/>
    <s v="DELTA無庫存"/>
    <n v="0"/>
    <n v="0"/>
    <n v="0"/>
    <n v="0"/>
    <n v="0"/>
    <s v=""/>
    <s v=""/>
    <n v="0"/>
    <n v="0"/>
    <s v="E"/>
    <s v="E"/>
    <n v="0"/>
    <n v="0"/>
    <n v="0"/>
    <n v="0"/>
    <n v="1.1587000000000001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OverStock"/>
    <s v="MP111DS-LF-Z"/>
    <x v="1"/>
    <n v="23.4"/>
    <n v="32.700000000000003"/>
    <n v="8"/>
    <n v="11.2"/>
    <n v="7500"/>
    <n v="2500"/>
    <n v="2500"/>
    <n v="2325"/>
    <n v="7325"/>
    <s v="Gillian"/>
    <s v="MP"/>
    <s v="Checking"/>
    <s v="Sales"/>
    <m/>
    <s v="FCST:1K/M"/>
    <n v="5000"/>
    <n v="0"/>
    <n v="2325"/>
    <n v="0"/>
    <n v="9825"/>
    <n v="31.4"/>
    <n v="43.9"/>
    <n v="313"/>
    <n v="224"/>
    <n v="0.7"/>
    <n v="100"/>
    <n v="1003"/>
    <n v="1010"/>
    <n v="1010"/>
    <n v="0"/>
    <n v="0.1368"/>
    <n v="342"/>
    <n v="1002.0600000000001"/>
    <n v="318.06"/>
    <n v="1344.06"/>
    <n v="0"/>
    <n v="1000"/>
    <n v="1000"/>
    <n v="1000"/>
    <n v="1000"/>
    <n v="1000"/>
    <n v="3715"/>
    <s v="86122"/>
    <s v="DELTA"/>
    <x v="1"/>
    <n v="0"/>
    <n v="103"/>
    <n v="0"/>
    <n v="0"/>
  </r>
  <r>
    <s v="Normal"/>
    <s v="MP1423DN-LF-Z"/>
    <x v="1"/>
    <n v="4.3"/>
    <s v="--"/>
    <n v="0"/>
    <s v="--"/>
    <n v="0"/>
    <n v="0"/>
    <n v="0"/>
    <n v="5626"/>
    <n v="626"/>
    <s v="Gillian"/>
    <s v="MP"/>
    <s v="Checking"/>
    <s v="Sales"/>
    <m/>
    <s v="FCST:2K/M"/>
    <n v="0"/>
    <n v="0"/>
    <n v="626"/>
    <n v="0"/>
    <n v="626"/>
    <n v="4.3"/>
    <s v=""/>
    <n v="146"/>
    <n v="0"/>
    <s v="E"/>
    <s v="E"/>
    <n v="0"/>
    <n v="0"/>
    <n v="0"/>
    <n v="0"/>
    <n v="0.1278"/>
    <n v="0"/>
    <n v="80.002799999999993"/>
    <n v="80.002799999999993"/>
    <n v="80.002799999999993"/>
    <s v=""/>
    <s v=""/>
    <s v=""/>
    <s v=""/>
    <s v=""/>
    <s v=""/>
    <n v="3715"/>
    <s v="86122"/>
    <s v="DELTA"/>
    <x v="1"/>
    <n v="0"/>
    <n v="103"/>
    <n v="0"/>
    <n v="0"/>
  </r>
  <r>
    <s v="OverStock"/>
    <s v="MP1470GJ-Z"/>
    <x v="1"/>
    <n v="7.7"/>
    <n v="10"/>
    <n v="11.1"/>
    <n v="14.5"/>
    <n v="375000"/>
    <n v="435000"/>
    <n v="315000"/>
    <n v="296323"/>
    <n v="302323"/>
    <s v="Gillian"/>
    <s v="MP"/>
    <s v="Checking"/>
    <s v="Sales"/>
    <m/>
    <s v="FCST:150K/M"/>
    <n v="142180"/>
    <n v="0"/>
    <n v="160143"/>
    <n v="0"/>
    <n v="737323"/>
    <n v="18.8"/>
    <n v="24.5"/>
    <n v="39316"/>
    <n v="30096"/>
    <n v="0.8"/>
    <n v="100"/>
    <n v="165307"/>
    <n v="73148"/>
    <n v="108366"/>
    <n v="132327"/>
    <n v="5.3600000000000002E-2"/>
    <n v="23316"/>
    <n v="16204.5128"/>
    <n v="8583.6648000000005"/>
    <n v="39520.512800000004"/>
    <n v="140000"/>
    <n v="150000"/>
    <n v="150000"/>
    <n v="150000"/>
    <n v="150000"/>
    <n v="150000"/>
    <n v="3715"/>
    <s v="86122"/>
    <s v="DELTA"/>
    <x v="1"/>
    <n v="0"/>
    <n v="103"/>
    <n v="0"/>
    <n v="0"/>
  </r>
  <r>
    <s v="Normal"/>
    <s v="MP1471AGJ-Z"/>
    <x v="1"/>
    <n v="5.5"/>
    <n v="6.1"/>
    <n v="9.6999999999999993"/>
    <n v="10.8"/>
    <n v="42000"/>
    <n v="30000"/>
    <n v="30000"/>
    <n v="10900"/>
    <n v="16900"/>
    <s v="Gillian"/>
    <s v="MP"/>
    <s v="Checking"/>
    <s v="Sales"/>
    <m/>
    <s v="FCST:20K/M"/>
    <n v="12000"/>
    <n v="0"/>
    <n v="4900"/>
    <n v="0"/>
    <n v="46900"/>
    <n v="15.2"/>
    <n v="16.899999999999999"/>
    <n v="3083"/>
    <n v="2773"/>
    <n v="0.9"/>
    <n v="100"/>
    <n v="10310"/>
    <n v="5650"/>
    <n v="9748"/>
    <n v="10022"/>
    <n v="6.5100000000000005E-2"/>
    <n v="1953.0000000000002"/>
    <n v="1100.19"/>
    <n v="318.99"/>
    <n v="3053.19"/>
    <n v="9000"/>
    <n v="9000"/>
    <n v="9000"/>
    <n v="9000"/>
    <n v="9000"/>
    <n v="9000"/>
    <n v="3715"/>
    <s v="86122"/>
    <s v="DELTA"/>
    <x v="1"/>
    <n v="0"/>
    <n v="103"/>
    <n v="0"/>
    <n v="0"/>
  </r>
  <r>
    <s v="OverStock"/>
    <s v="MP1471GJ-Z"/>
    <x v="1"/>
    <n v="4.0999999999999996"/>
    <n v="3.2"/>
    <n v="12.4"/>
    <n v="9.6999999999999993"/>
    <n v="45000"/>
    <n v="48000"/>
    <n v="39000"/>
    <n v="18728"/>
    <n v="15728"/>
    <s v="Gillian"/>
    <s v="MP"/>
    <s v="Checking"/>
    <s v="Sales"/>
    <m/>
    <s v="FCST:20K/M"/>
    <n v="9000"/>
    <n v="0"/>
    <n v="6728"/>
    <n v="0"/>
    <n v="63728"/>
    <n v="16.399999999999999"/>
    <n v="12.9"/>
    <n v="3881"/>
    <n v="4940"/>
    <n v="1.3"/>
    <n v="100"/>
    <n v="27758"/>
    <n v="4600"/>
    <n v="14200"/>
    <n v="12110"/>
    <n v="7.8899999999999998E-2"/>
    <n v="3787.2"/>
    <n v="1240.9392"/>
    <n v="530.83920000000001"/>
    <n v="5028.1391999999996"/>
    <n v="15000"/>
    <n v="15000"/>
    <n v="15000"/>
    <n v="15000"/>
    <n v="15000"/>
    <n v="15000"/>
    <n v="3715"/>
    <s v="86122"/>
    <s v="DELTA"/>
    <x v="1"/>
    <n v="0"/>
    <n v="103"/>
    <n v="0"/>
    <n v="0"/>
  </r>
  <r>
    <s v="Normal"/>
    <s v="MP1474DJ-LF-Z"/>
    <x v="1"/>
    <n v="6.8"/>
    <n v="7.1"/>
    <n v="6.8"/>
    <n v="7.1"/>
    <n v="15000"/>
    <n v="15000"/>
    <n v="15000"/>
    <n v="48020"/>
    <n v="15020"/>
    <s v="Gillian"/>
    <s v="MP"/>
    <s v="Checking"/>
    <s v="Sales"/>
    <m/>
    <s v="FCST:10K/M"/>
    <n v="0"/>
    <n v="0"/>
    <n v="15020"/>
    <n v="0"/>
    <n v="30020"/>
    <n v="13.6"/>
    <n v="14.2"/>
    <n v="2210"/>
    <n v="2110"/>
    <n v="1"/>
    <n v="100"/>
    <n v="12190"/>
    <n v="2740"/>
    <n v="11510"/>
    <n v="16330"/>
    <n v="7.7499999999999999E-2"/>
    <n v="1162.5"/>
    <n v="1164.05"/>
    <n v="1164.05"/>
    <n v="2326.5500000000002"/>
    <n v="9000"/>
    <n v="9000"/>
    <n v="9000"/>
    <n v="9000"/>
    <n v="9000"/>
    <n v="9000"/>
    <n v="3715"/>
    <s v="86122"/>
    <s v="DELTA"/>
    <x v="1"/>
    <n v="0"/>
    <n v="103"/>
    <n v="0"/>
    <n v="0"/>
  </r>
  <r>
    <s v="Normal"/>
    <s v="MP1475SGJ-Z"/>
    <x v="1"/>
    <n v="11.2"/>
    <n v="13.9"/>
    <n v="3.8"/>
    <n v="4.7"/>
    <n v="6000"/>
    <n v="3000"/>
    <n v="3000"/>
    <n v="5895"/>
    <n v="8895"/>
    <s v="Gillian"/>
    <s v="MP"/>
    <s v="Checking"/>
    <s v="Sales"/>
    <m/>
    <s v="FCST:3K/M"/>
    <n v="6500"/>
    <n v="0"/>
    <n v="2395"/>
    <n v="0"/>
    <n v="11895"/>
    <n v="14.9"/>
    <n v="18.600000000000001"/>
    <n v="796"/>
    <n v="641"/>
    <n v="0.8"/>
    <n v="100"/>
    <n v="5775"/>
    <n v="0"/>
    <n v="0"/>
    <n v="0"/>
    <n v="8.0699999999999994E-2"/>
    <n v="242.1"/>
    <n v="717.8264999999999"/>
    <n v="193.2765"/>
    <n v="959.92649999999992"/>
    <s v=""/>
    <s v=""/>
    <s v=""/>
    <s v=""/>
    <s v=""/>
    <s v=""/>
    <n v="3715"/>
    <s v="86122"/>
    <s v="DELTA"/>
    <x v="1"/>
    <n v="0"/>
    <n v="103"/>
    <n v="0"/>
    <n v="0"/>
  </r>
  <r>
    <s v="OverStock"/>
    <s v="MP1482DS-C165-LF-Z"/>
    <x v="1"/>
    <n v="14"/>
    <n v="3.7"/>
    <n v="49.7"/>
    <n v="13.2"/>
    <n v="710000"/>
    <n v="580000"/>
    <n v="480000"/>
    <n v="208311"/>
    <n v="163311"/>
    <s v="Gillian"/>
    <s v="MP"/>
    <s v="Checking"/>
    <s v="Sales"/>
    <m/>
    <s v="FCST:150K/M"/>
    <n v="55000"/>
    <n v="0"/>
    <n v="108311"/>
    <n v="0"/>
    <n v="743311"/>
    <n v="63.7"/>
    <n v="17"/>
    <n v="11673"/>
    <n v="43846"/>
    <n v="3.8"/>
    <n v="150"/>
    <n v="239923"/>
    <n v="47114"/>
    <n v="148056"/>
    <n v="192654"/>
    <n v="7.6300000000000007E-2"/>
    <n v="44254.000000000007"/>
    <n v="12460.629300000001"/>
    <n v="8264.1293000000005"/>
    <n v="56714.629300000008"/>
    <n v="150000"/>
    <n v="150000"/>
    <n v="150000"/>
    <n v="150000"/>
    <n v="150000"/>
    <n v="150000"/>
    <n v="3715"/>
    <s v="86122"/>
    <s v="DELTA"/>
    <x v="1"/>
    <n v="0"/>
    <n v="103"/>
    <n v="0"/>
    <n v="0"/>
  </r>
  <r>
    <s v="OverStock"/>
    <s v="MP1484EN-C166-LF-Z"/>
    <x v="1"/>
    <n v="7.8"/>
    <n v="7"/>
    <n v="12.7"/>
    <n v="11.3"/>
    <n v="290000"/>
    <n v="200000"/>
    <n v="140000"/>
    <n v="67890"/>
    <n v="122890"/>
    <s v="Gillian"/>
    <s v="MP"/>
    <s v="Checking"/>
    <s v="Sales"/>
    <m/>
    <s v="FCST:100K/M"/>
    <n v="55000"/>
    <n v="0"/>
    <n v="67890"/>
    <n v="0"/>
    <n v="322890"/>
    <n v="20.5"/>
    <n v="18.3"/>
    <n v="15786"/>
    <n v="17658"/>
    <n v="1.1000000000000001"/>
    <n v="100"/>
    <n v="98163"/>
    <n v="8673"/>
    <n v="57522"/>
    <n v="79626"/>
    <n v="9.2299999999999993E-2"/>
    <n v="18460"/>
    <n v="11342.746999999999"/>
    <n v="6266.2469999999994"/>
    <n v="29802.746999999999"/>
    <n v="90000"/>
    <n v="90000"/>
    <n v="90000"/>
    <n v="90000"/>
    <n v="90000"/>
    <n v="90000"/>
    <n v="3715"/>
    <s v="86122"/>
    <s v="DELTA"/>
    <x v="1"/>
    <n v="0"/>
    <n v="103"/>
    <n v="0"/>
    <n v="0"/>
  </r>
  <r>
    <s v="OverStock"/>
    <s v="MP1492DS-LF-Z"/>
    <x v="1"/>
    <n v="197.2"/>
    <n v="111.2"/>
    <n v="0"/>
    <n v="0"/>
    <n v="0"/>
    <n v="0"/>
    <n v="0"/>
    <n v="76505"/>
    <n v="76505"/>
    <s v="Gillian"/>
    <s v="MP"/>
    <s v="Checking"/>
    <s v="Sales"/>
    <m/>
    <s v="FCST: 3K/M"/>
    <n v="72500"/>
    <n v="0"/>
    <n v="4005"/>
    <n v="0"/>
    <n v="76505"/>
    <n v="197.2"/>
    <n v="111.2"/>
    <n v="388"/>
    <n v="688"/>
    <n v="1.8"/>
    <n v="100"/>
    <n v="3964"/>
    <n v="1006"/>
    <n v="2682"/>
    <n v="890"/>
    <n v="0.11600000000000001"/>
    <n v="0"/>
    <n v="8874.58"/>
    <n v="464.58000000000004"/>
    <n v="8874.58"/>
    <n v="3000"/>
    <n v="6000"/>
    <n v="6000"/>
    <n v="6000"/>
    <n v="6000"/>
    <n v="6000"/>
    <n v="3715"/>
    <s v="86122"/>
    <s v="DELTA"/>
    <x v="1"/>
    <n v="0"/>
    <n v="103"/>
    <n v="0"/>
    <n v="0"/>
  </r>
  <r>
    <s v="OverStock"/>
    <s v="MP1498DJ-LF-Z"/>
    <x v="1"/>
    <n v="7.9"/>
    <n v="4.8"/>
    <n v="31.8"/>
    <n v="19.100000000000001"/>
    <n v="2670000"/>
    <n v="2970000"/>
    <n v="1080000"/>
    <n v="381279"/>
    <n v="741279"/>
    <s v="Gillian"/>
    <s v="MP"/>
    <s v="Checking"/>
    <s v="Sales"/>
    <m/>
    <s v="FCST:400K/M"/>
    <n v="360000"/>
    <n v="0"/>
    <n v="381279"/>
    <n v="0"/>
    <n v="3711279"/>
    <n v="46.2"/>
    <n v="27.8"/>
    <n v="93364"/>
    <n v="155129"/>
    <n v="1.7"/>
    <n v="100"/>
    <n v="733428"/>
    <n v="259290"/>
    <n v="962238"/>
    <n v="699965"/>
    <n v="8.5699999999999998E-2"/>
    <n v="254529"/>
    <n v="63527.6103"/>
    <n v="32675.6103"/>
    <n v="318056.6103"/>
    <n v="600000"/>
    <n v="600000"/>
    <n v="600000"/>
    <n v="600000"/>
    <n v="600000"/>
    <n v="600000"/>
    <n v="3715"/>
    <s v="86122"/>
    <s v="DELTA"/>
    <x v="1"/>
    <n v="0"/>
    <n v="103"/>
    <n v="600000"/>
    <n v="51420"/>
  </r>
  <r>
    <s v="FCST"/>
    <s v="MP1499GD-Z"/>
    <x v="1"/>
    <s v="前八週無拉料"/>
    <n v="0"/>
    <s v="--"/>
    <n v="0"/>
    <n v="0"/>
    <n v="0"/>
    <n v="0"/>
    <n v="0"/>
    <n v="0"/>
    <s v="Gillian"/>
    <s v="New"/>
    <s v="Checking"/>
    <s v="Sales"/>
    <m/>
    <s v="FCST:500pcs/M"/>
    <n v="0"/>
    <n v="0"/>
    <n v="0"/>
    <n v="0"/>
    <n v="0"/>
    <s v=""/>
    <n v="0"/>
    <n v="0"/>
    <n v="44"/>
    <s v="F"/>
    <s v="F"/>
    <n v="0"/>
    <n v="100"/>
    <n v="450"/>
    <n v="150"/>
    <n v="0.1479"/>
    <n v="0"/>
    <n v="0"/>
    <n v="0"/>
    <n v="0"/>
    <s v=""/>
    <s v=""/>
    <s v=""/>
    <s v=""/>
    <s v=""/>
    <s v=""/>
    <n v="3715"/>
    <s v="86122"/>
    <s v="DELTA"/>
    <x v="1"/>
    <n v="0"/>
    <n v="103"/>
    <n v="0"/>
    <n v="0"/>
  </r>
  <r>
    <s v="OverStock"/>
    <s v="MP1584EN-C461-LF-Z"/>
    <x v="1"/>
    <n v="5.7"/>
    <n v="4.4000000000000004"/>
    <n v="32.1"/>
    <n v="24.9"/>
    <n v="310000"/>
    <n v="470000"/>
    <n v="310000"/>
    <n v="100645"/>
    <n v="83215"/>
    <s v="Gillian"/>
    <s v="MP"/>
    <s v="Checking"/>
    <s v="Sales"/>
    <m/>
    <s v="FCST:80K/M"/>
    <n v="0"/>
    <n v="0"/>
    <n v="83215"/>
    <n v="0"/>
    <n v="553215"/>
    <n v="37.700000000000003"/>
    <n v="29.3"/>
    <n v="14662"/>
    <n v="18867"/>
    <n v="1.3"/>
    <n v="100"/>
    <n v="81527"/>
    <n v="36348"/>
    <n v="113342"/>
    <n v="74536"/>
    <n v="0.19109999999999999"/>
    <n v="89817"/>
    <n v="15902.386499999999"/>
    <n v="15902.386499999999"/>
    <n v="105719.38649999999"/>
    <n v="80000"/>
    <n v="80000"/>
    <n v="80000"/>
    <n v="80000"/>
    <n v="80000"/>
    <n v="80000"/>
    <n v="3715"/>
    <s v="86122"/>
    <s v="DELTA"/>
    <x v="1"/>
    <n v="0"/>
    <n v="103"/>
    <n v="0"/>
    <n v="0"/>
  </r>
  <r>
    <s v="OverStock"/>
    <s v="MP1584EN-LF-Z"/>
    <x v="1"/>
    <n v="19"/>
    <n v="15.3"/>
    <n v="0"/>
    <n v="0"/>
    <n v="0"/>
    <n v="0"/>
    <n v="0"/>
    <n v="5100"/>
    <n v="5100"/>
    <s v="Gillian"/>
    <s v="New"/>
    <s v="Checking"/>
    <s v="Sales"/>
    <m/>
    <s v="sample for Delta"/>
    <n v="5100"/>
    <n v="0"/>
    <n v="0"/>
    <n v="0"/>
    <n v="5100"/>
    <n v="19"/>
    <n v="15.3"/>
    <n v="269"/>
    <n v="333"/>
    <n v="1.2"/>
    <n v="100"/>
    <n v="0"/>
    <n v="0"/>
    <n v="3000"/>
    <n v="0"/>
    <n v="0.182"/>
    <n v="0"/>
    <n v="928.19999999999993"/>
    <n v="0"/>
    <n v="928.19999999999993"/>
    <s v=""/>
    <s v=""/>
    <s v=""/>
    <s v=""/>
    <s v=""/>
    <s v=""/>
    <n v="3715"/>
    <s v="86122"/>
    <s v="DELTA"/>
    <x v="1"/>
    <n v="0"/>
    <n v="103"/>
    <n v="0"/>
    <n v="0"/>
  </r>
  <r>
    <s v="OverStock"/>
    <s v="MP1601GTF-Z"/>
    <x v="1"/>
    <n v="526.29999999999995"/>
    <n v="23"/>
    <n v="0"/>
    <n v="0"/>
    <n v="0"/>
    <n v="0"/>
    <n v="0"/>
    <n v="10000"/>
    <n v="10000"/>
    <s v="Gillian"/>
    <s v="MP"/>
    <s v="Checking"/>
    <s v="Sales"/>
    <m/>
    <s v="FCST:200pcs/M"/>
    <n v="10000"/>
    <n v="0"/>
    <n v="0"/>
    <n v="0"/>
    <n v="10000"/>
    <n v="526.29999999999995"/>
    <n v="23"/>
    <n v="19"/>
    <n v="435"/>
    <n v="22.9"/>
    <n v="150"/>
    <n v="3362"/>
    <n v="50"/>
    <n v="2520"/>
    <n v="505"/>
    <n v="3.4099999999999998E-2"/>
    <n v="0"/>
    <n v="341"/>
    <n v="0"/>
    <n v="341"/>
    <s v=""/>
    <s v=""/>
    <s v=""/>
    <s v=""/>
    <s v=""/>
    <s v=""/>
    <n v="3715"/>
    <s v="86122"/>
    <s v="DELTA"/>
    <x v="1"/>
    <n v="0"/>
    <n v="103"/>
    <n v="0"/>
    <n v="0"/>
  </r>
  <r>
    <s v="OverStock"/>
    <s v="MP1652GTF-Z"/>
    <x v="1"/>
    <n v="1042.0999999999999"/>
    <s v="--"/>
    <n v="0"/>
    <s v="--"/>
    <n v="0"/>
    <n v="0"/>
    <n v="0"/>
    <n v="39700"/>
    <n v="39600"/>
    <s v="Gillian"/>
    <s v="New"/>
    <s v="Checking"/>
    <s v="Sales"/>
    <m/>
    <s v="will transfer 30K to foxcon"/>
    <n v="39600"/>
    <n v="0"/>
    <n v="0"/>
    <n v="0"/>
    <n v="39600"/>
    <n v="1042.0999999999999"/>
    <s v=""/>
    <n v="38"/>
    <s v=""/>
    <s v="E"/>
    <s v="E"/>
    <s v=""/>
    <s v=""/>
    <s v=""/>
    <s v=""/>
    <n v="4.87E-2"/>
    <n v="0"/>
    <n v="1928.52"/>
    <n v="0"/>
    <n v="1928.52"/>
    <s v=""/>
    <s v=""/>
    <s v=""/>
    <s v=""/>
    <s v=""/>
    <s v=""/>
    <n v="3715"/>
    <s v="86122"/>
    <s v="DELTA"/>
    <x v="1"/>
    <n v="0"/>
    <n v="103"/>
    <n v="0"/>
    <n v="0"/>
  </r>
  <r>
    <s v="FCST"/>
    <s v="MP18021HQ-A-LF-Z"/>
    <x v="1"/>
    <s v="前八週無拉料"/>
    <n v="3.4"/>
    <s v="--"/>
    <n v="0"/>
    <n v="0"/>
    <n v="0"/>
    <n v="0"/>
    <n v="5000"/>
    <n v="15000"/>
    <s v="Gillian"/>
    <s v="New"/>
    <s v="Checking"/>
    <s v="Sales"/>
    <m/>
    <s v="TH"/>
    <n v="15000"/>
    <n v="0"/>
    <n v="0"/>
    <n v="0"/>
    <n v="15000"/>
    <s v=""/>
    <n v="3.4"/>
    <n v="0"/>
    <n v="4400"/>
    <s v="F"/>
    <s v="F"/>
    <n v="26900"/>
    <n v="12700"/>
    <n v="0"/>
    <n v="0"/>
    <n v="0.25119999999999998"/>
    <n v="0"/>
    <n v="3767.9999999999995"/>
    <n v="0"/>
    <n v="3767.9999999999995"/>
    <s v=""/>
    <s v=""/>
    <s v=""/>
    <s v=""/>
    <s v=""/>
    <s v=""/>
    <n v="3715"/>
    <s v="86122"/>
    <s v="DELTA"/>
    <x v="1"/>
    <n v="0"/>
    <n v="103"/>
    <n v="0"/>
    <n v="0"/>
  </r>
  <r>
    <s v="Normal"/>
    <s v="MP1907AGQ-Z"/>
    <x v="1"/>
    <n v="0"/>
    <n v="0"/>
    <n v="0"/>
    <n v="0"/>
    <n v="0"/>
    <n v="0"/>
    <n v="0"/>
    <n v="5000"/>
    <n v="0"/>
    <s v="Gillian"/>
    <n v="0"/>
    <n v="0"/>
    <n v="0"/>
    <m/>
    <s v="TH用料"/>
    <n v="0"/>
    <n v="0"/>
    <n v="0"/>
    <n v="0"/>
    <n v="0"/>
    <n v="0"/>
    <n v="0"/>
    <n v="14375"/>
    <n v="43071"/>
    <n v="3"/>
    <n v="150"/>
    <n v="243685"/>
    <n v="136840"/>
    <n v="7110"/>
    <n v="27960"/>
    <n v="0.17119999999999999"/>
    <n v="0"/>
    <n v="0"/>
    <n v="0"/>
    <n v="0"/>
    <s v=""/>
    <s v=""/>
    <s v=""/>
    <s v=""/>
    <s v=""/>
    <s v=""/>
    <n v="3715"/>
    <s v="86122"/>
    <s v="DELTA"/>
    <x v="1"/>
    <n v="0"/>
    <n v="103"/>
    <n v="0"/>
    <n v="0"/>
  </r>
  <r>
    <s v="Normal"/>
    <s v="MP1907GQ-Z"/>
    <x v="1"/>
    <n v="0"/>
    <n v="0"/>
    <n v="0"/>
    <n v="0"/>
    <n v="0"/>
    <n v="0"/>
    <n v="0"/>
    <n v="0"/>
    <n v="0"/>
    <s v="Gillian"/>
    <s v=""/>
    <s v=""/>
    <s v=""/>
    <m/>
    <s v="TH用料"/>
    <n v="0"/>
    <n v="0"/>
    <n v="0"/>
    <n v="0"/>
    <n v="0"/>
    <n v="0"/>
    <n v="0"/>
    <n v="8125"/>
    <n v="83154"/>
    <n v="10.199999999999999"/>
    <n v="150"/>
    <n v="393966"/>
    <n v="241920"/>
    <n v="139200"/>
    <n v="201600"/>
    <n v="0.15959999999999999"/>
    <n v="0"/>
    <n v="0"/>
    <n v="0"/>
    <n v="0"/>
    <s v=""/>
    <s v=""/>
    <s v=""/>
    <s v=""/>
    <s v=""/>
    <s v=""/>
    <n v="3715"/>
    <s v="86122"/>
    <s v="DELTA"/>
    <x v="1"/>
    <n v="0"/>
    <n v="103"/>
    <n v="0"/>
    <n v="0"/>
  </r>
  <r>
    <s v="Normal"/>
    <s v="MP20045DN-LF-Z"/>
    <x v="1"/>
    <n v="9.3000000000000007"/>
    <n v="23.1"/>
    <n v="0"/>
    <n v="0"/>
    <n v="2500"/>
    <n v="0"/>
    <n v="0"/>
    <n v="5130"/>
    <n v="5130"/>
    <s v="Gillian"/>
    <s v="MP"/>
    <s v="Checking"/>
    <s v="Sales"/>
    <m/>
    <s v="FCST:500pcs/M"/>
    <n v="5000"/>
    <n v="0"/>
    <n v="130"/>
    <n v="0"/>
    <n v="5130"/>
    <n v="9.3000000000000007"/>
    <n v="23.1"/>
    <n v="549"/>
    <n v="222"/>
    <n v="0.4"/>
    <n v="50"/>
    <n v="2000"/>
    <n v="0"/>
    <n v="25"/>
    <n v="14"/>
    <n v="0.19800000000000001"/>
    <n v="0"/>
    <n v="1015.74"/>
    <n v="25.740000000000002"/>
    <n v="1015.74"/>
    <s v=""/>
    <s v=""/>
    <s v=""/>
    <s v=""/>
    <s v=""/>
    <s v=""/>
    <n v="3715"/>
    <s v="86122"/>
    <s v="DELTA"/>
    <x v="1"/>
    <n v="0"/>
    <n v="103"/>
    <n v="0"/>
    <n v="0"/>
  </r>
  <r>
    <s v="Normal"/>
    <s v="MP20073DH-LF-Z"/>
    <x v="1"/>
    <n v="9.9"/>
    <n v="8.1999999999999993"/>
    <n v="5.6"/>
    <n v="4.7"/>
    <n v="55000"/>
    <n v="10000"/>
    <n v="10000"/>
    <n v="17589"/>
    <n v="17589"/>
    <s v="Gillian"/>
    <s v="MP"/>
    <s v="Checking"/>
    <s v="Sales"/>
    <m/>
    <s v="FCST:10K/M"/>
    <n v="10000"/>
    <n v="0"/>
    <n v="7589"/>
    <n v="0"/>
    <n v="27589"/>
    <n v="15.5"/>
    <n v="12.9"/>
    <n v="1783"/>
    <n v="2143"/>
    <n v="1.2"/>
    <n v="100"/>
    <n v="9538"/>
    <n v="6067"/>
    <n v="5830"/>
    <n v="14988"/>
    <n v="0.1363"/>
    <n v="1363"/>
    <n v="2397.3807000000002"/>
    <n v="1034.3806999999999"/>
    <n v="3760.3807000000002"/>
    <n v="5000"/>
    <n v="10000"/>
    <n v="10000"/>
    <n v="10000"/>
    <n v="10000"/>
    <n v="10000"/>
    <n v="3715"/>
    <s v="86122"/>
    <s v="DELTA"/>
    <x v="1"/>
    <n v="0"/>
    <n v="103"/>
    <n v="0"/>
    <n v="0"/>
  </r>
  <r>
    <s v="Normal"/>
    <s v="MP2013GQ-Z"/>
    <x v="1"/>
    <n v="5.3"/>
    <n v="38.200000000000003"/>
    <n v="6"/>
    <n v="43.6"/>
    <n v="110000"/>
    <n v="90000"/>
    <n v="90000"/>
    <n v="73893"/>
    <n v="78893"/>
    <s v="Gillian"/>
    <s v="MP"/>
    <s v="Checking"/>
    <s v="Sales"/>
    <m/>
    <s v="FCST:40K/M"/>
    <n v="50000"/>
    <n v="0"/>
    <n v="28893"/>
    <n v="0"/>
    <n v="168893"/>
    <n v="11.3"/>
    <n v="81.8"/>
    <n v="14903"/>
    <n v="2064"/>
    <n v="0.1"/>
    <n v="50"/>
    <n v="15924"/>
    <n v="1352"/>
    <n v="13592"/>
    <n v="33970"/>
    <n v="0.28660000000000002"/>
    <n v="25794.000000000004"/>
    <n v="22610.733800000002"/>
    <n v="8280.7338"/>
    <n v="48404.733800000002"/>
    <n v="15000"/>
    <n v="15000"/>
    <n v="15000"/>
    <n v="15000"/>
    <n v="15000"/>
    <n v="15000"/>
    <n v="3715"/>
    <s v="86122"/>
    <s v="DELTA"/>
    <x v="1"/>
    <n v="0"/>
    <n v="103"/>
    <n v="0"/>
    <n v="0"/>
  </r>
  <r>
    <s v="Normal"/>
    <s v="MP2105DJ-LF-Z"/>
    <x v="1"/>
    <n v="6.5"/>
    <n v="13.4"/>
    <n v="0"/>
    <n v="0"/>
    <n v="0"/>
    <n v="0"/>
    <n v="0"/>
    <n v="3007"/>
    <n v="3007"/>
    <s v="Gillian"/>
    <s v="MP"/>
    <s v="Checking"/>
    <s v="Sales"/>
    <m/>
    <s v="FCST:1K/M"/>
    <n v="3000"/>
    <n v="0"/>
    <n v="7"/>
    <n v="0"/>
    <n v="3007"/>
    <n v="6.5"/>
    <n v="13.4"/>
    <n v="465"/>
    <n v="224"/>
    <n v="0.5"/>
    <n v="100"/>
    <n v="1612"/>
    <n v="0"/>
    <n v="808"/>
    <n v="0"/>
    <n v="0.15240000000000001"/>
    <n v="0"/>
    <n v="458.26680000000005"/>
    <n v="1.0668"/>
    <n v="458.26680000000005"/>
    <n v="500"/>
    <n v="500"/>
    <n v="500"/>
    <n v="500"/>
    <n v="500"/>
    <n v="500"/>
    <n v="3715"/>
    <s v="86122"/>
    <s v="DELTA"/>
    <x v="1"/>
    <n v="0"/>
    <n v="103"/>
    <n v="0"/>
    <n v="0"/>
  </r>
  <r>
    <s v="OverStock"/>
    <s v="MP2119DQ-LF-Z"/>
    <x v="1"/>
    <n v="2.9"/>
    <n v="5.9"/>
    <n v="19.5"/>
    <n v="39.5"/>
    <n v="50000"/>
    <n v="45000"/>
    <n v="45000"/>
    <n v="6743"/>
    <n v="6743"/>
    <s v="Gillian"/>
    <s v="MP"/>
    <s v="Checking"/>
    <s v="Sales"/>
    <m/>
    <s v="FCST:5K/M"/>
    <n v="5"/>
    <n v="0"/>
    <n v="6738"/>
    <n v="0"/>
    <n v="51743"/>
    <n v="22.5"/>
    <n v="45.4"/>
    <n v="2304"/>
    <n v="1139"/>
    <n v="0.5"/>
    <n v="100"/>
    <n v="8246"/>
    <n v="0"/>
    <n v="6555"/>
    <n v="8035"/>
    <n v="0.15690000000000001"/>
    <n v="7060.5000000000009"/>
    <n v="1057.9767000000002"/>
    <n v="1057.1922000000002"/>
    <n v="8118.4767000000002"/>
    <n v="5000"/>
    <n v="5000"/>
    <n v="5000"/>
    <n v="5000"/>
    <n v="5000"/>
    <n v="5000"/>
    <n v="3715"/>
    <s v="86122"/>
    <s v="DELTA"/>
    <x v="1"/>
    <n v="0"/>
    <n v="103"/>
    <n v="0"/>
    <n v="0"/>
  </r>
  <r>
    <s v="OverStock"/>
    <s v="MP2130DG-LF-Z"/>
    <x v="1"/>
    <n v="6"/>
    <n v="5"/>
    <n v="14.7"/>
    <n v="12.1"/>
    <n v="135000"/>
    <n v="115000"/>
    <n v="115000"/>
    <n v="42343"/>
    <n v="47343"/>
    <s v="Gillian"/>
    <s v="MP"/>
    <s v="Checking"/>
    <s v="Sales"/>
    <m/>
    <s v="FCST:40K/M"/>
    <n v="25000"/>
    <n v="0"/>
    <n v="22343"/>
    <n v="0"/>
    <n v="162343"/>
    <n v="20.7"/>
    <n v="17.100000000000001"/>
    <n v="7839"/>
    <n v="9471"/>
    <n v="1.2"/>
    <n v="100"/>
    <n v="37040"/>
    <n v="31300"/>
    <n v="20850"/>
    <n v="59196"/>
    <n v="0.192"/>
    <n v="22080"/>
    <n v="9089.8559999999998"/>
    <n v="4289.8559999999998"/>
    <n v="31169.856"/>
    <n v="20000"/>
    <n v="30000"/>
    <n v="30000"/>
    <n v="30000"/>
    <n v="30000"/>
    <n v="30000"/>
    <n v="3715"/>
    <s v="86122"/>
    <s v="DELTA"/>
    <x v="1"/>
    <n v="0"/>
    <n v="103"/>
    <n v="0"/>
    <n v="0"/>
  </r>
  <r>
    <s v="Normal"/>
    <s v="MP2136EG-LF-Z"/>
    <x v="1"/>
    <n v="10"/>
    <n v="14.4"/>
    <n v="5"/>
    <n v="7.2"/>
    <n v="10000"/>
    <n v="5000"/>
    <n v="5000"/>
    <n v="5035"/>
    <n v="10035"/>
    <s v="Gillian"/>
    <s v="MP"/>
    <s v="Checking"/>
    <s v="Sales"/>
    <m/>
    <s v="FCST:2K/M"/>
    <n v="5000"/>
    <n v="0"/>
    <n v="5035"/>
    <n v="0"/>
    <n v="15035"/>
    <n v="15.1"/>
    <n v="21.6"/>
    <n v="999"/>
    <n v="696"/>
    <n v="0.7"/>
    <n v="100"/>
    <n v="2234"/>
    <n v="2344"/>
    <n v="1844"/>
    <n v="1580"/>
    <n v="9.9000000000000005E-2"/>
    <n v="495"/>
    <n v="993.46500000000003"/>
    <n v="498.46500000000003"/>
    <n v="1488.4650000000001"/>
    <n v="2000"/>
    <n v="2000"/>
    <n v="2000"/>
    <n v="2000"/>
    <n v="2000"/>
    <n v="2000"/>
    <n v="3715"/>
    <s v="86122"/>
    <s v="DELTA"/>
    <x v="1"/>
    <n v="0"/>
    <n v="103"/>
    <n v="0"/>
    <n v="0"/>
  </r>
  <r>
    <s v="Normal"/>
    <s v="MP2140DD-LF-Z"/>
    <x v="1"/>
    <n v="9.4"/>
    <s v="--"/>
    <n v="0"/>
    <s v="--"/>
    <n v="0"/>
    <n v="0"/>
    <n v="0"/>
    <n v="5000"/>
    <n v="5000"/>
    <s v="Gillian"/>
    <s v="MP"/>
    <s v="Checking"/>
    <s v="Sales"/>
    <m/>
    <s v="FCST:1K in Apr"/>
    <n v="5000"/>
    <n v="0"/>
    <n v="0"/>
    <n v="0"/>
    <n v="5000"/>
    <n v="9.4"/>
    <s v=""/>
    <n v="533"/>
    <n v="0"/>
    <s v="E"/>
    <s v="E"/>
    <n v="0"/>
    <n v="0"/>
    <n v="100"/>
    <n v="1010"/>
    <n v="0.11849999999999999"/>
    <n v="0"/>
    <n v="592.5"/>
    <n v="0"/>
    <n v="592.5"/>
    <n v="500"/>
    <n v="500"/>
    <n v="500"/>
    <n v="500"/>
    <n v="500"/>
    <n v="500"/>
    <n v="3715"/>
    <s v="86122"/>
    <s v="DELTA"/>
    <x v="1"/>
    <n v="0"/>
    <n v="103"/>
    <n v="0"/>
    <n v="0"/>
  </r>
  <r>
    <s v="Normal"/>
    <s v="MP2143DJ-LF-Z"/>
    <x v="1"/>
    <n v="9.6999999999999993"/>
    <n v="32.4"/>
    <n v="6.1"/>
    <n v="20.399999999999999"/>
    <n v="51000"/>
    <n v="27000"/>
    <n v="27000"/>
    <n v="24834"/>
    <n v="42834"/>
    <s v="Gillian"/>
    <s v="MP"/>
    <s v="Checking"/>
    <s v="Sales"/>
    <m/>
    <s v="FCST:10K/M"/>
    <n v="35720"/>
    <n v="0"/>
    <n v="7114"/>
    <n v="0"/>
    <n v="69834"/>
    <n v="15.8"/>
    <n v="52.9"/>
    <n v="4426"/>
    <n v="1321"/>
    <n v="0.3"/>
    <n v="50"/>
    <n v="5627"/>
    <n v="0"/>
    <n v="10456"/>
    <n v="22200"/>
    <n v="9.7699999999999995E-2"/>
    <n v="2637.9"/>
    <n v="4184.8818000000001"/>
    <n v="695.03779999999995"/>
    <n v="6822.7817999999997"/>
    <n v="5000"/>
    <n v="10000"/>
    <n v="10000"/>
    <n v="10000"/>
    <n v="10000"/>
    <n v="10000"/>
    <n v="3715"/>
    <s v="86122"/>
    <s v="DELTA"/>
    <x v="1"/>
    <n v="0"/>
    <n v="103"/>
    <n v="0"/>
    <n v="0"/>
  </r>
  <r>
    <s v="OverStock"/>
    <s v="MP2145GD-Z"/>
    <x v="1"/>
    <n v="73.3"/>
    <n v="19.3"/>
    <n v="0"/>
    <n v="0"/>
    <n v="0"/>
    <n v="0"/>
    <n v="0"/>
    <n v="9900"/>
    <n v="9900"/>
    <s v="Gillian"/>
    <s v="MP"/>
    <s v="Checking"/>
    <s v="Sales"/>
    <m/>
    <s v="FCST:2K/M"/>
    <n v="10"/>
    <n v="0"/>
    <n v="9890"/>
    <n v="0"/>
    <n v="9900"/>
    <n v="73.3"/>
    <n v="19.3"/>
    <n v="135"/>
    <n v="513"/>
    <n v="3.8"/>
    <n v="150"/>
    <n v="3965"/>
    <n v="300"/>
    <n v="700"/>
    <n v="4439"/>
    <n v="0.20180000000000001"/>
    <n v="0"/>
    <n v="1997.8200000000002"/>
    <n v="1995.8020000000001"/>
    <n v="1997.8200000000002"/>
    <s v=""/>
    <s v=""/>
    <s v=""/>
    <s v=""/>
    <s v=""/>
    <s v=""/>
    <n v="3715"/>
    <s v="86122"/>
    <s v="DELTA"/>
    <x v="1"/>
    <n v="0"/>
    <n v="103"/>
    <n v="0"/>
    <n v="0"/>
  </r>
  <r>
    <s v="OverStock"/>
    <s v="MP2159GJ-Z"/>
    <x v="1"/>
    <n v="19"/>
    <n v="12.1"/>
    <n v="6.2"/>
    <n v="4"/>
    <n v="72000"/>
    <n v="30000"/>
    <n v="30000"/>
    <n v="55555"/>
    <n v="91555"/>
    <s v="Gillian"/>
    <s v="MP"/>
    <s v="Checking"/>
    <s v="Sales"/>
    <m/>
    <s v="FCST:15K/M"/>
    <n v="66000"/>
    <n v="0"/>
    <n v="25555"/>
    <n v="0"/>
    <n v="121555"/>
    <n v="25.2"/>
    <n v="16.100000000000001"/>
    <n v="4827"/>
    <n v="7558"/>
    <n v="1.6"/>
    <n v="100"/>
    <n v="26689"/>
    <n v="14227"/>
    <n v="30750"/>
    <n v="31070"/>
    <n v="6.4699999999999994E-2"/>
    <n v="1940.9999999999998"/>
    <n v="5923.6084999999994"/>
    <n v="1653.4084999999998"/>
    <n v="7864.6084999999994"/>
    <n v="5000"/>
    <n v="10000"/>
    <n v="10000"/>
    <n v="10000"/>
    <n v="10000"/>
    <n v="10000"/>
    <n v="3715"/>
    <s v="86122"/>
    <s v="DELTA"/>
    <x v="1"/>
    <n v="0"/>
    <n v="103"/>
    <n v="0"/>
    <n v="0"/>
  </r>
  <r>
    <s v="OverStock"/>
    <s v="MP2161GJ-Z"/>
    <x v="1"/>
    <n v="12.9"/>
    <n v="14.8"/>
    <n v="7.7"/>
    <n v="8.8000000000000007"/>
    <n v="39000"/>
    <n v="24000"/>
    <n v="24000"/>
    <n v="31238"/>
    <n v="40238"/>
    <s v="Gillian"/>
    <s v="MP"/>
    <s v="Checking"/>
    <s v="Sales"/>
    <m/>
    <s v="FCST:10K/M"/>
    <n v="29000"/>
    <n v="0"/>
    <n v="11238"/>
    <n v="0"/>
    <n v="64238"/>
    <n v="20.6"/>
    <n v="23.7"/>
    <n v="3111"/>
    <n v="2716"/>
    <n v="0.9"/>
    <n v="100"/>
    <n v="10780"/>
    <n v="4350"/>
    <n v="10188"/>
    <n v="11160"/>
    <n v="8.0799999999999997E-2"/>
    <n v="1939.1999999999998"/>
    <n v="3251.2303999999999"/>
    <n v="908.03039999999999"/>
    <n v="5190.4304000000002"/>
    <n v="6000"/>
    <n v="6000"/>
    <n v="6000"/>
    <n v="6000"/>
    <n v="6000"/>
    <n v="6000"/>
    <n v="3715"/>
    <s v="86122"/>
    <s v="DELTA"/>
    <x v="1"/>
    <n v="0"/>
    <n v="103"/>
    <n v="0"/>
    <n v="0"/>
  </r>
  <r>
    <s v="OverStock"/>
    <s v="MP2233DJ-LF-Z"/>
    <x v="1"/>
    <n v="3.9"/>
    <n v="2.4"/>
    <n v="33.6"/>
    <n v="21"/>
    <n v="480000"/>
    <n v="960000"/>
    <n v="540000"/>
    <n v="158293"/>
    <n v="110293"/>
    <s v="Gillian"/>
    <s v="MP"/>
    <s v="Checking"/>
    <s v="Sales"/>
    <m/>
    <s v="FCST:160K/M"/>
    <n v="18000"/>
    <n v="0"/>
    <n v="92293"/>
    <n v="0"/>
    <n v="1070293"/>
    <n v="37.5"/>
    <n v="23.4"/>
    <n v="28533"/>
    <n v="45751"/>
    <n v="1.6"/>
    <n v="100"/>
    <n v="227881"/>
    <n v="65848"/>
    <n v="291030"/>
    <n v="233986"/>
    <n v="8.6900000000000005E-2"/>
    <n v="83424"/>
    <n v="9584.4616999999998"/>
    <n v="8020.2617"/>
    <n v="93008.4617"/>
    <n v="200000"/>
    <n v="200000"/>
    <n v="200000"/>
    <n v="200000"/>
    <n v="200000"/>
    <n v="200000"/>
    <n v="3715"/>
    <s v="86122"/>
    <s v="DELTA"/>
    <x v="1"/>
    <n v="0"/>
    <n v="103"/>
    <n v="0"/>
    <n v="0"/>
  </r>
  <r>
    <s v="FCST"/>
    <s v="MP2234SGJ-Z"/>
    <x v="1"/>
    <s v="前八週無拉料"/>
    <n v="0"/>
    <s v="--"/>
    <n v="0"/>
    <s v=""/>
    <n v="0"/>
    <n v="0"/>
    <s v=""/>
    <n v="0"/>
    <s v=""/>
    <s v=""/>
    <s v=""/>
    <s v=""/>
    <m/>
    <s v=""/>
    <n v="0"/>
    <n v="0"/>
    <n v="0"/>
    <n v="0"/>
    <n v="0"/>
    <s v=""/>
    <n v="0"/>
    <n v="0"/>
    <n v="111"/>
    <s v="F"/>
    <s v="F"/>
    <n v="0"/>
    <n v="1000"/>
    <n v="0"/>
    <n v="0"/>
    <n v="0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OverStock"/>
    <s v="MP2259DJ-LF-Z"/>
    <x v="1"/>
    <n v="971"/>
    <n v="1294.7"/>
    <n v="0"/>
    <n v="0"/>
    <n v="0"/>
    <n v="0"/>
    <n v="0"/>
    <n v="7768"/>
    <n v="7768"/>
    <s v="Gillian"/>
    <s v="MP"/>
    <s v="Checking"/>
    <s v="Sales"/>
    <m/>
    <s v="FCST: 100pcs/M"/>
    <n v="6000"/>
    <n v="0"/>
    <n v="1768"/>
    <n v="0"/>
    <n v="7768"/>
    <n v="971"/>
    <n v="1294.7"/>
    <n v="8"/>
    <n v="6"/>
    <n v="0.8"/>
    <n v="100"/>
    <n v="58"/>
    <n v="0"/>
    <n v="0"/>
    <n v="0"/>
    <n v="9.1800000000000007E-2"/>
    <n v="0"/>
    <n v="713.1024000000001"/>
    <n v="162.30240000000001"/>
    <n v="713.1024000000001"/>
    <s v=""/>
    <s v=""/>
    <s v=""/>
    <s v=""/>
    <s v=""/>
    <s v=""/>
    <n v="3715"/>
    <s v="86122"/>
    <s v="DELTA"/>
    <x v="1"/>
    <n v="0"/>
    <n v="103"/>
    <n v="0"/>
    <n v="0"/>
  </r>
  <r>
    <s v="OverStock"/>
    <s v="MP2307DN-LF-Z"/>
    <x v="1"/>
    <n v="107.2"/>
    <n v="101.9"/>
    <n v="0"/>
    <n v="0"/>
    <n v="0"/>
    <n v="0"/>
    <n v="0"/>
    <n v="2037"/>
    <n v="2037"/>
    <s v="Gillian"/>
    <s v="MP"/>
    <s v="Checking"/>
    <s v="Sales"/>
    <m/>
    <s v="FCST:100pcs/M"/>
    <n v="0"/>
    <n v="0"/>
    <n v="2037"/>
    <n v="0"/>
    <n v="2037"/>
    <n v="107.2"/>
    <n v="101.9"/>
    <n v="19"/>
    <n v="20"/>
    <n v="1.1000000000000001"/>
    <n v="100"/>
    <n v="180"/>
    <n v="0"/>
    <n v="0"/>
    <n v="0"/>
    <n v="0.27139999999999997"/>
    <n v="0"/>
    <n v="552.84179999999992"/>
    <n v="552.84179999999992"/>
    <n v="552.84179999999992"/>
    <s v=""/>
    <s v=""/>
    <s v=""/>
    <s v=""/>
    <s v=""/>
    <s v=""/>
    <n v="3715"/>
    <s v="86122"/>
    <s v="DELTA"/>
    <x v="1"/>
    <n v="0"/>
    <n v="103"/>
    <n v="0"/>
    <n v="0"/>
  </r>
  <r>
    <s v="Normal"/>
    <s v="MP2313GJ-Z"/>
    <x v="1"/>
    <n v="0"/>
    <n v="0"/>
    <n v="0"/>
    <n v="0"/>
    <n v="0"/>
    <n v="0"/>
    <n v="0"/>
    <n v="0"/>
    <n v="0"/>
    <s v="Gillian"/>
    <s v="MP"/>
    <s v="Checking"/>
    <s v="Sales"/>
    <m/>
    <s v="FCST:2K only"/>
    <n v="0"/>
    <n v="0"/>
    <n v="0"/>
    <n v="0"/>
    <n v="0"/>
    <n v="0"/>
    <n v="0"/>
    <n v="375"/>
    <n v="29"/>
    <n v="0.1"/>
    <n v="50"/>
    <n v="260"/>
    <n v="0"/>
    <n v="0"/>
    <n v="0"/>
    <n v="0.152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OverStock"/>
    <s v="MP2314GJ-Z"/>
    <x v="1"/>
    <n v="3.8"/>
    <n v="3"/>
    <n v="15.5"/>
    <n v="12"/>
    <n v="300000"/>
    <n v="390000"/>
    <n v="270000"/>
    <n v="123131"/>
    <n v="96131"/>
    <s v="Gillian"/>
    <s v="MP"/>
    <s v="Checking"/>
    <s v="Sales"/>
    <m/>
    <s v="FCST:120K/M"/>
    <n v="33000"/>
    <n v="0"/>
    <n v="63131"/>
    <n v="0"/>
    <n v="486131"/>
    <n v="19.3"/>
    <n v="15"/>
    <n v="25228"/>
    <n v="32502"/>
    <n v="1.3"/>
    <n v="100"/>
    <n v="128648"/>
    <n v="85894"/>
    <n v="132992"/>
    <n v="163763"/>
    <n v="7.8899999999999998E-2"/>
    <n v="30771"/>
    <n v="7584.7358999999997"/>
    <n v="4981.0358999999999"/>
    <n v="38355.7359"/>
    <n v="120000"/>
    <n v="90000"/>
    <n v="90000"/>
    <n v="90000"/>
    <n v="90000"/>
    <n v="90000"/>
    <n v="3715"/>
    <s v="86122"/>
    <s v="DELTA"/>
    <x v="1"/>
    <n v="0"/>
    <n v="103"/>
    <n v="0"/>
    <n v="0"/>
  </r>
  <r>
    <s v="OverStock"/>
    <s v="MP2314SGJ-Z"/>
    <x v="1"/>
    <n v="7.8"/>
    <n v="57.3"/>
    <n v="10.8"/>
    <n v="79.5"/>
    <n v="54000"/>
    <n v="54000"/>
    <n v="54000"/>
    <n v="38896"/>
    <n v="38896"/>
    <s v="Gillian"/>
    <s v="MP"/>
    <s v="Checking"/>
    <s v="Sales"/>
    <m/>
    <s v="FCST:20K/M"/>
    <n v="18160"/>
    <n v="0"/>
    <n v="20736"/>
    <n v="0"/>
    <n v="92896"/>
    <n v="18.7"/>
    <n v="136.80000000000001"/>
    <n v="4980"/>
    <n v="679"/>
    <n v="0.1"/>
    <n v="50"/>
    <n v="235"/>
    <n v="1000"/>
    <n v="10526"/>
    <n v="31345"/>
    <n v="8.1000000000000003E-2"/>
    <n v="4374"/>
    <n v="3150.576"/>
    <n v="1679.616"/>
    <n v="7524.576"/>
    <n v="9000"/>
    <n v="9000"/>
    <n v="9000"/>
    <n v="9000"/>
    <n v="9000"/>
    <n v="9000"/>
    <n v="3715"/>
    <s v="86122"/>
    <s v="DELTA"/>
    <x v="1"/>
    <n v="0"/>
    <n v="103"/>
    <n v="0"/>
    <n v="0"/>
  </r>
  <r>
    <s v="OverStock"/>
    <s v="MP2315GJ-Z"/>
    <x v="1"/>
    <n v="6.9"/>
    <n v="5"/>
    <n v="16.100000000000001"/>
    <n v="11.7"/>
    <n v="60000"/>
    <n v="120000"/>
    <n v="81000"/>
    <n v="93431"/>
    <n v="51431"/>
    <s v="Gillian"/>
    <s v="MP"/>
    <s v="Checking"/>
    <s v="Sales"/>
    <m/>
    <s v="FCST:25K/M"/>
    <n v="18000"/>
    <n v="0"/>
    <n v="33431"/>
    <n v="0"/>
    <n v="171431"/>
    <n v="23"/>
    <n v="16.7"/>
    <n v="7468"/>
    <n v="10271"/>
    <n v="1.4"/>
    <n v="100"/>
    <n v="56118"/>
    <n v="18778"/>
    <n v="19454"/>
    <n v="60211"/>
    <n v="0.1118"/>
    <n v="13416"/>
    <n v="5749.9857999999995"/>
    <n v="3737.5857999999998"/>
    <n v="19165.985799999999"/>
    <n v="30000"/>
    <n v="45000"/>
    <n v="45000"/>
    <n v="45000"/>
    <n v="45000"/>
    <n v="45000"/>
    <n v="3715"/>
    <s v="86122"/>
    <s v="DELTA"/>
    <x v="1"/>
    <n v="0"/>
    <n v="103"/>
    <n v="0"/>
    <n v="0"/>
  </r>
  <r>
    <s v="FCST"/>
    <s v="MP2316GD-Z"/>
    <x v="1"/>
    <s v="前八週無拉料"/>
    <n v="0"/>
    <s v="--"/>
    <n v="0"/>
    <s v=""/>
    <n v="0"/>
    <n v="0"/>
    <s v=""/>
    <n v="0"/>
    <s v=""/>
    <s v=""/>
    <s v=""/>
    <s v=""/>
    <m/>
    <s v=""/>
    <n v="0"/>
    <n v="0"/>
    <n v="0"/>
    <n v="0"/>
    <n v="0"/>
    <s v=""/>
    <n v="0"/>
    <n v="0"/>
    <n v="2833"/>
    <s v="F"/>
    <s v="F"/>
    <n v="25500"/>
    <n v="0"/>
    <n v="0"/>
    <n v="0"/>
    <n v="0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FCST"/>
    <s v="MP2318GJ-Z"/>
    <x v="1"/>
    <s v="前八週無拉料"/>
    <n v="5.9"/>
    <s v="--"/>
    <n v="20"/>
    <n v="21000"/>
    <n v="18000"/>
    <n v="18000"/>
    <n v="2300"/>
    <n v="5300"/>
    <s v="Gillian"/>
    <s v="New"/>
    <s v="Checking"/>
    <s v="Sales"/>
    <m/>
    <s v="FCST:6K in Apr"/>
    <n v="3000"/>
    <n v="0"/>
    <n v="2300"/>
    <n v="0"/>
    <n v="23300"/>
    <s v=""/>
    <n v="25.8"/>
    <n v="0"/>
    <n v="902"/>
    <s v="F"/>
    <s v="F"/>
    <n v="798"/>
    <n v="0"/>
    <n v="7320"/>
    <n v="1800"/>
    <n v="0.1176"/>
    <n v="2116.7999999999997"/>
    <n v="623.28"/>
    <n v="270.48"/>
    <n v="2740.08"/>
    <s v=""/>
    <s v=""/>
    <s v=""/>
    <s v=""/>
    <s v=""/>
    <s v=""/>
    <n v="3715"/>
    <s v="86122"/>
    <s v="DELTA"/>
    <x v="1"/>
    <n v="0"/>
    <n v="103"/>
    <n v="0"/>
    <n v="0"/>
  </r>
  <r>
    <s v="OverStock"/>
    <s v="MP2380DN-LF-Z"/>
    <x v="1"/>
    <n v="2.2999999999999998"/>
    <n v="2.2999999999999998"/>
    <n v="20.9"/>
    <n v="21.3"/>
    <n v="150000"/>
    <n v="180000"/>
    <n v="130000"/>
    <n v="36961"/>
    <n v="19461"/>
    <s v="Gillian"/>
    <s v="MP"/>
    <s v="Checking"/>
    <s v="Sales"/>
    <m/>
    <s v="FCST:30K/M"/>
    <n v="1500"/>
    <n v="0"/>
    <n v="17961"/>
    <n v="0"/>
    <n v="199461"/>
    <n v="23.2"/>
    <n v="23.7"/>
    <n v="8594"/>
    <n v="8431"/>
    <n v="1"/>
    <n v="100"/>
    <n v="63537"/>
    <n v="3436"/>
    <n v="45060"/>
    <n v="2000"/>
    <n v="0.2205"/>
    <n v="39690"/>
    <n v="4291.1504999999997"/>
    <n v="3960.4005000000002"/>
    <n v="43981.150500000003"/>
    <n v="40000"/>
    <n v="40000"/>
    <n v="40000"/>
    <n v="40000"/>
    <n v="40000"/>
    <n v="40000"/>
    <n v="3715"/>
    <s v="86122"/>
    <s v="DELTA"/>
    <x v="1"/>
    <n v="0"/>
    <n v="103"/>
    <n v="0"/>
    <n v="0"/>
  </r>
  <r>
    <s v="None"/>
    <s v="MP2403DN-LF-Z"/>
    <x v="1"/>
    <s v="前八週無拉料"/>
    <s v="--"/>
    <s v="--"/>
    <s v="--"/>
    <n v="0"/>
    <n v="0"/>
    <n v="0"/>
    <n v="0"/>
    <n v="0"/>
    <s v="Gillian"/>
    <s v="New"/>
    <s v="Checking"/>
    <s v="Sales"/>
    <m/>
    <n v="0"/>
    <n v="0"/>
    <n v="0"/>
    <n v="0"/>
    <n v="0"/>
    <n v="0"/>
    <s v=""/>
    <s v=""/>
    <n v="0"/>
    <s v=""/>
    <s v="E"/>
    <s v="E"/>
    <s v=""/>
    <s v=""/>
    <s v=""/>
    <s v=""/>
    <n v="0"/>
    <n v="0"/>
    <n v="0"/>
    <n v="0"/>
    <n v="0"/>
    <s v=""/>
    <s v=""/>
    <s v=""/>
    <s v=""/>
    <s v=""/>
    <s v=""/>
    <n v="3715"/>
    <s v="86122"/>
    <s v="DELTA"/>
    <x v="1"/>
    <n v="0"/>
    <n v="103"/>
    <n v="0"/>
    <n v="0"/>
  </r>
  <r>
    <s v="Normal"/>
    <s v="MP2451DT-LF-Z"/>
    <x v="1"/>
    <n v="16"/>
    <n v="5.3"/>
    <n v="0"/>
    <n v="0"/>
    <n v="3000"/>
    <n v="0"/>
    <n v="0"/>
    <n v="9000"/>
    <n v="12000"/>
    <s v="Gillian"/>
    <s v="MP"/>
    <s v="Checking"/>
    <s v="Sales"/>
    <m/>
    <s v="TH用料"/>
    <n v="12000"/>
    <n v="0"/>
    <n v="0"/>
    <n v="0"/>
    <n v="12000"/>
    <n v="16"/>
    <n v="5.3"/>
    <n v="750"/>
    <n v="2278"/>
    <n v="3"/>
    <n v="150"/>
    <n v="9000"/>
    <n v="5500"/>
    <n v="6000"/>
    <n v="9000"/>
    <n v="0.20930000000000001"/>
    <n v="0"/>
    <n v="2511.6000000000004"/>
    <n v="0"/>
    <n v="2511.6000000000004"/>
    <s v=""/>
    <s v=""/>
    <s v=""/>
    <s v=""/>
    <s v=""/>
    <s v=""/>
    <n v="3715"/>
    <s v="86122"/>
    <s v="DELTA"/>
    <x v="1"/>
    <n v="0"/>
    <n v="103"/>
    <n v="0"/>
    <n v="0"/>
  </r>
  <r>
    <s v="ZeroZero"/>
    <s v="MP24830HS-C470-LF-Z"/>
    <x v="1"/>
    <s v="前八週無拉料"/>
    <s v="--"/>
    <s v="--"/>
    <s v="--"/>
    <n v="2500"/>
    <n v="2500"/>
    <n v="2500"/>
    <n v="0"/>
    <n v="0"/>
    <s v="Gillian"/>
    <s v="New"/>
    <s v="Checking"/>
    <s v="Sales"/>
    <m/>
    <s v="prepare for lighting new project"/>
    <n v="0"/>
    <n v="0"/>
    <n v="0"/>
    <n v="0"/>
    <n v="2500"/>
    <s v=""/>
    <s v=""/>
    <n v="0"/>
    <n v="0"/>
    <s v="E"/>
    <s v="E"/>
    <n v="0"/>
    <n v="0"/>
    <n v="0"/>
    <n v="0"/>
    <n v="0"/>
    <n v="0"/>
    <n v="0"/>
    <n v="0"/>
    <n v="0"/>
    <s v=""/>
    <s v=""/>
    <s v=""/>
    <s v=""/>
    <s v=""/>
    <s v=""/>
    <n v="3715"/>
    <s v="86122"/>
    <s v="DELTA"/>
    <x v="0"/>
    <n v="0"/>
    <n v="103"/>
    <n v="0"/>
    <n v="0"/>
  </r>
  <r>
    <s v="OverStock"/>
    <s v="MP2496MGR-Z"/>
    <x v="1"/>
    <n v="23.1"/>
    <n v="7.6"/>
    <n v="46.4"/>
    <n v="15.3"/>
    <n v="30000"/>
    <n v="30000"/>
    <n v="20000"/>
    <n v="14900"/>
    <n v="14900"/>
    <s v="Gillian"/>
    <s v="MP"/>
    <s v="Checking"/>
    <s v="Sales"/>
    <m/>
    <s v="FCST:10K/M"/>
    <n v="14900"/>
    <n v="0"/>
    <n v="0"/>
    <n v="0"/>
    <n v="44900"/>
    <n v="69.5"/>
    <n v="23"/>
    <n v="646"/>
    <n v="1956"/>
    <n v="3"/>
    <n v="150"/>
    <n v="1900"/>
    <n v="9200"/>
    <n v="8500"/>
    <n v="10500"/>
    <n v="0.42130000000000001"/>
    <n v="12639"/>
    <n v="6277.37"/>
    <n v="0"/>
    <n v="18916.37"/>
    <n v="10000"/>
    <n v="10000"/>
    <n v="10000"/>
    <n v="10000"/>
    <n v="10000"/>
    <n v="10000"/>
    <n v="3715"/>
    <s v="86122"/>
    <s v="DELTA"/>
    <x v="1"/>
    <n v="0"/>
    <n v="103"/>
    <n v="0"/>
    <n v="0"/>
  </r>
  <r>
    <s v="FCST"/>
    <s v="MP2497DN-LF-Z"/>
    <x v="1"/>
    <s v="前八週無拉料"/>
    <n v="143.9"/>
    <s v="--"/>
    <n v="0"/>
    <n v="0"/>
    <n v="0"/>
    <n v="0"/>
    <n v="4750"/>
    <n v="4750"/>
    <s v="Gillian"/>
    <s v="MP"/>
    <s v="Checking"/>
    <s v="Sales"/>
    <m/>
    <s v="FCST:2K/M"/>
    <n v="4750"/>
    <n v="0"/>
    <n v="0"/>
    <n v="0"/>
    <n v="4750"/>
    <s v=""/>
    <n v="143.9"/>
    <n v="0"/>
    <n v="33"/>
    <s v="F"/>
    <s v="F"/>
    <n v="300"/>
    <n v="0"/>
    <n v="0"/>
    <n v="0"/>
    <n v="0.42149999999999999"/>
    <n v="0"/>
    <n v="2002.125"/>
    <n v="0"/>
    <n v="2002.125"/>
    <s v=""/>
    <s v=""/>
    <s v=""/>
    <s v=""/>
    <s v=""/>
    <s v=""/>
    <n v="3715"/>
    <s v="86122"/>
    <s v="DELTA"/>
    <x v="1"/>
    <n v="0"/>
    <n v="103"/>
    <n v="0"/>
    <n v="0"/>
  </r>
  <r>
    <s v="OverStock"/>
    <s v="MP2497GN-A-Z"/>
    <x v="1"/>
    <n v="14"/>
    <n v="3.7"/>
    <n v="168.5"/>
    <n v="44.6"/>
    <n v="25000"/>
    <n v="30000"/>
    <n v="20000"/>
    <n v="0"/>
    <n v="2500"/>
    <s v="Gillian"/>
    <s v="New"/>
    <s v="Checking"/>
    <s v="Sales"/>
    <m/>
    <s v="FCST:5K/M"/>
    <n v="2500"/>
    <n v="0"/>
    <n v="0"/>
    <n v="0"/>
    <n v="32500"/>
    <n v="182.6"/>
    <n v="48.3"/>
    <n v="178"/>
    <n v="673"/>
    <n v="3.8"/>
    <n v="150"/>
    <n v="6060"/>
    <n v="0"/>
    <n v="0"/>
    <n v="0"/>
    <n v="0.36099999999999999"/>
    <n v="10830"/>
    <n v="902.5"/>
    <n v="0"/>
    <n v="11732.5"/>
    <n v="4000"/>
    <n v="4000"/>
    <n v="4000"/>
    <n v="4000"/>
    <n v="4000"/>
    <n v="4000"/>
    <n v="3715"/>
    <s v="86122"/>
    <s v="DELTA"/>
    <x v="1"/>
    <n v="0"/>
    <n v="103"/>
    <n v="0"/>
    <n v="0"/>
  </r>
  <r>
    <s v="OverStock"/>
    <s v="MP28253EL-LF-Z"/>
    <x v="1"/>
    <n v="11.9"/>
    <n v="5.4"/>
    <n v="11.9"/>
    <n v="5.4"/>
    <n v="90000"/>
    <n v="75000"/>
    <n v="55000"/>
    <n v="50082"/>
    <n v="75082"/>
    <s v="Gillian"/>
    <s v="MP"/>
    <s v="Checking"/>
    <s v="Sales"/>
    <m/>
    <s v="FCST:30K/M"/>
    <n v="45000"/>
    <n v="0"/>
    <n v="30082"/>
    <n v="0"/>
    <n v="150082"/>
    <n v="23.7"/>
    <n v="10.9"/>
    <n v="6324"/>
    <n v="13786"/>
    <n v="2.2000000000000002"/>
    <n v="150"/>
    <n v="71378"/>
    <n v="13543"/>
    <n v="59744"/>
    <n v="16153"/>
    <n v="0.1794"/>
    <n v="13455"/>
    <n v="13469.710800000001"/>
    <n v="5396.7107999999998"/>
    <n v="26924.710800000001"/>
    <n v="20000"/>
    <n v="25000"/>
    <n v="25000"/>
    <n v="25000"/>
    <n v="25000"/>
    <n v="25000"/>
    <n v="3715"/>
    <s v="86122"/>
    <s v="DELTA"/>
    <x v="1"/>
    <n v="0"/>
    <n v="103"/>
    <n v="0"/>
    <n v="0"/>
  </r>
  <r>
    <s v="OverStock"/>
    <s v="MP28257DD-LF-Z"/>
    <x v="1"/>
    <n v="2.9"/>
    <n v="2.9"/>
    <n v="18.399999999999999"/>
    <n v="18.3"/>
    <n v="250000"/>
    <n v="340000"/>
    <n v="250000"/>
    <n v="53611"/>
    <n v="53611"/>
    <s v="Gillian"/>
    <s v="MP"/>
    <s v="Checking"/>
    <s v="Sales"/>
    <m/>
    <s v="FCST:60K/M"/>
    <n v="0"/>
    <n v="0"/>
    <n v="53611"/>
    <n v="0"/>
    <n v="393611"/>
    <n v="21.3"/>
    <n v="21.2"/>
    <n v="18487"/>
    <n v="18580"/>
    <n v="1"/>
    <n v="100"/>
    <n v="92133"/>
    <n v="42271"/>
    <n v="61178"/>
    <n v="85556"/>
    <n v="0.18060000000000001"/>
    <n v="61404"/>
    <n v="9682.1466"/>
    <n v="9682.1466"/>
    <n v="71086.146600000007"/>
    <n v="70000"/>
    <n v="80000"/>
    <n v="80000"/>
    <n v="80000"/>
    <n v="80000"/>
    <n v="80000"/>
    <n v="3715"/>
    <s v="86122"/>
    <s v="DELTA"/>
    <x v="1"/>
    <n v="0"/>
    <n v="103"/>
    <n v="0"/>
    <n v="0"/>
  </r>
  <r>
    <s v="OverStock"/>
    <s v="MP28259DD-LF-Z"/>
    <x v="1"/>
    <n v="3.6"/>
    <n v="3"/>
    <n v="13.1"/>
    <n v="10.7"/>
    <n v="110000"/>
    <n v="145000"/>
    <n v="115000"/>
    <n v="65218"/>
    <n v="40218"/>
    <s v="Gillian"/>
    <s v="MP"/>
    <s v="Checking"/>
    <s v="Sales"/>
    <m/>
    <s v="FCST:30K/M"/>
    <n v="20000"/>
    <n v="0"/>
    <n v="20218"/>
    <n v="0"/>
    <n v="185218"/>
    <n v="16.7"/>
    <n v="13.6"/>
    <n v="11081"/>
    <n v="13602"/>
    <n v="1.2"/>
    <n v="100"/>
    <n v="60086"/>
    <n v="22065"/>
    <n v="64757"/>
    <n v="15904"/>
    <n v="0.1552"/>
    <n v="22504"/>
    <n v="6241.8335999999999"/>
    <n v="3137.8335999999999"/>
    <n v="28745.833600000002"/>
    <n v="30000"/>
    <n v="40000"/>
    <n v="40000"/>
    <n v="40000"/>
    <n v="40000"/>
    <n v="40000"/>
    <n v="3715"/>
    <s v="86122"/>
    <s v="DELTA"/>
    <x v="1"/>
    <n v="0"/>
    <n v="103"/>
    <n v="0"/>
    <n v="0"/>
  </r>
  <r>
    <s v="None"/>
    <s v="MP3213DH-LF-Z"/>
    <x v="1"/>
    <s v="前八週無拉料"/>
    <s v="--"/>
    <s v="--"/>
    <s v="--"/>
    <n v="0"/>
    <n v="0"/>
    <n v="0"/>
    <n v="2500"/>
    <n v="0"/>
    <s v="Gillian"/>
    <s v="New"/>
    <s v="Checking"/>
    <s v="Sales"/>
    <m/>
    <s v="FCST: 2.5K for Feb"/>
    <n v="0"/>
    <n v="0"/>
    <n v="0"/>
    <n v="0"/>
    <n v="0"/>
    <s v=""/>
    <s v=""/>
    <n v="0"/>
    <s v=""/>
    <s v="E"/>
    <s v="E"/>
    <s v=""/>
    <s v=""/>
    <s v=""/>
    <s v=""/>
    <n v="0.28050000000000003"/>
    <n v="0"/>
    <n v="0"/>
    <n v="0"/>
    <n v="0"/>
    <s v=""/>
    <s v=""/>
    <s v=""/>
    <s v=""/>
    <s v=""/>
    <s v=""/>
    <n v="3715"/>
    <s v="86122"/>
    <s v="DELTA"/>
    <x v="1"/>
    <n v="0"/>
    <n v="103"/>
    <n v="0"/>
    <n v="0"/>
  </r>
  <r>
    <s v="FCST"/>
    <s v="MP3310EQ-LF-Z"/>
    <x v="1"/>
    <s v="前八週無拉料"/>
    <n v="16.8"/>
    <s v="--"/>
    <n v="0"/>
    <n v="0"/>
    <n v="0"/>
    <n v="0"/>
    <n v="5000"/>
    <n v="5000"/>
    <s v="Gillian"/>
    <s v="MP"/>
    <s v="Checking"/>
    <s v="Sales"/>
    <m/>
    <s v="propare for lighting project"/>
    <n v="5000"/>
    <n v="0"/>
    <n v="0"/>
    <n v="0"/>
    <n v="5000"/>
    <s v=""/>
    <n v="16.8"/>
    <n v="0"/>
    <n v="297"/>
    <s v="F"/>
    <s v="F"/>
    <n v="1670"/>
    <n v="1000"/>
    <n v="0"/>
    <n v="0"/>
    <n v="0.38"/>
    <n v="0"/>
    <n v="1900"/>
    <n v="0"/>
    <n v="1900"/>
    <s v=""/>
    <s v=""/>
    <s v=""/>
    <s v=""/>
    <s v=""/>
    <s v=""/>
    <n v="3715"/>
    <s v="86122"/>
    <s v="DELTA"/>
    <x v="1"/>
    <n v="0"/>
    <n v="103"/>
    <n v="0"/>
    <n v="0"/>
  </r>
  <r>
    <s v="FCST"/>
    <s v="MP3410DJ-LF-Z"/>
    <x v="1"/>
    <s v="前八週無拉料"/>
    <n v="428.6"/>
    <s v="--"/>
    <n v="0"/>
    <n v="0"/>
    <n v="0"/>
    <n v="0"/>
    <n v="3000"/>
    <n v="3000"/>
    <s v="Gillian"/>
    <s v="MP"/>
    <s v="Checking"/>
    <s v="Sales"/>
    <m/>
    <s v="only 120pcs demand in Feb"/>
    <n v="3000"/>
    <n v="0"/>
    <n v="0"/>
    <n v="0"/>
    <n v="3000"/>
    <s v=""/>
    <n v="428.6"/>
    <n v="0"/>
    <n v="7"/>
    <s v="F"/>
    <s v="F"/>
    <n v="60"/>
    <n v="0"/>
    <n v="0"/>
    <n v="0"/>
    <n v="0.16589999999999999"/>
    <n v="0"/>
    <n v="497.7"/>
    <n v="0"/>
    <n v="497.7"/>
    <s v=""/>
    <s v=""/>
    <s v=""/>
    <s v=""/>
    <s v=""/>
    <s v=""/>
    <n v="3715"/>
    <s v="86122"/>
    <s v="DELTA"/>
    <x v="1"/>
    <n v="0"/>
    <n v="103"/>
    <n v="0"/>
    <n v="0"/>
  </r>
  <r>
    <s v="OverStock"/>
    <s v="MP4021GS-A-Z"/>
    <x v="1"/>
    <n v="16"/>
    <n v="3.9"/>
    <n v="80"/>
    <n v="19.399999999999999"/>
    <n v="40000"/>
    <n v="50000"/>
    <n v="40000"/>
    <n v="15000"/>
    <n v="10000"/>
    <s v="Gillian"/>
    <s v="MP"/>
    <s v="Checking"/>
    <s v="Sales"/>
    <m/>
    <s v="FCST:10K/M"/>
    <n v="10000"/>
    <n v="0"/>
    <n v="0"/>
    <n v="0"/>
    <n v="60000"/>
    <n v="96"/>
    <n v="23.3"/>
    <n v="625"/>
    <n v="2580"/>
    <n v="4.0999999999999996"/>
    <n v="150"/>
    <n v="10998"/>
    <n v="6224"/>
    <n v="12000"/>
    <n v="0"/>
    <n v="0.19139999999999999"/>
    <n v="9570"/>
    <n v="1913.9999999999998"/>
    <n v="0"/>
    <n v="11484"/>
    <n v="10000"/>
    <n v="20000"/>
    <n v="20000"/>
    <n v="20000"/>
    <n v="20000"/>
    <n v="20000"/>
    <n v="3715"/>
    <s v="86122"/>
    <s v="DELTA"/>
    <x v="1"/>
    <n v="0"/>
    <n v="103"/>
    <n v="0"/>
    <n v="0"/>
  </r>
  <r>
    <s v="OverStock"/>
    <s v="MP44010HS-LF-Z"/>
    <x v="1"/>
    <n v="2.7"/>
    <n v="2.6"/>
    <n v="17.100000000000001"/>
    <n v="16.399999999999999"/>
    <n v="650000"/>
    <n v="750000"/>
    <n v="450000"/>
    <n v="87500"/>
    <n v="120000"/>
    <s v="Gillian"/>
    <s v="MP"/>
    <s v="Checking"/>
    <s v="Sales"/>
    <m/>
    <s v="FCST:200K/M"/>
    <n v="120000"/>
    <n v="0"/>
    <n v="0"/>
    <n v="0"/>
    <n v="870000"/>
    <n v="19.899999999999999"/>
    <n v="19"/>
    <n v="43750"/>
    <n v="45733"/>
    <n v="1"/>
    <n v="100"/>
    <n v="210453"/>
    <n v="117440"/>
    <n v="191680"/>
    <n v="124840"/>
    <n v="8.2699999999999996E-2"/>
    <n v="62025"/>
    <n v="9924"/>
    <n v="0"/>
    <n v="71949"/>
    <n v="240000"/>
    <n v="200000"/>
    <n v="200000"/>
    <n v="200000"/>
    <n v="200000"/>
    <n v="200000"/>
    <n v="3715"/>
    <s v="86122"/>
    <s v="DELTA"/>
    <x v="1"/>
    <n v="0"/>
    <n v="103"/>
    <n v="0"/>
    <n v="0"/>
  </r>
  <r>
    <s v="FCST"/>
    <s v="MP44013HS-LF-Z"/>
    <x v="1"/>
    <s v="前八週無拉料"/>
    <n v="2.5"/>
    <s v="--"/>
    <n v="24.7"/>
    <n v="40000"/>
    <n v="50000"/>
    <n v="30000"/>
    <n v="12500"/>
    <n v="5000"/>
    <s v="Gillian"/>
    <s v="MP"/>
    <s v="Checking"/>
    <s v="Sales"/>
    <m/>
    <s v="FCST:5K/M"/>
    <n v="5000"/>
    <n v="0"/>
    <n v="0"/>
    <n v="0"/>
    <n v="55000"/>
    <s v=""/>
    <n v="27.2"/>
    <n v="0"/>
    <n v="2021"/>
    <s v="F"/>
    <s v="F"/>
    <n v="7720"/>
    <n v="10170"/>
    <n v="600"/>
    <n v="0"/>
    <n v="8.5500000000000007E-2"/>
    <n v="4275"/>
    <n v="427.50000000000006"/>
    <n v="0"/>
    <n v="4702.5"/>
    <s v=""/>
    <s v=""/>
    <s v=""/>
    <s v=""/>
    <s v=""/>
    <s v=""/>
    <n v="3715"/>
    <s v="86122"/>
    <s v="DELTA"/>
    <x v="1"/>
    <n v="0"/>
    <n v="103"/>
    <n v="0"/>
    <n v="0"/>
  </r>
  <r>
    <s v="Normal"/>
    <s v="MP44014GS-C663-Z"/>
    <x v="1"/>
    <n v="2"/>
    <s v="--"/>
    <n v="13.3"/>
    <s v="--"/>
    <n v="45000"/>
    <n v="50000"/>
    <n v="35000"/>
    <n v="10000"/>
    <n v="7500"/>
    <s v="Gillian"/>
    <s v="MP"/>
    <s v="Checking"/>
    <s v="Sales"/>
    <m/>
    <s v="FCST:10K/M"/>
    <n v="7500"/>
    <n v="0"/>
    <n v="0"/>
    <n v="0"/>
    <n v="57500"/>
    <n v="15.3"/>
    <s v=""/>
    <n v="3750"/>
    <s v=""/>
    <s v="E"/>
    <s v="E"/>
    <s v=""/>
    <s v=""/>
    <s v=""/>
    <s v=""/>
    <n v="9.98E-2"/>
    <n v="4990"/>
    <n v="748.5"/>
    <n v="0"/>
    <n v="5738.5"/>
    <n v="15000"/>
    <n v="10000"/>
    <n v="10000"/>
    <n v="10000"/>
    <n v="10000"/>
    <n v="10000"/>
    <n v="3715"/>
    <s v="86122"/>
    <s v="DELTA"/>
    <x v="1"/>
    <n v="0"/>
    <n v="103"/>
    <n v="0"/>
    <n v="0"/>
  </r>
  <r>
    <s v="Normal"/>
    <s v="MP44014GS-Z"/>
    <x v="1"/>
    <n v="2.4"/>
    <n v="3.5"/>
    <n v="7.6"/>
    <n v="11.3"/>
    <n v="80000"/>
    <n v="92500"/>
    <n v="52500"/>
    <n v="1550"/>
    <n v="29050"/>
    <s v="Gillian"/>
    <s v="MP"/>
    <s v="Checking"/>
    <s v="Sales"/>
    <m/>
    <s v="FCST:40K/M"/>
    <n v="29050"/>
    <n v="0"/>
    <n v="0"/>
    <n v="0"/>
    <n v="121550"/>
    <n v="10"/>
    <n v="14.8"/>
    <n v="12188"/>
    <n v="8220"/>
    <n v="0.7"/>
    <n v="100"/>
    <n v="56956"/>
    <n v="12030"/>
    <n v="10000"/>
    <n v="0"/>
    <n v="8.72E-2"/>
    <n v="8066"/>
    <n v="2533.16"/>
    <n v="0"/>
    <n v="10599.16"/>
    <n v="30000"/>
    <n v="30000"/>
    <n v="30000"/>
    <n v="30000"/>
    <n v="30000"/>
    <n v="30000"/>
    <n v="3715"/>
    <s v="86122"/>
    <s v="DELTA"/>
    <x v="1"/>
    <n v="0"/>
    <n v="103"/>
    <n v="0"/>
    <n v="0"/>
  </r>
  <r>
    <s v="None"/>
    <s v="MP4689DN-LF-Z"/>
    <x v="1"/>
    <s v="前八週無拉料"/>
    <s v="--"/>
    <s v="--"/>
    <s v="--"/>
    <n v="0"/>
    <n v="0"/>
    <n v="0"/>
    <n v="0"/>
    <n v="0"/>
    <s v="Gillian"/>
    <s v="MP"/>
    <s v="Checking"/>
    <s v="Sales"/>
    <m/>
    <s v="no demand"/>
    <n v="0"/>
    <n v="0"/>
    <n v="0"/>
    <n v="0"/>
    <n v="0"/>
    <s v=""/>
    <s v=""/>
    <n v="0"/>
    <n v="0"/>
    <s v="E"/>
    <s v="E"/>
    <n v="0"/>
    <n v="0"/>
    <n v="0"/>
    <n v="0"/>
    <n v="0"/>
    <n v="0"/>
    <n v="0"/>
    <n v="0"/>
    <n v="0"/>
    <s v=""/>
    <s v=""/>
    <s v=""/>
    <s v=""/>
    <s v=""/>
    <s v=""/>
    <n v="3715"/>
    <s v="86122"/>
    <s v="DELTA"/>
    <x v="1"/>
    <n v="0"/>
    <n v="103"/>
    <n v="0"/>
    <n v="0"/>
  </r>
  <r>
    <s v="OverStock"/>
    <s v="MP6002DN-LF-Z"/>
    <x v="1"/>
    <n v="5"/>
    <n v="4.4000000000000004"/>
    <n v="18.3"/>
    <n v="16.2"/>
    <n v="100000"/>
    <n v="110000"/>
    <n v="80000"/>
    <n v="37508"/>
    <n v="30008"/>
    <s v="Gillian"/>
    <s v="MP"/>
    <s v="Checking"/>
    <s v="Sales"/>
    <m/>
    <s v="FCST:20K/M"/>
    <n v="2500"/>
    <n v="0"/>
    <n v="27508"/>
    <n v="0"/>
    <n v="140008"/>
    <n v="23.3"/>
    <n v="20.6"/>
    <n v="6011"/>
    <n v="6806"/>
    <n v="1.1000000000000001"/>
    <n v="100"/>
    <n v="43011"/>
    <n v="7793"/>
    <n v="18618"/>
    <n v="20475"/>
    <n v="0.48480000000000001"/>
    <n v="53328"/>
    <n v="14547.8784"/>
    <n v="13335.8784"/>
    <n v="67875.878400000001"/>
    <n v="30000"/>
    <n v="30000"/>
    <n v="30000"/>
    <n v="30000"/>
    <n v="30000"/>
    <n v="30000"/>
    <n v="3715"/>
    <s v="86122"/>
    <s v="DELTA"/>
    <x v="1"/>
    <n v="0"/>
    <n v="103"/>
    <n v="0"/>
    <n v="0"/>
  </r>
  <r>
    <s v="FCST"/>
    <s v="MP6902DS-LF-Z"/>
    <x v="1"/>
    <s v="前八週無拉料"/>
    <n v="0"/>
    <s v="--"/>
    <n v="0"/>
    <n v="0"/>
    <n v="0"/>
    <n v="0"/>
    <n v="0"/>
    <n v="0"/>
    <s v="Gillian"/>
    <s v="MP"/>
    <s v="Checking"/>
    <s v="Sales"/>
    <m/>
    <s v="FCST:200pcs/M"/>
    <n v="0"/>
    <n v="0"/>
    <n v="0"/>
    <n v="0"/>
    <n v="0"/>
    <s v=""/>
    <n v="0"/>
    <n v="0"/>
    <n v="333"/>
    <s v="F"/>
    <s v="F"/>
    <n v="556"/>
    <n v="0"/>
    <n v="2440"/>
    <n v="2013"/>
    <n v="0.19800000000000001"/>
    <n v="0"/>
    <n v="0"/>
    <n v="0"/>
    <n v="0"/>
    <s v=""/>
    <s v=""/>
    <s v=""/>
    <s v=""/>
    <s v=""/>
    <s v=""/>
    <n v="3715"/>
    <s v="86122"/>
    <s v="DELTA"/>
    <x v="1"/>
    <n v="0"/>
    <n v="103"/>
    <n v="0"/>
    <n v="0"/>
  </r>
  <r>
    <s v="FCST"/>
    <s v="MP6903DS-LF-Z"/>
    <x v="1"/>
    <s v="前八週無拉料"/>
    <n v="31.3"/>
    <s v="--"/>
    <n v="0"/>
    <n v="0"/>
    <n v="0"/>
    <n v="0"/>
    <n v="2500"/>
    <n v="2500"/>
    <s v="Gillian"/>
    <s v="MP"/>
    <s v="Checking"/>
    <s v="Sales"/>
    <m/>
    <s v="no demand"/>
    <n v="2500"/>
    <n v="0"/>
    <n v="0"/>
    <n v="0"/>
    <n v="2500"/>
    <s v=""/>
    <n v="31.3"/>
    <n v="0"/>
    <n v="80"/>
    <s v="F"/>
    <s v="F"/>
    <n v="238"/>
    <n v="240"/>
    <n v="330"/>
    <n v="390"/>
    <n v="0.16339999999999999"/>
    <n v="0"/>
    <n v="408.5"/>
    <n v="0"/>
    <n v="408.5"/>
    <s v=""/>
    <s v=""/>
    <s v=""/>
    <s v=""/>
    <s v=""/>
    <s v=""/>
    <n v="3715"/>
    <s v="86122"/>
    <s v="DELTA"/>
    <x v="1"/>
    <n v="0"/>
    <n v="103"/>
    <n v="0"/>
    <n v="0"/>
  </r>
  <r>
    <s v="None"/>
    <s v="MP6907GJ-Z"/>
    <x v="1"/>
    <s v="前八週無拉料"/>
    <s v="--"/>
    <s v="--"/>
    <s v="--"/>
    <n v="0"/>
    <n v="0"/>
    <n v="0"/>
    <n v="0"/>
    <n v="0"/>
    <s v="Gillian"/>
    <s v="MP"/>
    <s v="Checking"/>
    <s v="Sales"/>
    <m/>
    <s v="for STB project sample"/>
    <n v="0"/>
    <n v="0"/>
    <n v="0"/>
    <n v="0"/>
    <n v="0"/>
    <s v=""/>
    <s v=""/>
    <n v="0"/>
    <s v=""/>
    <s v="E"/>
    <s v="E"/>
    <s v=""/>
    <s v=""/>
    <s v=""/>
    <s v=""/>
    <n v="0.1482"/>
    <n v="0"/>
    <n v="0"/>
    <n v="0"/>
    <n v="0"/>
    <n v="0"/>
    <n v="10000"/>
    <n v="10000"/>
    <n v="10000"/>
    <n v="10000"/>
    <n v="10000"/>
    <n v="3715"/>
    <s v="86122"/>
    <s v="DELTA"/>
    <x v="1"/>
    <n v="0"/>
    <n v="103"/>
    <n v="0"/>
    <n v="0"/>
  </r>
  <r>
    <s v="FCST"/>
    <s v="MP6910AGS-Z"/>
    <x v="1"/>
    <s v="前八週無拉料"/>
    <n v="0"/>
    <s v="--"/>
    <n v="2125"/>
    <n v="42500"/>
    <n v="42500"/>
    <n v="42500"/>
    <n v="0"/>
    <n v="0"/>
    <s v="Gillian"/>
    <s v="New"/>
    <s v="Checking"/>
    <s v="Sales"/>
    <m/>
    <s v="for new project"/>
    <n v="0"/>
    <n v="0"/>
    <n v="0"/>
    <n v="0"/>
    <n v="42500"/>
    <s v=""/>
    <n v="2125"/>
    <n v="0"/>
    <n v="20"/>
    <s v="F"/>
    <s v="F"/>
    <n v="180"/>
    <n v="0"/>
    <n v="0"/>
    <n v="0"/>
    <n v="0"/>
    <n v="0"/>
    <n v="0"/>
    <n v="0"/>
    <n v="0"/>
    <s v=""/>
    <s v=""/>
    <s v=""/>
    <s v=""/>
    <s v=""/>
    <s v=""/>
    <n v="3715"/>
    <s v="86122"/>
    <s v="DELTA"/>
    <x v="1"/>
    <n v="0"/>
    <n v="103"/>
    <n v="0"/>
    <n v="0"/>
  </r>
  <r>
    <s v="FCST"/>
    <s v="MP6922AGN-Z"/>
    <x v="1"/>
    <s v="前八週無拉料"/>
    <n v="0"/>
    <s v="--"/>
    <n v="0"/>
    <n v="0"/>
    <n v="0"/>
    <n v="0"/>
    <n v="2500"/>
    <n v="0"/>
    <s v="Gillian"/>
    <s v="New"/>
    <s v="Checking"/>
    <s v="Sales"/>
    <m/>
    <s v="prepare for new project"/>
    <n v="0"/>
    <n v="0"/>
    <n v="0"/>
    <n v="0"/>
    <n v="0"/>
    <s v=""/>
    <n v="0"/>
    <n v="0"/>
    <n v="47"/>
    <s v="F"/>
    <s v="F"/>
    <n v="420"/>
    <n v="0"/>
    <n v="0"/>
    <n v="0"/>
    <n v="0.25750000000000001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OverStock"/>
    <s v="MP6922AGS-Z"/>
    <x v="1"/>
    <n v="21.1"/>
    <n v="6.8"/>
    <n v="48.4"/>
    <n v="15.7"/>
    <n v="310000"/>
    <n v="310000"/>
    <n v="260000"/>
    <n v="84900"/>
    <n v="134900"/>
    <s v="Gillian"/>
    <s v="MP"/>
    <s v="Checking"/>
    <s v="Sales"/>
    <m/>
    <s v="FCST:80K/M"/>
    <n v="134900"/>
    <n v="0"/>
    <n v="0"/>
    <n v="0"/>
    <n v="444900"/>
    <n v="69.5"/>
    <n v="22.5"/>
    <n v="6400"/>
    <n v="19782"/>
    <n v="3.1"/>
    <n v="150"/>
    <n v="78783"/>
    <n v="54528"/>
    <n v="98544"/>
    <n v="80400"/>
    <n v="0.31169999999999998"/>
    <n v="96627"/>
    <n v="42048.329999999994"/>
    <n v="0"/>
    <n v="138675.32999999999"/>
    <n v="80000"/>
    <n v="80000"/>
    <n v="80000"/>
    <n v="80000"/>
    <n v="80000"/>
    <n v="80000"/>
    <n v="3715"/>
    <s v="86122"/>
    <s v="DELTA"/>
    <x v="1"/>
    <n v="0"/>
    <n v="103"/>
    <n v="0"/>
    <n v="0"/>
  </r>
  <r>
    <s v="OverStock"/>
    <s v="MP6922DSE-LF-Z"/>
    <x v="1"/>
    <n v="16.5"/>
    <n v="7.2"/>
    <n v="34.700000000000003"/>
    <n v="15.2"/>
    <n v="800000"/>
    <n v="600000"/>
    <n v="500000"/>
    <n v="50250"/>
    <n v="285150"/>
    <s v="Gillian"/>
    <s v="MP"/>
    <s v="Checking"/>
    <s v="Sales"/>
    <m/>
    <s v="FCST:200K/M"/>
    <n v="285150"/>
    <n v="0"/>
    <n v="0"/>
    <n v="0"/>
    <n v="885150"/>
    <n v="51.1"/>
    <n v="22.4"/>
    <n v="17312"/>
    <n v="39593"/>
    <n v="2.2999999999999998"/>
    <n v="150"/>
    <n v="114912"/>
    <n v="121430"/>
    <n v="240000"/>
    <n v="320000"/>
    <n v="0.22620000000000001"/>
    <n v="135720"/>
    <n v="64500.93"/>
    <n v="0"/>
    <n v="200220.93000000002"/>
    <n v="150000"/>
    <n v="200000"/>
    <n v="200000"/>
    <n v="200000"/>
    <n v="200000"/>
    <n v="200000"/>
    <n v="3715"/>
    <s v="86122"/>
    <s v="DELTA"/>
    <x v="1"/>
    <n v="0"/>
    <n v="103"/>
    <n v="0"/>
    <n v="0"/>
  </r>
  <r>
    <s v="None"/>
    <s v="MP86945-AGVT-Z"/>
    <x v="1"/>
    <s v="前八週無拉料"/>
    <s v="--"/>
    <s v="--"/>
    <s v="--"/>
    <n v="0"/>
    <n v="0"/>
    <n v="0"/>
    <n v="0"/>
    <n v="0"/>
    <s v="Gillian"/>
    <s v="MP"/>
    <s v="Checking"/>
    <s v="Sales"/>
    <m/>
    <n v="0"/>
    <n v="0"/>
    <n v="0"/>
    <n v="0"/>
    <n v="0"/>
    <n v="0"/>
    <s v=""/>
    <s v=""/>
    <n v="0"/>
    <n v="0"/>
    <s v="E"/>
    <s v="E"/>
    <n v="0"/>
    <n v="0"/>
    <n v="0"/>
    <n v="0"/>
    <n v="1.44"/>
    <n v="0"/>
    <n v="0"/>
    <n v="0"/>
    <n v="0"/>
    <s v=""/>
    <s v=""/>
    <s v=""/>
    <s v=""/>
    <s v=""/>
    <s v=""/>
    <n v="3715"/>
    <s v="86122"/>
    <s v="DELTA"/>
    <x v="1"/>
    <n v="0"/>
    <n v="103"/>
    <n v="0"/>
    <n v="0"/>
  </r>
  <r>
    <s v="None"/>
    <s v="MP8705EN-LF-Z"/>
    <x v="1"/>
    <s v="前八週無拉料"/>
    <s v="--"/>
    <s v="--"/>
    <s v="--"/>
    <n v="0"/>
    <n v="0"/>
    <n v="0"/>
    <n v="0"/>
    <n v="0"/>
    <s v="Gillian"/>
    <s v="MP"/>
    <s v="Checking"/>
    <s v="Sales"/>
    <m/>
    <s v="no demand"/>
    <n v="0"/>
    <n v="0"/>
    <n v="0"/>
    <n v="0"/>
    <n v="0"/>
    <s v=""/>
    <s v=""/>
    <n v="0"/>
    <n v="0"/>
    <s v="E"/>
    <s v="E"/>
    <n v="0"/>
    <n v="0"/>
    <n v="0"/>
    <n v="0"/>
    <n v="0.19189999999999999"/>
    <n v="0"/>
    <n v="0"/>
    <n v="0"/>
    <n v="0"/>
    <s v=""/>
    <s v=""/>
    <s v=""/>
    <s v=""/>
    <s v=""/>
    <s v=""/>
    <n v="3715"/>
    <s v="86122"/>
    <s v="DELTA"/>
    <x v="1"/>
    <n v="0"/>
    <n v="103"/>
    <n v="0"/>
    <n v="0"/>
  </r>
  <r>
    <s v="ZeroZero"/>
    <s v="MP8708EN-C353-LF-Z"/>
    <x v="1"/>
    <s v="前八週無拉料"/>
    <s v="--"/>
    <s v="--"/>
    <s v="--"/>
    <n v="0"/>
    <n v="7500"/>
    <n v="7500"/>
    <n v="0"/>
    <n v="0"/>
    <s v="Gillian"/>
    <s v="MP"/>
    <s v="Checking"/>
    <s v="Sales"/>
    <m/>
    <n v="0"/>
    <n v="0"/>
    <n v="0"/>
    <n v="0"/>
    <n v="0"/>
    <n v="7500"/>
    <s v=""/>
    <s v=""/>
    <n v="0"/>
    <s v=""/>
    <s v="E"/>
    <s v="E"/>
    <s v=""/>
    <s v=""/>
    <s v=""/>
    <s v=""/>
    <n v="0"/>
    <n v="0"/>
    <n v="0"/>
    <n v="0"/>
    <n v="0"/>
    <s v=""/>
    <s v=""/>
    <s v=""/>
    <s v=""/>
    <s v=""/>
    <s v=""/>
    <n v="3715"/>
    <s v="86122"/>
    <s v="DELTA"/>
    <x v="0"/>
    <n v="0"/>
    <n v="103"/>
    <n v="0"/>
    <n v="0"/>
  </r>
  <r>
    <s v="FCST"/>
    <s v="MP8756GD-Z"/>
    <x v="1"/>
    <s v="前八週無拉料"/>
    <n v="0"/>
    <s v="--"/>
    <n v="0"/>
    <s v=""/>
    <n v="0"/>
    <n v="0"/>
    <s v=""/>
    <n v="0"/>
    <s v=""/>
    <s v=""/>
    <s v=""/>
    <s v=""/>
    <m/>
    <s v=""/>
    <n v="0"/>
    <n v="0"/>
    <n v="0"/>
    <n v="0"/>
    <n v="0"/>
    <s v=""/>
    <n v="0"/>
    <n v="0"/>
    <n v="22"/>
    <s v="F"/>
    <s v="F"/>
    <n v="200"/>
    <n v="0"/>
    <n v="0"/>
    <n v="0"/>
    <n v="0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OverStock"/>
    <s v="MP8759GD-Z"/>
    <x v="1"/>
    <n v="239.5"/>
    <s v="--"/>
    <n v="0"/>
    <s v="--"/>
    <n v="0"/>
    <n v="0"/>
    <n v="0"/>
    <n v="0"/>
    <n v="5030"/>
    <s v=""/>
    <s v=""/>
    <s v=""/>
    <s v=""/>
    <m/>
    <s v=""/>
    <n v="5030"/>
    <n v="0"/>
    <n v="0"/>
    <n v="0"/>
    <n v="5030"/>
    <n v="239.5"/>
    <s v=""/>
    <n v="21"/>
    <s v=""/>
    <s v="E"/>
    <s v="E"/>
    <s v=""/>
    <s v=""/>
    <s v=""/>
    <s v=""/>
    <n v="0.21879999999999999"/>
    <n v="0"/>
    <n v="1100.5640000000001"/>
    <n v="0"/>
    <n v="1100.5640000000001"/>
    <s v=""/>
    <s v=""/>
    <s v=""/>
    <s v=""/>
    <s v=""/>
    <s v=""/>
    <n v="3715"/>
    <s v="86122"/>
    <s v="DELTA"/>
    <x v="1"/>
    <n v="0"/>
    <n v="103"/>
    <n v="0"/>
    <n v="0"/>
  </r>
  <r>
    <s v="OverStock"/>
    <s v="MP8765GQ-Z"/>
    <x v="1"/>
    <n v="8.1999999999999993"/>
    <n v="6.3"/>
    <n v="23.1"/>
    <n v="17.899999999999999"/>
    <n v="170000"/>
    <n v="340000"/>
    <n v="190000"/>
    <n v="125000"/>
    <n v="120000"/>
    <s v="Gillian"/>
    <s v="MP"/>
    <s v="Checking"/>
    <s v="Sales"/>
    <m/>
    <s v="FCST:80K/M"/>
    <n v="55000"/>
    <n v="0"/>
    <n v="65000"/>
    <n v="0"/>
    <n v="460000"/>
    <n v="31.3"/>
    <n v="24.2"/>
    <n v="14716"/>
    <n v="19046"/>
    <n v="1.3"/>
    <n v="100"/>
    <n v="76048"/>
    <n v="42388"/>
    <n v="113820"/>
    <n v="80146"/>
    <n v="0.19020000000000001"/>
    <n v="64668"/>
    <n v="22824"/>
    <n v="12363"/>
    <n v="87492"/>
    <n v="80000"/>
    <n v="80000"/>
    <n v="80000"/>
    <n v="80000"/>
    <n v="80000"/>
    <n v="80000"/>
    <n v="3715"/>
    <s v="86122"/>
    <s v="DELTA"/>
    <x v="1"/>
    <n v="0"/>
    <n v="103"/>
    <n v="0"/>
    <n v="0"/>
  </r>
  <r>
    <s v="Normal"/>
    <s v="MPGC01DN-LF-Z"/>
    <x v="1"/>
    <n v="1.5"/>
    <n v="1.2"/>
    <n v="14.3"/>
    <n v="11.5"/>
    <n v="15000"/>
    <n v="15000"/>
    <n v="15000"/>
    <n v="9095"/>
    <n v="1595"/>
    <s v="Gillian"/>
    <s v="MP"/>
    <s v="Checking"/>
    <s v="Sales"/>
    <m/>
    <s v="FCST:5K/M"/>
    <n v="0"/>
    <n v="0"/>
    <n v="1595"/>
    <n v="0"/>
    <n v="16595"/>
    <n v="15.8"/>
    <n v="12.7"/>
    <n v="1052"/>
    <n v="1304"/>
    <n v="1.2"/>
    <n v="100"/>
    <n v="8520"/>
    <n v="850"/>
    <n v="7836"/>
    <n v="736"/>
    <n v="0.28260000000000002"/>
    <n v="4239"/>
    <n v="450.74700000000001"/>
    <n v="450.74700000000001"/>
    <n v="4689.7470000000003"/>
    <s v=""/>
    <s v=""/>
    <s v=""/>
    <s v=""/>
    <s v=""/>
    <s v=""/>
    <n v="3715"/>
    <s v="86122"/>
    <s v="DELTA"/>
    <x v="1"/>
    <n v="0"/>
    <n v="103"/>
    <n v="0"/>
    <n v="0"/>
  </r>
  <r>
    <s v="OverStock"/>
    <s v="MPM3510AGQV-Z"/>
    <x v="1"/>
    <n v="416.7"/>
    <n v="96.2"/>
    <n v="0"/>
    <n v="0"/>
    <n v="10000"/>
    <n v="0"/>
    <n v="0"/>
    <n v="0"/>
    <n v="10000"/>
    <s v="Gillian"/>
    <s v="MP"/>
    <s v="Checking"/>
    <s v="Sales"/>
    <m/>
    <s v="for new project"/>
    <n v="10000"/>
    <n v="0"/>
    <n v="0"/>
    <n v="0"/>
    <n v="10000"/>
    <n v="416.7"/>
    <n v="96.2"/>
    <n v="24"/>
    <n v="104"/>
    <n v="4.3"/>
    <n v="150"/>
    <n v="0"/>
    <n v="0"/>
    <n v="1440"/>
    <n v="1500"/>
    <n v="1.121"/>
    <n v="0"/>
    <n v="11210"/>
    <n v="0"/>
    <n v="11210"/>
    <s v=""/>
    <s v=""/>
    <s v=""/>
    <s v=""/>
    <s v=""/>
    <s v=""/>
    <n v="3715"/>
    <s v="86122"/>
    <s v="DELTA"/>
    <x v="1"/>
    <n v="0"/>
    <n v="103"/>
    <n v="0"/>
    <n v="0"/>
  </r>
  <r>
    <s v="OverStock"/>
    <s v="MPM3830GQV-Z"/>
    <x v="1"/>
    <n v="0"/>
    <n v="0"/>
    <n v="18.5"/>
    <n v="10"/>
    <n v="5000"/>
    <n v="5000"/>
    <n v="5000"/>
    <n v="0"/>
    <n v="0"/>
    <s v="Gillian"/>
    <s v="MP"/>
    <s v="Checking"/>
    <s v="Sales"/>
    <m/>
    <s v="FCST:100pcs/M"/>
    <n v="0"/>
    <n v="0"/>
    <n v="0"/>
    <n v="0"/>
    <n v="5000"/>
    <n v="18.5"/>
    <n v="10"/>
    <n v="271"/>
    <n v="498"/>
    <n v="1.8"/>
    <n v="100"/>
    <n v="3640"/>
    <n v="300"/>
    <n v="540"/>
    <n v="400"/>
    <n v="0.78559999999999997"/>
    <n v="3928"/>
    <n v="0"/>
    <n v="0"/>
    <n v="3928"/>
    <s v=""/>
    <s v=""/>
    <s v=""/>
    <s v=""/>
    <s v=""/>
    <s v=""/>
    <n v="3715"/>
    <s v="86122"/>
    <s v="DELTA"/>
    <x v="1"/>
    <n v="0"/>
    <n v="103"/>
    <n v="0"/>
    <n v="0"/>
  </r>
  <r>
    <s v="OverStock"/>
    <s v="MPM9606GQV-Z"/>
    <x v="1"/>
    <n v="285.7"/>
    <n v="264.8"/>
    <n v="0"/>
    <n v="0"/>
    <n v="0"/>
    <n v="0"/>
    <n v="0"/>
    <n v="10955"/>
    <n v="10855"/>
    <s v="Gillian"/>
    <s v="MP"/>
    <s v="Checking"/>
    <s v="Sales"/>
    <m/>
    <s v="FCST:2K/M"/>
    <n v="10855"/>
    <n v="0"/>
    <n v="0"/>
    <n v="0"/>
    <n v="10855"/>
    <n v="285.7"/>
    <n v="264.8"/>
    <n v="38"/>
    <n v="41"/>
    <n v="1.1000000000000001"/>
    <n v="100"/>
    <n v="370"/>
    <n v="0"/>
    <n v="720"/>
    <n v="0"/>
    <n v="0.34029999999999999"/>
    <n v="0"/>
    <n v="3693.9564999999998"/>
    <n v="0"/>
    <n v="3693.9564999999998"/>
    <s v=""/>
    <s v=""/>
    <s v=""/>
    <s v=""/>
    <s v=""/>
    <s v=""/>
    <n v="3715"/>
    <s v="86122"/>
    <s v="DELTA"/>
    <x v="1"/>
    <n v="0"/>
    <n v="103"/>
    <n v="0"/>
    <n v="0"/>
  </r>
  <r>
    <s v="Normal"/>
    <s v="MPQ8616GL-12-Z"/>
    <x v="1"/>
    <n v="0"/>
    <s v="--"/>
    <n v="0"/>
    <s v="--"/>
    <n v="0"/>
    <n v="0"/>
    <n v="0"/>
    <n v="2500"/>
    <n v="0"/>
    <s v="Gillian"/>
    <s v="New"/>
    <s v="Checking"/>
    <s v="Sales"/>
    <m/>
    <s v="for new project"/>
    <n v="0"/>
    <n v="0"/>
    <n v="0"/>
    <n v="0"/>
    <n v="0"/>
    <n v="0"/>
    <s v=""/>
    <n v="313"/>
    <s v=""/>
    <s v="E"/>
    <s v="E"/>
    <s v=""/>
    <s v=""/>
    <s v=""/>
    <s v=""/>
    <n v="0.79279999999999995"/>
    <n v="0"/>
    <n v="0"/>
    <n v="0"/>
    <n v="0"/>
    <s v=""/>
    <s v=""/>
    <s v=""/>
    <s v=""/>
    <s v=""/>
    <s v=""/>
    <n v="3715"/>
    <s v="86122"/>
    <s v="DELTA"/>
    <x v="1"/>
    <n v="0"/>
    <n v="103"/>
    <n v="0"/>
    <n v="0"/>
  </r>
  <r>
    <s v="Normal"/>
    <s v="MPQ8616GL-6-Z"/>
    <x v="1"/>
    <n v="0"/>
    <s v="--"/>
    <n v="0"/>
    <s v="--"/>
    <n v="0"/>
    <n v="0"/>
    <n v="0"/>
    <n v="2500"/>
    <n v="0"/>
    <s v="Gillian"/>
    <s v="New"/>
    <s v="Checking"/>
    <s v="Sales"/>
    <m/>
    <s v="for new project"/>
    <n v="0"/>
    <n v="0"/>
    <n v="0"/>
    <n v="0"/>
    <n v="0"/>
    <n v="0"/>
    <s v=""/>
    <n v="313"/>
    <s v=""/>
    <s v="E"/>
    <s v="E"/>
    <s v=""/>
    <s v=""/>
    <s v=""/>
    <s v=""/>
    <n v="0.64259999999999995"/>
    <n v="0"/>
    <n v="0"/>
    <n v="0"/>
    <n v="0"/>
    <s v=""/>
    <s v=""/>
    <s v=""/>
    <s v=""/>
    <s v=""/>
    <s v=""/>
    <n v="3715"/>
    <s v="86122"/>
    <s v="DELTA"/>
    <x v="1"/>
    <n v="0"/>
    <n v="103"/>
    <n v="0"/>
    <n v="0"/>
  </r>
  <r>
    <s v="OverStock"/>
    <s v="MPQ8623GD-Z"/>
    <x v="1"/>
    <n v="526.29999999999995"/>
    <s v="--"/>
    <n v="0"/>
    <s v="--"/>
    <n v="0"/>
    <n v="0"/>
    <n v="0"/>
    <n v="10150"/>
    <n v="10000"/>
    <s v="Gillian"/>
    <s v="MP"/>
    <s v="Checking"/>
    <s v="Sales"/>
    <m/>
    <s v="no demand"/>
    <n v="10000"/>
    <n v="0"/>
    <n v="0"/>
    <n v="0"/>
    <n v="10000"/>
    <n v="526.29999999999995"/>
    <s v=""/>
    <n v="19"/>
    <s v=""/>
    <s v="E"/>
    <s v="E"/>
    <s v=""/>
    <s v=""/>
    <s v=""/>
    <s v=""/>
    <n v="0.36220000000000002"/>
    <n v="0"/>
    <n v="3622"/>
    <n v="0"/>
    <n v="3622"/>
    <s v=""/>
    <s v=""/>
    <s v=""/>
    <s v=""/>
    <s v=""/>
    <s v=""/>
    <n v="3715"/>
    <s v="86122"/>
    <s v="DELTA"/>
    <x v="1"/>
    <n v="0"/>
    <n v="103"/>
    <n v="0"/>
    <n v="0"/>
  </r>
  <r>
    <s v="OverStock"/>
    <s v="MPQ8632GL-12-Z"/>
    <x v="1"/>
    <n v="1.6"/>
    <n v="1.3"/>
    <n v="14.7"/>
    <n v="11.8"/>
    <n v="60000"/>
    <n v="55000"/>
    <n v="55000"/>
    <n v="11458"/>
    <n v="5886"/>
    <s v="Gillian"/>
    <s v="MP"/>
    <s v="Checking"/>
    <s v="Sales"/>
    <m/>
    <s v="FCST:10K/M"/>
    <n v="0"/>
    <n v="0"/>
    <n v="5886"/>
    <n v="0"/>
    <n v="60886"/>
    <n v="16.3"/>
    <n v="13"/>
    <n v="3730"/>
    <n v="4674"/>
    <n v="1.3"/>
    <n v="100"/>
    <n v="24655"/>
    <n v="6150"/>
    <n v="16947"/>
    <n v="7908"/>
    <n v="0.56979999999999997"/>
    <n v="31339"/>
    <n v="3353.8427999999999"/>
    <n v="3353.8427999999999"/>
    <n v="34692.842799999999"/>
    <n v="15000"/>
    <n v="20000"/>
    <n v="20000"/>
    <n v="20000"/>
    <n v="20000"/>
    <n v="20000"/>
    <n v="3715"/>
    <s v="86122"/>
    <s v="DELTA"/>
    <x v="1"/>
    <n v="0"/>
    <n v="103"/>
    <n v="0"/>
    <n v="0"/>
  </r>
  <r>
    <s v="FCST"/>
    <s v="MPQ8632GL-4-Z"/>
    <x v="1"/>
    <s v="前八週無拉料"/>
    <n v="0"/>
    <s v="--"/>
    <n v="104.2"/>
    <n v="5000"/>
    <n v="5000"/>
    <n v="5000"/>
    <n v="0"/>
    <n v="0"/>
    <s v="Gillian"/>
    <s v="New"/>
    <s v="Checking"/>
    <s v="Sales"/>
    <m/>
    <s v="prepare for new project"/>
    <n v="0"/>
    <n v="0"/>
    <n v="0"/>
    <n v="0"/>
    <n v="5000"/>
    <s v=""/>
    <n v="104.2"/>
    <n v="0"/>
    <n v="48"/>
    <s v="F"/>
    <s v="F"/>
    <n v="0"/>
    <n v="0"/>
    <n v="432"/>
    <n v="0"/>
    <n v="0.36"/>
    <n v="1800"/>
    <n v="0"/>
    <n v="0"/>
    <n v="1800"/>
    <s v=""/>
    <s v=""/>
    <s v=""/>
    <s v=""/>
    <s v=""/>
    <s v=""/>
    <n v="3715"/>
    <s v="86122"/>
    <s v="DELTA"/>
    <x v="1"/>
    <n v="0"/>
    <n v="103"/>
    <n v="0"/>
    <n v="0"/>
  </r>
  <r>
    <s v="OverStock"/>
    <s v="MPQ8632GL-6-Z"/>
    <x v="1"/>
    <n v="7.9"/>
    <n v="7"/>
    <n v="13.7"/>
    <n v="12.1"/>
    <n v="60000"/>
    <n v="60000"/>
    <n v="60000"/>
    <n v="39811"/>
    <n v="34811"/>
    <s v="Gillian"/>
    <s v="MP"/>
    <s v="Checking"/>
    <s v="Sales"/>
    <m/>
    <s v="FCST:20K/M"/>
    <n v="15000"/>
    <n v="0"/>
    <n v="19811"/>
    <n v="0"/>
    <n v="94811"/>
    <n v="21.6"/>
    <n v="19.100000000000001"/>
    <n v="4391"/>
    <n v="4960"/>
    <n v="1.1000000000000001"/>
    <n v="100"/>
    <n v="22367"/>
    <n v="13078"/>
    <n v="28223"/>
    <n v="14685"/>
    <n v="0.38529999999999998"/>
    <n v="23118"/>
    <n v="13412.6783"/>
    <n v="7633.1782999999996"/>
    <n v="36530.6783"/>
    <n v="20000"/>
    <n v="20000"/>
    <n v="20000"/>
    <n v="20000"/>
    <n v="20000"/>
    <n v="20000"/>
    <n v="3715"/>
    <s v="86122"/>
    <s v="DELTA"/>
    <x v="1"/>
    <n v="0"/>
    <n v="103"/>
    <n v="0"/>
    <n v="0"/>
  </r>
  <r>
    <s v="OverStock"/>
    <s v="MPQ8632GL-8-Z"/>
    <x v="1"/>
    <n v="4.2"/>
    <n v="5.3"/>
    <n v="12.7"/>
    <n v="15.8"/>
    <n v="40000"/>
    <n v="60000"/>
    <n v="45000"/>
    <n v="40000"/>
    <n v="20000"/>
    <s v="Gillian"/>
    <s v="MP"/>
    <s v="Checking"/>
    <s v="Sales"/>
    <m/>
    <s v="FCST:10K/M"/>
    <n v="10000"/>
    <n v="0"/>
    <n v="10000"/>
    <n v="0"/>
    <n v="80000"/>
    <n v="17"/>
    <n v="21.1"/>
    <n v="4706"/>
    <n v="3797"/>
    <n v="0.8"/>
    <n v="100"/>
    <n v="16846"/>
    <n v="15479"/>
    <n v="9542"/>
    <n v="18316"/>
    <n v="0.44409999999999999"/>
    <n v="26646"/>
    <n v="8882"/>
    <n v="4441"/>
    <n v="35528"/>
    <n v="10000"/>
    <n v="15000"/>
    <n v="15000"/>
    <n v="15000"/>
    <n v="15000"/>
    <n v="15000"/>
    <n v="3715"/>
    <s v="86122"/>
    <s v="DELTA"/>
    <x v="1"/>
    <n v="0"/>
    <n v="103"/>
    <n v="0"/>
    <n v="0"/>
  </r>
  <r>
    <s v="OverStock"/>
    <s v="MPQ8632GVE-15-Z"/>
    <x v="1"/>
    <n v="219.5"/>
    <n v="2.1"/>
    <n v="1363.6"/>
    <n v="12.7"/>
    <n v="20000"/>
    <n v="30000"/>
    <n v="30000"/>
    <n v="4828"/>
    <n v="4828"/>
    <s v="Gillian"/>
    <s v="MP"/>
    <s v="Checking"/>
    <s v="Sales"/>
    <m/>
    <s v="FCST:2K/M"/>
    <n v="0"/>
    <n v="0"/>
    <n v="4828"/>
    <n v="0"/>
    <n v="34828"/>
    <n v="1583.1"/>
    <n v="14.8"/>
    <n v="22"/>
    <n v="2353"/>
    <n v="107"/>
    <n v="150"/>
    <n v="20264"/>
    <n v="96"/>
    <n v="2022"/>
    <n v="240"/>
    <n v="0.754"/>
    <n v="22620"/>
    <n v="3640.3119999999999"/>
    <n v="3640.3119999999999"/>
    <n v="26260.312000000002"/>
    <s v=""/>
    <s v=""/>
    <s v=""/>
    <s v=""/>
    <s v=""/>
    <s v=""/>
    <n v="3715"/>
    <s v="86122"/>
    <s v="DELTA"/>
    <x v="1"/>
    <n v="0"/>
    <n v="103"/>
    <n v="0"/>
    <n v="0"/>
  </r>
  <r>
    <s v="Normal"/>
    <s v="MPQ8632GVE-20-Z"/>
    <x v="1"/>
    <n v="8"/>
    <n v="1250"/>
    <n v="0"/>
    <n v="0"/>
    <n v="0"/>
    <n v="0"/>
    <n v="0"/>
    <n v="5000"/>
    <n v="5000"/>
    <s v="Gillian"/>
    <s v="New"/>
    <s v="Checking"/>
    <s v="Sales"/>
    <m/>
    <s v="prepare for new project"/>
    <n v="5000"/>
    <n v="0"/>
    <n v="0"/>
    <n v="0"/>
    <n v="5000"/>
    <n v="8"/>
    <n v="1250"/>
    <n v="625"/>
    <n v="4"/>
    <n v="0"/>
    <n v="50"/>
    <n v="34"/>
    <n v="0"/>
    <n v="0"/>
    <n v="0"/>
    <n v="0.77390000000000003"/>
    <n v="0"/>
    <n v="3869.5"/>
    <n v="0"/>
    <n v="3869.5"/>
    <s v=""/>
    <s v=""/>
    <s v=""/>
    <s v=""/>
    <s v=""/>
    <s v=""/>
    <n v="3715"/>
    <s v="86122"/>
    <s v="DELTA"/>
    <x v="1"/>
    <n v="0"/>
    <n v="103"/>
    <n v="0"/>
    <n v="0"/>
  </r>
  <r>
    <s v="OverStock"/>
    <s v="NB634EL-C285-LF-Z"/>
    <x v="1"/>
    <n v="325.39999999999998"/>
    <n v="443.7"/>
    <n v="0"/>
    <n v="0"/>
    <n v="0"/>
    <n v="0"/>
    <n v="0"/>
    <n v="4881"/>
    <n v="4881"/>
    <s v="Gillian"/>
    <s v="MP"/>
    <s v="Checking"/>
    <s v="Sales"/>
    <m/>
    <s v="FCST:200ps/M"/>
    <n v="0"/>
    <n v="0"/>
    <n v="4881"/>
    <n v="0"/>
    <n v="4881"/>
    <n v="325.39999999999998"/>
    <n v="443.7"/>
    <n v="15"/>
    <n v="11"/>
    <n v="0.7"/>
    <n v="100"/>
    <n v="100"/>
    <n v="0"/>
    <n v="172"/>
    <n v="80"/>
    <n v="0.21879999999999999"/>
    <n v="0"/>
    <n v="1067.9628"/>
    <n v="1067.9628"/>
    <n v="1067.9628"/>
    <s v=""/>
    <s v=""/>
    <s v=""/>
    <s v=""/>
    <s v=""/>
    <s v=""/>
    <n v="3715"/>
    <s v="86122"/>
    <s v="DELTA"/>
    <x v="1"/>
    <n v="0"/>
    <n v="103"/>
    <n v="0"/>
    <n v="0"/>
  </r>
  <r>
    <s v="FCST"/>
    <s v="NB6381DL-LF-Z"/>
    <x v="1"/>
    <s v="前八週無拉料"/>
    <n v="0"/>
    <s v="--"/>
    <n v="0"/>
    <n v="0"/>
    <n v="0"/>
    <n v="0"/>
    <n v="0"/>
    <n v="0"/>
    <s v="Gillian"/>
    <s v="MP"/>
    <s v="Checking"/>
    <s v="Sales"/>
    <m/>
    <s v="no demand"/>
    <n v="0"/>
    <n v="0"/>
    <n v="0"/>
    <n v="0"/>
    <n v="0"/>
    <s v=""/>
    <n v="0"/>
    <n v="0"/>
    <n v="88"/>
    <s v="F"/>
    <s v="F"/>
    <n v="529"/>
    <n v="86"/>
    <n v="407"/>
    <n v="200"/>
    <n v="1.1875"/>
    <n v="0"/>
    <n v="0"/>
    <n v="0"/>
    <n v="0"/>
    <s v=""/>
    <s v=""/>
    <s v=""/>
    <s v=""/>
    <s v=""/>
    <s v=""/>
    <n v="3715"/>
    <s v="86122"/>
    <s v="DELTA"/>
    <x v="1"/>
    <n v="0"/>
    <n v="103"/>
    <n v="0"/>
    <n v="0"/>
  </r>
  <r>
    <s v="OverStock"/>
    <s v="NB638DL-LF-Z"/>
    <x v="1"/>
    <n v="4.0999999999999996"/>
    <n v="5.5"/>
    <n v="16.5"/>
    <n v="22.2"/>
    <n v="50000"/>
    <n v="60000"/>
    <n v="40000"/>
    <n v="10000"/>
    <n v="15000"/>
    <s v="Gillian"/>
    <s v="MP"/>
    <s v="Checking"/>
    <s v="Sales"/>
    <m/>
    <s v="FCST:10K/M"/>
    <n v="5000"/>
    <n v="0"/>
    <n v="10000"/>
    <n v="0"/>
    <n v="75000"/>
    <n v="20.7"/>
    <n v="27.7"/>
    <n v="3631"/>
    <n v="2706"/>
    <n v="0.7"/>
    <n v="100"/>
    <n v="9033"/>
    <n v="6270"/>
    <n v="12727"/>
    <n v="13976"/>
    <n v="0.43730000000000002"/>
    <n v="26238"/>
    <n v="6559.5"/>
    <n v="4373"/>
    <n v="32797.5"/>
    <n v="12000"/>
    <n v="12000"/>
    <n v="12000"/>
    <n v="12000"/>
    <n v="12000"/>
    <n v="12000"/>
    <n v="3715"/>
    <s v="86122"/>
    <s v="DELTA"/>
    <x v="1"/>
    <n v="0"/>
    <n v="103"/>
    <n v="0"/>
    <n v="0"/>
  </r>
  <r>
    <s v="Normal"/>
    <s v="NT22L33-QFN-TR"/>
    <x v="0"/>
    <n v="0"/>
    <n v="0"/>
    <n v="11.6"/>
    <n v="8.3000000000000007"/>
    <n v="40000"/>
    <n v="40000"/>
    <n v="40000"/>
    <n v="12500"/>
    <n v="0"/>
    <s v="Mei.Yang"/>
    <s v="MP"/>
    <s v="Checking"/>
    <s v="PM"/>
    <m/>
    <s v="PM allocation"/>
    <n v="0"/>
    <n v="0"/>
    <n v="0"/>
    <n v="0"/>
    <n v="40000"/>
    <n v="11.6"/>
    <n v="8.3000000000000007"/>
    <n v="3438"/>
    <n v="4830"/>
    <n v="1.4"/>
    <n v="100"/>
    <n v="25842"/>
    <n v="9524"/>
    <n v="16200"/>
    <n v="1600"/>
    <n v="0.28499999999999998"/>
    <n v="11399.999999999998"/>
    <n v="0"/>
    <n v="0"/>
    <n v="11399.999999999998"/>
    <n v="28934"/>
    <n v="27505"/>
    <n v="27505"/>
    <n v="27505"/>
    <n v="27505"/>
    <n v="27505"/>
    <n v="3719"/>
    <s v="86122"/>
    <s v="DELTA"/>
    <x v="1"/>
    <n v="0"/>
    <n v="103"/>
    <n v="0"/>
    <n v="0"/>
  </r>
  <r>
    <s v="Normal"/>
    <s v="NT24L73-MSOP-TR"/>
    <x v="0"/>
    <n v="7.6"/>
    <n v="9.6"/>
    <n v="0"/>
    <n v="0"/>
    <n v="50000"/>
    <n v="0"/>
    <n v="0"/>
    <n v="0"/>
    <n v="50000"/>
    <s v="Mei.Yang"/>
    <s v="MP"/>
    <s v="Checking"/>
    <s v="PM"/>
    <m/>
    <s v="有出貨25000"/>
    <n v="50000"/>
    <n v="0"/>
    <n v="0"/>
    <n v="0"/>
    <n v="50000"/>
    <n v="7.6"/>
    <n v="9.6"/>
    <n v="6563"/>
    <n v="5205"/>
    <n v="0.8"/>
    <n v="100"/>
    <n v="28452"/>
    <n v="10291"/>
    <n v="16200"/>
    <n v="1600"/>
    <n v="0.31"/>
    <n v="0"/>
    <n v="15500"/>
    <n v="0"/>
    <n v="15500"/>
    <n v="29128"/>
    <n v="27630"/>
    <n v="27630"/>
    <n v="27630"/>
    <n v="27630"/>
    <n v="27630"/>
    <n v="3719"/>
    <s v="86122"/>
    <s v="DELTA"/>
    <x v="1"/>
    <n v="0"/>
    <n v="103"/>
    <n v="0"/>
    <n v="0"/>
  </r>
  <r>
    <s v="Normal"/>
    <s v="NT25L90-TR"/>
    <x v="0"/>
    <n v="2.4"/>
    <n v="4.3"/>
    <n v="0"/>
    <n v="0"/>
    <n v="0"/>
    <n v="0"/>
    <n v="0"/>
    <n v="27500"/>
    <n v="20000"/>
    <s v="Mei.Yang"/>
    <s v="MP"/>
    <s v="Checking"/>
    <s v="PM"/>
    <m/>
    <s v="PM allocation"/>
    <n v="20000"/>
    <n v="0"/>
    <n v="0"/>
    <n v="0"/>
    <n v="20000"/>
    <n v="2.4"/>
    <n v="4.3"/>
    <n v="8438"/>
    <n v="4624"/>
    <n v="0.5"/>
    <n v="100"/>
    <n v="17039"/>
    <n v="10378"/>
    <n v="29200"/>
    <n v="15000"/>
    <n v="0.65"/>
    <n v="0"/>
    <n v="13000"/>
    <n v="0"/>
    <n v="13000"/>
    <n v="18178"/>
    <n v="26200"/>
    <n v="26200"/>
    <n v="26200"/>
    <n v="26200"/>
    <n v="26200"/>
    <n v="3719"/>
    <s v="86122"/>
    <s v="DELTA"/>
    <x v="1"/>
    <n v="0"/>
    <n v="103"/>
    <n v="0"/>
    <n v="0"/>
  </r>
  <r>
    <s v="OverStock"/>
    <s v="QM2401K"/>
    <x v="8"/>
    <n v="27.7"/>
    <n v="12.9"/>
    <n v="15"/>
    <n v="7"/>
    <n v="48000"/>
    <n v="21000"/>
    <n v="21000"/>
    <n v="20704"/>
    <n v="38754"/>
    <s v="Mei.Yang"/>
    <s v="MP"/>
    <s v="Checking"/>
    <s v="Sales"/>
    <m/>
    <s v="FCST:3K/M"/>
    <n v="27000"/>
    <n v="0"/>
    <n v="11754"/>
    <n v="0"/>
    <n v="59754"/>
    <n v="42.7"/>
    <n v="19.899999999999999"/>
    <n v="1399"/>
    <n v="3004"/>
    <n v="2.1"/>
    <n v="150"/>
    <n v="8172"/>
    <n v="18865"/>
    <n v="12750"/>
    <n v="10058"/>
    <n v="2.3E-2"/>
    <n v="483"/>
    <n v="891.34199999999998"/>
    <n v="270.34199999999998"/>
    <n v="1374.3419999999999"/>
    <n v="9700"/>
    <n v="27865"/>
    <n v="27865"/>
    <n v="27865"/>
    <n v="27865"/>
    <n v="27865"/>
    <n v="3719"/>
    <s v="86122"/>
    <s v="DELTA"/>
    <x v="1"/>
    <n v="0"/>
    <n v="103"/>
    <n v="0"/>
    <n v="0"/>
  </r>
  <r>
    <s v="OverStock"/>
    <s v="QM2414K"/>
    <x v="8"/>
    <n v="21.7"/>
    <n v="15.4"/>
    <n v="0"/>
    <n v="0"/>
    <n v="3000"/>
    <n v="0"/>
    <n v="0"/>
    <n v="3000"/>
    <n v="6000"/>
    <s v="Mei.Yang"/>
    <s v="MP"/>
    <s v="Checking"/>
    <s v="Sales"/>
    <m/>
    <s v="FCST:3K/Q"/>
    <n v="3000"/>
    <n v="0"/>
    <n v="3000"/>
    <n v="0"/>
    <n v="6000"/>
    <n v="21.7"/>
    <n v="15.4"/>
    <n v="277"/>
    <n v="389"/>
    <n v="1.4"/>
    <n v="100"/>
    <n v="2098"/>
    <n v="827"/>
    <n v="580"/>
    <n v="640"/>
    <n v="2.4799999999999999E-2"/>
    <n v="0"/>
    <n v="148.79999999999998"/>
    <n v="74.399999999999991"/>
    <n v="148.79999999999998"/>
    <n v="1520"/>
    <n v="827"/>
    <n v="827"/>
    <n v="827"/>
    <n v="827"/>
    <n v="827"/>
    <n v="3719"/>
    <s v="86122"/>
    <s v="DELTA"/>
    <x v="1"/>
    <n v="0"/>
    <n v="103"/>
    <n v="0"/>
    <n v="0"/>
  </r>
  <r>
    <s v="Normal"/>
    <s v="QM2604V"/>
    <x v="8"/>
    <n v="0"/>
    <s v="--"/>
    <n v="0"/>
    <s v="--"/>
    <n v="0"/>
    <n v="0"/>
    <n v="0"/>
    <n v="0"/>
    <n v="0"/>
    <s v="Mei.Yang"/>
    <s v="MP"/>
    <s v="Checking"/>
    <s v="Sales"/>
    <m/>
    <s v="customer no demand"/>
    <n v="0"/>
    <n v="0"/>
    <n v="0"/>
    <n v="0"/>
    <n v="0"/>
    <n v="0"/>
    <s v=""/>
    <n v="119"/>
    <n v="0"/>
    <s v="E"/>
    <s v="E"/>
    <n v="0"/>
    <n v="0"/>
    <n v="0"/>
    <n v="0"/>
    <n v="4.0599999999999997E-2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OverStock"/>
    <s v="QM3003S"/>
    <x v="8"/>
    <n v="10.8"/>
    <n v="11.3"/>
    <n v="6.2"/>
    <n v="6.5"/>
    <n v="15000"/>
    <n v="9000"/>
    <n v="9000"/>
    <n v="9611"/>
    <n v="15611"/>
    <s v="Mei.Yang"/>
    <s v="MP"/>
    <s v="Checking"/>
    <s v="Sales"/>
    <m/>
    <s v="FCST: 6K/M"/>
    <n v="6000"/>
    <n v="3000"/>
    <n v="6611"/>
    <n v="0"/>
    <n v="24611"/>
    <n v="17"/>
    <n v="17.8"/>
    <n v="1449"/>
    <n v="1384"/>
    <n v="1"/>
    <n v="100"/>
    <n v="8858"/>
    <n v="1352"/>
    <n v="5681"/>
    <n v="5305"/>
    <n v="4.6600000000000003E-2"/>
    <n v="419.40000000000003"/>
    <n v="727.47260000000006"/>
    <n v="447.87260000000003"/>
    <n v="1146.8726000000001"/>
    <n v="3564"/>
    <n v="3479"/>
    <n v="3479"/>
    <n v="3479"/>
    <n v="3479"/>
    <n v="3479"/>
    <n v="3719"/>
    <s v="86122"/>
    <s v="DELTA"/>
    <x v="1"/>
    <n v="0"/>
    <n v="103"/>
    <n v="0"/>
    <n v="0"/>
  </r>
  <r>
    <s v="OverStock"/>
    <s v="QM3004S"/>
    <x v="8"/>
    <n v="3.9"/>
    <n v="3.3"/>
    <n v="12.2"/>
    <n v="10.199999999999999"/>
    <n v="120000"/>
    <n v="186000"/>
    <n v="186000"/>
    <n v="83746"/>
    <n v="59746"/>
    <s v="Mei.Yang"/>
    <s v="MP"/>
    <s v="Checking"/>
    <s v="Sales"/>
    <m/>
    <s v="FCST:50K/M"/>
    <n v="0"/>
    <n v="42000"/>
    <n v="17746"/>
    <n v="0"/>
    <n v="245746"/>
    <n v="18.5"/>
    <n v="15.4"/>
    <n v="15221"/>
    <n v="18237"/>
    <n v="1.2"/>
    <n v="100"/>
    <n v="120812"/>
    <n v="17445"/>
    <n v="88470"/>
    <n v="15456"/>
    <n v="4.7600000000000003E-2"/>
    <n v="8853.6"/>
    <n v="2843.9096000000004"/>
    <n v="2843.9096000000004"/>
    <n v="11697.509600000001"/>
    <n v="51000"/>
    <n v="78731"/>
    <n v="78731"/>
    <n v="78731"/>
    <n v="78731"/>
    <n v="78731"/>
    <n v="3719"/>
    <s v="86122"/>
    <s v="DELTA"/>
    <x v="1"/>
    <n v="0"/>
    <n v="103"/>
    <n v="36000"/>
    <n v="1713.6000000000001"/>
  </r>
  <r>
    <s v="OverStock"/>
    <s v="QM3006D"/>
    <x v="8"/>
    <n v="17.600000000000001"/>
    <n v="15.7"/>
    <n v="0"/>
    <n v="0"/>
    <n v="9000"/>
    <n v="0"/>
    <n v="0"/>
    <n v="18467"/>
    <n v="42467"/>
    <s v="Mei.Yang"/>
    <s v="MP"/>
    <s v="Checking"/>
    <s v="Sales"/>
    <m/>
    <s v="FCST:12K/M"/>
    <n v="36000"/>
    <n v="0"/>
    <n v="6467"/>
    <n v="0"/>
    <n v="42467"/>
    <n v="17.600000000000001"/>
    <n v="15.7"/>
    <n v="2416"/>
    <n v="2706"/>
    <n v="1.1000000000000001"/>
    <n v="100"/>
    <n v="11808"/>
    <n v="7890"/>
    <n v="8664"/>
    <n v="9540"/>
    <n v="5.57E-2"/>
    <n v="0"/>
    <n v="2365.4119000000001"/>
    <n v="360.21190000000001"/>
    <n v="2365.4119000000001"/>
    <n v="3928"/>
    <n v="7890"/>
    <n v="7890"/>
    <n v="7890"/>
    <n v="7890"/>
    <n v="7890"/>
    <n v="3719"/>
    <s v="86122"/>
    <s v="DELTA"/>
    <x v="1"/>
    <n v="0"/>
    <n v="103"/>
    <n v="0"/>
    <n v="0"/>
  </r>
  <r>
    <s v="OverStock"/>
    <s v="QM3006S"/>
    <x v="8"/>
    <n v="8.6999999999999993"/>
    <n v="6.9"/>
    <n v="12"/>
    <n v="9.6"/>
    <n v="66000"/>
    <n v="108000"/>
    <n v="108000"/>
    <n v="39310"/>
    <n v="78310"/>
    <s v="Mei.Yang"/>
    <s v="MP"/>
    <s v="Checking"/>
    <s v="Sales"/>
    <m/>
    <s v="fCST:30K/M"/>
    <n v="24000"/>
    <n v="45000"/>
    <n v="9310"/>
    <n v="0"/>
    <n v="186310"/>
    <n v="20.7"/>
    <n v="16.5"/>
    <n v="8995"/>
    <n v="11279"/>
    <n v="1.3"/>
    <n v="100"/>
    <n v="83094"/>
    <n v="7033"/>
    <n v="56944"/>
    <n v="4872"/>
    <n v="6.0400000000000002E-2"/>
    <n v="6523.2"/>
    <n v="4729.924"/>
    <n v="3280.3240000000001"/>
    <n v="11253.124"/>
    <n v="30000"/>
    <n v="48983"/>
    <n v="48983"/>
    <n v="48983"/>
    <n v="48983"/>
    <n v="48983"/>
    <n v="3719"/>
    <s v="86122"/>
    <s v="DELTA"/>
    <x v="1"/>
    <n v="0"/>
    <n v="103"/>
    <n v="0"/>
    <n v="0"/>
  </r>
  <r>
    <s v="FCST"/>
    <s v="QM3016D"/>
    <x v="8"/>
    <s v="前八週無拉料"/>
    <n v="90.4"/>
    <s v="--"/>
    <n v="0"/>
    <n v="0"/>
    <n v="0"/>
    <n v="0"/>
    <n v="3075"/>
    <n v="3075"/>
    <s v="Mei.Yang"/>
    <s v="MP"/>
    <s v="Checking"/>
    <s v="Sales"/>
    <m/>
    <s v="FCST:3K/Y"/>
    <n v="3000"/>
    <n v="0"/>
    <n v="75"/>
    <n v="0"/>
    <n v="3075"/>
    <s v=""/>
    <n v="90.4"/>
    <n v="0"/>
    <n v="34"/>
    <s v="F"/>
    <s v="F"/>
    <n v="30"/>
    <n v="190"/>
    <n v="250"/>
    <n v="390"/>
    <n v="7.9899999999999999E-2"/>
    <n v="0"/>
    <n v="245.6925"/>
    <n v="5.9924999999999997"/>
    <n v="245.6925"/>
    <n v="0"/>
    <n v="250"/>
    <n v="250"/>
    <n v="250"/>
    <n v="250"/>
    <n v="250"/>
    <n v="3719"/>
    <s v="86122"/>
    <s v="DELTA"/>
    <x v="1"/>
    <n v="0"/>
    <n v="103"/>
    <n v="0"/>
    <n v="0"/>
  </r>
  <r>
    <s v="OverStock"/>
    <s v="QM3016S"/>
    <x v="8"/>
    <n v="31.2"/>
    <n v="43.6"/>
    <n v="0"/>
    <n v="0"/>
    <n v="0"/>
    <n v="0"/>
    <n v="0"/>
    <n v="2964"/>
    <n v="2964"/>
    <s v="Mei.Yang"/>
    <s v="MP"/>
    <s v="Checking"/>
    <s v="Sales"/>
    <m/>
    <s v="FCST:45K/M"/>
    <n v="0"/>
    <n v="1831"/>
    <n v="1133"/>
    <n v="0"/>
    <n v="2964"/>
    <n v="31.2"/>
    <n v="43.6"/>
    <n v="95"/>
    <n v="68"/>
    <n v="0.7"/>
    <n v="100"/>
    <n v="410"/>
    <n v="0"/>
    <n v="600"/>
    <n v="800"/>
    <n v="8.7900000000000006E-2"/>
    <n v="0"/>
    <n v="260.53560000000004"/>
    <n v="260.53560000000004"/>
    <n v="260.53560000000004"/>
    <n v="800"/>
    <n v="410"/>
    <n v="410"/>
    <n v="410"/>
    <n v="410"/>
    <n v="410"/>
    <n v="3719"/>
    <s v="86122"/>
    <s v="DELTA"/>
    <x v="1"/>
    <n v="0"/>
    <n v="103"/>
    <n v="0"/>
    <n v="0"/>
  </r>
  <r>
    <s v="Normal"/>
    <s v="QM3018D"/>
    <x v="8"/>
    <n v="5.8"/>
    <n v="11.7"/>
    <n v="0"/>
    <n v="0"/>
    <n v="3000"/>
    <n v="0"/>
    <n v="0"/>
    <n v="3412"/>
    <n v="6412"/>
    <s v="Mei.Yang"/>
    <s v="MP"/>
    <s v="Checking"/>
    <s v="Sales"/>
    <m/>
    <s v="FCSt:6K/M"/>
    <n v="3000"/>
    <n v="0"/>
    <n v="3412"/>
    <n v="0"/>
    <n v="6412"/>
    <n v="11.3"/>
    <n v="22.7"/>
    <n v="1101"/>
    <n v="547"/>
    <n v="0.5"/>
    <n v="100"/>
    <n v="2525"/>
    <n v="2400"/>
    <n v="3233"/>
    <n v="3200"/>
    <n v="0.1169"/>
    <n v="0"/>
    <n v="749.56280000000004"/>
    <n v="398.86279999999999"/>
    <n v="749.56280000000004"/>
    <n v="2800"/>
    <n v="2500"/>
    <n v="2500"/>
    <n v="2500"/>
    <n v="2500"/>
    <n v="2500"/>
    <n v="3719"/>
    <s v="86122"/>
    <s v="DELTA"/>
    <x v="1"/>
    <n v="0"/>
    <n v="103"/>
    <n v="6000"/>
    <n v="701.4"/>
  </r>
  <r>
    <s v="Normal"/>
    <s v="QM3214S"/>
    <x v="8"/>
    <n v="3.5"/>
    <n v="3.3"/>
    <n v="10.3"/>
    <n v="9.8000000000000007"/>
    <n v="123000"/>
    <n v="84000"/>
    <n v="84000"/>
    <n v="28199"/>
    <n v="28199"/>
    <s v="Mei.Yang"/>
    <s v="MP"/>
    <s v="Checking"/>
    <s v="Sales"/>
    <m/>
    <s v="FCSt:45K/M"/>
    <n v="0"/>
    <n v="0"/>
    <n v="28199"/>
    <n v="0"/>
    <n v="112199"/>
    <n v="15.6"/>
    <n v="14.9"/>
    <n v="8167"/>
    <n v="8542"/>
    <n v="1"/>
    <n v="100"/>
    <n v="54149"/>
    <n v="9001"/>
    <n v="34367"/>
    <n v="20145"/>
    <n v="6.2700000000000006E-2"/>
    <n v="5266.8"/>
    <n v="1768.0773000000002"/>
    <n v="1768.0773000000002"/>
    <n v="7034.877300000001"/>
    <n v="22154"/>
    <n v="30986"/>
    <n v="30986"/>
    <n v="30986"/>
    <n v="30986"/>
    <n v="30986"/>
    <n v="3719"/>
    <s v="86122"/>
    <s v="DELTA"/>
    <x v="1"/>
    <n v="0"/>
    <n v="103"/>
    <n v="15000"/>
    <n v="940.50000000000011"/>
  </r>
  <r>
    <s v="None"/>
    <s v="QM3401K"/>
    <x v="8"/>
    <s v="前八週無拉料"/>
    <s v="--"/>
    <s v="--"/>
    <s v="--"/>
    <n v="0"/>
    <n v="0"/>
    <n v="0"/>
    <n v="0"/>
    <n v="0"/>
    <s v="Mei.Yang"/>
    <s v="MP"/>
    <s v="Dead"/>
    <s v="PM"/>
    <m/>
    <s v="2016/12/05 , Project EOL , PM transfer to Wistron . "/>
    <n v="0"/>
    <n v="0"/>
    <n v="0"/>
    <n v="0"/>
    <n v="0"/>
    <s v=""/>
    <s v=""/>
    <n v="0"/>
    <s v=""/>
    <s v="E"/>
    <s v="E"/>
    <s v=""/>
    <s v=""/>
    <s v=""/>
    <s v=""/>
    <n v="2.1899999999999999E-2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OverStock"/>
    <s v="QM3404K"/>
    <x v="8"/>
    <n v="66.099999999999994"/>
    <n v="23.6"/>
    <n v="0"/>
    <n v="0"/>
    <n v="0"/>
    <n v="0"/>
    <n v="0"/>
    <n v="2050"/>
    <n v="2050"/>
    <s v="Mei.Yang"/>
    <s v="MP"/>
    <s v="Checking"/>
    <s v="Sales"/>
    <m/>
    <s v="HUB 轉銷"/>
    <n v="0"/>
    <n v="0"/>
    <n v="2050"/>
    <n v="0"/>
    <n v="2050"/>
    <n v="66.099999999999994"/>
    <n v="23.6"/>
    <n v="31"/>
    <n v="87"/>
    <n v="2.8"/>
    <n v="150"/>
    <n v="280"/>
    <n v="20"/>
    <n v="480"/>
    <n v="400"/>
    <n v="2.2800000000000001E-2"/>
    <n v="0"/>
    <n v="46.74"/>
    <n v="46.74"/>
    <n v="46.74"/>
    <s v=""/>
    <s v=""/>
    <s v=""/>
    <s v=""/>
    <s v=""/>
    <s v=""/>
    <n v="3719"/>
    <s v="86122"/>
    <s v="DELTA"/>
    <x v="1"/>
    <n v="0"/>
    <n v="103"/>
    <n v="0"/>
    <n v="0"/>
  </r>
  <r>
    <s v="OverStock"/>
    <s v="RCLAMP0502B.TCT"/>
    <x v="0"/>
    <n v="41"/>
    <n v="26"/>
    <n v="10"/>
    <n v="6.3"/>
    <n v="300000"/>
    <n v="90000"/>
    <n v="90000"/>
    <n v="168000"/>
    <n v="368700"/>
    <s v="Mei.Yang"/>
    <s v="MP"/>
    <s v="Checking"/>
    <s v="Sales"/>
    <m/>
    <s v="FCST:120K/m"/>
    <n v="368700"/>
    <n v="0"/>
    <n v="0"/>
    <n v="0"/>
    <n v="458700"/>
    <n v="51"/>
    <n v="32.299999999999997"/>
    <n v="9000"/>
    <n v="14199"/>
    <n v="1.6"/>
    <n v="100"/>
    <n v="62931"/>
    <n v="50072"/>
    <n v="64281"/>
    <n v="125565"/>
    <n v="6.1100000000000002E-2"/>
    <n v="5499"/>
    <n v="22527.57"/>
    <n v="0"/>
    <n v="28026.57"/>
    <n v="83097"/>
    <n v="75144"/>
    <n v="75144"/>
    <n v="75144"/>
    <n v="75144"/>
    <n v="75144"/>
    <n v="3719"/>
    <s v="86122"/>
    <s v="DELTA"/>
    <x v="1"/>
    <n v="0"/>
    <n v="103"/>
    <n v="0"/>
    <n v="0"/>
  </r>
  <r>
    <s v="Normal"/>
    <s v="RCLAMP0502BATCT"/>
    <x v="0"/>
    <n v="1.6"/>
    <n v="1.7"/>
    <n v="11.2"/>
    <n v="12"/>
    <n v="3000"/>
    <n v="21000"/>
    <n v="21000"/>
    <n v="3000"/>
    <n v="3000"/>
    <s v="Mei.Yang"/>
    <s v="MP"/>
    <s v="Checking"/>
    <s v="Sales"/>
    <m/>
    <s v="FCST:6K/M"/>
    <n v="3000"/>
    <n v="0"/>
    <n v="0"/>
    <n v="0"/>
    <n v="24000"/>
    <n v="12.8"/>
    <n v="13.7"/>
    <n v="1875"/>
    <n v="1756"/>
    <n v="0.9"/>
    <n v="100"/>
    <n v="7300"/>
    <n v="8500"/>
    <n v="7700"/>
    <n v="9800"/>
    <n v="0.22"/>
    <n v="4620"/>
    <n v="660"/>
    <n v="0"/>
    <n v="5280"/>
    <n v="6000"/>
    <n v="4500"/>
    <n v="4500"/>
    <n v="4500"/>
    <n v="4500"/>
    <n v="4500"/>
    <n v="3719"/>
    <s v="86122"/>
    <s v="DELTA"/>
    <x v="1"/>
    <n v="0"/>
    <n v="103"/>
    <n v="0"/>
    <n v="0"/>
  </r>
  <r>
    <s v="Normal"/>
    <s v="RCLAMP0521PATCT"/>
    <x v="0"/>
    <n v="3.1"/>
    <n v="2.7"/>
    <n v="0"/>
    <n v="0"/>
    <n v="0"/>
    <n v="0"/>
    <n v="0"/>
    <n v="60000"/>
    <n v="42000"/>
    <s v="Mei.Yang"/>
    <s v="MP"/>
    <s v="Checking"/>
    <s v="Sales"/>
    <m/>
    <s v="FCST:120K/M"/>
    <n v="42000"/>
    <n v="0"/>
    <n v="0"/>
    <n v="0"/>
    <n v="42000"/>
    <n v="3.1"/>
    <n v="2.7"/>
    <n v="13500"/>
    <n v="15637"/>
    <n v="1.2"/>
    <n v="100"/>
    <n v="96102"/>
    <n v="35210"/>
    <n v="98496"/>
    <n v="102076"/>
    <n v="1.6199999999999999E-2"/>
    <n v="0"/>
    <n v="680.4"/>
    <n v="0"/>
    <n v="680.4"/>
    <n v="90647"/>
    <n v="86965"/>
    <n v="86965"/>
    <n v="86965"/>
    <n v="86965"/>
    <n v="86965"/>
    <n v="3719"/>
    <s v="86122"/>
    <s v="DELTA"/>
    <x v="1"/>
    <n v="0"/>
    <n v="103"/>
    <n v="0"/>
    <n v="0"/>
  </r>
  <r>
    <s v="None"/>
    <s v="RCLAMP0524P.TCT"/>
    <x v="0"/>
    <s v="前八週無拉料"/>
    <s v="--"/>
    <s v="--"/>
    <s v="--"/>
    <n v="0"/>
    <n v="0"/>
    <n v="0"/>
    <n v="0"/>
    <n v="0"/>
    <s v="Mei.Yang"/>
    <s v="MP"/>
    <s v="Checking"/>
    <s v="Sales"/>
    <m/>
    <s v="3K fcst only "/>
    <n v="0"/>
    <n v="0"/>
    <n v="0"/>
    <n v="0"/>
    <n v="0"/>
    <s v=""/>
    <s v=""/>
    <n v="0"/>
    <s v=""/>
    <s v="E"/>
    <s v="E"/>
    <s v=""/>
    <s v=""/>
    <s v=""/>
    <s v=""/>
    <n v="3.73E-2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Normal"/>
    <s v="RCLAMP0524PATCT"/>
    <x v="0"/>
    <n v="4"/>
    <n v="0.1"/>
    <n v="0"/>
    <n v="0"/>
    <n v="0"/>
    <n v="0"/>
    <n v="0"/>
    <n v="0"/>
    <n v="3000"/>
    <s v="Mei.Yang"/>
    <s v="MP"/>
    <s v="Checking"/>
    <s v="Sales"/>
    <m/>
    <s v="fCST:3K/Q"/>
    <n v="3000"/>
    <n v="0"/>
    <n v="0"/>
    <n v="0"/>
    <n v="3000"/>
    <n v="4"/>
    <n v="0.1"/>
    <n v="750"/>
    <n v="23583"/>
    <n v="31.4"/>
    <n v="150"/>
    <n v="144440"/>
    <n v="56444"/>
    <n v="115611"/>
    <n v="201887"/>
    <n v="2.6499999999999999E-2"/>
    <n v="0"/>
    <n v="79.5"/>
    <n v="0"/>
    <n v="79.5"/>
    <s v=""/>
    <s v=""/>
    <s v=""/>
    <s v=""/>
    <s v=""/>
    <s v=""/>
    <n v="3719"/>
    <s v="86122"/>
    <s v="DELTA"/>
    <x v="1"/>
    <n v="0"/>
    <n v="103"/>
    <n v="0"/>
    <n v="0"/>
  </r>
  <r>
    <s v="OverStock"/>
    <s v="RCLAMP0582N.TCT"/>
    <x v="0"/>
    <n v="0"/>
    <n v="0"/>
    <n v="48"/>
    <n v="40.200000000000003"/>
    <n v="0"/>
    <n v="18000"/>
    <n v="18000"/>
    <n v="0"/>
    <n v="0"/>
    <s v="Mei.Yang"/>
    <s v="MP"/>
    <s v="Checking"/>
    <s v="Sales"/>
    <m/>
    <s v="FCST:3K/M"/>
    <n v="0"/>
    <n v="0"/>
    <n v="0"/>
    <n v="0"/>
    <n v="18000"/>
    <n v="48"/>
    <n v="40.200000000000003"/>
    <n v="375"/>
    <n v="448"/>
    <n v="1.2"/>
    <n v="100"/>
    <n v="2016"/>
    <n v="2016"/>
    <n v="2016"/>
    <n v="0"/>
    <n v="3.1300000000000001E-2"/>
    <n v="563.4"/>
    <n v="0"/>
    <n v="0"/>
    <n v="563.4"/>
    <n v="1344"/>
    <n v="1344"/>
    <n v="1344"/>
    <n v="1344"/>
    <n v="1344"/>
    <n v="1344"/>
    <n v="3719"/>
    <s v="86122"/>
    <s v="DELTA"/>
    <x v="1"/>
    <n v="0"/>
    <n v="103"/>
    <n v="0"/>
    <n v="0"/>
  </r>
  <r>
    <s v="Normal"/>
    <s v="RCLAMP3304N.TCT"/>
    <x v="0"/>
    <n v="4"/>
    <n v="3.5"/>
    <n v="10"/>
    <n v="8.9"/>
    <n v="0"/>
    <n v="15000"/>
    <n v="0"/>
    <n v="9000"/>
    <n v="6000"/>
    <s v="Mei.Yang"/>
    <s v="MP"/>
    <s v="Checking"/>
    <s v="Sales"/>
    <m/>
    <s v="FCST:6K/M"/>
    <n v="6000"/>
    <n v="0"/>
    <n v="0"/>
    <n v="0"/>
    <n v="21000"/>
    <n v="14"/>
    <n v="12.4"/>
    <n v="1500"/>
    <n v="1692"/>
    <n v="1.1000000000000001"/>
    <n v="100"/>
    <n v="10226"/>
    <n v="2500"/>
    <n v="2500"/>
    <n v="0"/>
    <n v="0.1762"/>
    <n v="2643"/>
    <n v="1057.2"/>
    <n v="0"/>
    <n v="3700.2"/>
    <n v="3600"/>
    <n v="1000"/>
    <n v="1000"/>
    <n v="1000"/>
    <n v="1000"/>
    <n v="1000"/>
    <n v="3719"/>
    <s v="86122"/>
    <s v="DELTA"/>
    <x v="1"/>
    <n v="0"/>
    <n v="103"/>
    <n v="0"/>
    <n v="0"/>
  </r>
  <r>
    <s v="None"/>
    <s v="RT2516GSP"/>
    <x v="7"/>
    <s v="前八週無拉料"/>
    <s v="--"/>
    <s v="--"/>
    <s v="--"/>
    <s v=""/>
    <n v="0"/>
    <n v="0"/>
    <s v=""/>
    <n v="0"/>
    <s v=""/>
    <s v=""/>
    <s v=""/>
    <s v=""/>
    <m/>
    <s v=""/>
    <n v="0"/>
    <n v="0"/>
    <n v="0"/>
    <n v="0"/>
    <n v="0"/>
    <s v=""/>
    <s v=""/>
    <n v="0"/>
    <n v="0"/>
    <s v="E"/>
    <s v="E"/>
    <n v="0"/>
    <n v="0"/>
    <n v="0"/>
    <n v="160"/>
    <n v="0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Normal"/>
    <s v="RT7231GQW"/>
    <x v="7"/>
    <n v="4.9000000000000004"/>
    <n v="6.3"/>
    <n v="4"/>
    <n v="5.0999999999999996"/>
    <n v="30000"/>
    <n v="30000"/>
    <n v="15000"/>
    <n v="57873"/>
    <n v="36873"/>
    <s v="Mei.Yang"/>
    <s v="MP"/>
    <s v="Checking"/>
    <s v="Sales"/>
    <m/>
    <s v="fCST:24K/M"/>
    <n v="16500"/>
    <n v="0"/>
    <n v="20373"/>
    <n v="0"/>
    <n v="66873"/>
    <n v="8.9"/>
    <n v="11.4"/>
    <n v="7476"/>
    <n v="5881"/>
    <n v="0.8"/>
    <n v="100"/>
    <n v="28040"/>
    <n v="13020"/>
    <n v="12665"/>
    <n v="26820"/>
    <n v="0.1847"/>
    <n v="5541"/>
    <n v="6810.4431000000004"/>
    <n v="3762.8931000000002"/>
    <n v="12351.4431"/>
    <n v="8275"/>
    <n v="14590"/>
    <n v="14590"/>
    <n v="14590"/>
    <n v="14590"/>
    <n v="14590"/>
    <n v="3715"/>
    <s v="86122"/>
    <s v="DELTA"/>
    <x v="1"/>
    <n v="0"/>
    <n v="103"/>
    <n v="0"/>
    <n v="0"/>
  </r>
  <r>
    <s v="Normal"/>
    <s v="RT7297AHZSP"/>
    <x v="7"/>
    <n v="6.9"/>
    <n v="8.8000000000000007"/>
    <n v="7"/>
    <n v="9"/>
    <n v="245000"/>
    <n v="160000"/>
    <n v="45000"/>
    <n v="137700"/>
    <n v="157700"/>
    <s v="Mei.Yang"/>
    <s v="MP"/>
    <s v="Checking"/>
    <s v="Sales"/>
    <m/>
    <s v="FCST: 90K/M"/>
    <n v="105000"/>
    <n v="0"/>
    <n v="52700"/>
    <n v="0"/>
    <n v="317700"/>
    <n v="13.9"/>
    <n v="17.8"/>
    <n v="22788"/>
    <n v="17869"/>
    <n v="0.8"/>
    <n v="100"/>
    <n v="86164"/>
    <n v="39060"/>
    <n v="37995"/>
    <n v="84100"/>
    <n v="7.8200000000000006E-2"/>
    <n v="12512"/>
    <n v="12332.140000000001"/>
    <n v="4121.1400000000003"/>
    <n v="24844.140000000003"/>
    <n v="26869"/>
    <n v="39175"/>
    <n v="39175"/>
    <n v="39175"/>
    <n v="39175"/>
    <n v="39175"/>
    <n v="3715"/>
    <s v="86122"/>
    <s v="DELTA"/>
    <x v="1"/>
    <n v="0"/>
    <n v="103"/>
    <n v="0"/>
    <n v="0"/>
  </r>
  <r>
    <s v="OverStock"/>
    <s v="RT8058GQW"/>
    <x v="7"/>
    <n v="142"/>
    <n v="22.2"/>
    <n v="0"/>
    <n v="0"/>
    <n v="0"/>
    <n v="0"/>
    <n v="0"/>
    <n v="5680"/>
    <n v="5680"/>
    <s v="Mei.Yang"/>
    <s v="MP"/>
    <s v="Checking"/>
    <s v="Sales"/>
    <m/>
    <s v="FCSt:3K/Q"/>
    <n v="4500"/>
    <n v="0"/>
    <n v="1180"/>
    <n v="0"/>
    <n v="5680"/>
    <n v="142"/>
    <n v="22.2"/>
    <n v="40"/>
    <n v="256"/>
    <n v="6.4"/>
    <n v="150"/>
    <n v="1604"/>
    <n v="0"/>
    <n v="700"/>
    <n v="707"/>
    <n v="0.1187"/>
    <n v="0"/>
    <n v="674.21600000000001"/>
    <n v="140.066"/>
    <n v="674.21600000000001"/>
    <n v="1105"/>
    <n v="700"/>
    <n v="700"/>
    <n v="700"/>
    <n v="700"/>
    <n v="700"/>
    <n v="3715"/>
    <s v="86122"/>
    <s v="DELTA"/>
    <x v="1"/>
    <n v="0"/>
    <n v="103"/>
    <n v="0"/>
    <n v="0"/>
  </r>
  <r>
    <s v="Normal"/>
    <s v="RT8064ZQW"/>
    <x v="7"/>
    <n v="4.9000000000000004"/>
    <n v="4.7"/>
    <n v="5.9"/>
    <n v="5.7"/>
    <n v="12000"/>
    <n v="10500"/>
    <n v="0"/>
    <n v="13251"/>
    <n v="8751"/>
    <s v="Mei.Yang"/>
    <s v="MP"/>
    <s v="Checking"/>
    <s v="Sales"/>
    <m/>
    <s v="FCST:9K/M"/>
    <n v="1876"/>
    <n v="0"/>
    <n v="6875"/>
    <n v="0"/>
    <n v="19251"/>
    <n v="10.9"/>
    <n v="10.4"/>
    <n v="1768"/>
    <n v="1849"/>
    <n v="1"/>
    <n v="100"/>
    <n v="10582"/>
    <n v="0"/>
    <n v="6060"/>
    <n v="8080"/>
    <n v="9.6600000000000005E-2"/>
    <n v="1014.3000000000001"/>
    <n v="845.34660000000008"/>
    <n v="664.125"/>
    <n v="1859.6466"/>
    <n v="8570"/>
    <n v="2024"/>
    <n v="2024"/>
    <n v="2024"/>
    <n v="2024"/>
    <n v="2024"/>
    <n v="3715"/>
    <s v="86122"/>
    <s v="DELTA"/>
    <x v="1"/>
    <n v="0"/>
    <n v="103"/>
    <n v="0"/>
    <n v="0"/>
  </r>
  <r>
    <s v="FCST"/>
    <s v="RT8096AHGJ5"/>
    <x v="7"/>
    <s v="前八週無拉料"/>
    <n v="0.7"/>
    <s v="--"/>
    <n v="0"/>
    <n v="0"/>
    <n v="0"/>
    <n v="0"/>
    <n v="3000"/>
    <n v="3000"/>
    <s v=""/>
    <s v="MP"/>
    <s v="Checking"/>
    <s v="Sales"/>
    <m/>
    <s v="有出貨3000"/>
    <n v="3000"/>
    <n v="0"/>
    <n v="0"/>
    <n v="0"/>
    <n v="3000"/>
    <s v=""/>
    <n v="0.7"/>
    <n v="0"/>
    <n v="4300"/>
    <s v="F"/>
    <s v="F"/>
    <n v="0"/>
    <n v="0"/>
    <n v="62700"/>
    <n v="24000"/>
    <n v="3.27E-2"/>
    <n v="0"/>
    <n v="98.1"/>
    <n v="0"/>
    <n v="98.1"/>
    <s v=""/>
    <s v=""/>
    <s v=""/>
    <s v=""/>
    <s v=""/>
    <s v=""/>
    <n v="3715"/>
    <s v="86122"/>
    <s v="DELTA"/>
    <x v="1"/>
    <n v="0"/>
    <n v="103"/>
    <n v="0"/>
    <n v="0"/>
  </r>
  <r>
    <s v="None"/>
    <s v="RT9173APM5"/>
    <x v="7"/>
    <s v="前八週無拉料"/>
    <s v="--"/>
    <s v="--"/>
    <s v="--"/>
    <n v="0"/>
    <n v="0"/>
    <n v="0"/>
    <n v="0"/>
    <n v="0"/>
    <s v="Mei.Yang"/>
    <s v="MP"/>
    <s v="Checking"/>
    <s v="Sales"/>
    <m/>
    <s v="no demand"/>
    <n v="0"/>
    <n v="0"/>
    <n v="0"/>
    <n v="0"/>
    <n v="0"/>
    <s v=""/>
    <s v=""/>
    <n v="0"/>
    <n v="0"/>
    <s v="E"/>
    <s v="E"/>
    <n v="0"/>
    <n v="0"/>
    <n v="0"/>
    <n v="0"/>
    <n v="0.31590000000000001"/>
    <n v="0"/>
    <n v="0"/>
    <n v="0"/>
    <n v="0"/>
    <s v=""/>
    <s v=""/>
    <s v=""/>
    <s v=""/>
    <s v=""/>
    <s v=""/>
    <n v="3715"/>
    <s v="86122"/>
    <s v="DELTA"/>
    <x v="1"/>
    <n v="0"/>
    <n v="103"/>
    <n v="0"/>
    <n v="0"/>
  </r>
  <r>
    <s v="ZeroZero"/>
    <s v="RT9173CPSP"/>
    <x v="7"/>
    <s v="前八週無拉料"/>
    <s v="--"/>
    <s v="--"/>
    <s v="--"/>
    <n v="2500"/>
    <n v="2500"/>
    <n v="0"/>
    <n v="0"/>
    <n v="0"/>
    <s v="Mei.Yang"/>
    <s v="MP"/>
    <s v="Checking"/>
    <s v="Sales"/>
    <m/>
    <s v="FCST:2.5K"/>
    <n v="0"/>
    <n v="0"/>
    <n v="0"/>
    <n v="0"/>
    <n v="2500"/>
    <s v=""/>
    <s v=""/>
    <n v="0"/>
    <s v=""/>
    <s v="E"/>
    <s v="E"/>
    <s v=""/>
    <s v=""/>
    <s v=""/>
    <s v=""/>
    <n v="9.1600000000000001E-2"/>
    <n v="229"/>
    <n v="0"/>
    <n v="0"/>
    <n v="229"/>
    <s v=""/>
    <s v=""/>
    <s v=""/>
    <s v=""/>
    <s v=""/>
    <s v=""/>
    <n v="3714"/>
    <s v="86122"/>
    <s v="DELTA"/>
    <x v="0"/>
    <n v="0"/>
    <n v="103"/>
    <n v="0"/>
    <n v="0"/>
  </r>
  <r>
    <s v="None"/>
    <s v="RT9173PS"/>
    <x v="7"/>
    <s v="前八週無拉料"/>
    <s v="--"/>
    <s v="--"/>
    <s v="--"/>
    <n v="0"/>
    <n v="0"/>
    <n v="0"/>
    <n v="0"/>
    <n v="0"/>
    <s v="Mei.Yang"/>
    <s v="MP"/>
    <s v="Checking"/>
    <s v="Sales"/>
    <m/>
    <s v="有出貨8959"/>
    <n v="0"/>
    <n v="0"/>
    <n v="0"/>
    <n v="0"/>
    <n v="0"/>
    <s v=""/>
    <s v=""/>
    <n v="0"/>
    <n v="0"/>
    <s v="E"/>
    <s v="E"/>
    <s v=""/>
    <s v=""/>
    <s v=""/>
    <s v=""/>
    <n v="0.1434"/>
    <n v="0"/>
    <n v="0"/>
    <n v="0"/>
    <n v="0"/>
    <s v=""/>
    <s v=""/>
    <s v=""/>
    <s v=""/>
    <s v=""/>
    <s v=""/>
    <n v="3715"/>
    <s v="86122"/>
    <s v="DELTA"/>
    <x v="1"/>
    <n v="0"/>
    <n v="103"/>
    <n v="0"/>
    <n v="0"/>
  </r>
  <r>
    <s v="FCST"/>
    <s v="RT9183-25PG"/>
    <x v="7"/>
    <s v="前八週無拉料"/>
    <n v="21.3"/>
    <s v="--"/>
    <n v="0"/>
    <n v="0"/>
    <n v="0"/>
    <n v="0"/>
    <n v="1554"/>
    <n v="1554"/>
    <s v="Mei.Yang"/>
    <s v="New"/>
    <s v="Checking"/>
    <s v="Sales"/>
    <m/>
    <s v="FCST:3.5K/2Q"/>
    <n v="1543"/>
    <n v="0"/>
    <n v="11"/>
    <n v="0"/>
    <n v="1554"/>
    <s v=""/>
    <n v="21.3"/>
    <n v="0"/>
    <n v="73"/>
    <s v="F"/>
    <s v="F"/>
    <n v="206"/>
    <n v="149"/>
    <n v="398"/>
    <n v="359"/>
    <n v="0.13270000000000001"/>
    <n v="0"/>
    <n v="206.21580000000003"/>
    <n v="1.4597000000000002"/>
    <n v="206.21580000000003"/>
    <s v=""/>
    <s v=""/>
    <s v=""/>
    <s v=""/>
    <s v=""/>
    <s v=""/>
    <n v="3715"/>
    <s v="86122"/>
    <s v="DELTA"/>
    <x v="1"/>
    <n v="0"/>
    <n v="103"/>
    <n v="0"/>
    <n v="0"/>
  </r>
  <r>
    <s v="OverStock"/>
    <s v="RT9183HPS"/>
    <x v="7"/>
    <n v="13"/>
    <n v="8.1999999999999993"/>
    <n v="8.9"/>
    <n v="5.6"/>
    <n v="10000"/>
    <n v="10000"/>
    <n v="10000"/>
    <n v="17108"/>
    <n v="14608"/>
    <s v="Mei.Yang"/>
    <s v="New"/>
    <s v="Checking"/>
    <s v="Sales"/>
    <m/>
    <s v="no demand"/>
    <n v="2500"/>
    <n v="0"/>
    <n v="12108"/>
    <n v="0"/>
    <n v="24608"/>
    <n v="21.9"/>
    <n v="13.7"/>
    <n v="1126"/>
    <n v="1791"/>
    <n v="1.6"/>
    <n v="100"/>
    <n v="9076"/>
    <n v="2256"/>
    <n v="9834"/>
    <n v="10391"/>
    <n v="0.1076"/>
    <n v="1076"/>
    <n v="1571.8208"/>
    <n v="1302.8208"/>
    <n v="2647.8208"/>
    <s v=""/>
    <s v=""/>
    <s v=""/>
    <s v=""/>
    <s v=""/>
    <s v=""/>
    <n v="3715"/>
    <s v="86122"/>
    <s v="DELTA"/>
    <x v="1"/>
    <n v="0"/>
    <n v="103"/>
    <n v="0"/>
    <n v="0"/>
  </r>
  <r>
    <s v="Normal"/>
    <s v="RT9186AGQV"/>
    <x v="7"/>
    <n v="3.4"/>
    <n v="4.8"/>
    <n v="8.6999999999999993"/>
    <n v="12.1"/>
    <n v="157500"/>
    <n v="130500"/>
    <n v="85500"/>
    <n v="41368"/>
    <n v="51868"/>
    <s v="Mei.Yang"/>
    <s v="New"/>
    <s v="Checking"/>
    <s v="Sales"/>
    <m/>
    <s v="有出貨113K"/>
    <n v="10500"/>
    <n v="0"/>
    <n v="41368"/>
    <n v="0"/>
    <n v="182368"/>
    <n v="12.1"/>
    <n v="16.899999999999999"/>
    <n v="15077"/>
    <n v="10764"/>
    <n v="0.7"/>
    <n v="100"/>
    <n v="49102"/>
    <n v="24040"/>
    <n v="25330"/>
    <n v="55460"/>
    <n v="0.15759999999999999"/>
    <n v="20566.8"/>
    <n v="8174.3967999999995"/>
    <n v="6519.5967999999993"/>
    <n v="28741.196799999998"/>
    <s v=""/>
    <s v=""/>
    <s v=""/>
    <s v=""/>
    <s v=""/>
    <s v=""/>
    <n v="3715"/>
    <s v="86122"/>
    <s v="DELTA"/>
    <x v="1"/>
    <n v="0"/>
    <n v="103"/>
    <n v="0"/>
    <n v="0"/>
  </r>
  <r>
    <s v="OverStock"/>
    <s v="RTC5601H"/>
    <x v="5"/>
    <n v="3.8"/>
    <n v="1.8"/>
    <n v="4.8"/>
    <n v="2.2000000000000002"/>
    <n v="96000"/>
    <n v="57000"/>
    <n v="57000"/>
    <n v="87000"/>
    <n v="45000"/>
    <s v="Mei.Yang"/>
    <s v="New"/>
    <s v="Checking"/>
    <s v="Sales"/>
    <m/>
    <s v="new proejct "/>
    <n v="45000"/>
    <n v="0"/>
    <n v="0"/>
    <n v="0"/>
    <n v="102000"/>
    <n v="63.5"/>
    <n v="29.7"/>
    <n v="12000"/>
    <n v="25695"/>
    <n v="2.1"/>
    <n v="150"/>
    <n v="127000"/>
    <n v="33860"/>
    <n v="171200"/>
    <n v="126850"/>
    <n v="0.1148"/>
    <n v="6543.6"/>
    <n v="5166"/>
    <n v="0"/>
    <n v="11709.6"/>
    <s v=""/>
    <s v=""/>
    <s v=""/>
    <s v=""/>
    <s v=""/>
    <s v=""/>
    <n v="3719"/>
    <s v="86122"/>
    <s v="DELTA"/>
    <x v="1"/>
    <n v="0"/>
    <n v="103"/>
    <n v="660000"/>
    <n v="75768"/>
  </r>
  <r>
    <s v="Normal"/>
    <s v="RTC5606H"/>
    <x v="5"/>
    <n v="0"/>
    <n v="0"/>
    <n v="0"/>
    <n v="0"/>
    <n v="3000"/>
    <n v="0"/>
    <n v="0"/>
    <n v="0"/>
    <n v="0"/>
    <s v=""/>
    <s v="New"/>
    <s v="Checking"/>
    <s v="Sales"/>
    <m/>
    <s v="new project "/>
    <n v="0"/>
    <n v="0"/>
    <n v="0"/>
    <n v="0"/>
    <n v="0"/>
    <n v="0"/>
    <n v="0"/>
    <n v="375"/>
    <n v="97"/>
    <n v="0.3"/>
    <n v="50"/>
    <n v="870"/>
    <n v="0"/>
    <n v="0"/>
    <n v="4239"/>
    <n v="0.1164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OverStock"/>
    <s v="RTC6603"/>
    <x v="5"/>
    <n v="28.3"/>
    <n v="9.4"/>
    <n v="0"/>
    <n v="0"/>
    <n v="0"/>
    <n v="0"/>
    <n v="0"/>
    <n v="487000"/>
    <n v="445000"/>
    <s v="Mei.Yang"/>
    <s v="MP"/>
    <s v="Checking"/>
    <s v="Sales"/>
    <m/>
    <s v="FCST:300K/M"/>
    <n v="445000"/>
    <n v="0"/>
    <n v="0"/>
    <n v="0"/>
    <n v="445000"/>
    <n v="28.3"/>
    <n v="9.4"/>
    <n v="15750"/>
    <n v="47380"/>
    <n v="3"/>
    <n v="150"/>
    <n v="180160"/>
    <n v="49518"/>
    <n v="197316"/>
    <n v="171266"/>
    <n v="3.4799999999999998E-2"/>
    <n v="0"/>
    <n v="15485.999999999998"/>
    <n v="0"/>
    <n v="15485.999999999998"/>
    <n v="44806"/>
    <n v="236554"/>
    <n v="236554"/>
    <n v="236554"/>
    <n v="236554"/>
    <n v="236554"/>
    <n v="3719"/>
    <s v="86122"/>
    <s v="DELTA"/>
    <x v="1"/>
    <n v="0"/>
    <n v="103"/>
    <n v="0"/>
    <n v="0"/>
  </r>
  <r>
    <s v="Normal"/>
    <s v="RTC6607SP"/>
    <x v="5"/>
    <n v="0"/>
    <n v="0"/>
    <n v="8"/>
    <n v="7.3"/>
    <n v="3000"/>
    <n v="9000"/>
    <n v="9000"/>
    <n v="0"/>
    <n v="0"/>
    <s v="Mei.Yang"/>
    <s v="MP"/>
    <s v="Checking"/>
    <s v="Sales"/>
    <m/>
    <s v="FCST:3K/M"/>
    <n v="0"/>
    <n v="0"/>
    <n v="0"/>
    <n v="0"/>
    <n v="9000"/>
    <n v="8"/>
    <n v="7.3"/>
    <n v="1125"/>
    <n v="1238"/>
    <n v="1.1000000000000001"/>
    <n v="100"/>
    <n v="4040"/>
    <n v="4060"/>
    <n v="3044"/>
    <n v="4050"/>
    <n v="4.5900000000000003E-2"/>
    <n v="413.1"/>
    <n v="0"/>
    <n v="0"/>
    <n v="413.1"/>
    <n v="4040"/>
    <n v="4040"/>
    <n v="4040"/>
    <n v="4040"/>
    <n v="4040"/>
    <n v="4040"/>
    <n v="3719"/>
    <s v="86122"/>
    <s v="DELTA"/>
    <x v="1"/>
    <n v="0"/>
    <n v="103"/>
    <n v="0"/>
    <n v="0"/>
  </r>
  <r>
    <s v="OverStock"/>
    <s v="RTC6608O"/>
    <x v="5"/>
    <n v="5.3"/>
    <n v="4.8"/>
    <n v="5.3"/>
    <n v="4.8"/>
    <n v="0"/>
    <n v="540000"/>
    <n v="540000"/>
    <n v="444000"/>
    <n v="537000"/>
    <s v="Mei.Yang"/>
    <s v="MP"/>
    <s v="Checking"/>
    <s v="Sales"/>
    <m/>
    <s v="FCST:300K/M"/>
    <n v="537000"/>
    <n v="0"/>
    <n v="0"/>
    <n v="0"/>
    <n v="1077000"/>
    <n v="24.5"/>
    <n v="22.3"/>
    <n v="101625"/>
    <n v="111535"/>
    <n v="1.1000000000000001"/>
    <n v="100"/>
    <n v="509772"/>
    <n v="209640"/>
    <n v="576186"/>
    <n v="624288"/>
    <n v="5.4600000000000003E-2"/>
    <n v="29484"/>
    <n v="29320.2"/>
    <n v="0"/>
    <n v="58804.200000000004"/>
    <n v="236182"/>
    <n v="240174"/>
    <n v="240174"/>
    <n v="240174"/>
    <n v="240174"/>
    <n v="240174"/>
    <n v="3719"/>
    <s v="86122"/>
    <s v="DELTA"/>
    <x v="1"/>
    <n v="0"/>
    <n v="103"/>
    <n v="1410000"/>
    <n v="76986"/>
  </r>
  <r>
    <s v="OverStock"/>
    <s v="RTC6608OSP"/>
    <x v="5"/>
    <n v="5.3"/>
    <n v="3.5"/>
    <n v="12"/>
    <n v="7.9"/>
    <n v="9000"/>
    <n v="54000"/>
    <n v="54000"/>
    <n v="21050"/>
    <n v="24050"/>
    <s v="Mei.Yang"/>
    <s v="MP"/>
    <s v="Checking"/>
    <s v="Sales"/>
    <m/>
    <s v="FCST:21K/M"/>
    <n v="24050"/>
    <n v="0"/>
    <n v="0"/>
    <n v="0"/>
    <n v="78050"/>
    <n v="17.3"/>
    <n v="11.5"/>
    <n v="4500"/>
    <n v="6811"/>
    <n v="1.5"/>
    <n v="100"/>
    <n v="34520"/>
    <n v="12056"/>
    <n v="14720"/>
    <n v="52000"/>
    <n v="4.7899999999999998E-2"/>
    <n v="2586.6"/>
    <n v="1151.9949999999999"/>
    <n v="0"/>
    <n v="3738.5949999999998"/>
    <n v="20000"/>
    <n v="8680"/>
    <n v="8680"/>
    <n v="8680"/>
    <n v="8680"/>
    <n v="8680"/>
    <n v="3719"/>
    <s v="86122"/>
    <s v="DELTA"/>
    <x v="1"/>
    <n v="0"/>
    <n v="103"/>
    <n v="0"/>
    <n v="0"/>
  </r>
  <r>
    <s v="OverStock"/>
    <s v="RTC6609"/>
    <x v="5"/>
    <n v="1.4"/>
    <n v="0.8"/>
    <n v="16"/>
    <n v="9.6"/>
    <n v="15000"/>
    <n v="36000"/>
    <n v="36000"/>
    <n v="0"/>
    <n v="3045"/>
    <s v="Mei.Yang"/>
    <s v="MP"/>
    <s v="Checking"/>
    <s v="Sales"/>
    <m/>
    <s v="fCST:9K/M"/>
    <n v="3045"/>
    <n v="0"/>
    <n v="0"/>
    <n v="0"/>
    <n v="39045"/>
    <n v="17.399999999999999"/>
    <n v="10.5"/>
    <n v="2250"/>
    <n v="3734"/>
    <n v="1.7"/>
    <n v="100"/>
    <n v="18078"/>
    <n v="5464"/>
    <n v="10060"/>
    <n v="5615"/>
    <n v="5.7799999999999997E-2"/>
    <n v="2080.7999999999997"/>
    <n v="176.001"/>
    <n v="0"/>
    <n v="2256.8009999999999"/>
    <n v="9771"/>
    <n v="9290"/>
    <n v="9290"/>
    <n v="9290"/>
    <n v="9290"/>
    <n v="9290"/>
    <n v="3719"/>
    <s v="86122"/>
    <s v="DELTA"/>
    <x v="1"/>
    <n v="0"/>
    <n v="103"/>
    <n v="0"/>
    <n v="0"/>
  </r>
  <r>
    <s v="OverStock"/>
    <s v="RTC6610"/>
    <x v="5"/>
    <n v="56"/>
    <n v="46.5"/>
    <n v="0"/>
    <n v="0"/>
    <n v="0"/>
    <n v="0"/>
    <n v="0"/>
    <n v="21000"/>
    <n v="21000"/>
    <s v="Mei.Yang"/>
    <s v="MP"/>
    <s v="Checking"/>
    <s v="Sales"/>
    <m/>
    <s v="FCST:3K/2Q"/>
    <n v="21000"/>
    <n v="0"/>
    <n v="0"/>
    <n v="0"/>
    <n v="21000"/>
    <n v="56"/>
    <n v="46.5"/>
    <n v="375"/>
    <n v="452"/>
    <n v="1.2"/>
    <n v="100"/>
    <n v="1070"/>
    <n v="672"/>
    <n v="2324"/>
    <n v="3096"/>
    <n v="9.3200000000000005E-2"/>
    <n v="0"/>
    <n v="1957.2"/>
    <n v="0"/>
    <n v="1957.2"/>
    <n v="400"/>
    <n v="752"/>
    <n v="752"/>
    <n v="752"/>
    <n v="752"/>
    <n v="752"/>
    <n v="3719"/>
    <s v="86122"/>
    <s v="DELTA"/>
    <x v="1"/>
    <n v="0"/>
    <n v="103"/>
    <n v="0"/>
    <n v="0"/>
  </r>
  <r>
    <s v="Normal"/>
    <s v="RTC6617"/>
    <x v="5"/>
    <n v="8"/>
    <n v="6.5"/>
    <n v="2"/>
    <n v="1.6"/>
    <n v="0"/>
    <n v="3000"/>
    <n v="3000"/>
    <n v="12000"/>
    <n v="12000"/>
    <s v="Mei.Yang"/>
    <s v="MP"/>
    <s v="Checking"/>
    <s v="Sales"/>
    <m/>
    <s v="FCST:9K/M"/>
    <n v="12000"/>
    <n v="0"/>
    <n v="0"/>
    <n v="0"/>
    <n v="15000"/>
    <n v="10"/>
    <n v="8.1"/>
    <n v="1500"/>
    <n v="1849"/>
    <n v="1.2"/>
    <n v="100"/>
    <n v="10582"/>
    <n v="0"/>
    <n v="6060"/>
    <n v="8080"/>
    <n v="6.4600000000000005E-2"/>
    <n v="193.8"/>
    <n v="775.2"/>
    <n v="0"/>
    <n v="969.00000000000011"/>
    <n v="8570"/>
    <n v="2024"/>
    <n v="2024"/>
    <n v="2024"/>
    <n v="2024"/>
    <n v="2024"/>
    <n v="3719"/>
    <s v="86122"/>
    <s v="DELTA"/>
    <x v="1"/>
    <n v="0"/>
    <n v="103"/>
    <n v="0"/>
    <n v="0"/>
  </r>
  <r>
    <s v="Normal"/>
    <s v="RTC6619"/>
    <x v="5"/>
    <n v="10.7"/>
    <n v="5.4"/>
    <n v="2.7"/>
    <n v="1.4"/>
    <n v="12000"/>
    <n v="3000"/>
    <n v="3000"/>
    <n v="12000"/>
    <n v="12000"/>
    <s v="Mei.Yang"/>
    <s v="MP"/>
    <s v="Checking"/>
    <s v="Sales"/>
    <m/>
    <s v="FCST:6K/M"/>
    <n v="12000"/>
    <n v="0"/>
    <n v="0"/>
    <n v="0"/>
    <n v="15000"/>
    <n v="13.3"/>
    <n v="6.8"/>
    <n v="1125"/>
    <n v="2204"/>
    <n v="2"/>
    <n v="150"/>
    <n v="9974"/>
    <n v="4923"/>
    <n v="6320"/>
    <n v="3720"/>
    <n v="0.10440000000000001"/>
    <n v="313.20000000000005"/>
    <n v="1252.8000000000002"/>
    <n v="0"/>
    <n v="1566"/>
    <n v="7695"/>
    <n v="4020"/>
    <n v="4020"/>
    <n v="4020"/>
    <n v="4020"/>
    <n v="4020"/>
    <n v="3719"/>
    <s v="86122"/>
    <s v="DELTA"/>
    <x v="1"/>
    <n v="0"/>
    <n v="103"/>
    <n v="0"/>
    <n v="0"/>
  </r>
  <r>
    <s v="None"/>
    <s v="RTC6649E"/>
    <x v="5"/>
    <s v="前八週無拉料"/>
    <s v="--"/>
    <s v="--"/>
    <s v="--"/>
    <n v="0"/>
    <n v="0"/>
    <n v="0"/>
    <n v="0"/>
    <n v="0"/>
    <s v="Mei.Yang"/>
    <s v="MP"/>
    <s v="Checking"/>
    <s v="Sales"/>
    <m/>
    <s v="FCST:10K/M"/>
    <n v="0"/>
    <n v="0"/>
    <n v="0"/>
    <n v="0"/>
    <n v="0"/>
    <s v=""/>
    <s v=""/>
    <n v="0"/>
    <n v="0"/>
    <s v="E"/>
    <s v="E"/>
    <n v="0"/>
    <n v="0"/>
    <n v="0"/>
    <n v="0"/>
    <n v="0.25940000000000002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Normal"/>
    <s v="RTC6691E"/>
    <x v="5"/>
    <n v="2"/>
    <n v="1.8"/>
    <n v="4"/>
    <n v="3.6"/>
    <n v="5000"/>
    <n v="10000"/>
    <n v="10000"/>
    <n v="10000"/>
    <n v="5000"/>
    <s v="Mei.Yang"/>
    <s v="MP"/>
    <s v="Checking"/>
    <s v="Sales"/>
    <m/>
    <s v="fCST:10K/M"/>
    <n v="5000"/>
    <n v="0"/>
    <n v="0"/>
    <n v="0"/>
    <n v="15000"/>
    <n v="6"/>
    <n v="5.5"/>
    <n v="2500"/>
    <n v="2740"/>
    <n v="1.1000000000000001"/>
    <n v="100"/>
    <n v="18300"/>
    <n v="5400"/>
    <n v="964"/>
    <n v="3360"/>
    <n v="0.16320000000000001"/>
    <n v="1632.0000000000002"/>
    <n v="816.00000000000011"/>
    <n v="0"/>
    <n v="2448"/>
    <n v="0"/>
    <n v="5400"/>
    <n v="5400"/>
    <n v="5400"/>
    <n v="5400"/>
    <n v="5400"/>
    <n v="3719"/>
    <s v="86122"/>
    <s v="DELTA"/>
    <x v="1"/>
    <n v="0"/>
    <n v="103"/>
    <n v="0"/>
    <n v="0"/>
  </r>
  <r>
    <s v="Normal"/>
    <s v="SC1301AISKTRT"/>
    <x v="0"/>
    <n v="1.7"/>
    <n v="2.5"/>
    <n v="5.6"/>
    <n v="8.1"/>
    <n v="33000"/>
    <n v="48000"/>
    <n v="48000"/>
    <n v="18000"/>
    <n v="15000"/>
    <s v="Mei.Yang"/>
    <s v="MP"/>
    <s v="Checking"/>
    <s v="Sales"/>
    <m/>
    <s v="FCST:30K/M"/>
    <n v="15000"/>
    <n v="0"/>
    <n v="0"/>
    <n v="0"/>
    <n v="63000"/>
    <n v="7.3"/>
    <n v="10.6"/>
    <n v="8625"/>
    <n v="5929"/>
    <n v="0.7"/>
    <n v="100"/>
    <n v="701"/>
    <n v="26695"/>
    <n v="34360"/>
    <n v="20800"/>
    <n v="0.128"/>
    <n v="6144"/>
    <n v="1920"/>
    <n v="0"/>
    <n v="8064"/>
    <n v="37650"/>
    <n v="30000"/>
    <n v="30000"/>
    <n v="30000"/>
    <n v="30000"/>
    <n v="30000"/>
    <n v="3719"/>
    <s v="86122"/>
    <s v="DELTA"/>
    <x v="1"/>
    <n v="0"/>
    <n v="103"/>
    <n v="0"/>
    <n v="0"/>
  </r>
  <r>
    <s v="FCST"/>
    <s v="SC1565IST18TRT"/>
    <x v="0"/>
    <s v="前八週無拉料"/>
    <n v="0"/>
    <s v="--"/>
    <n v="0"/>
    <n v="0"/>
    <n v="0"/>
    <n v="0"/>
    <n v="5000"/>
    <n v="0"/>
    <s v="Mei.Yang"/>
    <s v="MP"/>
    <s v="Checking"/>
    <s v="Sales"/>
    <m/>
    <s v="FCST:3K"/>
    <n v="0"/>
    <n v="0"/>
    <n v="0"/>
    <n v="0"/>
    <n v="0"/>
    <s v=""/>
    <n v="0"/>
    <n v="0"/>
    <n v="23"/>
    <s v="F"/>
    <s v="F"/>
    <n v="161"/>
    <n v="50"/>
    <n v="80"/>
    <n v="354"/>
    <n v="0.37909999999999999"/>
    <n v="0"/>
    <n v="0"/>
    <n v="0"/>
    <n v="0"/>
    <n v="230"/>
    <n v="160"/>
    <n v="160"/>
    <n v="160"/>
    <n v="160"/>
    <n v="160"/>
    <n v="3719"/>
    <s v="86122"/>
    <s v="DELTA"/>
    <x v="1"/>
    <n v="0"/>
    <n v="103"/>
    <n v="0"/>
    <n v="0"/>
  </r>
  <r>
    <s v="None"/>
    <s v="SC1592IMTRT"/>
    <x v="0"/>
    <s v="前八週無拉料"/>
    <s v="--"/>
    <s v="--"/>
    <s v="--"/>
    <n v="0"/>
    <n v="0"/>
    <n v="0"/>
    <n v="800"/>
    <n v="0"/>
    <s v=""/>
    <s v=""/>
    <s v=""/>
    <s v=""/>
    <m/>
    <s v=""/>
    <n v="0"/>
    <n v="0"/>
    <n v="0"/>
    <n v="0"/>
    <n v="0"/>
    <s v=""/>
    <s v=""/>
    <n v="0"/>
    <s v=""/>
    <s v="E"/>
    <s v="E"/>
    <s v=""/>
    <s v=""/>
    <s v=""/>
    <s v=""/>
    <n v="1.25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FCST"/>
    <s v="SC174MLTRT"/>
    <x v="0"/>
    <s v="前八週無拉料"/>
    <n v="0"/>
    <s v="--"/>
    <n v="0"/>
    <n v="0"/>
    <n v="0"/>
    <n v="0"/>
    <n v="3000"/>
    <n v="0"/>
    <s v="Mei.Yang"/>
    <s v="MP"/>
    <s v="Checking"/>
    <s v="Sales"/>
    <m/>
    <s v="有出貨3000"/>
    <n v="0"/>
    <n v="0"/>
    <n v="0"/>
    <n v="0"/>
    <n v="0"/>
    <s v=""/>
    <n v="0"/>
    <n v="0"/>
    <n v="130"/>
    <s v="F"/>
    <s v="F"/>
    <n v="864"/>
    <n v="137"/>
    <n v="746"/>
    <n v="948"/>
    <n v="0.4017"/>
    <n v="0"/>
    <n v="0"/>
    <n v="0"/>
    <n v="0"/>
    <n v="677"/>
    <n v="640"/>
    <n v="640"/>
    <n v="640"/>
    <n v="640"/>
    <n v="640"/>
    <n v="3719"/>
    <s v="86122"/>
    <s v="DELTA"/>
    <x v="1"/>
    <n v="0"/>
    <n v="103"/>
    <n v="0"/>
    <n v="0"/>
  </r>
  <r>
    <s v="None"/>
    <s v="SC183CULTRT"/>
    <x v="0"/>
    <s v="前八週無拉料"/>
    <s v="--"/>
    <s v="--"/>
    <s v="--"/>
    <n v="0"/>
    <n v="0"/>
    <n v="0"/>
    <n v="0"/>
    <n v="0"/>
    <s v="Mei.Yang"/>
    <s v="MP"/>
    <s v="Checking"/>
    <s v="Sales"/>
    <m/>
    <s v="customer no demand"/>
    <n v="0"/>
    <n v="0"/>
    <n v="0"/>
    <n v="0"/>
    <n v="0"/>
    <s v=""/>
    <s v=""/>
    <n v="0"/>
    <n v="0"/>
    <s v="E"/>
    <s v="E"/>
    <n v="0"/>
    <n v="0"/>
    <n v="0"/>
    <n v="0"/>
    <n v="0.20050000000000001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FCST"/>
    <s v="SC185BULTRT"/>
    <x v="0"/>
    <s v="前八週無拉料"/>
    <n v="0"/>
    <s v="--"/>
    <n v="0"/>
    <n v="0"/>
    <n v="0"/>
    <n v="0"/>
    <n v="3000"/>
    <n v="0"/>
    <s v="Mei.Yang"/>
    <s v="MP"/>
    <s v="Checking"/>
    <s v="Sales"/>
    <m/>
    <s v="FCST:3K/M"/>
    <n v="0"/>
    <n v="0"/>
    <n v="0"/>
    <n v="0"/>
    <n v="0"/>
    <s v=""/>
    <n v="0"/>
    <n v="0"/>
    <n v="247"/>
    <s v="F"/>
    <s v="F"/>
    <n v="1547"/>
    <n v="425"/>
    <n v="367"/>
    <n v="2800"/>
    <n v="0.37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FCST"/>
    <s v="SC195FULTRT"/>
    <x v="0"/>
    <s v="前八週無拉料"/>
    <n v="12000"/>
    <s v="--"/>
    <n v="0"/>
    <n v="0"/>
    <n v="0"/>
    <n v="0"/>
    <n v="36000"/>
    <n v="36000"/>
    <s v="Mei.Yang"/>
    <s v="MP"/>
    <s v="Checking"/>
    <s v="Sales"/>
    <m/>
    <s v="FCST:3K"/>
    <n v="36000"/>
    <n v="0"/>
    <n v="0"/>
    <n v="0"/>
    <n v="36000"/>
    <s v=""/>
    <n v="12000"/>
    <n v="0"/>
    <n v="3"/>
    <s v="F"/>
    <s v="F"/>
    <n v="31"/>
    <n v="0"/>
    <n v="3000"/>
    <n v="0"/>
    <n v="0.14000000000000001"/>
    <n v="0"/>
    <n v="5040.0000000000009"/>
    <n v="0"/>
    <n v="5040.0000000000009"/>
    <s v=""/>
    <s v=""/>
    <s v=""/>
    <s v=""/>
    <s v=""/>
    <s v=""/>
    <n v="3719"/>
    <s v="86122"/>
    <s v="DELTA"/>
    <x v="1"/>
    <n v="0"/>
    <n v="103"/>
    <n v="0"/>
    <n v="0"/>
  </r>
  <r>
    <s v="None"/>
    <s v="SC21150AVCSTRT"/>
    <x v="0"/>
    <s v="前八週無拉料"/>
    <s v="--"/>
    <s v="--"/>
    <s v="--"/>
    <s v=""/>
    <n v="0"/>
    <n v="0"/>
    <s v=""/>
    <n v="0"/>
    <s v=""/>
    <s v=""/>
    <s v=""/>
    <s v=""/>
    <m/>
    <s v=""/>
    <n v="0"/>
    <n v="0"/>
    <n v="0"/>
    <n v="0"/>
    <n v="0"/>
    <s v=""/>
    <s v=""/>
    <n v="0"/>
    <s v=""/>
    <s v="E"/>
    <s v="E"/>
    <s v=""/>
    <s v=""/>
    <s v=""/>
    <s v=""/>
    <n v="0"/>
    <n v="0"/>
    <n v="0"/>
    <n v="0"/>
    <n v="0"/>
    <s v=""/>
    <s v=""/>
    <s v=""/>
    <s v=""/>
    <s v=""/>
    <s v=""/>
    <n v="3719"/>
    <s v="86122"/>
    <s v="DELTA"/>
    <x v="1"/>
    <n v="0"/>
    <n v="103"/>
    <n v="250"/>
    <n v="0"/>
  </r>
  <r>
    <s v="None"/>
    <s v="SC21150CVCSTRT"/>
    <x v="0"/>
    <s v="前八週無拉料"/>
    <s v="--"/>
    <s v="--"/>
    <s v="--"/>
    <s v=""/>
    <n v="0"/>
    <n v="0"/>
    <s v=""/>
    <n v="0"/>
    <s v=""/>
    <s v=""/>
    <s v=""/>
    <s v=""/>
    <m/>
    <s v=""/>
    <n v="0"/>
    <n v="0"/>
    <n v="0"/>
    <n v="0"/>
    <n v="0"/>
    <s v=""/>
    <s v=""/>
    <n v="0"/>
    <s v=""/>
    <s v="E"/>
    <s v="E"/>
    <s v=""/>
    <s v=""/>
    <s v=""/>
    <s v=""/>
    <n v="0"/>
    <n v="0"/>
    <n v="0"/>
    <n v="0"/>
    <n v="0"/>
    <s v=""/>
    <s v=""/>
    <s v=""/>
    <s v=""/>
    <s v=""/>
    <s v=""/>
    <n v="3719"/>
    <s v="86122"/>
    <s v="DELTA"/>
    <x v="1"/>
    <n v="0"/>
    <n v="103"/>
    <n v="250"/>
    <n v="0"/>
  </r>
  <r>
    <s v="OverStock"/>
    <s v="SC431CSK-.5TRT"/>
    <x v="0"/>
    <n v="14.4"/>
    <n v="11.5"/>
    <n v="4.8"/>
    <n v="3.8"/>
    <n v="54000"/>
    <n v="9000"/>
    <n v="0"/>
    <n v="0"/>
    <n v="27000"/>
    <s v="Mei.Yang"/>
    <s v="MP"/>
    <s v="Checking"/>
    <s v="PM"/>
    <m/>
    <s v="FCST:6K/M"/>
    <n v="27000"/>
    <n v="0"/>
    <n v="0"/>
    <n v="0"/>
    <n v="36000"/>
    <n v="19.2"/>
    <n v="15.3"/>
    <n v="1875"/>
    <n v="2348"/>
    <n v="1.3"/>
    <n v="100"/>
    <n v="9040"/>
    <n v="295"/>
    <n v="13880"/>
    <n v="7690"/>
    <n v="0.115"/>
    <n v="1035"/>
    <n v="3105"/>
    <n v="0"/>
    <n v="4140"/>
    <n v="12000"/>
    <n v="6000"/>
    <n v="6000"/>
    <n v="6000"/>
    <n v="6000"/>
    <n v="6000"/>
    <n v="3719"/>
    <s v="86122"/>
    <s v="DELTA"/>
    <x v="1"/>
    <n v="0"/>
    <n v="103"/>
    <n v="0"/>
    <n v="0"/>
  </r>
  <r>
    <s v="Normal"/>
    <s v="SC431CSK-1TRT"/>
    <x v="0"/>
    <n v="5.2"/>
    <n v="5.3"/>
    <n v="6.8"/>
    <n v="7.1"/>
    <n v="63000"/>
    <n v="42000"/>
    <n v="42000"/>
    <n v="16674"/>
    <n v="31674"/>
    <s v="Mei.Yang"/>
    <s v="MP"/>
    <s v="Checking"/>
    <s v="Sales"/>
    <m/>
    <s v="FCST:30K/M"/>
    <n v="24304"/>
    <n v="0"/>
    <n v="7370"/>
    <n v="0"/>
    <n v="73674"/>
    <n v="12"/>
    <n v="12.4"/>
    <n v="6140"/>
    <n v="5935"/>
    <n v="1"/>
    <n v="100"/>
    <n v="26270"/>
    <n v="12850"/>
    <n v="32500"/>
    <n v="12100"/>
    <n v="9.5000000000000001E-2"/>
    <n v="3990"/>
    <n v="3009.03"/>
    <n v="700.15"/>
    <n v="6999.03"/>
    <n v="23640"/>
    <n v="16500"/>
    <n v="16500"/>
    <n v="16500"/>
    <n v="16500"/>
    <n v="16500"/>
    <n v="3719"/>
    <s v="86122"/>
    <s v="DELTA"/>
    <x v="1"/>
    <n v="0"/>
    <n v="103"/>
    <n v="0"/>
    <n v="0"/>
  </r>
  <r>
    <s v="Normal"/>
    <s v="SC431LCSK-1TRT"/>
    <x v="0"/>
    <n v="5.4"/>
    <n v="2.8"/>
    <n v="0"/>
    <n v="0"/>
    <n v="0"/>
    <n v="0"/>
    <n v="0"/>
    <n v="6030"/>
    <n v="6030"/>
    <s v="Mei.Yang"/>
    <s v="MP"/>
    <s v="Checking"/>
    <s v="Sales"/>
    <m/>
    <s v="others sales will move 9K"/>
    <n v="6030"/>
    <n v="0"/>
    <n v="0"/>
    <n v="0"/>
    <n v="6030"/>
    <n v="5.4"/>
    <n v="2.8"/>
    <n v="1125"/>
    <n v="2178"/>
    <n v="1.9"/>
    <n v="100"/>
    <n v="0"/>
    <n v="9600"/>
    <n v="10000"/>
    <n v="0"/>
    <n v="0.14799999999999999"/>
    <n v="0"/>
    <n v="892.43999999999994"/>
    <n v="0"/>
    <n v="892.43999999999994"/>
    <n v="0"/>
    <n v="10000"/>
    <n v="10000"/>
    <n v="10000"/>
    <n v="10000"/>
    <n v="10000"/>
    <n v="3719"/>
    <s v="86122"/>
    <s v="DELTA"/>
    <x v="1"/>
    <n v="0"/>
    <n v="103"/>
    <n v="0"/>
    <n v="0"/>
  </r>
  <r>
    <s v="FCST"/>
    <s v="SC4519HSETRT"/>
    <x v="0"/>
    <s v="前八週無拉料"/>
    <n v="14.2"/>
    <s v="--"/>
    <n v="0"/>
    <n v="0"/>
    <n v="0"/>
    <n v="0"/>
    <n v="2500"/>
    <n v="2500"/>
    <s v="Mei.Yang"/>
    <s v="MP"/>
    <s v="Checking"/>
    <s v="Sales"/>
    <m/>
    <s v="no stock &amp; no blog"/>
    <n v="2500"/>
    <n v="0"/>
    <n v="0"/>
    <n v="0"/>
    <n v="2500"/>
    <s v=""/>
    <n v="14.2"/>
    <n v="0"/>
    <n v="176"/>
    <s v="F"/>
    <s v="F"/>
    <n v="901"/>
    <n v="478"/>
    <n v="260"/>
    <n v="1976"/>
    <n v="0.21"/>
    <n v="0"/>
    <n v="525"/>
    <n v="0"/>
    <n v="525"/>
    <n v="932"/>
    <n v="440"/>
    <n v="440"/>
    <n v="440"/>
    <n v="440"/>
    <n v="440"/>
    <n v="3719"/>
    <s v="86122"/>
    <s v="DELTA"/>
    <x v="1"/>
    <n v="0"/>
    <n v="103"/>
    <n v="0"/>
    <n v="0"/>
  </r>
  <r>
    <s v="FCST"/>
    <s v="SC508ULTRT"/>
    <x v="0"/>
    <s v="前八週無拉料"/>
    <n v="600"/>
    <s v="--"/>
    <n v="0"/>
    <n v="0"/>
    <n v="0"/>
    <n v="0"/>
    <n v="3000"/>
    <n v="3000"/>
    <s v=""/>
    <s v=""/>
    <s v=""/>
    <s v=""/>
    <m/>
    <s v=""/>
    <n v="3000"/>
    <n v="0"/>
    <n v="0"/>
    <n v="0"/>
    <n v="3000"/>
    <s v=""/>
    <n v="600"/>
    <n v="0"/>
    <n v="5"/>
    <s v="F"/>
    <s v="F"/>
    <n v="20"/>
    <n v="27"/>
    <n v="0"/>
    <n v="0"/>
    <n v="0.3821"/>
    <n v="0"/>
    <n v="1146.3"/>
    <n v="0"/>
    <n v="1146.3"/>
    <s v=""/>
    <s v=""/>
    <s v=""/>
    <s v=""/>
    <s v=""/>
    <s v=""/>
    <n v="3719"/>
    <s v="86122"/>
    <s v="DELTA"/>
    <x v="1"/>
    <n v="0"/>
    <n v="103"/>
    <n v="0"/>
    <n v="0"/>
  </r>
  <r>
    <s v="OverStock"/>
    <s v="SD05C.TCT"/>
    <x v="0"/>
    <n v="16.2"/>
    <n v="16.3"/>
    <n v="5.2"/>
    <n v="5.3"/>
    <n v="60000"/>
    <n v="90000"/>
    <n v="90000"/>
    <n v="249000"/>
    <n v="279000"/>
    <s v="Mei.Yang"/>
    <s v="MP"/>
    <s v="Checking"/>
    <s v="Sales"/>
    <m/>
    <s v="FCST:100K/M"/>
    <n v="279000"/>
    <n v="0"/>
    <n v="0"/>
    <n v="0"/>
    <n v="369000"/>
    <n v="21.4"/>
    <n v="21.6"/>
    <n v="17250"/>
    <n v="17088"/>
    <n v="1"/>
    <n v="100"/>
    <n v="95021"/>
    <n v="38960"/>
    <n v="114414"/>
    <n v="144533"/>
    <n v="4.1500000000000002E-2"/>
    <n v="3735"/>
    <n v="11578.5"/>
    <n v="0"/>
    <n v="15313.5"/>
    <n v="117071"/>
    <n v="97059"/>
    <n v="97059"/>
    <n v="97059"/>
    <n v="97059"/>
    <n v="97059"/>
    <n v="3719"/>
    <s v="86122"/>
    <s v="DELTA"/>
    <x v="1"/>
    <n v="0"/>
    <n v="103"/>
    <n v="0"/>
    <n v="0"/>
  </r>
  <r>
    <s v="OverStock"/>
    <s v="SD12.TCT"/>
    <x v="0"/>
    <n v="0"/>
    <n v="0"/>
    <n v="28"/>
    <n v="20.399999999999999"/>
    <n v="12000"/>
    <n v="42000"/>
    <n v="42000"/>
    <n v="0"/>
    <n v="0"/>
    <s v="Mei.Yang"/>
    <s v="MP"/>
    <s v="Checking"/>
    <s v="Sales"/>
    <m/>
    <s v="FCST:3K/M"/>
    <n v="0"/>
    <n v="0"/>
    <n v="0"/>
    <n v="0"/>
    <n v="42000"/>
    <n v="28"/>
    <n v="20.399999999999999"/>
    <n v="1500"/>
    <n v="2055"/>
    <n v="1.4"/>
    <n v="100"/>
    <n v="11259"/>
    <n v="5307"/>
    <n v="8802"/>
    <n v="12680"/>
    <n v="8.5000000000000006E-2"/>
    <n v="3570.0000000000005"/>
    <n v="0"/>
    <n v="0"/>
    <n v="3570.0000000000005"/>
    <n v="6000"/>
    <n v="11311"/>
    <n v="11311"/>
    <n v="11311"/>
    <n v="11311"/>
    <n v="11311"/>
    <n v="3719"/>
    <s v="86122"/>
    <s v="DELTA"/>
    <x v="1"/>
    <n v="0"/>
    <n v="103"/>
    <n v="0"/>
    <n v="0"/>
  </r>
  <r>
    <s v="Normal"/>
    <s v="SD15C.TCT"/>
    <x v="0"/>
    <n v="8"/>
    <n v="5.5"/>
    <n v="0"/>
    <n v="0"/>
    <n v="0"/>
    <n v="0"/>
    <n v="0"/>
    <n v="6000"/>
    <n v="6000"/>
    <s v="Mei.Yang"/>
    <s v="MP"/>
    <s v="Checking"/>
    <s v="Sales"/>
    <m/>
    <s v="FCSt:3K/Q+Q325"/>
    <n v="6000"/>
    <n v="0"/>
    <n v="0"/>
    <n v="0"/>
    <n v="6000"/>
    <n v="8"/>
    <n v="5.5"/>
    <n v="750"/>
    <n v="1097"/>
    <n v="1.5"/>
    <n v="100"/>
    <n v="5275"/>
    <n v="2600"/>
    <n v="2000"/>
    <n v="1000"/>
    <n v="8.2000000000000003E-2"/>
    <n v="0"/>
    <n v="492"/>
    <n v="0"/>
    <n v="492"/>
    <n v="7217"/>
    <n v="5000"/>
    <n v="5000"/>
    <n v="5000"/>
    <n v="5000"/>
    <n v="5000"/>
    <n v="3719"/>
    <s v="86122"/>
    <s v="DELTA"/>
    <x v="1"/>
    <n v="0"/>
    <n v="103"/>
    <n v="0"/>
    <n v="0"/>
  </r>
  <r>
    <s v="None"/>
    <s v="SD24C.TCT"/>
    <x v="0"/>
    <s v="前八週無拉料"/>
    <s v="--"/>
    <s v="--"/>
    <s v="--"/>
    <n v="0"/>
    <n v="0"/>
    <n v="0"/>
    <n v="0"/>
    <n v="0"/>
    <s v="Mei.Yang"/>
    <s v="MP"/>
    <s v="Checking"/>
    <s v="Sales"/>
    <m/>
    <s v="no demand"/>
    <n v="0"/>
    <n v="0"/>
    <n v="0"/>
    <n v="0"/>
    <n v="0"/>
    <s v=""/>
    <s v=""/>
    <n v="0"/>
    <n v="0"/>
    <s v="E"/>
    <s v="E"/>
    <n v="0"/>
    <n v="0"/>
    <n v="0"/>
    <n v="0"/>
    <n v="4.7500000000000001E-2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OverStock"/>
    <s v="SLVU2.8-4.TBT"/>
    <x v="0"/>
    <n v="1.2"/>
    <n v="2.2000000000000002"/>
    <n v="27.4"/>
    <n v="48.7"/>
    <n v="24000"/>
    <n v="44500"/>
    <n v="44500"/>
    <n v="5500"/>
    <n v="2000"/>
    <s v="Mei.Yang"/>
    <s v="MP"/>
    <s v="Checking"/>
    <s v="Sales"/>
    <m/>
    <s v="FCST:9K/M"/>
    <n v="2000"/>
    <n v="0"/>
    <n v="0"/>
    <n v="0"/>
    <n v="46500"/>
    <n v="28.6"/>
    <n v="50.9"/>
    <n v="1625"/>
    <n v="913"/>
    <n v="0.6"/>
    <n v="100"/>
    <n v="6288"/>
    <n v="432"/>
    <n v="6594"/>
    <n v="6236"/>
    <n v="0.15479999999999999"/>
    <n v="6888.5999999999995"/>
    <n v="309.59999999999997"/>
    <n v="0"/>
    <n v="7198.2"/>
    <s v=""/>
    <s v=""/>
    <s v=""/>
    <s v=""/>
    <s v=""/>
    <s v=""/>
    <n v="3719"/>
    <s v="86122"/>
    <s v="DELTA"/>
    <x v="1"/>
    <n v="0"/>
    <n v="103"/>
    <n v="0"/>
    <n v="0"/>
  </r>
  <r>
    <s v="Normal"/>
    <s v="SM05.TCT"/>
    <x v="0"/>
    <n v="2.7"/>
    <n v="2.4"/>
    <n v="10.7"/>
    <n v="9.4"/>
    <n v="12000"/>
    <n v="12000"/>
    <n v="12000"/>
    <n v="3000"/>
    <n v="3000"/>
    <s v="Mei.Yang"/>
    <s v="MP"/>
    <s v="Checking"/>
    <s v="Sales"/>
    <m/>
    <s v="有出貨"/>
    <n v="3000"/>
    <n v="0"/>
    <n v="0"/>
    <n v="0"/>
    <n v="15000"/>
    <n v="13.3"/>
    <n v="11.8"/>
    <n v="1125"/>
    <n v="1271"/>
    <n v="1.1000000000000001"/>
    <n v="100"/>
    <n v="5120"/>
    <n v="1520"/>
    <n v="7600"/>
    <n v="2000"/>
    <n v="5.0999999999999997E-2"/>
    <n v="612"/>
    <n v="153"/>
    <n v="0"/>
    <n v="765"/>
    <s v=""/>
    <s v=""/>
    <s v=""/>
    <s v=""/>
    <s v=""/>
    <s v=""/>
    <n v="3719"/>
    <s v="86122"/>
    <s v="DELTA"/>
    <x v="1"/>
    <n v="0"/>
    <n v="103"/>
    <n v="0"/>
    <n v="0"/>
  </r>
  <r>
    <s v="OverStock"/>
    <s v="SM712.TCT"/>
    <x v="0"/>
    <n v="4.9000000000000004"/>
    <n v="4.0999999999999996"/>
    <n v="11.3"/>
    <n v="9.4"/>
    <n v="180000"/>
    <n v="288000"/>
    <n v="288000"/>
    <n v="131750"/>
    <n v="125750"/>
    <s v="Mei.Yang"/>
    <s v="MP"/>
    <s v="Checking"/>
    <s v="Sales"/>
    <m/>
    <s v="FCST:90K/M"/>
    <n v="123000"/>
    <n v="0"/>
    <n v="2750"/>
    <n v="0"/>
    <n v="413750"/>
    <n v="16.2"/>
    <n v="13.5"/>
    <n v="25525"/>
    <n v="30631"/>
    <n v="1.2"/>
    <n v="100"/>
    <n v="120933"/>
    <n v="84557"/>
    <n v="141087"/>
    <n v="150618"/>
    <n v="0.1595"/>
    <n v="45936"/>
    <n v="20057.125"/>
    <n v="438.625"/>
    <n v="65993.125"/>
    <n v="125373"/>
    <n v="134487"/>
    <n v="134487"/>
    <n v="134487"/>
    <n v="134487"/>
    <n v="134487"/>
    <n v="3719"/>
    <s v="86122"/>
    <s v="DELTA"/>
    <x v="1"/>
    <n v="0"/>
    <n v="103"/>
    <n v="0"/>
    <n v="0"/>
  </r>
  <r>
    <s v="Normal"/>
    <s v="SR05.TCT"/>
    <x v="0"/>
    <n v="0"/>
    <s v="--"/>
    <n v="0"/>
    <s v="--"/>
    <n v="0"/>
    <n v="0"/>
    <n v="0"/>
    <n v="0"/>
    <n v="0"/>
    <s v=""/>
    <s v=""/>
    <s v=""/>
    <s v=""/>
    <m/>
    <s v=""/>
    <n v="0"/>
    <n v="0"/>
    <n v="0"/>
    <n v="0"/>
    <n v="0"/>
    <n v="0"/>
    <s v=""/>
    <n v="375"/>
    <s v=""/>
    <s v="E"/>
    <s v="E"/>
    <s v=""/>
    <s v=""/>
    <s v=""/>
    <s v=""/>
    <n v="0.12130000000000001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FCST"/>
    <s v="SRV05-4.TCT"/>
    <x v="0"/>
    <s v="前八週無拉料"/>
    <n v="0"/>
    <s v="--"/>
    <n v="0"/>
    <n v="0"/>
    <n v="0"/>
    <n v="0"/>
    <n v="0"/>
    <n v="0"/>
    <s v="Mei.Yang"/>
    <s v="MP"/>
    <s v="Checking"/>
    <s v="Sales"/>
    <m/>
    <s v="有出貨"/>
    <n v="0"/>
    <n v="0"/>
    <n v="0"/>
    <n v="0"/>
    <n v="0"/>
    <s v=""/>
    <n v="0"/>
    <n v="0"/>
    <n v="113"/>
    <s v="F"/>
    <s v="F"/>
    <n v="420"/>
    <n v="0"/>
    <n v="600"/>
    <n v="600"/>
    <n v="5.8999999999999997E-2"/>
    <n v="0"/>
    <n v="0"/>
    <n v="0"/>
    <n v="0"/>
    <s v=""/>
    <s v=""/>
    <s v=""/>
    <s v=""/>
    <s v=""/>
    <s v=""/>
    <n v="3719"/>
    <s v="86122"/>
    <s v="DELTA"/>
    <x v="1"/>
    <n v="0"/>
    <n v="103"/>
    <n v="0"/>
    <n v="0"/>
  </r>
  <r>
    <s v="FCST"/>
    <s v="UCLAMP3671P.TNT"/>
    <x v="0"/>
    <s v="前八週無拉料"/>
    <n v="3"/>
    <s v="--"/>
    <n v="10.5"/>
    <n v="0"/>
    <n v="10000"/>
    <n v="10000"/>
    <n v="470"/>
    <n v="2820"/>
    <s v="Mei.Yang"/>
    <s v="MP"/>
    <s v="Checking"/>
    <s v="Sales"/>
    <m/>
    <s v="no demand "/>
    <n v="2820"/>
    <n v="0"/>
    <n v="0"/>
    <n v="0"/>
    <n v="12820"/>
    <s v=""/>
    <n v="13.5"/>
    <n v="0"/>
    <n v="951"/>
    <s v="F"/>
    <s v="F"/>
    <n v="8558"/>
    <n v="0"/>
    <n v="240"/>
    <n v="240"/>
    <n v="7.51E-2"/>
    <n v="751"/>
    <n v="211.78200000000001"/>
    <n v="0"/>
    <n v="962.78200000000004"/>
    <n v="3000"/>
    <n v="0"/>
    <n v="0"/>
    <n v="0"/>
    <n v="0"/>
    <n v="0"/>
    <n v="3719"/>
    <s v="86122"/>
    <s v="DELTA"/>
    <x v="1"/>
    <n v="0"/>
    <n v="103"/>
    <n v="0"/>
    <n v="0"/>
  </r>
  <r>
    <s v="FCST"/>
    <s v="UP3872BSAC"/>
    <x v="3"/>
    <s v="前八週無拉料"/>
    <n v="26"/>
    <s v="--"/>
    <n v="0"/>
    <n v="0"/>
    <n v="0"/>
    <n v="0"/>
    <n v="10000"/>
    <n v="10000"/>
    <s v="Mei.Yang"/>
    <s v="MP"/>
    <s v="Checking"/>
    <s v="Sales"/>
    <m/>
    <s v="in hub"/>
    <n v="10000"/>
    <n v="0"/>
    <n v="0"/>
    <n v="0"/>
    <n v="10000"/>
    <s v=""/>
    <n v="26"/>
    <n v="0"/>
    <n v="384"/>
    <s v="F"/>
    <s v="F"/>
    <n v="1140"/>
    <n v="1160"/>
    <n v="1160"/>
    <n v="0"/>
    <n v="0.14430000000000001"/>
    <n v="0"/>
    <n v="1443.0000000000002"/>
    <n v="0"/>
    <n v="1443.0000000000002"/>
    <s v=""/>
    <s v=""/>
    <s v=""/>
    <s v=""/>
    <s v=""/>
    <s v=""/>
    <n v="3719"/>
    <s v="86122"/>
    <s v="DELTA"/>
    <x v="1"/>
    <n v="0"/>
    <n v="10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14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1:E26" firstHeaderRow="1" firstDataRow="2" firstDataCol="1"/>
  <pivotFields count="52">
    <pivotField showAll="0"/>
    <pivotField dataField="1" showAll="0"/>
    <pivotField axis="axisRow" showAll="0" sortType="descending">
      <items count="13">
        <item m="1" x="11"/>
        <item x="10"/>
        <item x="2"/>
        <item x="9"/>
        <item x="6"/>
        <item x="7"/>
        <item x="1"/>
        <item x="4"/>
        <item x="0"/>
        <item x="8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8" showAll="0"/>
    <pivotField dataField="1" numFmtId="38" showAll="0"/>
    <pivotField numFmtId="38" showAll="0"/>
    <pivotField numFmtId="3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">
        <item x="0"/>
        <item x="1"/>
        <item t="default"/>
      </items>
    </pivotField>
    <pivotField numFmtId="38" showAll="0" defaultSubtotal="0"/>
    <pivotField showAll="0" defaultSubtotal="0"/>
    <pivotField showAll="0" defaultSubtotal="0"/>
    <pivotField showAll="0" defaultSubtotal="0"/>
  </pivotFields>
  <rowFields count="2">
    <field x="47"/>
    <field x="2"/>
  </rowFields>
  <rowItems count="24">
    <i>
      <x/>
    </i>
    <i r="1">
      <x v="6"/>
    </i>
    <i r="1">
      <x v="2"/>
    </i>
    <i r="1">
      <x v="8"/>
    </i>
    <i r="1">
      <x v="11"/>
    </i>
    <i r="1">
      <x v="7"/>
    </i>
    <i r="1">
      <x v="10"/>
    </i>
    <i r="1">
      <x v="5"/>
    </i>
    <i r="1">
      <x v="4"/>
    </i>
    <i r="1">
      <x v="3"/>
    </i>
    <i r="1">
      <x v="9"/>
    </i>
    <i>
      <x v="1"/>
    </i>
    <i r="1">
      <x v="2"/>
    </i>
    <i r="1">
      <x v="6"/>
    </i>
    <i r="1">
      <x v="8"/>
    </i>
    <i r="1">
      <x v="4"/>
    </i>
    <i r="1">
      <x v="10"/>
    </i>
    <i r="1">
      <x v="5"/>
    </i>
    <i r="1">
      <x v="9"/>
    </i>
    <i r="1">
      <x v="1"/>
    </i>
    <i r="1">
      <x v="11"/>
    </i>
    <i r="1">
      <x v="7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計數 - Item Short Name" fld="1" subtotal="count" baseField="2" baseItem="0"/>
    <dataField name="比例 - Item Short Name" fld="1" subtotal="count" showDataAs="percentOfCol" baseField="2" baseItem="0" numFmtId="10"/>
    <dataField name="加總 - TTL OH AMT" fld="35" baseField="47" baseItem="0" numFmtId="167"/>
    <dataField name="比例 - TTL OH AMT" fld="35" showDataAs="percentOfCol" baseField="2" baseItem="0" numFmtId="1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表格1" displayName="表格1" ref="B3:BA329" totalsRowShown="0" dataDxfId="53" tableBorderDxfId="52">
  <autoFilter ref="B3:BA329"/>
  <sortState ref="B4:BA329">
    <sortCondition ref="AY3:AY329"/>
  </sortState>
  <tableColumns count="52">
    <tableColumn id="1" name="Type" dataDxfId="51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50"/>
    <tableColumn id="3" name="Brand" dataDxfId="49"/>
    <tableColumn id="4" name="OH WK" dataDxfId="48">
      <calculatedColumnFormula>IF(AA4=0,"前八週無拉料",ROUND(M4/AA4,1))</calculatedColumnFormula>
    </tableColumn>
    <tableColumn id="5" name="OH FCST WK" dataDxfId="47">
      <calculatedColumnFormula>IF(OR(AB4=0,LEN(AB4)=0),"--",ROUND(M4/AB4,1))</calculatedColumnFormula>
    </tableColumn>
    <tableColumn id="6" name="BL WK" dataDxfId="46">
      <calculatedColumnFormula>IF(AA4=0,"--",ROUND(J4/AA4,1))</calculatedColumnFormula>
    </tableColumn>
    <tableColumn id="7" name="BL FCST WK" dataDxfId="45">
      <calculatedColumnFormula>IF(OR(AB4=0,LEN(AB4)=0),"--",ROUND(J4/AB4,1))</calculatedColumnFormula>
    </tableColumn>
    <tableColumn id="8" name="Last BL" dataDxfId="44">
      <calculatedColumnFormula>IFERROR(VLOOKUP(C4,LastWeek!B:Q,8,FALSE),"")</calculatedColumnFormula>
    </tableColumn>
    <tableColumn id="9" name="Backlog" dataDxfId="43"/>
    <tableColumn id="10" name="BL &lt;= 9WKs" dataDxfId="42"/>
    <tableColumn id="11" name="Last TTL OH" dataDxfId="41">
      <calculatedColumnFormula>IFERROR(VLOOKUP(C4,LastWeek!B:Q,11,FALSE),"")</calculatedColumnFormula>
    </tableColumn>
    <tableColumn id="12" name="TTL OH" dataDxfId="40"/>
    <tableColumn id="13" name="Sales" dataDxfId="39"/>
    <tableColumn id="14" name="Stage" dataDxfId="38">
      <calculatedColumnFormula>IFERROR(VLOOKUP(C4,LastWeek!B:Q,13,FALSE),"")</calculatedColumnFormula>
    </tableColumn>
    <tableColumn id="15" name="Status" dataDxfId="37">
      <calculatedColumnFormula>IFERROR(VLOOKUP(C4,LastWeek!B:Q,14,FALSE),"")</calculatedColumnFormula>
    </tableColumn>
    <tableColumn id="16" name="Owner" dataDxfId="36">
      <calculatedColumnFormula>IFERROR(VLOOKUP(C4,LastWeek!B:Q,15,FALSE),"")</calculatedColumnFormula>
    </tableColumn>
    <tableColumn id="17" name="Action" dataDxfId="35"/>
    <tableColumn id="18" name="Last Action" dataDxfId="34">
      <calculatedColumnFormula>IFERROR(VLOOKUP(C4,LastWeek!B:Q,16,FALSE),"")</calculatedColumnFormula>
    </tableColumn>
    <tableColumn id="19" name="DC OH" dataDxfId="33"/>
    <tableColumn id="20" name="On the way" dataDxfId="32"/>
    <tableColumn id="21" name="Hub OH" dataDxfId="31"/>
    <tableColumn id="22" name="Others OH" dataDxfId="30"/>
    <tableColumn id="23" name="Avail." dataDxfId="29"/>
    <tableColumn id="24" name="Actual WK" dataDxfId="28"/>
    <tableColumn id="25" name="FCST WK" dataDxfId="27"/>
    <tableColumn id="26" name="Actual AWU" dataDxfId="26"/>
    <tableColumn id="27" name="FCST AWU" dataDxfId="25"/>
    <tableColumn id="28" name="Ratio" dataDxfId="24"/>
    <tableColumn id="29" name="Diret." dataDxfId="23">
      <calculatedColumnFormula>IF($AC4="E","E",IF($AC4="F","F",IF($AC4&lt;0.5,50,IF($AC4&lt;2,100,150))))</calculatedColumnFormula>
    </tableColumn>
    <tableColumn id="30" name="FCST M" dataDxfId="22"/>
    <tableColumn id="31" name="FCST M1" dataDxfId="21"/>
    <tableColumn id="32" name="FCST M2" dataDxfId="20"/>
    <tableColumn id="33" name="FCST M3" dataDxfId="19"/>
    <tableColumn id="34" name="UP" dataDxfId="18"/>
    <tableColumn id="35" name="Backlog AMT" dataDxfId="17">
      <calculatedColumnFormula>J4*AI4</calculatedColumnFormula>
    </tableColumn>
    <tableColumn id="36" name="TTL OH AMT" dataDxfId="16">
      <calculatedColumnFormula>M4*AI4</calculatedColumnFormula>
    </tableColumn>
    <tableColumn id="37" name="Hub OH AMT" dataDxfId="15">
      <calculatedColumnFormula>(U4+V4)*AI4</calculatedColumnFormula>
    </tableColumn>
    <tableColumn id="38" name="Avail. AMT" dataDxfId="14">
      <calculatedColumnFormula>X4*AI4</calculatedColumnFormula>
    </tableColumn>
    <tableColumn id="39" name="N Prj" dataDxfId="13"/>
    <tableColumn id="40" name="N1 Prj" dataDxfId="12"/>
    <tableColumn id="41" name="N2 Prj" dataDxfId="11"/>
    <tableColumn id="42" name="N3 Prj" dataDxfId="10"/>
    <tableColumn id="43" name="N4 Prj" dataDxfId="9"/>
    <tableColumn id="44" name="N5 Prj" dataDxfId="8"/>
    <tableColumn id="45" name="Org. " dataDxfId="7"/>
    <tableColumn id="46" name="Customer" dataDxfId="6"/>
    <tableColumn id="47" name="Position" dataDxfId="5"/>
    <tableColumn id="48" name="Exception Criteria I" dataDxfId="4">
      <calculatedColumnFormula>IF(AND(OR(E4&gt;8,E4="前八週無拉料"),OR(F4&gt;8,F4="--"),OR(G4&gt;8,G4="--"),OR(H4&gt;8,H4="--"),X4&gt;0),"R","G")</calculatedColumnFormula>
    </tableColumn>
    <tableColumn id="49" name="Red AMT" dataDxfId="3">
      <calculatedColumnFormula>IF(AW4="R",AK4,0)</calculatedColumnFormula>
    </tableColumn>
    <tableColumn id="50" name="Red Rank" dataDxfId="2">
      <calculatedColumnFormula>RANK(AX4,$AX:$AX)</calculatedColumnFormula>
    </tableColumn>
    <tableColumn id="51" name="BL &gt; Windonw" dataDxfId="1"/>
    <tableColumn id="52" name="BL &gt; Windonw AMT" dataDxfId="0">
      <calculatedColumnFormula>AZ4*AI4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29"/>
  <sheetViews>
    <sheetView zoomScale="70" zoomScaleNormal="70" zoomScalePageLayoutView="7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T29" sqref="T29"/>
    </sheetView>
  </sheetViews>
  <sheetFormatPr baseColWidth="10" defaultColWidth="9" defaultRowHeight="16" x14ac:dyDescent="0.2"/>
  <cols>
    <col min="1" max="1" width="9" style="5" hidden="1" customWidth="1" collapsed="1"/>
    <col min="2" max="2" width="11.6640625" style="2" customWidth="1" collapsed="1"/>
    <col min="3" max="3" width="15.6640625" style="2" customWidth="1" collapsed="1"/>
    <col min="4" max="4" width="8.6640625" style="2" customWidth="1" collapsed="1"/>
    <col min="5" max="5" width="6.6640625" style="5" customWidth="1" collapsed="1"/>
    <col min="6" max="6" width="8.6640625" style="2" customWidth="1" collapsed="1"/>
    <col min="7" max="7" width="6.6640625" style="5" customWidth="1" collapsed="1"/>
    <col min="8" max="8" width="8.6640625" style="5" customWidth="1" collapsed="1"/>
    <col min="9" max="12" width="10.6640625" style="4" customWidth="1" collapsed="1"/>
    <col min="13" max="13" width="10.6640625" style="2" customWidth="1" collapsed="1"/>
    <col min="14" max="17" width="8.6640625" style="2" customWidth="1" collapsed="1"/>
    <col min="18" max="19" width="15.6640625" style="2" customWidth="1" collapsed="1"/>
    <col min="20" max="22" width="10.6640625" style="2" customWidth="1" collapsed="1"/>
    <col min="23" max="23" width="10.6640625" style="5" customWidth="1" collapsed="1"/>
    <col min="24" max="24" width="10.6640625" style="2" customWidth="1" collapsed="1"/>
    <col min="25" max="26" width="8.6640625" style="2" customWidth="1" collapsed="1"/>
    <col min="27" max="28" width="10.6640625" style="2" customWidth="1" collapsed="1"/>
    <col min="29" max="30" width="6.6640625" style="2" customWidth="1" collapsed="1"/>
    <col min="31" max="34" width="10.6640625" style="2" customWidth="1" collapsed="1"/>
    <col min="35" max="35" width="10.6640625" customWidth="1" collapsed="1"/>
    <col min="36" max="37" width="13.6640625" customWidth="1" collapsed="1"/>
    <col min="38" max="38" width="13.6640625" style="2" customWidth="1" collapsed="1"/>
    <col min="39" max="39" width="13.6640625" style="5" customWidth="1" collapsed="1"/>
    <col min="40" max="41" width="10.6640625" style="5" customWidth="1" collapsed="1"/>
    <col min="42" max="42" width="10.6640625" style="2" customWidth="1" collapsed="1"/>
    <col min="43" max="43" width="10.6640625" style="5" customWidth="1" collapsed="1"/>
    <col min="44" max="45" width="10.6640625" style="2" customWidth="1" collapsed="1"/>
    <col min="46" max="46" width="8.6640625" style="2" customWidth="1" collapsed="1"/>
    <col min="47" max="47" width="10.6640625" style="2" customWidth="1" collapsed="1"/>
    <col min="48" max="48" width="12.6640625" style="2" customWidth="1" collapsed="1"/>
    <col min="49" max="49" width="10.6640625" style="5" customWidth="1" collapsed="1"/>
    <col min="50" max="50" width="13.6640625" style="2" customWidth="1" collapsed="1"/>
    <col min="51" max="51" width="8.6640625" style="2" customWidth="1" collapsed="1"/>
    <col min="52" max="52" width="10.6640625" style="2" customWidth="1" collapsed="1"/>
    <col min="53" max="53" width="13.6640625" style="2" customWidth="1" collapsed="1"/>
    <col min="54" max="16384" width="9" style="2" collapsed="1"/>
  </cols>
  <sheetData>
    <row r="1" spans="1:53" x14ac:dyDescent="0.2">
      <c r="A1" s="5">
        <v>2017</v>
      </c>
      <c r="B1" s="1" t="s">
        <v>0</v>
      </c>
      <c r="C1" s="2" t="s">
        <v>33</v>
      </c>
      <c r="AI1" s="2"/>
      <c r="AJ1" s="5"/>
      <c r="AK1" s="5"/>
      <c r="AL1" s="5"/>
      <c r="AM1" s="2"/>
      <c r="AO1" s="2"/>
      <c r="AQ1" s="2"/>
    </row>
    <row r="2" spans="1:53" x14ac:dyDescent="0.2">
      <c r="A2" s="5">
        <v>7</v>
      </c>
      <c r="B2" s="2" t="s">
        <v>1</v>
      </c>
      <c r="C2" s="3" t="s">
        <v>64</v>
      </c>
      <c r="AI2" s="2"/>
      <c r="AJ2" s="5"/>
      <c r="AK2" s="5"/>
      <c r="AL2" s="5"/>
      <c r="AM2" s="2"/>
      <c r="AO2" s="2"/>
      <c r="AQ2" s="2"/>
    </row>
    <row r="3" spans="1:53" ht="32" x14ac:dyDescent="0.2">
      <c r="A3" s="5" t="s">
        <v>65</v>
      </c>
      <c r="B3" s="7" t="s">
        <v>29</v>
      </c>
      <c r="C3" s="8" t="s">
        <v>20</v>
      </c>
      <c r="D3" s="8" t="s">
        <v>5</v>
      </c>
      <c r="E3" s="9" t="s">
        <v>30</v>
      </c>
      <c r="F3" s="9" t="s">
        <v>36</v>
      </c>
      <c r="G3" s="9" t="s">
        <v>53</v>
      </c>
      <c r="H3" s="9" t="s">
        <v>54</v>
      </c>
      <c r="I3" s="8" t="s">
        <v>31</v>
      </c>
      <c r="J3" s="10" t="s">
        <v>21</v>
      </c>
      <c r="K3" s="10" t="s">
        <v>32</v>
      </c>
      <c r="L3" s="10" t="s">
        <v>39</v>
      </c>
      <c r="M3" s="10" t="s">
        <v>40</v>
      </c>
      <c r="N3" s="8" t="s">
        <v>28</v>
      </c>
      <c r="O3" s="11" t="s">
        <v>34</v>
      </c>
      <c r="P3" s="10" t="s">
        <v>15</v>
      </c>
      <c r="Q3" s="10" t="s">
        <v>16</v>
      </c>
      <c r="R3" s="10" t="s">
        <v>17</v>
      </c>
      <c r="S3" s="10" t="s">
        <v>18</v>
      </c>
      <c r="T3" s="10" t="s">
        <v>49</v>
      </c>
      <c r="U3" s="10" t="s">
        <v>52</v>
      </c>
      <c r="V3" s="10" t="s">
        <v>42</v>
      </c>
      <c r="W3" s="10" t="s">
        <v>43</v>
      </c>
      <c r="X3" s="10" t="s">
        <v>6</v>
      </c>
      <c r="Y3" s="10" t="s">
        <v>13</v>
      </c>
      <c r="Z3" s="10" t="s">
        <v>14</v>
      </c>
      <c r="AA3" s="10" t="s">
        <v>12</v>
      </c>
      <c r="AB3" s="11" t="s">
        <v>35</v>
      </c>
      <c r="AC3" s="12" t="s">
        <v>7</v>
      </c>
      <c r="AD3" s="12" t="s">
        <v>19</v>
      </c>
      <c r="AE3" s="12" t="s">
        <v>8</v>
      </c>
      <c r="AF3" s="12" t="s">
        <v>9</v>
      </c>
      <c r="AG3" s="12" t="s">
        <v>10</v>
      </c>
      <c r="AH3" s="12" t="s">
        <v>11</v>
      </c>
      <c r="AI3" s="10" t="s">
        <v>22</v>
      </c>
      <c r="AJ3" s="10" t="s">
        <v>45</v>
      </c>
      <c r="AK3" s="10" t="s">
        <v>46</v>
      </c>
      <c r="AL3" s="10" t="s">
        <v>47</v>
      </c>
      <c r="AM3" s="8" t="s">
        <v>44</v>
      </c>
      <c r="AN3" s="8" t="s">
        <v>50</v>
      </c>
      <c r="AO3" s="8" t="s">
        <v>23</v>
      </c>
      <c r="AP3" s="8" t="s">
        <v>24</v>
      </c>
      <c r="AQ3" s="8" t="s">
        <v>25</v>
      </c>
      <c r="AR3" s="8" t="s">
        <v>26</v>
      </c>
      <c r="AS3" s="8" t="s">
        <v>27</v>
      </c>
      <c r="AT3" s="8" t="s">
        <v>2</v>
      </c>
      <c r="AU3" s="8" t="s">
        <v>4</v>
      </c>
      <c r="AV3" s="8" t="s">
        <v>3</v>
      </c>
      <c r="AW3" s="10" t="s">
        <v>51</v>
      </c>
      <c r="AX3" s="11" t="s">
        <v>60</v>
      </c>
      <c r="AY3" s="11" t="s">
        <v>62</v>
      </c>
      <c r="AZ3" s="36" t="s">
        <v>61</v>
      </c>
      <c r="BA3" s="8" t="s">
        <v>63</v>
      </c>
    </row>
    <row r="4" spans="1:53" s="33" customFormat="1" x14ac:dyDescent="0.2">
      <c r="A4">
        <v>8773</v>
      </c>
      <c r="B4" s="13" t="str">
        <f t="shared" ref="B4:B67" si="0">IF(OR(AA4=0,LEN(AA4)=0)*OR(AB4=0,LEN(AB4)=0),IF(X4&gt;0,"ZeroZero","None"),IF(IF(LEN(Y4)=0,0,Y4)&gt;16,"OverStock",IF(AA4=0,"FCST","Normal")))</f>
        <v>OverStock</v>
      </c>
      <c r="C4" s="14" t="s">
        <v>185</v>
      </c>
      <c r="D4" s="15" t="s">
        <v>183</v>
      </c>
      <c r="E4" s="16">
        <f t="shared" ref="E4:E67" si="1">IF(AA4=0,"前八週無拉料",ROUND(M4/AA4,1))</f>
        <v>11.7</v>
      </c>
      <c r="F4" s="17">
        <f t="shared" ref="F4:F67" si="2">IF(OR(AB4=0,LEN(AB4)=0),"--",ROUND(M4/AB4,1))</f>
        <v>9.8000000000000007</v>
      </c>
      <c r="G4" s="17">
        <f t="shared" ref="G4:G67" si="3">IF(AA4=0,"--",ROUND(J4/AA4,1))</f>
        <v>10.4</v>
      </c>
      <c r="H4" s="17">
        <f t="shared" ref="H4:H67" si="4">IF(OR(AB4=0,LEN(AB4)=0),"--",ROUND(J4/AB4,1))</f>
        <v>8.6999999999999993</v>
      </c>
      <c r="I4" s="37">
        <f>IFERROR(VLOOKUP(C4,LastWeek!B:Q,8,FALSE),"")</f>
        <v>0</v>
      </c>
      <c r="J4" s="18">
        <v>247450</v>
      </c>
      <c r="K4" s="18">
        <v>149450</v>
      </c>
      <c r="L4" s="37">
        <f>IFERROR(VLOOKUP(C4,LastWeek!B:Q,11,FALSE),"")</f>
        <v>313600</v>
      </c>
      <c r="M4" s="18">
        <v>279300</v>
      </c>
      <c r="N4" s="19" t="s">
        <v>69</v>
      </c>
      <c r="O4" s="20" t="str">
        <f>IFERROR(VLOOKUP(C4,LastWeek!B:Q,13,FALSE),"")</f>
        <v>MP</v>
      </c>
      <c r="P4" s="16" t="str">
        <f>IFERROR(VLOOKUP(C4,LastWeek!B:Q,14,FALSE),"")</f>
        <v>Checking</v>
      </c>
      <c r="Q4" s="16" t="str">
        <f>IFERROR(VLOOKUP(C4,LastWeek!B:Q,15,FALSE),"")</f>
        <v>Sales</v>
      </c>
      <c r="R4" s="16"/>
      <c r="S4" s="38" t="str">
        <f>IFERROR(VLOOKUP(C4,LastWeek!B:Q,16,FALSE),"")</f>
        <v>FCST:120K/M</v>
      </c>
      <c r="T4" s="18">
        <v>279300</v>
      </c>
      <c r="U4" s="18">
        <v>0</v>
      </c>
      <c r="V4" s="18">
        <v>0</v>
      </c>
      <c r="W4" s="18">
        <v>0</v>
      </c>
      <c r="X4" s="21">
        <v>526750</v>
      </c>
      <c r="Y4" s="17">
        <v>22.1</v>
      </c>
      <c r="Z4" s="22">
        <v>18.600000000000001</v>
      </c>
      <c r="AA4" s="21">
        <v>23888</v>
      </c>
      <c r="AB4" s="18">
        <v>28390</v>
      </c>
      <c r="AC4" s="23">
        <v>1.2</v>
      </c>
      <c r="AD4" s="24">
        <f t="shared" ref="AD4:AD67" si="5">IF($AC4="E","E",IF($AC4="F","F",IF($AC4&lt;0.5,50,IF($AC4&lt;2,100,150))))</f>
        <v>100</v>
      </c>
      <c r="AE4" s="18">
        <v>85052</v>
      </c>
      <c r="AF4" s="18">
        <v>77867</v>
      </c>
      <c r="AG4" s="18">
        <v>183496</v>
      </c>
      <c r="AH4" s="18">
        <v>139850</v>
      </c>
      <c r="AI4" s="25">
        <v>1.3505</v>
      </c>
      <c r="AJ4" s="6">
        <f t="shared" ref="AJ4:AJ67" si="6">J4*AI4</f>
        <v>334181.22500000003</v>
      </c>
      <c r="AK4" s="6">
        <f t="shared" ref="AK4:AK67" si="7">M4*AI4</f>
        <v>377194.65</v>
      </c>
      <c r="AL4" s="6">
        <f t="shared" ref="AL4:AL67" si="8">(U4+V4)*AI4</f>
        <v>0</v>
      </c>
      <c r="AM4" s="6">
        <f t="shared" ref="AM4:AM67" si="9">X4*AI4</f>
        <v>711375.875</v>
      </c>
      <c r="AN4" s="6">
        <v>111500</v>
      </c>
      <c r="AO4" s="6">
        <v>99030</v>
      </c>
      <c r="AP4" s="6">
        <v>99030</v>
      </c>
      <c r="AQ4" s="6">
        <v>99030</v>
      </c>
      <c r="AR4" s="6">
        <v>99030</v>
      </c>
      <c r="AS4" s="6">
        <v>99030</v>
      </c>
      <c r="AT4" s="26">
        <v>3719</v>
      </c>
      <c r="AU4" s="15" t="s">
        <v>70</v>
      </c>
      <c r="AV4" s="15" t="s">
        <v>71</v>
      </c>
      <c r="AW4" s="39" t="str">
        <f t="shared" ref="AW4:AW67" si="10">IF(AND(OR(E4&gt;8,E4="前八週無拉料"),OR(F4&gt;8,F4="--"),OR(G4&gt;8,G4="--"),OR(H4&gt;8,H4="--"),X4&gt;0),"R","G")</f>
        <v>R</v>
      </c>
      <c r="AX4" s="18">
        <f t="shared" ref="AX4:AX67" si="11">IF(AW4="R",AK4,0)</f>
        <v>377194.65</v>
      </c>
      <c r="AY4" s="20">
        <f t="shared" ref="AY4:AY67" si="12">RANK(AX4,$AX:$AX)</f>
        <v>1</v>
      </c>
      <c r="AZ4" s="34">
        <v>0</v>
      </c>
      <c r="BA4" s="35">
        <f t="shared" ref="BA4:BA67" si="13">AZ4*AI4</f>
        <v>0</v>
      </c>
    </row>
    <row r="5" spans="1:53" ht="16.5" customHeight="1" x14ac:dyDescent="0.2">
      <c r="A5">
        <v>935</v>
      </c>
      <c r="B5" s="13" t="str">
        <f t="shared" si="0"/>
        <v>OverStock</v>
      </c>
      <c r="C5" s="14" t="s">
        <v>292</v>
      </c>
      <c r="D5" s="15" t="s">
        <v>175</v>
      </c>
      <c r="E5" s="16">
        <f t="shared" si="1"/>
        <v>15.3</v>
      </c>
      <c r="F5" s="17">
        <f t="shared" si="2"/>
        <v>12.3</v>
      </c>
      <c r="G5" s="17">
        <f t="shared" si="3"/>
        <v>51.4</v>
      </c>
      <c r="H5" s="17">
        <f t="shared" si="4"/>
        <v>41.2</v>
      </c>
      <c r="I5" s="37">
        <f>IFERROR(VLOOKUP(C5,LastWeek!B:Q,8,FALSE),"")</f>
        <v>4400000</v>
      </c>
      <c r="J5" s="18">
        <v>5300000</v>
      </c>
      <c r="K5" s="18">
        <v>2500000</v>
      </c>
      <c r="L5" s="37">
        <f>IFERROR(VLOOKUP(C5,LastWeek!B:Q,11,FALSE),"")</f>
        <v>1308515</v>
      </c>
      <c r="M5" s="18">
        <v>1575865</v>
      </c>
      <c r="N5" s="19" t="s">
        <v>176</v>
      </c>
      <c r="O5" s="20" t="str">
        <f>IFERROR(VLOOKUP(C5,LastWeek!B:Q,13,FALSE),"")</f>
        <v>MP</v>
      </c>
      <c r="P5" s="16" t="str">
        <f>IFERROR(VLOOKUP(C5,LastWeek!B:Q,14,FALSE),"")</f>
        <v>Checking</v>
      </c>
      <c r="Q5" s="16" t="str">
        <f>IFERROR(VLOOKUP(C5,LastWeek!B:Q,15,FALSE),"")</f>
        <v>Sales</v>
      </c>
      <c r="R5" s="16"/>
      <c r="S5" s="38" t="str">
        <f>IFERROR(VLOOKUP(C5,LastWeek!B:Q,16,FALSE),"")</f>
        <v>FCST:400K/M</v>
      </c>
      <c r="T5" s="18">
        <v>1266750</v>
      </c>
      <c r="U5" s="18">
        <v>0</v>
      </c>
      <c r="V5" s="18">
        <v>309115</v>
      </c>
      <c r="W5" s="18">
        <v>0</v>
      </c>
      <c r="X5" s="21">
        <v>6875865</v>
      </c>
      <c r="Y5" s="17">
        <v>66.599999999999994</v>
      </c>
      <c r="Z5" s="22">
        <v>53.5</v>
      </c>
      <c r="AA5" s="21">
        <v>103179</v>
      </c>
      <c r="AB5" s="18">
        <v>128558</v>
      </c>
      <c r="AC5" s="23">
        <v>1.2</v>
      </c>
      <c r="AD5" s="24">
        <f t="shared" si="5"/>
        <v>100</v>
      </c>
      <c r="AE5" s="18">
        <v>402020</v>
      </c>
      <c r="AF5" s="18">
        <v>339000</v>
      </c>
      <c r="AG5" s="18">
        <v>777000</v>
      </c>
      <c r="AH5" s="18">
        <v>894000</v>
      </c>
      <c r="AI5" s="25">
        <v>0.19939999999999999</v>
      </c>
      <c r="AJ5" s="6">
        <f t="shared" si="6"/>
        <v>1056820</v>
      </c>
      <c r="AK5" s="6">
        <f t="shared" si="7"/>
        <v>314227.48099999997</v>
      </c>
      <c r="AL5" s="6">
        <f t="shared" si="8"/>
        <v>61637.530999999995</v>
      </c>
      <c r="AM5" s="6">
        <f t="shared" si="9"/>
        <v>1371047.4809999999</v>
      </c>
      <c r="AN5" s="6">
        <v>400000</v>
      </c>
      <c r="AO5" s="6">
        <v>600000</v>
      </c>
      <c r="AP5" s="6">
        <v>600000</v>
      </c>
      <c r="AQ5" s="6">
        <v>600000</v>
      </c>
      <c r="AR5" s="6">
        <v>600000</v>
      </c>
      <c r="AS5" s="6">
        <v>600000</v>
      </c>
      <c r="AT5" s="26">
        <v>3715</v>
      </c>
      <c r="AU5" s="15" t="s">
        <v>70</v>
      </c>
      <c r="AV5" s="15" t="s">
        <v>71</v>
      </c>
      <c r="AW5" s="39" t="str">
        <f t="shared" si="10"/>
        <v>R</v>
      </c>
      <c r="AX5" s="18">
        <f t="shared" si="11"/>
        <v>314227.48099999997</v>
      </c>
      <c r="AY5" s="20">
        <f t="shared" si="12"/>
        <v>2</v>
      </c>
      <c r="AZ5" s="34">
        <v>0</v>
      </c>
      <c r="BA5" s="35">
        <f t="shared" si="13"/>
        <v>0</v>
      </c>
    </row>
    <row r="6" spans="1:53" ht="16.5" customHeight="1" x14ac:dyDescent="0.2">
      <c r="A6">
        <v>4482</v>
      </c>
      <c r="B6" s="13" t="str">
        <f t="shared" si="0"/>
        <v>OverStock</v>
      </c>
      <c r="C6" s="14" t="s">
        <v>178</v>
      </c>
      <c r="D6" s="15" t="s">
        <v>175</v>
      </c>
      <c r="E6" s="16">
        <f t="shared" si="1"/>
        <v>14.1</v>
      </c>
      <c r="F6" s="17">
        <f t="shared" si="2"/>
        <v>19.600000000000001</v>
      </c>
      <c r="G6" s="17">
        <f t="shared" si="3"/>
        <v>15.5</v>
      </c>
      <c r="H6" s="17">
        <f t="shared" si="4"/>
        <v>21.6</v>
      </c>
      <c r="I6" s="37">
        <f>IFERROR(VLOOKUP(C6,LastWeek!B:Q,8,FALSE),"")</f>
        <v>4900000</v>
      </c>
      <c r="J6" s="18">
        <v>2900000</v>
      </c>
      <c r="K6" s="18">
        <v>1800000</v>
      </c>
      <c r="L6" s="37">
        <f>IFERROR(VLOOKUP(C6,LastWeek!B:Q,11,FALSE),"")</f>
        <v>907328</v>
      </c>
      <c r="M6" s="18">
        <v>2632328</v>
      </c>
      <c r="N6" s="19" t="s">
        <v>176</v>
      </c>
      <c r="O6" s="20" t="str">
        <f>IFERROR(VLOOKUP(C6,LastWeek!B:Q,13,FALSE),"")</f>
        <v>MP</v>
      </c>
      <c r="P6" s="16" t="str">
        <f>IFERROR(VLOOKUP(C6,LastWeek!B:Q,14,FALSE),"")</f>
        <v>Checking</v>
      </c>
      <c r="Q6" s="16" t="str">
        <f>IFERROR(VLOOKUP(C6,LastWeek!B:Q,15,FALSE),"")</f>
        <v>Sales</v>
      </c>
      <c r="R6" s="16"/>
      <c r="S6" s="38" t="str">
        <f>IFERROR(VLOOKUP(C6,LastWeek!B:Q,16,FALSE),"")</f>
        <v>FCST:1M/M</v>
      </c>
      <c r="T6" s="18">
        <v>2194750</v>
      </c>
      <c r="U6" s="18">
        <v>0</v>
      </c>
      <c r="V6" s="18">
        <v>437578</v>
      </c>
      <c r="W6" s="18">
        <v>0</v>
      </c>
      <c r="X6" s="21">
        <v>5532328</v>
      </c>
      <c r="Y6" s="17">
        <v>29.7</v>
      </c>
      <c r="Z6" s="22">
        <v>41.1</v>
      </c>
      <c r="AA6" s="21">
        <v>186522</v>
      </c>
      <c r="AB6" s="18">
        <v>134568</v>
      </c>
      <c r="AC6" s="23">
        <v>0.7</v>
      </c>
      <c r="AD6" s="24">
        <f t="shared" si="5"/>
        <v>100</v>
      </c>
      <c r="AE6" s="18">
        <v>435093</v>
      </c>
      <c r="AF6" s="18">
        <v>384530</v>
      </c>
      <c r="AG6" s="18">
        <v>734440</v>
      </c>
      <c r="AH6" s="18">
        <v>644340</v>
      </c>
      <c r="AI6" s="25">
        <v>0.1174</v>
      </c>
      <c r="AJ6" s="6">
        <f t="shared" si="6"/>
        <v>340460</v>
      </c>
      <c r="AK6" s="6">
        <f t="shared" si="7"/>
        <v>309035.30720000004</v>
      </c>
      <c r="AL6" s="6">
        <f t="shared" si="8"/>
        <v>51371.657200000001</v>
      </c>
      <c r="AM6" s="6">
        <f t="shared" si="9"/>
        <v>649495.30720000004</v>
      </c>
      <c r="AN6" s="6">
        <v>900000</v>
      </c>
      <c r="AO6" s="6">
        <v>900000</v>
      </c>
      <c r="AP6" s="6">
        <v>900000</v>
      </c>
      <c r="AQ6" s="6">
        <v>900000</v>
      </c>
      <c r="AR6" s="6">
        <v>900000</v>
      </c>
      <c r="AS6" s="6">
        <v>900000</v>
      </c>
      <c r="AT6" s="26">
        <v>3715</v>
      </c>
      <c r="AU6" s="15" t="s">
        <v>70</v>
      </c>
      <c r="AV6" s="15" t="s">
        <v>71</v>
      </c>
      <c r="AW6" s="39" t="str">
        <f t="shared" si="10"/>
        <v>R</v>
      </c>
      <c r="AX6" s="18">
        <f t="shared" si="11"/>
        <v>309035.30720000004</v>
      </c>
      <c r="AY6" s="20">
        <f t="shared" si="12"/>
        <v>3</v>
      </c>
      <c r="AZ6" s="34">
        <v>0</v>
      </c>
      <c r="BA6" s="35">
        <f t="shared" si="13"/>
        <v>0</v>
      </c>
    </row>
    <row r="7" spans="1:53" ht="16.5" customHeight="1" x14ac:dyDescent="0.2">
      <c r="A7">
        <v>937</v>
      </c>
      <c r="B7" s="13" t="str">
        <f t="shared" si="0"/>
        <v>OverStock</v>
      </c>
      <c r="C7" s="14" t="s">
        <v>135</v>
      </c>
      <c r="D7" s="15" t="s">
        <v>73</v>
      </c>
      <c r="E7" s="16">
        <f t="shared" si="1"/>
        <v>49.2</v>
      </c>
      <c r="F7" s="17">
        <f t="shared" si="2"/>
        <v>16.2</v>
      </c>
      <c r="G7" s="17">
        <f t="shared" si="3"/>
        <v>70.900000000000006</v>
      </c>
      <c r="H7" s="17">
        <f t="shared" si="4"/>
        <v>23.4</v>
      </c>
      <c r="I7" s="37">
        <f>IFERROR(VLOOKUP(C7,LastWeek!B:Q,8,FALSE),"")</f>
        <v>876000</v>
      </c>
      <c r="J7" s="18">
        <v>960000</v>
      </c>
      <c r="K7" s="18">
        <v>777000</v>
      </c>
      <c r="L7" s="37">
        <f>IFERROR(VLOOKUP(C7,LastWeek!B:Q,11,FALSE),"")</f>
        <v>641950</v>
      </c>
      <c r="M7" s="18">
        <v>665950</v>
      </c>
      <c r="N7" s="19" t="s">
        <v>69</v>
      </c>
      <c r="O7" s="20" t="str">
        <f>IFERROR(VLOOKUP(C7,LastWeek!B:Q,13,FALSE),"")</f>
        <v>MP</v>
      </c>
      <c r="P7" s="16" t="str">
        <f>IFERROR(VLOOKUP(C7,LastWeek!B:Q,14,FALSE),"")</f>
        <v>Checking</v>
      </c>
      <c r="Q7" s="16" t="str">
        <f>IFERROR(VLOOKUP(C7,LastWeek!B:Q,15,FALSE),"")</f>
        <v>Sales</v>
      </c>
      <c r="R7" s="16"/>
      <c r="S7" s="38" t="str">
        <f>IFERROR(VLOOKUP(C7,LastWeek!B:Q,16,FALSE),"")</f>
        <v>FCST:200K/M</v>
      </c>
      <c r="T7" s="18">
        <v>390000</v>
      </c>
      <c r="U7" s="18">
        <v>60000</v>
      </c>
      <c r="V7" s="18">
        <v>215950</v>
      </c>
      <c r="W7" s="18">
        <v>0</v>
      </c>
      <c r="X7" s="21">
        <v>1625950</v>
      </c>
      <c r="Y7" s="17">
        <v>205.9</v>
      </c>
      <c r="Z7" s="22">
        <v>67.8</v>
      </c>
      <c r="AA7" s="21">
        <v>13536</v>
      </c>
      <c r="AB7" s="18">
        <v>41111</v>
      </c>
      <c r="AC7" s="23">
        <v>3</v>
      </c>
      <c r="AD7" s="24">
        <f t="shared" si="5"/>
        <v>150</v>
      </c>
      <c r="AE7" s="18">
        <v>190000</v>
      </c>
      <c r="AF7" s="18">
        <v>120000</v>
      </c>
      <c r="AG7" s="18">
        <v>120000</v>
      </c>
      <c r="AH7" s="18">
        <v>120000</v>
      </c>
      <c r="AI7" s="25">
        <v>0.25890000000000002</v>
      </c>
      <c r="AJ7" s="6">
        <f t="shared" si="6"/>
        <v>248544.00000000003</v>
      </c>
      <c r="AK7" s="6">
        <f t="shared" si="7"/>
        <v>172414.45500000002</v>
      </c>
      <c r="AL7" s="6">
        <f t="shared" si="8"/>
        <v>71443.455000000002</v>
      </c>
      <c r="AM7" s="6">
        <f t="shared" si="9"/>
        <v>420958.45500000002</v>
      </c>
      <c r="AN7" s="6">
        <v>150000</v>
      </c>
      <c r="AO7" s="6">
        <v>200000</v>
      </c>
      <c r="AP7" s="6">
        <v>200000</v>
      </c>
      <c r="AQ7" s="6">
        <v>200000</v>
      </c>
      <c r="AR7" s="6">
        <v>200000</v>
      </c>
      <c r="AS7" s="6">
        <v>200000</v>
      </c>
      <c r="AT7" s="26">
        <v>3719</v>
      </c>
      <c r="AU7" s="15" t="s">
        <v>70</v>
      </c>
      <c r="AV7" s="15" t="s">
        <v>71</v>
      </c>
      <c r="AW7" s="39" t="str">
        <f t="shared" si="10"/>
        <v>R</v>
      </c>
      <c r="AX7" s="18">
        <f t="shared" si="11"/>
        <v>172414.45500000002</v>
      </c>
      <c r="AY7" s="20">
        <f t="shared" si="12"/>
        <v>4</v>
      </c>
      <c r="AZ7" s="34">
        <v>1161000</v>
      </c>
      <c r="BA7" s="35">
        <f t="shared" si="13"/>
        <v>300582.90000000002</v>
      </c>
    </row>
    <row r="8" spans="1:53" ht="16.5" customHeight="1" x14ac:dyDescent="0.2">
      <c r="A8">
        <v>3368</v>
      </c>
      <c r="B8" s="13" t="str">
        <f t="shared" si="0"/>
        <v>OverStock</v>
      </c>
      <c r="C8" s="14" t="s">
        <v>109</v>
      </c>
      <c r="D8" s="15" t="s">
        <v>73</v>
      </c>
      <c r="E8" s="16">
        <f t="shared" si="1"/>
        <v>21.8</v>
      </c>
      <c r="F8" s="17">
        <f t="shared" si="2"/>
        <v>39.299999999999997</v>
      </c>
      <c r="G8" s="17">
        <f t="shared" si="3"/>
        <v>162.69999999999999</v>
      </c>
      <c r="H8" s="17">
        <f t="shared" si="4"/>
        <v>293.39999999999998</v>
      </c>
      <c r="I8" s="37">
        <f>IFERROR(VLOOKUP(C8,LastWeek!B:Q,8,FALSE),"")</f>
        <v>4162500</v>
      </c>
      <c r="J8" s="18">
        <v>3562500</v>
      </c>
      <c r="K8" s="18">
        <v>1277500</v>
      </c>
      <c r="L8" s="37">
        <f>IFERROR(VLOOKUP(C8,LastWeek!B:Q,11,FALSE),"")</f>
        <v>52747</v>
      </c>
      <c r="M8" s="18">
        <v>477747</v>
      </c>
      <c r="N8" s="19" t="s">
        <v>69</v>
      </c>
      <c r="O8" s="20" t="str">
        <f>IFERROR(VLOOKUP(C8,LastWeek!B:Q,13,FALSE),"")</f>
        <v>MP</v>
      </c>
      <c r="P8" s="16" t="str">
        <f>IFERROR(VLOOKUP(C8,LastWeek!B:Q,14,FALSE),"")</f>
        <v>Checking</v>
      </c>
      <c r="Q8" s="16" t="str">
        <f>IFERROR(VLOOKUP(C8,LastWeek!B:Q,15,FALSE),"")</f>
        <v>Sales</v>
      </c>
      <c r="R8" s="16"/>
      <c r="S8" s="38" t="str">
        <f>IFERROR(VLOOKUP(C8,LastWeek!B:Q,16,FALSE),"")</f>
        <v>FCST::400K/M</v>
      </c>
      <c r="T8" s="18">
        <v>335000</v>
      </c>
      <c r="U8" s="18">
        <v>90000</v>
      </c>
      <c r="V8" s="18">
        <v>52747</v>
      </c>
      <c r="W8" s="18">
        <v>0</v>
      </c>
      <c r="X8" s="21">
        <v>4040247</v>
      </c>
      <c r="Y8" s="17">
        <v>494.9</v>
      </c>
      <c r="Z8" s="22">
        <v>892.8</v>
      </c>
      <c r="AA8" s="21">
        <v>21902</v>
      </c>
      <c r="AB8" s="18">
        <v>12142</v>
      </c>
      <c r="AC8" s="23">
        <v>0.6</v>
      </c>
      <c r="AD8" s="24">
        <f t="shared" si="5"/>
        <v>100</v>
      </c>
      <c r="AE8" s="18">
        <v>73888</v>
      </c>
      <c r="AF8" s="18">
        <v>13120</v>
      </c>
      <c r="AG8" s="18">
        <v>36472</v>
      </c>
      <c r="AH8" s="18">
        <v>33710</v>
      </c>
      <c r="AI8" s="25">
        <v>0.18729999999999999</v>
      </c>
      <c r="AJ8" s="6">
        <f t="shared" si="6"/>
        <v>667256.25</v>
      </c>
      <c r="AK8" s="6">
        <f t="shared" si="7"/>
        <v>89482.013099999996</v>
      </c>
      <c r="AL8" s="6">
        <f t="shared" si="8"/>
        <v>26736.5131</v>
      </c>
      <c r="AM8" s="6">
        <f t="shared" si="9"/>
        <v>756738.26309999998</v>
      </c>
      <c r="AN8" s="6">
        <v>300000</v>
      </c>
      <c r="AO8" s="6">
        <v>300000</v>
      </c>
      <c r="AP8" s="6">
        <v>300000</v>
      </c>
      <c r="AQ8" s="6">
        <v>300000</v>
      </c>
      <c r="AR8" s="6">
        <v>300000</v>
      </c>
      <c r="AS8" s="6">
        <v>300000</v>
      </c>
      <c r="AT8" s="26">
        <v>3719</v>
      </c>
      <c r="AU8" s="15" t="s">
        <v>70</v>
      </c>
      <c r="AV8" s="15" t="s">
        <v>71</v>
      </c>
      <c r="AW8" s="39" t="str">
        <f t="shared" si="10"/>
        <v>R</v>
      </c>
      <c r="AX8" s="18">
        <f t="shared" si="11"/>
        <v>89482.013099999996</v>
      </c>
      <c r="AY8" s="20">
        <f t="shared" si="12"/>
        <v>5</v>
      </c>
      <c r="AZ8" s="34">
        <v>6800000</v>
      </c>
      <c r="BA8" s="35">
        <f t="shared" si="13"/>
        <v>1273640</v>
      </c>
    </row>
    <row r="9" spans="1:53" ht="16.5" customHeight="1" x14ac:dyDescent="0.2">
      <c r="A9">
        <v>3367</v>
      </c>
      <c r="B9" s="13" t="str">
        <f t="shared" si="0"/>
        <v>OverStock</v>
      </c>
      <c r="C9" s="14" t="s">
        <v>154</v>
      </c>
      <c r="D9" s="15" t="s">
        <v>73</v>
      </c>
      <c r="E9" s="16">
        <f t="shared" si="1"/>
        <v>805.1</v>
      </c>
      <c r="F9" s="17">
        <f t="shared" si="2"/>
        <v>36.5</v>
      </c>
      <c r="G9" s="17">
        <f t="shared" si="3"/>
        <v>405.2</v>
      </c>
      <c r="H9" s="17">
        <f t="shared" si="4"/>
        <v>18.399999999999999</v>
      </c>
      <c r="I9" s="37">
        <f>IFERROR(VLOOKUP(C9,LastWeek!B:Q,8,FALSE),"")</f>
        <v>130000</v>
      </c>
      <c r="J9" s="18">
        <v>47000</v>
      </c>
      <c r="K9" s="18">
        <v>47000</v>
      </c>
      <c r="L9" s="37">
        <f>IFERROR(VLOOKUP(C9,LastWeek!B:Q,11,FALSE),"")</f>
        <v>69396</v>
      </c>
      <c r="M9" s="18">
        <v>93396</v>
      </c>
      <c r="N9" s="19" t="s">
        <v>69</v>
      </c>
      <c r="O9" s="20" t="str">
        <f>IFERROR(VLOOKUP(C9,LastWeek!B:Q,13,FALSE),"")</f>
        <v>New</v>
      </c>
      <c r="P9" s="16" t="str">
        <f>IFERROR(VLOOKUP(C9,LastWeek!B:Q,14,FALSE),"")</f>
        <v>Checking</v>
      </c>
      <c r="Q9" s="16" t="str">
        <f>IFERROR(VLOOKUP(C9,LastWeek!B:Q,15,FALSE),"")</f>
        <v>Sales</v>
      </c>
      <c r="R9" s="16"/>
      <c r="S9" s="38" t="str">
        <f>IFERROR(VLOOKUP(C9,LastWeek!B:Q,16,FALSE),"")</f>
        <v>FCST: 8K/M from Jan</v>
      </c>
      <c r="T9" s="18">
        <v>85000</v>
      </c>
      <c r="U9" s="18">
        <v>1000</v>
      </c>
      <c r="V9" s="18">
        <v>7396</v>
      </c>
      <c r="W9" s="18">
        <v>0</v>
      </c>
      <c r="X9" s="21">
        <v>140396</v>
      </c>
      <c r="Y9" s="17">
        <v>3434.4</v>
      </c>
      <c r="Z9" s="22">
        <v>155.69999999999999</v>
      </c>
      <c r="AA9" s="21">
        <v>116</v>
      </c>
      <c r="AB9" s="18">
        <v>2559</v>
      </c>
      <c r="AC9" s="23">
        <v>22.1</v>
      </c>
      <c r="AD9" s="24">
        <f t="shared" si="5"/>
        <v>150</v>
      </c>
      <c r="AE9" s="18">
        <v>1523</v>
      </c>
      <c r="AF9" s="18">
        <v>11010</v>
      </c>
      <c r="AG9" s="18">
        <v>31000</v>
      </c>
      <c r="AH9" s="18">
        <v>2013</v>
      </c>
      <c r="AI9" s="25">
        <v>0.59850000000000003</v>
      </c>
      <c r="AJ9" s="6">
        <f t="shared" si="6"/>
        <v>28129.5</v>
      </c>
      <c r="AK9" s="6">
        <f t="shared" si="7"/>
        <v>55897.506000000001</v>
      </c>
      <c r="AL9" s="6">
        <f t="shared" si="8"/>
        <v>5025.0060000000003</v>
      </c>
      <c r="AM9" s="6">
        <f t="shared" si="9"/>
        <v>84027.006000000008</v>
      </c>
      <c r="AN9" s="6">
        <v>10000</v>
      </c>
      <c r="AO9" s="6">
        <v>5500</v>
      </c>
      <c r="AP9" s="6">
        <v>5500</v>
      </c>
      <c r="AQ9" s="6">
        <v>5500</v>
      </c>
      <c r="AR9" s="6">
        <v>5500</v>
      </c>
      <c r="AS9" s="6">
        <v>5500</v>
      </c>
      <c r="AT9" s="26">
        <v>3719</v>
      </c>
      <c r="AU9" s="15" t="s">
        <v>70</v>
      </c>
      <c r="AV9" s="15" t="s">
        <v>71</v>
      </c>
      <c r="AW9" s="39" t="str">
        <f t="shared" si="10"/>
        <v>R</v>
      </c>
      <c r="AX9" s="18">
        <f t="shared" si="11"/>
        <v>55897.506000000001</v>
      </c>
      <c r="AY9" s="20">
        <f t="shared" si="12"/>
        <v>6</v>
      </c>
      <c r="AZ9" s="34">
        <v>258000</v>
      </c>
      <c r="BA9" s="35">
        <f t="shared" si="13"/>
        <v>154413</v>
      </c>
    </row>
    <row r="10" spans="1:53" ht="16.5" customHeight="1" x14ac:dyDescent="0.2">
      <c r="A10">
        <v>940</v>
      </c>
      <c r="B10" s="13" t="str">
        <f t="shared" si="0"/>
        <v>OverStock</v>
      </c>
      <c r="C10" s="14" t="s">
        <v>152</v>
      </c>
      <c r="D10" s="15" t="s">
        <v>73</v>
      </c>
      <c r="E10" s="16">
        <f t="shared" si="1"/>
        <v>28.2</v>
      </c>
      <c r="F10" s="17">
        <f t="shared" si="2"/>
        <v>10.5</v>
      </c>
      <c r="G10" s="17">
        <f t="shared" si="3"/>
        <v>46.9</v>
      </c>
      <c r="H10" s="17">
        <f t="shared" si="4"/>
        <v>17.399999999999999</v>
      </c>
      <c r="I10" s="37">
        <f>IFERROR(VLOOKUP(C10,LastWeek!B:Q,8,FALSE),"")</f>
        <v>384000</v>
      </c>
      <c r="J10" s="18">
        <v>213000</v>
      </c>
      <c r="K10" s="18">
        <v>157000</v>
      </c>
      <c r="L10" s="37">
        <f>IFERROR(VLOOKUP(C10,LastWeek!B:Q,11,FALSE),"")</f>
        <v>77131</v>
      </c>
      <c r="M10" s="18">
        <v>128131</v>
      </c>
      <c r="N10" s="19" t="s">
        <v>69</v>
      </c>
      <c r="O10" s="20" t="str">
        <f>IFERROR(VLOOKUP(C10,LastWeek!B:Q,13,FALSE),"")</f>
        <v>MP</v>
      </c>
      <c r="P10" s="16" t="str">
        <f>IFERROR(VLOOKUP(C10,LastWeek!B:Q,14,FALSE),"")</f>
        <v>Checking</v>
      </c>
      <c r="Q10" s="16" t="str">
        <f>IFERROR(VLOOKUP(C10,LastWeek!B:Q,15,FALSE),"")</f>
        <v>Sales</v>
      </c>
      <c r="R10" s="16"/>
      <c r="S10" s="38" t="str">
        <f>IFERROR(VLOOKUP(C10,LastWeek!B:Q,16,FALSE),"")</f>
        <v>FCST:50K/M</v>
      </c>
      <c r="T10" s="18">
        <v>78400</v>
      </c>
      <c r="U10" s="18">
        <v>0</v>
      </c>
      <c r="V10" s="18">
        <v>49731</v>
      </c>
      <c r="W10" s="18">
        <v>0</v>
      </c>
      <c r="X10" s="21">
        <v>341131</v>
      </c>
      <c r="Y10" s="17">
        <v>154.5</v>
      </c>
      <c r="Z10" s="22">
        <v>57.4</v>
      </c>
      <c r="AA10" s="21">
        <v>4539</v>
      </c>
      <c r="AB10" s="18">
        <v>12216</v>
      </c>
      <c r="AC10" s="23">
        <v>2.7</v>
      </c>
      <c r="AD10" s="24">
        <f t="shared" si="5"/>
        <v>150</v>
      </c>
      <c r="AE10" s="18">
        <v>68340</v>
      </c>
      <c r="AF10" s="18">
        <v>14400</v>
      </c>
      <c r="AG10" s="18">
        <v>102200</v>
      </c>
      <c r="AH10" s="18">
        <v>78940</v>
      </c>
      <c r="AI10" s="25">
        <v>0.32300000000000001</v>
      </c>
      <c r="AJ10" s="6">
        <f t="shared" si="6"/>
        <v>68799</v>
      </c>
      <c r="AK10" s="6">
        <f t="shared" si="7"/>
        <v>41386.313000000002</v>
      </c>
      <c r="AL10" s="6">
        <f t="shared" si="8"/>
        <v>16063.113000000001</v>
      </c>
      <c r="AM10" s="6">
        <f t="shared" si="9"/>
        <v>110185.31300000001</v>
      </c>
      <c r="AN10" s="6">
        <v>29000</v>
      </c>
      <c r="AO10" s="6">
        <v>44600</v>
      </c>
      <c r="AP10" s="6">
        <v>44600</v>
      </c>
      <c r="AQ10" s="6">
        <v>44600</v>
      </c>
      <c r="AR10" s="6">
        <v>44600</v>
      </c>
      <c r="AS10" s="6">
        <v>44600</v>
      </c>
      <c r="AT10" s="26">
        <v>3719</v>
      </c>
      <c r="AU10" s="15" t="s">
        <v>70</v>
      </c>
      <c r="AV10" s="15" t="s">
        <v>71</v>
      </c>
      <c r="AW10" s="39" t="str">
        <f t="shared" si="10"/>
        <v>R</v>
      </c>
      <c r="AX10" s="18">
        <f t="shared" si="11"/>
        <v>41386.313000000002</v>
      </c>
      <c r="AY10" s="20">
        <f t="shared" si="12"/>
        <v>7</v>
      </c>
      <c r="AZ10" s="34">
        <v>360000</v>
      </c>
      <c r="BA10" s="35">
        <f t="shared" si="13"/>
        <v>116280</v>
      </c>
    </row>
    <row r="11" spans="1:53" ht="16.5" customHeight="1" x14ac:dyDescent="0.2">
      <c r="A11">
        <v>941</v>
      </c>
      <c r="B11" s="13" t="str">
        <f t="shared" si="0"/>
        <v>OverStock</v>
      </c>
      <c r="C11" s="14" t="s">
        <v>123</v>
      </c>
      <c r="D11" s="15" t="s">
        <v>73</v>
      </c>
      <c r="E11" s="16">
        <f t="shared" si="1"/>
        <v>65.599999999999994</v>
      </c>
      <c r="F11" s="17">
        <f t="shared" si="2"/>
        <v>33.4</v>
      </c>
      <c r="G11" s="17">
        <f t="shared" si="3"/>
        <v>33.299999999999997</v>
      </c>
      <c r="H11" s="17">
        <f t="shared" si="4"/>
        <v>17</v>
      </c>
      <c r="I11" s="37">
        <f>IFERROR(VLOOKUP(C11,LastWeek!B:Q,8,FALSE),"")</f>
        <v>230000</v>
      </c>
      <c r="J11" s="18">
        <v>170000</v>
      </c>
      <c r="K11" s="18">
        <v>170000</v>
      </c>
      <c r="L11" s="37">
        <f>IFERROR(VLOOKUP(C11,LastWeek!B:Q,11,FALSE),"")</f>
        <v>319435</v>
      </c>
      <c r="M11" s="18">
        <v>334435</v>
      </c>
      <c r="N11" s="19" t="s">
        <v>69</v>
      </c>
      <c r="O11" s="20" t="str">
        <f>IFERROR(VLOOKUP(C11,LastWeek!B:Q,13,FALSE),"")</f>
        <v>MP</v>
      </c>
      <c r="P11" s="16" t="str">
        <f>IFERROR(VLOOKUP(C11,LastWeek!B:Q,14,FALSE),"")</f>
        <v>Checking</v>
      </c>
      <c r="Q11" s="16" t="str">
        <f>IFERROR(VLOOKUP(C11,LastWeek!B:Q,15,FALSE),"")</f>
        <v>Sales</v>
      </c>
      <c r="R11" s="16"/>
      <c r="S11" s="38" t="str">
        <f>IFERROR(VLOOKUP(C11,LastWeek!B:Q,16,FALSE),"")</f>
        <v>FCST:30K/M</v>
      </c>
      <c r="T11" s="18">
        <v>300000</v>
      </c>
      <c r="U11" s="18">
        <v>12500</v>
      </c>
      <c r="V11" s="18">
        <v>21935</v>
      </c>
      <c r="W11" s="18">
        <v>0</v>
      </c>
      <c r="X11" s="21">
        <v>504435</v>
      </c>
      <c r="Y11" s="17">
        <v>98.9</v>
      </c>
      <c r="Z11" s="22">
        <v>50.4</v>
      </c>
      <c r="AA11" s="21">
        <v>5100</v>
      </c>
      <c r="AB11" s="18">
        <v>10000</v>
      </c>
      <c r="AC11" s="23">
        <v>2</v>
      </c>
      <c r="AD11" s="24">
        <f t="shared" si="5"/>
        <v>150</v>
      </c>
      <c r="AE11" s="18">
        <v>38000</v>
      </c>
      <c r="AF11" s="18">
        <v>32000</v>
      </c>
      <c r="AG11" s="18">
        <v>40000</v>
      </c>
      <c r="AH11" s="18">
        <v>40000</v>
      </c>
      <c r="AI11" s="25">
        <v>0.1196</v>
      </c>
      <c r="AJ11" s="6">
        <f t="shared" si="6"/>
        <v>20332</v>
      </c>
      <c r="AK11" s="6">
        <f t="shared" si="7"/>
        <v>39998.425999999999</v>
      </c>
      <c r="AL11" s="6">
        <f t="shared" si="8"/>
        <v>4118.4259999999995</v>
      </c>
      <c r="AM11" s="6">
        <f t="shared" si="9"/>
        <v>60330.425999999999</v>
      </c>
      <c r="AN11" s="6">
        <v>40000</v>
      </c>
      <c r="AO11" s="6">
        <v>40000</v>
      </c>
      <c r="AP11" s="6">
        <v>40000</v>
      </c>
      <c r="AQ11" s="6">
        <v>40000</v>
      </c>
      <c r="AR11" s="6">
        <v>40000</v>
      </c>
      <c r="AS11" s="6">
        <v>40000</v>
      </c>
      <c r="AT11" s="26">
        <v>3719</v>
      </c>
      <c r="AU11" s="15" t="s">
        <v>70</v>
      </c>
      <c r="AV11" s="15" t="s">
        <v>71</v>
      </c>
      <c r="AW11" s="39" t="str">
        <f t="shared" si="10"/>
        <v>R</v>
      </c>
      <c r="AX11" s="18">
        <f t="shared" si="11"/>
        <v>39998.425999999999</v>
      </c>
      <c r="AY11" s="20">
        <f t="shared" si="12"/>
        <v>8</v>
      </c>
      <c r="AZ11" s="34">
        <v>0</v>
      </c>
      <c r="BA11" s="35">
        <f t="shared" si="13"/>
        <v>0</v>
      </c>
    </row>
    <row r="12" spans="1:53" ht="16.5" customHeight="1" x14ac:dyDescent="0.2">
      <c r="A12">
        <v>942</v>
      </c>
      <c r="B12" s="13" t="str">
        <f t="shared" si="0"/>
        <v>OverStock</v>
      </c>
      <c r="C12" s="14" t="s">
        <v>392</v>
      </c>
      <c r="D12" s="15" t="s">
        <v>183</v>
      </c>
      <c r="E12" s="16">
        <f t="shared" si="1"/>
        <v>10.199999999999999</v>
      </c>
      <c r="F12" s="17">
        <f t="shared" si="2"/>
        <v>8.8000000000000007</v>
      </c>
      <c r="G12" s="17">
        <f t="shared" si="3"/>
        <v>47.3</v>
      </c>
      <c r="H12" s="17">
        <f t="shared" si="4"/>
        <v>40.5</v>
      </c>
      <c r="I12" s="37">
        <f>IFERROR(VLOOKUP(C12,LastWeek!B:Q,8,FALSE),"")</f>
        <v>1200000</v>
      </c>
      <c r="J12" s="18">
        <v>2250000</v>
      </c>
      <c r="K12" s="18">
        <v>1590000</v>
      </c>
      <c r="L12" s="37">
        <f>IFERROR(VLOOKUP(C12,LastWeek!B:Q,11,FALSE),"")</f>
        <v>487475</v>
      </c>
      <c r="M12" s="18">
        <v>487475</v>
      </c>
      <c r="N12" s="19" t="s">
        <v>69</v>
      </c>
      <c r="O12" s="20" t="str">
        <f>IFERROR(VLOOKUP(C12,LastWeek!B:Q,13,FALSE),"")</f>
        <v>MP</v>
      </c>
      <c r="P12" s="16" t="str">
        <f>IFERROR(VLOOKUP(C12,LastWeek!B:Q,14,FALSE),"")</f>
        <v>Checking</v>
      </c>
      <c r="Q12" s="16" t="str">
        <f>IFERROR(VLOOKUP(C12,LastWeek!B:Q,15,FALSE),"")</f>
        <v>Sales</v>
      </c>
      <c r="R12" s="16"/>
      <c r="S12" s="38" t="str">
        <f>IFERROR(VLOOKUP(C12,LastWeek!B:Q,16,FALSE),"")</f>
        <v>年度議價</v>
      </c>
      <c r="T12" s="18">
        <v>270000</v>
      </c>
      <c r="U12" s="18">
        <v>0</v>
      </c>
      <c r="V12" s="18">
        <v>217475</v>
      </c>
      <c r="W12" s="18">
        <v>0</v>
      </c>
      <c r="X12" s="21">
        <v>2737475</v>
      </c>
      <c r="Y12" s="17">
        <v>57.5</v>
      </c>
      <c r="Z12" s="22">
        <v>49.3</v>
      </c>
      <c r="AA12" s="21">
        <v>47596</v>
      </c>
      <c r="AB12" s="18">
        <v>55499</v>
      </c>
      <c r="AC12" s="23">
        <v>1.2</v>
      </c>
      <c r="AD12" s="24">
        <f t="shared" si="5"/>
        <v>100</v>
      </c>
      <c r="AE12" s="18">
        <v>50717</v>
      </c>
      <c r="AF12" s="18">
        <v>216770</v>
      </c>
      <c r="AG12" s="18">
        <v>560000</v>
      </c>
      <c r="AH12" s="18">
        <v>463000</v>
      </c>
      <c r="AI12" s="25">
        <v>6.1800000000000001E-2</v>
      </c>
      <c r="AJ12" s="6">
        <f t="shared" si="6"/>
        <v>139050</v>
      </c>
      <c r="AK12" s="6">
        <f t="shared" si="7"/>
        <v>30125.955000000002</v>
      </c>
      <c r="AL12" s="6">
        <f t="shared" si="8"/>
        <v>13439.955</v>
      </c>
      <c r="AM12" s="6">
        <f t="shared" si="9"/>
        <v>169175.95500000002</v>
      </c>
      <c r="AN12" s="6">
        <v>458000</v>
      </c>
      <c r="AO12" s="6">
        <v>496000</v>
      </c>
      <c r="AP12" s="6">
        <v>496000</v>
      </c>
      <c r="AQ12" s="6">
        <v>496000</v>
      </c>
      <c r="AR12" s="6">
        <v>496000</v>
      </c>
      <c r="AS12" s="6">
        <v>496000</v>
      </c>
      <c r="AT12" s="26">
        <v>3719</v>
      </c>
      <c r="AU12" s="15" t="s">
        <v>70</v>
      </c>
      <c r="AV12" s="15" t="s">
        <v>71</v>
      </c>
      <c r="AW12" s="39" t="str">
        <f t="shared" si="10"/>
        <v>R</v>
      </c>
      <c r="AX12" s="18">
        <f t="shared" si="11"/>
        <v>30125.955000000002</v>
      </c>
      <c r="AY12" s="20">
        <f t="shared" si="12"/>
        <v>9</v>
      </c>
      <c r="AZ12" s="34">
        <v>0</v>
      </c>
      <c r="BA12" s="35">
        <f t="shared" si="13"/>
        <v>0</v>
      </c>
    </row>
    <row r="13" spans="1:53" ht="16.5" customHeight="1" x14ac:dyDescent="0.2">
      <c r="A13">
        <v>8775</v>
      </c>
      <c r="B13" s="13" t="str">
        <f t="shared" si="0"/>
        <v>OverStock</v>
      </c>
      <c r="C13" s="14" t="s">
        <v>124</v>
      </c>
      <c r="D13" s="15" t="s">
        <v>73</v>
      </c>
      <c r="E13" s="16">
        <f t="shared" si="1"/>
        <v>4499.8</v>
      </c>
      <c r="F13" s="17">
        <f t="shared" si="2"/>
        <v>132</v>
      </c>
      <c r="G13" s="17">
        <f t="shared" si="3"/>
        <v>7513.3</v>
      </c>
      <c r="H13" s="17">
        <f t="shared" si="4"/>
        <v>220.4</v>
      </c>
      <c r="I13" s="37">
        <f>IFERROR(VLOOKUP(C13,LastWeek!B:Q,8,FALSE),"")</f>
        <v>661500</v>
      </c>
      <c r="J13" s="18">
        <v>563500</v>
      </c>
      <c r="K13" s="18">
        <v>0</v>
      </c>
      <c r="L13" s="37">
        <f>IFERROR(VLOOKUP(C13,LastWeek!B:Q,11,FALSE),"")</f>
        <v>239484</v>
      </c>
      <c r="M13" s="18">
        <v>337484</v>
      </c>
      <c r="N13" s="19" t="s">
        <v>69</v>
      </c>
      <c r="O13" s="20" t="str">
        <f>IFERROR(VLOOKUP(C13,LastWeek!B:Q,13,FALSE),"")</f>
        <v>New</v>
      </c>
      <c r="P13" s="16" t="str">
        <f>IFERROR(VLOOKUP(C13,LastWeek!B:Q,14,FALSE),"")</f>
        <v>Checking</v>
      </c>
      <c r="Q13" s="16" t="str">
        <f>IFERROR(VLOOKUP(C13,LastWeek!B:Q,15,FALSE),"")</f>
        <v>Sales</v>
      </c>
      <c r="R13" s="16"/>
      <c r="S13" s="38" t="str">
        <f>IFERROR(VLOOKUP(C13,LastWeek!B:Q,16,FALSE),"")</f>
        <v xml:space="preserve">for new project </v>
      </c>
      <c r="T13" s="18">
        <v>311500</v>
      </c>
      <c r="U13" s="18">
        <v>0</v>
      </c>
      <c r="V13" s="18">
        <v>25984</v>
      </c>
      <c r="W13" s="18">
        <v>0</v>
      </c>
      <c r="X13" s="21">
        <v>900984</v>
      </c>
      <c r="Y13" s="17">
        <v>12013.1</v>
      </c>
      <c r="Z13" s="22">
        <v>352.4</v>
      </c>
      <c r="AA13" s="21">
        <v>75</v>
      </c>
      <c r="AB13" s="18">
        <v>2557</v>
      </c>
      <c r="AC13" s="23">
        <v>34.1</v>
      </c>
      <c r="AD13" s="24">
        <f t="shared" si="5"/>
        <v>150</v>
      </c>
      <c r="AE13" s="18">
        <v>3012</v>
      </c>
      <c r="AF13" s="18">
        <v>20000</v>
      </c>
      <c r="AG13" s="18">
        <v>0</v>
      </c>
      <c r="AH13" s="18">
        <v>0</v>
      </c>
      <c r="AI13" s="25">
        <v>8.5500000000000007E-2</v>
      </c>
      <c r="AJ13" s="6">
        <f t="shared" si="6"/>
        <v>48179.250000000007</v>
      </c>
      <c r="AK13" s="6">
        <f t="shared" si="7"/>
        <v>28854.882000000001</v>
      </c>
      <c r="AL13" s="6">
        <f t="shared" si="8"/>
        <v>2221.6320000000001</v>
      </c>
      <c r="AM13" s="6">
        <f t="shared" si="9"/>
        <v>77034.132000000012</v>
      </c>
      <c r="AN13" s="6">
        <v>0</v>
      </c>
      <c r="AO13" s="6">
        <v>20000</v>
      </c>
      <c r="AP13" s="6">
        <v>20000</v>
      </c>
      <c r="AQ13" s="6">
        <v>20000</v>
      </c>
      <c r="AR13" s="6">
        <v>20000</v>
      </c>
      <c r="AS13" s="6">
        <v>20000</v>
      </c>
      <c r="AT13" s="26">
        <v>3719</v>
      </c>
      <c r="AU13" s="15" t="s">
        <v>70</v>
      </c>
      <c r="AV13" s="15" t="s">
        <v>71</v>
      </c>
      <c r="AW13" s="39" t="str">
        <f t="shared" si="10"/>
        <v>R</v>
      </c>
      <c r="AX13" s="18">
        <f t="shared" si="11"/>
        <v>28854.882000000001</v>
      </c>
      <c r="AY13" s="20">
        <f t="shared" si="12"/>
        <v>10</v>
      </c>
      <c r="AZ13" s="34">
        <v>0</v>
      </c>
      <c r="BA13" s="35">
        <f t="shared" si="13"/>
        <v>0</v>
      </c>
    </row>
    <row r="14" spans="1:53" ht="16.5" customHeight="1" x14ac:dyDescent="0.2">
      <c r="A14">
        <v>3364</v>
      </c>
      <c r="B14" s="13" t="str">
        <f t="shared" si="0"/>
        <v>OverStock</v>
      </c>
      <c r="C14" s="14" t="s">
        <v>76</v>
      </c>
      <c r="D14" s="15" t="s">
        <v>73</v>
      </c>
      <c r="E14" s="16">
        <f t="shared" si="1"/>
        <v>12.8</v>
      </c>
      <c r="F14" s="17">
        <f t="shared" si="2"/>
        <v>12.4</v>
      </c>
      <c r="G14" s="17">
        <f t="shared" si="3"/>
        <v>26.1</v>
      </c>
      <c r="H14" s="17">
        <f t="shared" si="4"/>
        <v>25.2</v>
      </c>
      <c r="I14" s="37">
        <f>IFERROR(VLOOKUP(C14,LastWeek!B:Q,8,FALSE),"")</f>
        <v>8412000</v>
      </c>
      <c r="J14" s="18">
        <v>2622000</v>
      </c>
      <c r="K14" s="18">
        <v>2112000</v>
      </c>
      <c r="L14" s="37">
        <f>IFERROR(VLOOKUP(C14,LastWeek!B:Q,11,FALSE),"")</f>
        <v>64985</v>
      </c>
      <c r="M14" s="18">
        <v>1285985</v>
      </c>
      <c r="N14" s="19" t="s">
        <v>69</v>
      </c>
      <c r="O14" s="20" t="str">
        <f>IFERROR(VLOOKUP(C14,LastWeek!B:Q,13,FALSE),"")</f>
        <v>MP</v>
      </c>
      <c r="P14" s="16" t="str">
        <f>IFERROR(VLOOKUP(C14,LastWeek!B:Q,14,FALSE),"")</f>
        <v>Checking</v>
      </c>
      <c r="Q14" s="16" t="str">
        <f>IFERROR(VLOOKUP(C14,LastWeek!B:Q,15,FALSE),"")</f>
        <v>Sales</v>
      </c>
      <c r="R14" s="16"/>
      <c r="S14" s="38" t="str">
        <f>IFERROR(VLOOKUP(C14,LastWeek!B:Q,16,FALSE),"")</f>
        <v>FCST:720K/M</v>
      </c>
      <c r="T14" s="18">
        <v>921000</v>
      </c>
      <c r="U14" s="18">
        <v>300000</v>
      </c>
      <c r="V14" s="18">
        <v>64985</v>
      </c>
      <c r="W14" s="18">
        <v>0</v>
      </c>
      <c r="X14" s="21">
        <v>3907985</v>
      </c>
      <c r="Y14" s="17">
        <v>162.19999999999999</v>
      </c>
      <c r="Z14" s="22">
        <v>156.80000000000001</v>
      </c>
      <c r="AA14" s="21">
        <v>100505</v>
      </c>
      <c r="AB14" s="18">
        <v>103957</v>
      </c>
      <c r="AC14" s="23">
        <v>1</v>
      </c>
      <c r="AD14" s="24">
        <f t="shared" si="5"/>
        <v>100</v>
      </c>
      <c r="AE14" s="18">
        <v>378282</v>
      </c>
      <c r="AF14" s="18">
        <v>372927</v>
      </c>
      <c r="AG14" s="18">
        <v>355999</v>
      </c>
      <c r="AH14" s="18">
        <v>69448</v>
      </c>
      <c r="AI14" s="25">
        <v>2.23E-2</v>
      </c>
      <c r="AJ14" s="6">
        <f t="shared" si="6"/>
        <v>58470.6</v>
      </c>
      <c r="AK14" s="6">
        <f t="shared" si="7"/>
        <v>28677.465500000002</v>
      </c>
      <c r="AL14" s="6">
        <f t="shared" si="8"/>
        <v>8139.1655000000001</v>
      </c>
      <c r="AM14" s="6">
        <f t="shared" si="9"/>
        <v>87148.065499999997</v>
      </c>
      <c r="AN14" s="6">
        <v>290000</v>
      </c>
      <c r="AO14" s="6">
        <v>500000</v>
      </c>
      <c r="AP14" s="6">
        <v>500000</v>
      </c>
      <c r="AQ14" s="6">
        <v>500000</v>
      </c>
      <c r="AR14" s="6">
        <v>500000</v>
      </c>
      <c r="AS14" s="6">
        <v>500000</v>
      </c>
      <c r="AT14" s="26">
        <v>3719</v>
      </c>
      <c r="AU14" s="15" t="s">
        <v>70</v>
      </c>
      <c r="AV14" s="15" t="s">
        <v>71</v>
      </c>
      <c r="AW14" s="39" t="str">
        <f t="shared" si="10"/>
        <v>R</v>
      </c>
      <c r="AX14" s="18">
        <f t="shared" si="11"/>
        <v>28677.465500000002</v>
      </c>
      <c r="AY14" s="20">
        <f t="shared" si="12"/>
        <v>11</v>
      </c>
      <c r="AZ14" s="34">
        <v>12396000</v>
      </c>
      <c r="BA14" s="35">
        <f t="shared" si="13"/>
        <v>276430.8</v>
      </c>
    </row>
    <row r="15" spans="1:53" ht="16.5" customHeight="1" x14ac:dyDescent="0.2">
      <c r="A15">
        <v>5131</v>
      </c>
      <c r="B15" s="13" t="str">
        <f t="shared" si="0"/>
        <v>OverStock</v>
      </c>
      <c r="C15" s="14" t="s">
        <v>110</v>
      </c>
      <c r="D15" s="15" t="s">
        <v>73</v>
      </c>
      <c r="E15" s="16">
        <f t="shared" si="1"/>
        <v>388.7</v>
      </c>
      <c r="F15" s="17">
        <f t="shared" si="2"/>
        <v>64.3</v>
      </c>
      <c r="G15" s="17">
        <f t="shared" si="3"/>
        <v>113.9</v>
      </c>
      <c r="H15" s="17">
        <f t="shared" si="4"/>
        <v>18.8</v>
      </c>
      <c r="I15" s="37">
        <f>IFERROR(VLOOKUP(C15,LastWeek!B:Q,8,FALSE),"")</f>
        <v>42500</v>
      </c>
      <c r="J15" s="18">
        <v>42500</v>
      </c>
      <c r="K15" s="18">
        <v>42500</v>
      </c>
      <c r="L15" s="37">
        <f>IFERROR(VLOOKUP(C15,LastWeek!B:Q,11,FALSE),"")</f>
        <v>150000</v>
      </c>
      <c r="M15" s="18">
        <v>145000</v>
      </c>
      <c r="N15" s="19" t="s">
        <v>69</v>
      </c>
      <c r="O15" s="20" t="str">
        <f>IFERROR(VLOOKUP(C15,LastWeek!B:Q,13,FALSE),"")</f>
        <v>MP</v>
      </c>
      <c r="P15" s="16" t="str">
        <f>IFERROR(VLOOKUP(C15,LastWeek!B:Q,14,FALSE),"")</f>
        <v>Checking</v>
      </c>
      <c r="Q15" s="16" t="str">
        <f>IFERROR(VLOOKUP(C15,LastWeek!B:Q,15,FALSE),"")</f>
        <v>Sales</v>
      </c>
      <c r="R15" s="16"/>
      <c r="S15" s="38" t="str">
        <f>IFERROR(VLOOKUP(C15,LastWeek!B:Q,16,FALSE),"")</f>
        <v>FCST:10K/M</v>
      </c>
      <c r="T15" s="18">
        <v>137500</v>
      </c>
      <c r="U15" s="18">
        <v>2500</v>
      </c>
      <c r="V15" s="18">
        <v>5000</v>
      </c>
      <c r="W15" s="18">
        <v>0</v>
      </c>
      <c r="X15" s="21">
        <v>187500</v>
      </c>
      <c r="Y15" s="17">
        <v>502.7</v>
      </c>
      <c r="Z15" s="22">
        <v>83.1</v>
      </c>
      <c r="AA15" s="21">
        <v>373</v>
      </c>
      <c r="AB15" s="18">
        <v>2256</v>
      </c>
      <c r="AC15" s="23">
        <v>6</v>
      </c>
      <c r="AD15" s="24">
        <f t="shared" si="5"/>
        <v>150</v>
      </c>
      <c r="AE15" s="18">
        <v>11306</v>
      </c>
      <c r="AF15" s="18">
        <v>7000</v>
      </c>
      <c r="AG15" s="18">
        <v>22000</v>
      </c>
      <c r="AH15" s="18">
        <v>18306</v>
      </c>
      <c r="AI15" s="25">
        <v>0.17100000000000001</v>
      </c>
      <c r="AJ15" s="6">
        <f t="shared" si="6"/>
        <v>7267.5000000000009</v>
      </c>
      <c r="AK15" s="6">
        <f t="shared" si="7"/>
        <v>24795.000000000004</v>
      </c>
      <c r="AL15" s="6">
        <f t="shared" si="8"/>
        <v>1282.5</v>
      </c>
      <c r="AM15" s="6">
        <f t="shared" si="9"/>
        <v>32062.500000000004</v>
      </c>
      <c r="AN15" s="6">
        <v>15000</v>
      </c>
      <c r="AO15" s="6">
        <v>5000</v>
      </c>
      <c r="AP15" s="6">
        <v>5000</v>
      </c>
      <c r="AQ15" s="6">
        <v>5000</v>
      </c>
      <c r="AR15" s="6">
        <v>5000</v>
      </c>
      <c r="AS15" s="6">
        <v>5000</v>
      </c>
      <c r="AT15" s="26">
        <v>3719</v>
      </c>
      <c r="AU15" s="15" t="s">
        <v>70</v>
      </c>
      <c r="AV15" s="15" t="s">
        <v>71</v>
      </c>
      <c r="AW15" s="39" t="str">
        <f t="shared" si="10"/>
        <v>R</v>
      </c>
      <c r="AX15" s="18">
        <f t="shared" si="11"/>
        <v>24795.000000000004</v>
      </c>
      <c r="AY15" s="20">
        <f t="shared" si="12"/>
        <v>12</v>
      </c>
      <c r="AZ15" s="34">
        <v>0</v>
      </c>
      <c r="BA15" s="35">
        <f t="shared" si="13"/>
        <v>0</v>
      </c>
    </row>
    <row r="16" spans="1:53" ht="16.5" customHeight="1" x14ac:dyDescent="0.2">
      <c r="A16">
        <v>945</v>
      </c>
      <c r="B16" s="13" t="str">
        <f t="shared" si="0"/>
        <v>ZeroZero</v>
      </c>
      <c r="C16" s="14" t="s">
        <v>278</v>
      </c>
      <c r="D16" s="15" t="s">
        <v>175</v>
      </c>
      <c r="E16" s="16" t="str">
        <f t="shared" si="1"/>
        <v>前八週無拉料</v>
      </c>
      <c r="F16" s="17" t="str">
        <f t="shared" si="2"/>
        <v>--</v>
      </c>
      <c r="G16" s="17" t="str">
        <f t="shared" si="3"/>
        <v>--</v>
      </c>
      <c r="H16" s="17" t="str">
        <f t="shared" si="4"/>
        <v>--</v>
      </c>
      <c r="I16" s="37">
        <f>IFERROR(VLOOKUP(C16,LastWeek!B:Q,8,FALSE),"")</f>
        <v>0</v>
      </c>
      <c r="J16" s="18">
        <v>0</v>
      </c>
      <c r="K16" s="18">
        <v>0</v>
      </c>
      <c r="L16" s="37">
        <f>IFERROR(VLOOKUP(C16,LastWeek!B:Q,11,FALSE),"")</f>
        <v>25000</v>
      </c>
      <c r="M16" s="18">
        <v>25000</v>
      </c>
      <c r="N16" s="19" t="s">
        <v>176</v>
      </c>
      <c r="O16" s="20" t="str">
        <f>IFERROR(VLOOKUP(C16,LastWeek!B:Q,13,FALSE),"")</f>
        <v>New</v>
      </c>
      <c r="P16" s="16" t="str">
        <f>IFERROR(VLOOKUP(C16,LastWeek!B:Q,14,FALSE),"")</f>
        <v>Checking</v>
      </c>
      <c r="Q16" s="16" t="str">
        <f>IFERROR(VLOOKUP(C16,LastWeek!B:Q,15,FALSE),"")</f>
        <v>Sales</v>
      </c>
      <c r="R16" s="16"/>
      <c r="S16" s="38" t="str">
        <f>IFERROR(VLOOKUP(C16,LastWeek!B:Q,16,FALSE),"")</f>
        <v>MP in Feb, FCST:5K</v>
      </c>
      <c r="T16" s="18">
        <v>25000</v>
      </c>
      <c r="U16" s="18">
        <v>0</v>
      </c>
      <c r="V16" s="18">
        <v>0</v>
      </c>
      <c r="W16" s="18">
        <v>0</v>
      </c>
      <c r="X16" s="21">
        <v>25000</v>
      </c>
      <c r="Y16" s="17" t="s">
        <v>66</v>
      </c>
      <c r="Z16" s="22" t="s">
        <v>66</v>
      </c>
      <c r="AA16" s="21">
        <v>0</v>
      </c>
      <c r="AB16" s="18">
        <v>0</v>
      </c>
      <c r="AC16" s="23" t="s">
        <v>86</v>
      </c>
      <c r="AD16" s="24" t="str">
        <f t="shared" si="5"/>
        <v>E</v>
      </c>
      <c r="AE16" s="18">
        <v>0</v>
      </c>
      <c r="AF16" s="18">
        <v>0</v>
      </c>
      <c r="AG16" s="18">
        <v>0</v>
      </c>
      <c r="AH16" s="18">
        <v>0</v>
      </c>
      <c r="AI16" s="25">
        <v>0.98809999999999998</v>
      </c>
      <c r="AJ16" s="6">
        <f t="shared" si="6"/>
        <v>0</v>
      </c>
      <c r="AK16" s="6">
        <f t="shared" si="7"/>
        <v>24702.5</v>
      </c>
      <c r="AL16" s="6">
        <f t="shared" si="8"/>
        <v>0</v>
      </c>
      <c r="AM16" s="6">
        <f t="shared" si="9"/>
        <v>24702.5</v>
      </c>
      <c r="AN16" s="6" t="s">
        <v>66</v>
      </c>
      <c r="AO16" s="6" t="s">
        <v>66</v>
      </c>
      <c r="AP16" s="6" t="s">
        <v>66</v>
      </c>
      <c r="AQ16" s="6" t="s">
        <v>66</v>
      </c>
      <c r="AR16" s="6" t="s">
        <v>66</v>
      </c>
      <c r="AS16" s="6" t="s">
        <v>66</v>
      </c>
      <c r="AT16" s="26">
        <v>3715</v>
      </c>
      <c r="AU16" s="15" t="s">
        <v>70</v>
      </c>
      <c r="AV16" s="15" t="s">
        <v>71</v>
      </c>
      <c r="AW16" s="39" t="str">
        <f t="shared" si="10"/>
        <v>R</v>
      </c>
      <c r="AX16" s="18">
        <f t="shared" si="11"/>
        <v>24702.5</v>
      </c>
      <c r="AY16" s="20">
        <f t="shared" si="12"/>
        <v>13</v>
      </c>
      <c r="AZ16" s="34">
        <v>0</v>
      </c>
      <c r="BA16" s="35">
        <f t="shared" si="13"/>
        <v>0</v>
      </c>
    </row>
    <row r="17" spans="1:53" ht="16.5" customHeight="1" x14ac:dyDescent="0.2">
      <c r="A17">
        <v>946</v>
      </c>
      <c r="B17" s="13" t="str">
        <f t="shared" si="0"/>
        <v>OverStock</v>
      </c>
      <c r="C17" s="14" t="s">
        <v>130</v>
      </c>
      <c r="D17" s="15" t="s">
        <v>73</v>
      </c>
      <c r="E17" s="16">
        <f t="shared" si="1"/>
        <v>19.100000000000001</v>
      </c>
      <c r="F17" s="17">
        <f t="shared" si="2"/>
        <v>24.4</v>
      </c>
      <c r="G17" s="17">
        <f t="shared" si="3"/>
        <v>9.6</v>
      </c>
      <c r="H17" s="17">
        <f t="shared" si="4"/>
        <v>12.2</v>
      </c>
      <c r="I17" s="37">
        <f>IFERROR(VLOOKUP(C17,LastWeek!B:Q,8,FALSE),"")</f>
        <v>198000</v>
      </c>
      <c r="J17" s="18">
        <v>48000</v>
      </c>
      <c r="K17" s="18">
        <v>48000</v>
      </c>
      <c r="L17" s="37">
        <f>IFERROR(VLOOKUP(C17,LastWeek!B:Q,11,FALSE),"")</f>
        <v>104605</v>
      </c>
      <c r="M17" s="18">
        <v>95605</v>
      </c>
      <c r="N17" s="19" t="s">
        <v>69</v>
      </c>
      <c r="O17" s="20" t="str">
        <f>IFERROR(VLOOKUP(C17,LastWeek!B:Q,13,FALSE),"")</f>
        <v>MP</v>
      </c>
      <c r="P17" s="16" t="str">
        <f>IFERROR(VLOOKUP(C17,LastWeek!B:Q,14,FALSE),"")</f>
        <v>Checking</v>
      </c>
      <c r="Q17" s="16" t="str">
        <f>IFERROR(VLOOKUP(C17,LastWeek!B:Q,15,FALSE),"")</f>
        <v>Sales</v>
      </c>
      <c r="R17" s="16"/>
      <c r="S17" s="38" t="str">
        <f>IFERROR(VLOOKUP(C17,LastWeek!B:Q,16,FALSE),"")</f>
        <v>FCST;9K/M</v>
      </c>
      <c r="T17" s="18">
        <v>78000</v>
      </c>
      <c r="U17" s="18">
        <v>0</v>
      </c>
      <c r="V17" s="18">
        <v>17605</v>
      </c>
      <c r="W17" s="18">
        <v>0</v>
      </c>
      <c r="X17" s="21">
        <v>143605</v>
      </c>
      <c r="Y17" s="17">
        <v>95</v>
      </c>
      <c r="Z17" s="22">
        <v>121.5</v>
      </c>
      <c r="AA17" s="21">
        <v>5015</v>
      </c>
      <c r="AB17" s="18">
        <v>3922</v>
      </c>
      <c r="AC17" s="23">
        <v>0.8</v>
      </c>
      <c r="AD17" s="24">
        <f t="shared" si="5"/>
        <v>100</v>
      </c>
      <c r="AE17" s="18">
        <v>9200</v>
      </c>
      <c r="AF17" s="18">
        <v>25017</v>
      </c>
      <c r="AG17" s="18">
        <v>1080</v>
      </c>
      <c r="AH17" s="18">
        <v>0</v>
      </c>
      <c r="AI17" s="25">
        <v>0.2346</v>
      </c>
      <c r="AJ17" s="6">
        <f t="shared" si="6"/>
        <v>11260.8</v>
      </c>
      <c r="AK17" s="6">
        <f t="shared" si="7"/>
        <v>22428.933000000001</v>
      </c>
      <c r="AL17" s="6">
        <f t="shared" si="8"/>
        <v>4130.1329999999998</v>
      </c>
      <c r="AM17" s="6">
        <f t="shared" si="9"/>
        <v>33689.733</v>
      </c>
      <c r="AN17" s="6">
        <v>6000</v>
      </c>
      <c r="AO17" s="6">
        <v>6000</v>
      </c>
      <c r="AP17" s="6">
        <v>6000</v>
      </c>
      <c r="AQ17" s="6">
        <v>6000</v>
      </c>
      <c r="AR17" s="6">
        <v>6000</v>
      </c>
      <c r="AS17" s="6">
        <v>6000</v>
      </c>
      <c r="AT17" s="26">
        <v>3719</v>
      </c>
      <c r="AU17" s="15" t="s">
        <v>70</v>
      </c>
      <c r="AV17" s="15" t="s">
        <v>71</v>
      </c>
      <c r="AW17" s="39" t="str">
        <f t="shared" si="10"/>
        <v>R</v>
      </c>
      <c r="AX17" s="18">
        <f t="shared" si="11"/>
        <v>22428.933000000001</v>
      </c>
      <c r="AY17" s="20">
        <f t="shared" si="12"/>
        <v>14</v>
      </c>
      <c r="AZ17" s="34">
        <v>333000</v>
      </c>
      <c r="BA17" s="35">
        <f t="shared" si="13"/>
        <v>78121.8</v>
      </c>
    </row>
    <row r="18" spans="1:53" ht="16.5" customHeight="1" x14ac:dyDescent="0.2">
      <c r="A18">
        <v>947</v>
      </c>
      <c r="B18" s="13" t="str">
        <f t="shared" si="0"/>
        <v>OverStock</v>
      </c>
      <c r="C18" s="14" t="s">
        <v>177</v>
      </c>
      <c r="D18" s="15" t="s">
        <v>175</v>
      </c>
      <c r="E18" s="16">
        <f t="shared" si="1"/>
        <v>46</v>
      </c>
      <c r="F18" s="17">
        <f t="shared" si="2"/>
        <v>35.799999999999997</v>
      </c>
      <c r="G18" s="17">
        <f t="shared" si="3"/>
        <v>40</v>
      </c>
      <c r="H18" s="17">
        <f t="shared" si="4"/>
        <v>31.1</v>
      </c>
      <c r="I18" s="37">
        <f>IFERROR(VLOOKUP(C18,LastWeek!B:Q,8,FALSE),"")</f>
        <v>50000</v>
      </c>
      <c r="J18" s="18">
        <v>50000</v>
      </c>
      <c r="K18" s="18">
        <v>40000</v>
      </c>
      <c r="L18" s="37">
        <f>IFERROR(VLOOKUP(C18,LastWeek!B:Q,11,FALSE),"")</f>
        <v>57500</v>
      </c>
      <c r="M18" s="18">
        <v>57500</v>
      </c>
      <c r="N18" s="19" t="s">
        <v>176</v>
      </c>
      <c r="O18" s="20" t="str">
        <f>IFERROR(VLOOKUP(C18,LastWeek!B:Q,13,FALSE),"")</f>
        <v>MP</v>
      </c>
      <c r="P18" s="16" t="str">
        <f>IFERROR(VLOOKUP(C18,LastWeek!B:Q,14,FALSE),"")</f>
        <v>Checking</v>
      </c>
      <c r="Q18" s="16" t="str">
        <f>IFERROR(VLOOKUP(C18,LastWeek!B:Q,15,FALSE),"")</f>
        <v>Sales</v>
      </c>
      <c r="R18" s="16"/>
      <c r="S18" s="38" t="str">
        <f>IFERROR(VLOOKUP(C18,LastWeek!B:Q,16,FALSE),"")</f>
        <v>FCST:15K/M</v>
      </c>
      <c r="T18" s="18">
        <v>57500</v>
      </c>
      <c r="U18" s="18">
        <v>0</v>
      </c>
      <c r="V18" s="18">
        <v>0</v>
      </c>
      <c r="W18" s="18">
        <v>0</v>
      </c>
      <c r="X18" s="21">
        <v>107500</v>
      </c>
      <c r="Y18" s="17">
        <v>86</v>
      </c>
      <c r="Z18" s="22">
        <v>66.900000000000006</v>
      </c>
      <c r="AA18" s="21">
        <v>1250</v>
      </c>
      <c r="AB18" s="18">
        <v>1606</v>
      </c>
      <c r="AC18" s="23">
        <v>1.3</v>
      </c>
      <c r="AD18" s="24">
        <f t="shared" si="5"/>
        <v>100</v>
      </c>
      <c r="AE18" s="18">
        <v>1230</v>
      </c>
      <c r="AF18" s="18">
        <v>4200</v>
      </c>
      <c r="AG18" s="18">
        <v>17020</v>
      </c>
      <c r="AH18" s="18">
        <v>18000</v>
      </c>
      <c r="AI18" s="25">
        <v>0.32279999999999998</v>
      </c>
      <c r="AJ18" s="6">
        <f t="shared" si="6"/>
        <v>16139.999999999998</v>
      </c>
      <c r="AK18" s="6">
        <f t="shared" si="7"/>
        <v>18561</v>
      </c>
      <c r="AL18" s="6">
        <f t="shared" si="8"/>
        <v>0</v>
      </c>
      <c r="AM18" s="6">
        <f t="shared" si="9"/>
        <v>34701</v>
      </c>
      <c r="AN18" s="6">
        <v>10000</v>
      </c>
      <c r="AO18" s="6">
        <v>15000</v>
      </c>
      <c r="AP18" s="6">
        <v>15000</v>
      </c>
      <c r="AQ18" s="6">
        <v>15000</v>
      </c>
      <c r="AR18" s="6">
        <v>15000</v>
      </c>
      <c r="AS18" s="6">
        <v>15000</v>
      </c>
      <c r="AT18" s="26">
        <v>3715</v>
      </c>
      <c r="AU18" s="15" t="s">
        <v>70</v>
      </c>
      <c r="AV18" s="15" t="s">
        <v>71</v>
      </c>
      <c r="AW18" s="39" t="str">
        <f t="shared" si="10"/>
        <v>R</v>
      </c>
      <c r="AX18" s="18">
        <f t="shared" si="11"/>
        <v>18561</v>
      </c>
      <c r="AY18" s="20">
        <f t="shared" si="12"/>
        <v>15</v>
      </c>
      <c r="AZ18" s="34">
        <v>0</v>
      </c>
      <c r="BA18" s="35">
        <f t="shared" si="13"/>
        <v>0</v>
      </c>
    </row>
    <row r="19" spans="1:53" ht="16.5" customHeight="1" x14ac:dyDescent="0.2">
      <c r="A19">
        <v>948</v>
      </c>
      <c r="B19" s="13" t="str">
        <f t="shared" si="0"/>
        <v>ZeroZero</v>
      </c>
      <c r="C19" s="14" t="s">
        <v>137</v>
      </c>
      <c r="D19" s="15" t="s">
        <v>73</v>
      </c>
      <c r="E19" s="16" t="str">
        <f t="shared" si="1"/>
        <v>前八週無拉料</v>
      </c>
      <c r="F19" s="17" t="str">
        <f t="shared" si="2"/>
        <v>--</v>
      </c>
      <c r="G19" s="17" t="str">
        <f t="shared" si="3"/>
        <v>--</v>
      </c>
      <c r="H19" s="17" t="str">
        <f t="shared" si="4"/>
        <v>--</v>
      </c>
      <c r="I19" s="37">
        <f>IFERROR(VLOOKUP(C19,LastWeek!B:Q,8,FALSE),"")</f>
        <v>9000</v>
      </c>
      <c r="J19" s="18">
        <v>9000</v>
      </c>
      <c r="K19" s="18">
        <v>9000</v>
      </c>
      <c r="L19" s="37">
        <f>IFERROR(VLOOKUP(C19,LastWeek!B:Q,11,FALSE),"")</f>
        <v>47706</v>
      </c>
      <c r="M19" s="18">
        <v>53706</v>
      </c>
      <c r="N19" s="19" t="s">
        <v>69</v>
      </c>
      <c r="O19" s="20" t="str">
        <f>IFERROR(VLOOKUP(C19,LastWeek!B:Q,13,FALSE),"")</f>
        <v>New</v>
      </c>
      <c r="P19" s="16" t="str">
        <f>IFERROR(VLOOKUP(C19,LastWeek!B:Q,14,FALSE),"")</f>
        <v>Checking</v>
      </c>
      <c r="Q19" s="16" t="str">
        <f>IFERROR(VLOOKUP(C19,LastWeek!B:Q,15,FALSE),"")</f>
        <v>Sales</v>
      </c>
      <c r="R19" s="16"/>
      <c r="S19" s="38" t="str">
        <f>IFERROR(VLOOKUP(C19,LastWeek!B:Q,16,FALSE),"")</f>
        <v xml:space="preserve">for new projecct , EVT </v>
      </c>
      <c r="T19" s="18">
        <v>51000</v>
      </c>
      <c r="U19" s="18">
        <v>0</v>
      </c>
      <c r="V19" s="18">
        <v>2706</v>
      </c>
      <c r="W19" s="18">
        <v>0</v>
      </c>
      <c r="X19" s="21">
        <v>62706</v>
      </c>
      <c r="Y19" s="17" t="s">
        <v>66</v>
      </c>
      <c r="Z19" s="22" t="s">
        <v>66</v>
      </c>
      <c r="AA19" s="21">
        <v>0</v>
      </c>
      <c r="AB19" s="18">
        <v>0</v>
      </c>
      <c r="AC19" s="23" t="s">
        <v>86</v>
      </c>
      <c r="AD19" s="24" t="str">
        <f t="shared" si="5"/>
        <v>E</v>
      </c>
      <c r="AE19" s="18">
        <v>0</v>
      </c>
      <c r="AF19" s="18">
        <v>0</v>
      </c>
      <c r="AG19" s="18">
        <v>0</v>
      </c>
      <c r="AH19" s="18">
        <v>0</v>
      </c>
      <c r="AI19" s="25">
        <v>0.34200000000000003</v>
      </c>
      <c r="AJ19" s="6">
        <f t="shared" si="6"/>
        <v>3078.0000000000005</v>
      </c>
      <c r="AK19" s="6">
        <f t="shared" si="7"/>
        <v>18367.452000000001</v>
      </c>
      <c r="AL19" s="6">
        <f t="shared" si="8"/>
        <v>925.45200000000011</v>
      </c>
      <c r="AM19" s="6">
        <f t="shared" si="9"/>
        <v>21445.452000000001</v>
      </c>
      <c r="AN19" s="6" t="s">
        <v>66</v>
      </c>
      <c r="AO19" s="6" t="s">
        <v>66</v>
      </c>
      <c r="AP19" s="6" t="s">
        <v>66</v>
      </c>
      <c r="AQ19" s="6" t="s">
        <v>66</v>
      </c>
      <c r="AR19" s="6" t="s">
        <v>66</v>
      </c>
      <c r="AS19" s="6" t="s">
        <v>66</v>
      </c>
      <c r="AT19" s="26">
        <v>3719</v>
      </c>
      <c r="AU19" s="15" t="s">
        <v>70</v>
      </c>
      <c r="AV19" s="15" t="s">
        <v>71</v>
      </c>
      <c r="AW19" s="39" t="str">
        <f t="shared" si="10"/>
        <v>R</v>
      </c>
      <c r="AX19" s="18">
        <f t="shared" si="11"/>
        <v>18367.452000000001</v>
      </c>
      <c r="AY19" s="20">
        <f t="shared" si="12"/>
        <v>16</v>
      </c>
      <c r="AZ19" s="34">
        <v>90000</v>
      </c>
      <c r="BA19" s="35">
        <f t="shared" si="13"/>
        <v>30780.000000000004</v>
      </c>
    </row>
    <row r="20" spans="1:53" ht="16.5" customHeight="1" x14ac:dyDescent="0.2">
      <c r="A20">
        <v>1103</v>
      </c>
      <c r="B20" s="13" t="str">
        <f t="shared" si="0"/>
        <v>OverStock</v>
      </c>
      <c r="C20" s="14" t="s">
        <v>128</v>
      </c>
      <c r="D20" s="15" t="s">
        <v>73</v>
      </c>
      <c r="E20" s="16">
        <f t="shared" si="1"/>
        <v>26.5</v>
      </c>
      <c r="F20" s="17">
        <f t="shared" si="2"/>
        <v>13</v>
      </c>
      <c r="G20" s="17">
        <f t="shared" si="3"/>
        <v>37.299999999999997</v>
      </c>
      <c r="H20" s="17">
        <f t="shared" si="4"/>
        <v>18.3</v>
      </c>
      <c r="I20" s="37">
        <f>IFERROR(VLOOKUP(C20,LastWeek!B:Q,8,FALSE),"")</f>
        <v>150000</v>
      </c>
      <c r="J20" s="18">
        <v>75000</v>
      </c>
      <c r="K20" s="18">
        <v>45000</v>
      </c>
      <c r="L20" s="37">
        <f>IFERROR(VLOOKUP(C20,LastWeek!B:Q,11,FALSE),"")</f>
        <v>56300</v>
      </c>
      <c r="M20" s="18">
        <v>53300</v>
      </c>
      <c r="N20" s="19" t="s">
        <v>69</v>
      </c>
      <c r="O20" s="20" t="str">
        <f>IFERROR(VLOOKUP(C20,LastWeek!B:Q,13,FALSE),"")</f>
        <v>MP</v>
      </c>
      <c r="P20" s="16" t="str">
        <f>IFERROR(VLOOKUP(C20,LastWeek!B:Q,14,FALSE),"")</f>
        <v>Checking</v>
      </c>
      <c r="Q20" s="16" t="str">
        <f>IFERROR(VLOOKUP(C20,LastWeek!B:Q,15,FALSE),"")</f>
        <v>Sales</v>
      </c>
      <c r="R20" s="16"/>
      <c r="S20" s="38" t="str">
        <f>IFERROR(VLOOKUP(C20,LastWeek!B:Q,16,FALSE),"")</f>
        <v>HUB 轉銷200PCS</v>
      </c>
      <c r="T20" s="18">
        <v>30000</v>
      </c>
      <c r="U20" s="18">
        <v>0</v>
      </c>
      <c r="V20" s="18">
        <v>23300</v>
      </c>
      <c r="W20" s="18">
        <v>0</v>
      </c>
      <c r="X20" s="21">
        <v>128300</v>
      </c>
      <c r="Y20" s="17">
        <v>396.3</v>
      </c>
      <c r="Z20" s="22">
        <v>194.9</v>
      </c>
      <c r="AA20" s="21">
        <v>2012</v>
      </c>
      <c r="AB20" s="18">
        <v>4091</v>
      </c>
      <c r="AC20" s="23">
        <v>2</v>
      </c>
      <c r="AD20" s="24">
        <f t="shared" si="5"/>
        <v>150</v>
      </c>
      <c r="AE20" s="18">
        <v>14020</v>
      </c>
      <c r="AF20" s="18">
        <v>0</v>
      </c>
      <c r="AG20" s="18">
        <v>22800</v>
      </c>
      <c r="AH20" s="18">
        <v>0</v>
      </c>
      <c r="AI20" s="25">
        <v>0.34200000000000003</v>
      </c>
      <c r="AJ20" s="6">
        <f t="shared" si="6"/>
        <v>25650.000000000004</v>
      </c>
      <c r="AK20" s="6">
        <f t="shared" si="7"/>
        <v>18228.600000000002</v>
      </c>
      <c r="AL20" s="6">
        <f t="shared" si="8"/>
        <v>7968.6</v>
      </c>
      <c r="AM20" s="6">
        <f t="shared" si="9"/>
        <v>43878.600000000006</v>
      </c>
      <c r="AN20" s="6">
        <v>6000</v>
      </c>
      <c r="AO20" s="6">
        <v>22800</v>
      </c>
      <c r="AP20" s="6">
        <v>22800</v>
      </c>
      <c r="AQ20" s="6">
        <v>22800</v>
      </c>
      <c r="AR20" s="6">
        <v>22800</v>
      </c>
      <c r="AS20" s="6">
        <v>22800</v>
      </c>
      <c r="AT20" s="26">
        <v>3719</v>
      </c>
      <c r="AU20" s="15" t="s">
        <v>70</v>
      </c>
      <c r="AV20" s="15" t="s">
        <v>71</v>
      </c>
      <c r="AW20" s="39" t="str">
        <f t="shared" si="10"/>
        <v>R</v>
      </c>
      <c r="AX20" s="18">
        <f t="shared" si="11"/>
        <v>18228.600000000002</v>
      </c>
      <c r="AY20" s="20">
        <f t="shared" si="12"/>
        <v>17</v>
      </c>
      <c r="AZ20" s="34">
        <v>669000</v>
      </c>
      <c r="BA20" s="35">
        <f t="shared" si="13"/>
        <v>228798.00000000003</v>
      </c>
    </row>
    <row r="21" spans="1:53" ht="16.5" customHeight="1" x14ac:dyDescent="0.2">
      <c r="A21">
        <v>949</v>
      </c>
      <c r="B21" s="13" t="str">
        <f t="shared" si="0"/>
        <v>OverStock</v>
      </c>
      <c r="C21" s="14" t="s">
        <v>280</v>
      </c>
      <c r="D21" s="15" t="s">
        <v>175</v>
      </c>
      <c r="E21" s="16">
        <f t="shared" si="1"/>
        <v>11.7</v>
      </c>
      <c r="F21" s="17">
        <f t="shared" si="2"/>
        <v>10.1</v>
      </c>
      <c r="G21" s="17">
        <f t="shared" si="3"/>
        <v>14.2</v>
      </c>
      <c r="H21" s="17">
        <f t="shared" si="4"/>
        <v>12.3</v>
      </c>
      <c r="I21" s="37">
        <f>IFERROR(VLOOKUP(C21,LastWeek!B:Q,8,FALSE),"")</f>
        <v>150000</v>
      </c>
      <c r="J21" s="18">
        <v>150000</v>
      </c>
      <c r="K21" s="18">
        <v>90000</v>
      </c>
      <c r="L21" s="37">
        <f>IFERROR(VLOOKUP(C21,LastWeek!B:Q,11,FALSE),"")</f>
        <v>50380</v>
      </c>
      <c r="M21" s="18">
        <v>122880</v>
      </c>
      <c r="N21" s="19" t="s">
        <v>176</v>
      </c>
      <c r="O21" s="20" t="str">
        <f>IFERROR(VLOOKUP(C21,LastWeek!B:Q,13,FALSE),"")</f>
        <v>MP</v>
      </c>
      <c r="P21" s="16" t="str">
        <f>IFERROR(VLOOKUP(C21,LastWeek!B:Q,14,FALSE),"")</f>
        <v>Checking</v>
      </c>
      <c r="Q21" s="16" t="str">
        <f>IFERROR(VLOOKUP(C21,LastWeek!B:Q,15,FALSE),"")</f>
        <v>Sales</v>
      </c>
      <c r="R21" s="16"/>
      <c r="S21" s="38" t="str">
        <f>IFERROR(VLOOKUP(C21,LastWeek!B:Q,16,FALSE),"")</f>
        <v>FCST:70K/M</v>
      </c>
      <c r="T21" s="18">
        <v>122880</v>
      </c>
      <c r="U21" s="18">
        <v>0</v>
      </c>
      <c r="V21" s="18">
        <v>0</v>
      </c>
      <c r="W21" s="18">
        <v>0</v>
      </c>
      <c r="X21" s="21">
        <v>272880</v>
      </c>
      <c r="Y21" s="17">
        <v>25.9</v>
      </c>
      <c r="Z21" s="22">
        <v>22.4</v>
      </c>
      <c r="AA21" s="21">
        <v>10535</v>
      </c>
      <c r="AB21" s="18">
        <v>12193</v>
      </c>
      <c r="AC21" s="23">
        <v>1.2</v>
      </c>
      <c r="AD21" s="24">
        <f t="shared" si="5"/>
        <v>100</v>
      </c>
      <c r="AE21" s="18">
        <v>25525</v>
      </c>
      <c r="AF21" s="18">
        <v>49210</v>
      </c>
      <c r="AG21" s="18">
        <v>63000</v>
      </c>
      <c r="AH21" s="18">
        <v>42000</v>
      </c>
      <c r="AI21" s="25">
        <v>0.13550000000000001</v>
      </c>
      <c r="AJ21" s="6">
        <f t="shared" si="6"/>
        <v>20325</v>
      </c>
      <c r="AK21" s="6">
        <f t="shared" si="7"/>
        <v>16650.240000000002</v>
      </c>
      <c r="AL21" s="6">
        <f t="shared" si="8"/>
        <v>0</v>
      </c>
      <c r="AM21" s="6">
        <f t="shared" si="9"/>
        <v>36975.240000000005</v>
      </c>
      <c r="AN21" s="6">
        <v>50000</v>
      </c>
      <c r="AO21" s="6">
        <v>70000</v>
      </c>
      <c r="AP21" s="6">
        <v>70000</v>
      </c>
      <c r="AQ21" s="6">
        <v>70000</v>
      </c>
      <c r="AR21" s="6">
        <v>70000</v>
      </c>
      <c r="AS21" s="6">
        <v>70000</v>
      </c>
      <c r="AT21" s="26">
        <v>3715</v>
      </c>
      <c r="AU21" s="15" t="s">
        <v>70</v>
      </c>
      <c r="AV21" s="15" t="s">
        <v>71</v>
      </c>
      <c r="AW21" s="39" t="str">
        <f t="shared" si="10"/>
        <v>R</v>
      </c>
      <c r="AX21" s="18">
        <f t="shared" si="11"/>
        <v>16650.240000000002</v>
      </c>
      <c r="AY21" s="20">
        <f t="shared" si="12"/>
        <v>18</v>
      </c>
      <c r="AZ21" s="34">
        <v>0</v>
      </c>
      <c r="BA21" s="35">
        <f t="shared" si="13"/>
        <v>0</v>
      </c>
    </row>
    <row r="22" spans="1:53" ht="16.5" customHeight="1" x14ac:dyDescent="0.2">
      <c r="A22">
        <v>4478</v>
      </c>
      <c r="B22" s="13" t="str">
        <f t="shared" si="0"/>
        <v>ZeroZero</v>
      </c>
      <c r="C22" s="14" t="s">
        <v>186</v>
      </c>
      <c r="D22" s="15" t="s">
        <v>183</v>
      </c>
      <c r="E22" s="16" t="str">
        <f t="shared" si="1"/>
        <v>前八週無拉料</v>
      </c>
      <c r="F22" s="17" t="str">
        <f t="shared" si="2"/>
        <v>--</v>
      </c>
      <c r="G22" s="17" t="str">
        <f t="shared" si="3"/>
        <v>--</v>
      </c>
      <c r="H22" s="17" t="str">
        <f t="shared" si="4"/>
        <v>--</v>
      </c>
      <c r="I22" s="37">
        <f>IFERROR(VLOOKUP(C22,LastWeek!B:Q,8,FALSE),"")</f>
        <v>0</v>
      </c>
      <c r="J22" s="18">
        <v>0</v>
      </c>
      <c r="K22" s="18">
        <v>0</v>
      </c>
      <c r="L22" s="37">
        <f>IFERROR(VLOOKUP(C22,LastWeek!B:Q,11,FALSE),"")</f>
        <v>12500</v>
      </c>
      <c r="M22" s="18">
        <v>12500</v>
      </c>
      <c r="N22" s="19" t="s">
        <v>69</v>
      </c>
      <c r="O22" s="20" t="str">
        <f>IFERROR(VLOOKUP(C22,LastWeek!B:Q,13,FALSE),"")</f>
        <v>MP</v>
      </c>
      <c r="P22" s="16" t="str">
        <f>IFERROR(VLOOKUP(C22,LastWeek!B:Q,14,FALSE),"")</f>
        <v>Slow</v>
      </c>
      <c r="Q22" s="16" t="str">
        <f>IFERROR(VLOOKUP(C22,LastWeek!B:Q,15,FALSE),"")</f>
        <v>Sales</v>
      </c>
      <c r="R22" s="16"/>
      <c r="S22" s="38" t="str">
        <f>IFERROR(VLOOKUP(C22,LastWeek!B:Q,16,FALSE),"")</f>
        <v>customer slow, demand in Feb</v>
      </c>
      <c r="T22" s="18">
        <v>12500</v>
      </c>
      <c r="U22" s="18">
        <v>0</v>
      </c>
      <c r="V22" s="18">
        <v>0</v>
      </c>
      <c r="W22" s="18">
        <v>0</v>
      </c>
      <c r="X22" s="21">
        <v>12500</v>
      </c>
      <c r="Y22" s="17" t="s">
        <v>66</v>
      </c>
      <c r="Z22" s="22" t="s">
        <v>66</v>
      </c>
      <c r="AA22" s="21">
        <v>0</v>
      </c>
      <c r="AB22" s="18">
        <v>0</v>
      </c>
      <c r="AC22" s="23" t="s">
        <v>86</v>
      </c>
      <c r="AD22" s="24" t="str">
        <f t="shared" si="5"/>
        <v>E</v>
      </c>
      <c r="AE22" s="18">
        <v>0</v>
      </c>
      <c r="AF22" s="18">
        <v>0</v>
      </c>
      <c r="AG22" s="18">
        <v>3000</v>
      </c>
      <c r="AH22" s="18">
        <v>0</v>
      </c>
      <c r="AI22" s="25">
        <v>1.3</v>
      </c>
      <c r="AJ22" s="6">
        <f t="shared" si="6"/>
        <v>0</v>
      </c>
      <c r="AK22" s="6">
        <f t="shared" si="7"/>
        <v>16250</v>
      </c>
      <c r="AL22" s="6">
        <f t="shared" si="8"/>
        <v>0</v>
      </c>
      <c r="AM22" s="6">
        <f t="shared" si="9"/>
        <v>16250</v>
      </c>
      <c r="AN22" s="6" t="s">
        <v>66</v>
      </c>
      <c r="AO22" s="6" t="s">
        <v>66</v>
      </c>
      <c r="AP22" s="6" t="s">
        <v>66</v>
      </c>
      <c r="AQ22" s="6" t="s">
        <v>66</v>
      </c>
      <c r="AR22" s="6" t="s">
        <v>66</v>
      </c>
      <c r="AS22" s="6" t="s">
        <v>66</v>
      </c>
      <c r="AT22" s="26">
        <v>3719</v>
      </c>
      <c r="AU22" s="15" t="s">
        <v>70</v>
      </c>
      <c r="AV22" s="15" t="s">
        <v>71</v>
      </c>
      <c r="AW22" s="39" t="str">
        <f t="shared" si="10"/>
        <v>R</v>
      </c>
      <c r="AX22" s="18">
        <f t="shared" si="11"/>
        <v>16250</v>
      </c>
      <c r="AY22" s="20">
        <f t="shared" si="12"/>
        <v>19</v>
      </c>
      <c r="AZ22" s="34">
        <v>0</v>
      </c>
      <c r="BA22" s="35">
        <f t="shared" si="13"/>
        <v>0</v>
      </c>
    </row>
    <row r="23" spans="1:53" ht="16.5" customHeight="1" x14ac:dyDescent="0.2">
      <c r="A23">
        <v>950</v>
      </c>
      <c r="B23" s="13" t="str">
        <f t="shared" si="0"/>
        <v>OverStock</v>
      </c>
      <c r="C23" s="14" t="s">
        <v>151</v>
      </c>
      <c r="D23" s="15" t="s">
        <v>73</v>
      </c>
      <c r="E23" s="16">
        <f t="shared" si="1"/>
        <v>71.2</v>
      </c>
      <c r="F23" s="17">
        <f t="shared" si="2"/>
        <v>44.6</v>
      </c>
      <c r="G23" s="17">
        <f t="shared" si="3"/>
        <v>16.600000000000001</v>
      </c>
      <c r="H23" s="17">
        <f t="shared" si="4"/>
        <v>10.4</v>
      </c>
      <c r="I23" s="37">
        <f>IFERROR(VLOOKUP(C23,LastWeek!B:Q,8,FALSE),"")</f>
        <v>32000</v>
      </c>
      <c r="J23" s="18">
        <v>6000</v>
      </c>
      <c r="K23" s="18">
        <v>0</v>
      </c>
      <c r="L23" s="37">
        <f>IFERROR(VLOOKUP(C23,LastWeek!B:Q,11,FALSE),"")</f>
        <v>19692</v>
      </c>
      <c r="M23" s="18">
        <v>25692</v>
      </c>
      <c r="N23" s="19" t="s">
        <v>69</v>
      </c>
      <c r="O23" s="20" t="str">
        <f>IFERROR(VLOOKUP(C23,LastWeek!B:Q,13,FALSE),"")</f>
        <v>MP</v>
      </c>
      <c r="P23" s="16" t="str">
        <f>IFERROR(VLOOKUP(C23,LastWeek!B:Q,14,FALSE),"")</f>
        <v>Checking</v>
      </c>
      <c r="Q23" s="16" t="str">
        <f>IFERROR(VLOOKUP(C23,LastWeek!B:Q,15,FALSE),"")</f>
        <v>Sales</v>
      </c>
      <c r="R23" s="16"/>
      <c r="S23" s="38" t="str">
        <f>IFERROR(VLOOKUP(C23,LastWeek!B:Q,16,FALSE),"")</f>
        <v>FCST:2K/M</v>
      </c>
      <c r="T23" s="18">
        <v>23000</v>
      </c>
      <c r="U23" s="18">
        <v>2000</v>
      </c>
      <c r="V23" s="18">
        <v>692</v>
      </c>
      <c r="W23" s="18">
        <v>0</v>
      </c>
      <c r="X23" s="21">
        <v>31692</v>
      </c>
      <c r="Y23" s="17">
        <v>254</v>
      </c>
      <c r="Z23" s="22">
        <v>159.19999999999999</v>
      </c>
      <c r="AA23" s="21">
        <v>361</v>
      </c>
      <c r="AB23" s="18">
        <v>576</v>
      </c>
      <c r="AC23" s="23">
        <v>1.6</v>
      </c>
      <c r="AD23" s="24">
        <f t="shared" si="5"/>
        <v>100</v>
      </c>
      <c r="AE23" s="18">
        <v>3100</v>
      </c>
      <c r="AF23" s="18">
        <v>880</v>
      </c>
      <c r="AG23" s="18">
        <v>1200</v>
      </c>
      <c r="AH23" s="18">
        <v>3980</v>
      </c>
      <c r="AI23" s="25">
        <v>0.54630000000000001</v>
      </c>
      <c r="AJ23" s="6">
        <f t="shared" si="6"/>
        <v>3277.8</v>
      </c>
      <c r="AK23" s="6">
        <f t="shared" si="7"/>
        <v>14035.5396</v>
      </c>
      <c r="AL23" s="6">
        <f t="shared" si="8"/>
        <v>1470.6396</v>
      </c>
      <c r="AM23" s="6">
        <f t="shared" si="9"/>
        <v>17313.339599999999</v>
      </c>
      <c r="AN23" s="6">
        <v>8000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26">
        <v>3719</v>
      </c>
      <c r="AU23" s="15" t="s">
        <v>70</v>
      </c>
      <c r="AV23" s="15" t="s">
        <v>71</v>
      </c>
      <c r="AW23" s="39" t="str">
        <f t="shared" si="10"/>
        <v>R</v>
      </c>
      <c r="AX23" s="18">
        <f t="shared" si="11"/>
        <v>14035.5396</v>
      </c>
      <c r="AY23" s="20">
        <f t="shared" si="12"/>
        <v>20</v>
      </c>
      <c r="AZ23" s="34">
        <v>60000</v>
      </c>
      <c r="BA23" s="35">
        <f t="shared" si="13"/>
        <v>32778</v>
      </c>
    </row>
    <row r="24" spans="1:53" ht="16.5" customHeight="1" x14ac:dyDescent="0.2">
      <c r="A24">
        <v>951</v>
      </c>
      <c r="B24" s="13" t="str">
        <f t="shared" si="0"/>
        <v>OverStock</v>
      </c>
      <c r="C24" s="14" t="s">
        <v>83</v>
      </c>
      <c r="D24" s="15" t="s">
        <v>73</v>
      </c>
      <c r="E24" s="16">
        <f t="shared" si="1"/>
        <v>165.3</v>
      </c>
      <c r="F24" s="17">
        <f t="shared" si="2"/>
        <v>436.6</v>
      </c>
      <c r="G24" s="17">
        <f t="shared" si="3"/>
        <v>253.3</v>
      </c>
      <c r="H24" s="17">
        <f t="shared" si="4"/>
        <v>669</v>
      </c>
      <c r="I24" s="37">
        <f>IFERROR(VLOOKUP(C24,LastWeek!B:Q,8,FALSE),"")</f>
        <v>198000</v>
      </c>
      <c r="J24" s="18">
        <v>285000</v>
      </c>
      <c r="K24" s="18">
        <v>0</v>
      </c>
      <c r="L24" s="37">
        <f>IFERROR(VLOOKUP(C24,LastWeek!B:Q,11,FALSE),"")</f>
        <v>120000</v>
      </c>
      <c r="M24" s="18">
        <v>186000</v>
      </c>
      <c r="N24" s="19" t="s">
        <v>69</v>
      </c>
      <c r="O24" s="20" t="str">
        <f>IFERROR(VLOOKUP(C24,LastWeek!B:Q,13,FALSE),"")</f>
        <v>MP</v>
      </c>
      <c r="P24" s="16" t="str">
        <f>IFERROR(VLOOKUP(C24,LastWeek!B:Q,14,FALSE),"")</f>
        <v>Checking</v>
      </c>
      <c r="Q24" s="16" t="str">
        <f>IFERROR(VLOOKUP(C24,LastWeek!B:Q,15,FALSE),"")</f>
        <v>Sales</v>
      </c>
      <c r="R24" s="16"/>
      <c r="S24" s="38" t="str">
        <f>IFERROR(VLOOKUP(C24,LastWeek!B:Q,16,FALSE),"")</f>
        <v>有出貨24069</v>
      </c>
      <c r="T24" s="18">
        <v>171000</v>
      </c>
      <c r="U24" s="18">
        <v>0</v>
      </c>
      <c r="V24" s="18">
        <v>15000</v>
      </c>
      <c r="W24" s="18">
        <v>0</v>
      </c>
      <c r="X24" s="21">
        <v>471000</v>
      </c>
      <c r="Y24" s="17">
        <v>576</v>
      </c>
      <c r="Z24" s="22">
        <v>1521.1</v>
      </c>
      <c r="AA24" s="21">
        <v>1125</v>
      </c>
      <c r="AB24" s="18">
        <v>426</v>
      </c>
      <c r="AC24" s="23">
        <v>0.4</v>
      </c>
      <c r="AD24" s="24">
        <f t="shared" si="5"/>
        <v>50</v>
      </c>
      <c r="AE24" s="18">
        <v>2542</v>
      </c>
      <c r="AF24" s="18">
        <v>144</v>
      </c>
      <c r="AG24" s="18">
        <v>1152</v>
      </c>
      <c r="AH24" s="18">
        <v>0</v>
      </c>
      <c r="AI24" s="25">
        <v>7.1300000000000002E-2</v>
      </c>
      <c r="AJ24" s="6">
        <f t="shared" si="6"/>
        <v>20320.5</v>
      </c>
      <c r="AK24" s="6">
        <f t="shared" si="7"/>
        <v>13261.800000000001</v>
      </c>
      <c r="AL24" s="6">
        <f t="shared" si="8"/>
        <v>1069.5</v>
      </c>
      <c r="AM24" s="6">
        <f t="shared" si="9"/>
        <v>33582.300000000003</v>
      </c>
      <c r="AN24" s="6">
        <v>20000</v>
      </c>
      <c r="AO24" s="6">
        <v>22000</v>
      </c>
      <c r="AP24" s="6">
        <v>22000</v>
      </c>
      <c r="AQ24" s="6">
        <v>22000</v>
      </c>
      <c r="AR24" s="6">
        <v>22000</v>
      </c>
      <c r="AS24" s="6">
        <v>22000</v>
      </c>
      <c r="AT24" s="26">
        <v>3719</v>
      </c>
      <c r="AU24" s="15" t="s">
        <v>70</v>
      </c>
      <c r="AV24" s="15" t="s">
        <v>71</v>
      </c>
      <c r="AW24" s="39" t="str">
        <f t="shared" si="10"/>
        <v>R</v>
      </c>
      <c r="AX24" s="18">
        <f t="shared" si="11"/>
        <v>13261.800000000001</v>
      </c>
      <c r="AY24" s="20">
        <f t="shared" si="12"/>
        <v>21</v>
      </c>
      <c r="AZ24" s="34">
        <v>177000</v>
      </c>
      <c r="BA24" s="35">
        <f t="shared" si="13"/>
        <v>12620.1</v>
      </c>
    </row>
    <row r="25" spans="1:53" ht="16.5" customHeight="1" x14ac:dyDescent="0.2">
      <c r="A25">
        <v>8177</v>
      </c>
      <c r="B25" s="13" t="str">
        <f t="shared" si="0"/>
        <v>OverStock</v>
      </c>
      <c r="C25" s="14" t="s">
        <v>84</v>
      </c>
      <c r="D25" s="15" t="s">
        <v>73</v>
      </c>
      <c r="E25" s="16">
        <f t="shared" si="1"/>
        <v>81.400000000000006</v>
      </c>
      <c r="F25" s="17">
        <f t="shared" si="2"/>
        <v>17.5</v>
      </c>
      <c r="G25" s="17">
        <f t="shared" si="3"/>
        <v>1053.8</v>
      </c>
      <c r="H25" s="17">
        <f t="shared" si="4"/>
        <v>226.4</v>
      </c>
      <c r="I25" s="37">
        <f>IFERROR(VLOOKUP(C25,LastWeek!B:Q,8,FALSE),"")</f>
        <v>1023000</v>
      </c>
      <c r="J25" s="18">
        <v>1233000</v>
      </c>
      <c r="K25" s="18">
        <v>156000</v>
      </c>
      <c r="L25" s="37">
        <f>IFERROR(VLOOKUP(C25,LastWeek!B:Q,11,FALSE),"")</f>
        <v>5251</v>
      </c>
      <c r="M25" s="18">
        <v>95251</v>
      </c>
      <c r="N25" s="19" t="s">
        <v>69</v>
      </c>
      <c r="O25" s="20" t="str">
        <f>IFERROR(VLOOKUP(C25,LastWeek!B:Q,13,FALSE),"")</f>
        <v>MP</v>
      </c>
      <c r="P25" s="16" t="str">
        <f>IFERROR(VLOOKUP(C25,LastWeek!B:Q,14,FALSE),"")</f>
        <v>Checking</v>
      </c>
      <c r="Q25" s="16" t="str">
        <f>IFERROR(VLOOKUP(C25,LastWeek!B:Q,15,FALSE),"")</f>
        <v>Sales</v>
      </c>
      <c r="R25" s="16"/>
      <c r="S25" s="38" t="str">
        <f>IFERROR(VLOOKUP(C25,LastWeek!B:Q,16,FALSE),"")</f>
        <v>與AO4447L_DELTA 相同</v>
      </c>
      <c r="T25" s="18">
        <v>93000</v>
      </c>
      <c r="U25" s="18">
        <v>0</v>
      </c>
      <c r="V25" s="18">
        <v>2251</v>
      </c>
      <c r="W25" s="18">
        <v>0</v>
      </c>
      <c r="X25" s="21">
        <v>1328251</v>
      </c>
      <c r="Y25" s="17">
        <v>1391.7</v>
      </c>
      <c r="Z25" s="22">
        <v>299</v>
      </c>
      <c r="AA25" s="21">
        <v>1170</v>
      </c>
      <c r="AB25" s="18">
        <v>5445</v>
      </c>
      <c r="AC25" s="23">
        <v>4.7</v>
      </c>
      <c r="AD25" s="24">
        <f t="shared" si="5"/>
        <v>150</v>
      </c>
      <c r="AE25" s="18">
        <v>18180</v>
      </c>
      <c r="AF25" s="18">
        <v>13268</v>
      </c>
      <c r="AG25" s="18">
        <v>19072</v>
      </c>
      <c r="AH25" s="18">
        <v>43024</v>
      </c>
      <c r="AI25" s="25">
        <v>0.1283</v>
      </c>
      <c r="AJ25" s="6">
        <f t="shared" si="6"/>
        <v>158193.9</v>
      </c>
      <c r="AK25" s="6">
        <f t="shared" si="7"/>
        <v>12220.703299999999</v>
      </c>
      <c r="AL25" s="6">
        <f t="shared" si="8"/>
        <v>288.80329999999998</v>
      </c>
      <c r="AM25" s="6">
        <f t="shared" si="9"/>
        <v>170414.60329999999</v>
      </c>
      <c r="AN25" s="6">
        <v>60000</v>
      </c>
      <c r="AO25" s="6">
        <v>60000</v>
      </c>
      <c r="AP25" s="6">
        <v>60000</v>
      </c>
      <c r="AQ25" s="6">
        <v>60000</v>
      </c>
      <c r="AR25" s="6">
        <v>60000</v>
      </c>
      <c r="AS25" s="6">
        <v>60000</v>
      </c>
      <c r="AT25" s="26">
        <v>3719</v>
      </c>
      <c r="AU25" s="15" t="s">
        <v>70</v>
      </c>
      <c r="AV25" s="15" t="s">
        <v>71</v>
      </c>
      <c r="AW25" s="39" t="str">
        <f t="shared" si="10"/>
        <v>R</v>
      </c>
      <c r="AX25" s="18">
        <f t="shared" si="11"/>
        <v>12220.703299999999</v>
      </c>
      <c r="AY25" s="20">
        <f t="shared" si="12"/>
        <v>22</v>
      </c>
      <c r="AZ25" s="34">
        <v>300000</v>
      </c>
      <c r="BA25" s="35">
        <f t="shared" si="13"/>
        <v>38490</v>
      </c>
    </row>
    <row r="26" spans="1:53" ht="16.5" customHeight="1" x14ac:dyDescent="0.2">
      <c r="A26">
        <v>4272</v>
      </c>
      <c r="B26" s="13" t="str">
        <f t="shared" si="0"/>
        <v>OverStock</v>
      </c>
      <c r="C26" s="14" t="s">
        <v>108</v>
      </c>
      <c r="D26" s="15" t="s">
        <v>73</v>
      </c>
      <c r="E26" s="16">
        <f t="shared" si="1"/>
        <v>31.3</v>
      </c>
      <c r="F26" s="17">
        <f t="shared" si="2"/>
        <v>27.9</v>
      </c>
      <c r="G26" s="17">
        <f t="shared" si="3"/>
        <v>29.5</v>
      </c>
      <c r="H26" s="17">
        <f t="shared" si="4"/>
        <v>26.3</v>
      </c>
      <c r="I26" s="37">
        <f>IFERROR(VLOOKUP(C26,LastWeek!B:Q,8,FALSE),"")</f>
        <v>80000</v>
      </c>
      <c r="J26" s="18">
        <v>75000</v>
      </c>
      <c r="K26" s="18">
        <v>0</v>
      </c>
      <c r="L26" s="37">
        <f>IFERROR(VLOOKUP(C26,LastWeek!B:Q,11,FALSE),"")</f>
        <v>82155</v>
      </c>
      <c r="M26" s="18">
        <v>79655</v>
      </c>
      <c r="N26" s="19" t="s">
        <v>69</v>
      </c>
      <c r="O26" s="20" t="str">
        <f>IFERROR(VLOOKUP(C26,LastWeek!B:Q,13,FALSE),"")</f>
        <v>MP</v>
      </c>
      <c r="P26" s="16" t="str">
        <f>IFERROR(VLOOKUP(C26,LastWeek!B:Q,14,FALSE),"")</f>
        <v>Checking</v>
      </c>
      <c r="Q26" s="16" t="str">
        <f>IFERROR(VLOOKUP(C26,LastWeek!B:Q,15,FALSE),"")</f>
        <v>Sales</v>
      </c>
      <c r="R26" s="16"/>
      <c r="S26" s="38" t="str">
        <f>IFERROR(VLOOKUP(C26,LastWeek!B:Q,16,FALSE),"")</f>
        <v>FCST:10K/M</v>
      </c>
      <c r="T26" s="18">
        <v>70560</v>
      </c>
      <c r="U26" s="18">
        <v>0</v>
      </c>
      <c r="V26" s="18">
        <v>9095</v>
      </c>
      <c r="W26" s="18">
        <v>0</v>
      </c>
      <c r="X26" s="21">
        <v>154655</v>
      </c>
      <c r="Y26" s="17">
        <v>123.7</v>
      </c>
      <c r="Z26" s="22">
        <v>110.4</v>
      </c>
      <c r="AA26" s="21">
        <v>2543</v>
      </c>
      <c r="AB26" s="18">
        <v>2850</v>
      </c>
      <c r="AC26" s="23">
        <v>1.1000000000000001</v>
      </c>
      <c r="AD26" s="24">
        <f t="shared" si="5"/>
        <v>100</v>
      </c>
      <c r="AE26" s="18">
        <v>10556</v>
      </c>
      <c r="AF26" s="18">
        <v>7860</v>
      </c>
      <c r="AG26" s="18">
        <v>10690</v>
      </c>
      <c r="AH26" s="18">
        <v>5900</v>
      </c>
      <c r="AI26" s="25">
        <v>0.13300000000000001</v>
      </c>
      <c r="AJ26" s="6">
        <f t="shared" si="6"/>
        <v>9975</v>
      </c>
      <c r="AK26" s="6">
        <f t="shared" si="7"/>
        <v>10594.115</v>
      </c>
      <c r="AL26" s="6">
        <f t="shared" si="8"/>
        <v>1209.635</v>
      </c>
      <c r="AM26" s="6">
        <f t="shared" si="9"/>
        <v>20569.115000000002</v>
      </c>
      <c r="AN26" s="6">
        <v>4165</v>
      </c>
      <c r="AO26" s="6">
        <v>9740</v>
      </c>
      <c r="AP26" s="6">
        <v>9740</v>
      </c>
      <c r="AQ26" s="6">
        <v>9740</v>
      </c>
      <c r="AR26" s="6">
        <v>9740</v>
      </c>
      <c r="AS26" s="6">
        <v>9740</v>
      </c>
      <c r="AT26" s="26">
        <v>3719</v>
      </c>
      <c r="AU26" s="15" t="s">
        <v>70</v>
      </c>
      <c r="AV26" s="15" t="s">
        <v>71</v>
      </c>
      <c r="AW26" s="39" t="str">
        <f t="shared" si="10"/>
        <v>R</v>
      </c>
      <c r="AX26" s="18">
        <f t="shared" si="11"/>
        <v>10594.115</v>
      </c>
      <c r="AY26" s="20">
        <f t="shared" si="12"/>
        <v>23</v>
      </c>
      <c r="AZ26" s="34">
        <v>160000</v>
      </c>
      <c r="BA26" s="35">
        <f t="shared" si="13"/>
        <v>21280</v>
      </c>
    </row>
    <row r="27" spans="1:53" ht="16.5" customHeight="1" x14ac:dyDescent="0.2">
      <c r="A27">
        <v>5491</v>
      </c>
      <c r="B27" s="13" t="str">
        <f t="shared" si="0"/>
        <v>OverStock</v>
      </c>
      <c r="C27" s="14" t="s">
        <v>112</v>
      </c>
      <c r="D27" s="15" t="s">
        <v>73</v>
      </c>
      <c r="E27" s="16">
        <f t="shared" si="1"/>
        <v>50</v>
      </c>
      <c r="F27" s="17">
        <f t="shared" si="2"/>
        <v>39.1</v>
      </c>
      <c r="G27" s="17">
        <f t="shared" si="3"/>
        <v>26.7</v>
      </c>
      <c r="H27" s="17">
        <f t="shared" si="4"/>
        <v>20.9</v>
      </c>
      <c r="I27" s="37">
        <f>IFERROR(VLOOKUP(C27,LastWeek!B:Q,8,FALSE),"")</f>
        <v>130000</v>
      </c>
      <c r="J27" s="18">
        <v>75000</v>
      </c>
      <c r="K27" s="18">
        <v>0</v>
      </c>
      <c r="L27" s="37">
        <f>IFERROR(VLOOKUP(C27,LastWeek!B:Q,11,FALSE),"")</f>
        <v>85549</v>
      </c>
      <c r="M27" s="18">
        <v>140349</v>
      </c>
      <c r="N27" s="19" t="s">
        <v>69</v>
      </c>
      <c r="O27" s="20" t="str">
        <f>IFERROR(VLOOKUP(C27,LastWeek!B:Q,13,FALSE),"")</f>
        <v>MP</v>
      </c>
      <c r="P27" s="16" t="str">
        <f>IFERROR(VLOOKUP(C27,LastWeek!B:Q,14,FALSE),"")</f>
        <v>Checking</v>
      </c>
      <c r="Q27" s="16" t="str">
        <f>IFERROR(VLOOKUP(C27,LastWeek!B:Q,15,FALSE),"")</f>
        <v>Sales</v>
      </c>
      <c r="R27" s="16"/>
      <c r="S27" s="38" t="str">
        <f>IFERROR(VLOOKUP(C27,LastWeek!B:Q,16,FALSE),"")</f>
        <v>FCST:15K/M</v>
      </c>
      <c r="T27" s="18">
        <v>127000</v>
      </c>
      <c r="U27" s="18">
        <v>2500</v>
      </c>
      <c r="V27" s="18">
        <v>10849</v>
      </c>
      <c r="W27" s="18">
        <v>0</v>
      </c>
      <c r="X27" s="21">
        <v>215349</v>
      </c>
      <c r="Y27" s="17">
        <v>76.7</v>
      </c>
      <c r="Z27" s="22">
        <v>60</v>
      </c>
      <c r="AA27" s="21">
        <v>2807</v>
      </c>
      <c r="AB27" s="18">
        <v>3589</v>
      </c>
      <c r="AC27" s="23">
        <v>1.3</v>
      </c>
      <c r="AD27" s="24">
        <f t="shared" si="5"/>
        <v>100</v>
      </c>
      <c r="AE27" s="18">
        <v>21580</v>
      </c>
      <c r="AF27" s="18">
        <v>10720</v>
      </c>
      <c r="AG27" s="18">
        <v>25000</v>
      </c>
      <c r="AH27" s="18">
        <v>26880</v>
      </c>
      <c r="AI27" s="25">
        <v>6.5600000000000006E-2</v>
      </c>
      <c r="AJ27" s="6">
        <f t="shared" si="6"/>
        <v>4920</v>
      </c>
      <c r="AK27" s="6">
        <f t="shared" si="7"/>
        <v>9206.894400000001</v>
      </c>
      <c r="AL27" s="6">
        <f t="shared" si="8"/>
        <v>875.69440000000009</v>
      </c>
      <c r="AM27" s="6">
        <f t="shared" si="9"/>
        <v>14126.894400000001</v>
      </c>
      <c r="AN27" s="6">
        <v>25000</v>
      </c>
      <c r="AO27" s="6">
        <v>15000</v>
      </c>
      <c r="AP27" s="6">
        <v>15000</v>
      </c>
      <c r="AQ27" s="6">
        <v>15000</v>
      </c>
      <c r="AR27" s="6">
        <v>15000</v>
      </c>
      <c r="AS27" s="6">
        <v>15000</v>
      </c>
      <c r="AT27" s="26">
        <v>3719</v>
      </c>
      <c r="AU27" s="15" t="s">
        <v>70</v>
      </c>
      <c r="AV27" s="15" t="s">
        <v>71</v>
      </c>
      <c r="AW27" s="39" t="str">
        <f t="shared" si="10"/>
        <v>R</v>
      </c>
      <c r="AX27" s="18">
        <f t="shared" si="11"/>
        <v>9206.894400000001</v>
      </c>
      <c r="AY27" s="20">
        <f t="shared" si="12"/>
        <v>24</v>
      </c>
      <c r="AZ27" s="34">
        <v>0</v>
      </c>
      <c r="BA27" s="35">
        <f t="shared" si="13"/>
        <v>0</v>
      </c>
    </row>
    <row r="28" spans="1:53" ht="16.5" customHeight="1" x14ac:dyDescent="0.2">
      <c r="A28">
        <v>953</v>
      </c>
      <c r="B28" s="13" t="str">
        <f t="shared" si="0"/>
        <v>OverStock</v>
      </c>
      <c r="C28" s="14" t="s">
        <v>409</v>
      </c>
      <c r="D28" s="15" t="s">
        <v>408</v>
      </c>
      <c r="E28" s="16">
        <f t="shared" si="1"/>
        <v>12</v>
      </c>
      <c r="F28" s="17">
        <f t="shared" si="2"/>
        <v>9</v>
      </c>
      <c r="G28" s="17">
        <f t="shared" si="3"/>
        <v>24</v>
      </c>
      <c r="H28" s="17">
        <f t="shared" si="4"/>
        <v>18.100000000000001</v>
      </c>
      <c r="I28" s="37">
        <f>IFERROR(VLOOKUP(C28,LastWeek!B:Q,8,FALSE),"")</f>
        <v>120000</v>
      </c>
      <c r="J28" s="18">
        <v>120000</v>
      </c>
      <c r="K28" s="18">
        <v>90000</v>
      </c>
      <c r="L28" s="37">
        <f>IFERROR(VLOOKUP(C28,LastWeek!B:Q,11,FALSE),"")</f>
        <v>60000</v>
      </c>
      <c r="M28" s="18">
        <v>60000</v>
      </c>
      <c r="N28" s="19" t="s">
        <v>69</v>
      </c>
      <c r="O28" s="20" t="str">
        <f>IFERROR(VLOOKUP(C28,LastWeek!B:Q,13,FALSE),"")</f>
        <v>MP</v>
      </c>
      <c r="P28" s="16" t="str">
        <f>IFERROR(VLOOKUP(C28,LastWeek!B:Q,14,FALSE),"")</f>
        <v>Checking</v>
      </c>
      <c r="Q28" s="16" t="str">
        <f>IFERROR(VLOOKUP(C28,LastWeek!B:Q,15,FALSE),"")</f>
        <v>Sales</v>
      </c>
      <c r="R28" s="16"/>
      <c r="S28" s="38" t="str">
        <f>IFERROR(VLOOKUP(C28,LastWeek!B:Q,16,FALSE),"")</f>
        <v xml:space="preserve">FCSt:20K/M , Push out --- done </v>
      </c>
      <c r="T28" s="18">
        <v>60000</v>
      </c>
      <c r="U28" s="18">
        <v>0</v>
      </c>
      <c r="V28" s="18">
        <v>0</v>
      </c>
      <c r="W28" s="18">
        <v>0</v>
      </c>
      <c r="X28" s="21">
        <v>180000</v>
      </c>
      <c r="Y28" s="17">
        <v>36</v>
      </c>
      <c r="Z28" s="22">
        <v>27.1</v>
      </c>
      <c r="AA28" s="21">
        <v>5000</v>
      </c>
      <c r="AB28" s="18">
        <v>6647</v>
      </c>
      <c r="AC28" s="23">
        <v>1.3</v>
      </c>
      <c r="AD28" s="24">
        <f t="shared" si="5"/>
        <v>100</v>
      </c>
      <c r="AE28" s="18">
        <v>24660</v>
      </c>
      <c r="AF28" s="18">
        <v>23140</v>
      </c>
      <c r="AG28" s="18">
        <v>29020</v>
      </c>
      <c r="AH28" s="18">
        <v>30560</v>
      </c>
      <c r="AI28" s="25">
        <v>0.14430000000000001</v>
      </c>
      <c r="AJ28" s="6">
        <f t="shared" si="6"/>
        <v>17316</v>
      </c>
      <c r="AK28" s="6">
        <f t="shared" si="7"/>
        <v>8658</v>
      </c>
      <c r="AL28" s="6">
        <f t="shared" si="8"/>
        <v>0</v>
      </c>
      <c r="AM28" s="6">
        <f t="shared" si="9"/>
        <v>25974.000000000004</v>
      </c>
      <c r="AN28" s="6">
        <v>31120</v>
      </c>
      <c r="AO28" s="6">
        <v>34920</v>
      </c>
      <c r="AP28" s="6">
        <v>34920</v>
      </c>
      <c r="AQ28" s="6">
        <v>34920</v>
      </c>
      <c r="AR28" s="6">
        <v>34920</v>
      </c>
      <c r="AS28" s="6">
        <v>34920</v>
      </c>
      <c r="AT28" s="26">
        <v>3719</v>
      </c>
      <c r="AU28" s="15" t="s">
        <v>70</v>
      </c>
      <c r="AV28" s="15" t="s">
        <v>71</v>
      </c>
      <c r="AW28" s="39" t="str">
        <f t="shared" si="10"/>
        <v>R</v>
      </c>
      <c r="AX28" s="18">
        <f t="shared" si="11"/>
        <v>8658</v>
      </c>
      <c r="AY28" s="20">
        <f t="shared" si="12"/>
        <v>25</v>
      </c>
      <c r="AZ28" s="34">
        <v>0</v>
      </c>
      <c r="BA28" s="35">
        <f t="shared" si="13"/>
        <v>0</v>
      </c>
    </row>
    <row r="29" spans="1:53" ht="16.5" customHeight="1" x14ac:dyDescent="0.2">
      <c r="A29">
        <v>5490</v>
      </c>
      <c r="B29" s="13" t="str">
        <f t="shared" si="0"/>
        <v>OverStock</v>
      </c>
      <c r="C29" s="14" t="s">
        <v>116</v>
      </c>
      <c r="D29" s="15" t="s">
        <v>73</v>
      </c>
      <c r="E29" s="16">
        <f t="shared" si="1"/>
        <v>11.9</v>
      </c>
      <c r="F29" s="17">
        <f t="shared" si="2"/>
        <v>79.900000000000006</v>
      </c>
      <c r="G29" s="17">
        <f t="shared" si="3"/>
        <v>19.399999999999999</v>
      </c>
      <c r="H29" s="17">
        <f t="shared" si="4"/>
        <v>130.19999999999999</v>
      </c>
      <c r="I29" s="37">
        <f>IFERROR(VLOOKUP(C29,LastWeek!B:Q,8,FALSE),"")</f>
        <v>125000</v>
      </c>
      <c r="J29" s="18">
        <v>125000</v>
      </c>
      <c r="K29" s="18">
        <v>25000</v>
      </c>
      <c r="L29" s="37">
        <f>IFERROR(VLOOKUP(C29,LastWeek!B:Q,11,FALSE),"")</f>
        <v>54214</v>
      </c>
      <c r="M29" s="18">
        <v>76714</v>
      </c>
      <c r="N29" s="19" t="s">
        <v>69</v>
      </c>
      <c r="O29" s="20" t="str">
        <f>IFERROR(VLOOKUP(C29,LastWeek!B:Q,13,FALSE),"")</f>
        <v>MP</v>
      </c>
      <c r="P29" s="16" t="str">
        <f>IFERROR(VLOOKUP(C29,LastWeek!B:Q,14,FALSE),"")</f>
        <v>Checking</v>
      </c>
      <c r="Q29" s="16" t="str">
        <f>IFERROR(VLOOKUP(C29,LastWeek!B:Q,15,FALSE),"")</f>
        <v>Sales</v>
      </c>
      <c r="R29" s="16"/>
      <c r="S29" s="38" t="str">
        <f>IFERROR(VLOOKUP(C29,LastWeek!B:Q,16,FALSE),"")</f>
        <v>FCST:30K/M</v>
      </c>
      <c r="T29" s="18">
        <v>56500</v>
      </c>
      <c r="U29" s="18">
        <v>0</v>
      </c>
      <c r="V29" s="18">
        <v>20214</v>
      </c>
      <c r="W29" s="18">
        <v>0</v>
      </c>
      <c r="X29" s="21">
        <v>201714</v>
      </c>
      <c r="Y29" s="17">
        <v>122.4</v>
      </c>
      <c r="Z29" s="22">
        <v>819.5</v>
      </c>
      <c r="AA29" s="21">
        <v>6429</v>
      </c>
      <c r="AB29" s="18">
        <v>960</v>
      </c>
      <c r="AC29" s="23">
        <v>0.1</v>
      </c>
      <c r="AD29" s="24">
        <f t="shared" si="5"/>
        <v>50</v>
      </c>
      <c r="AE29" s="18">
        <v>640</v>
      </c>
      <c r="AF29" s="18">
        <v>8000</v>
      </c>
      <c r="AG29" s="18">
        <v>0</v>
      </c>
      <c r="AH29" s="18">
        <v>0</v>
      </c>
      <c r="AI29" s="25">
        <v>0.10929999999999999</v>
      </c>
      <c r="AJ29" s="6">
        <f t="shared" si="6"/>
        <v>13662.5</v>
      </c>
      <c r="AK29" s="6">
        <f t="shared" si="7"/>
        <v>8384.8401999999987</v>
      </c>
      <c r="AL29" s="6">
        <f t="shared" si="8"/>
        <v>2209.3901999999998</v>
      </c>
      <c r="AM29" s="6">
        <f t="shared" si="9"/>
        <v>22047.340199999999</v>
      </c>
      <c r="AN29" s="6">
        <v>20000</v>
      </c>
      <c r="AO29" s="6">
        <v>30000</v>
      </c>
      <c r="AP29" s="6">
        <v>30000</v>
      </c>
      <c r="AQ29" s="6">
        <v>30000</v>
      </c>
      <c r="AR29" s="6">
        <v>30000</v>
      </c>
      <c r="AS29" s="6">
        <v>30000</v>
      </c>
      <c r="AT29" s="26">
        <v>3719</v>
      </c>
      <c r="AU29" s="15" t="s">
        <v>70</v>
      </c>
      <c r="AV29" s="15" t="s">
        <v>71</v>
      </c>
      <c r="AW29" s="39" t="str">
        <f t="shared" si="10"/>
        <v>R</v>
      </c>
      <c r="AX29" s="18">
        <f t="shared" si="11"/>
        <v>8384.8401999999987</v>
      </c>
      <c r="AY29" s="20">
        <f t="shared" si="12"/>
        <v>26</v>
      </c>
      <c r="AZ29" s="34">
        <v>585000</v>
      </c>
      <c r="BA29" s="35">
        <f t="shared" si="13"/>
        <v>63940.5</v>
      </c>
    </row>
    <row r="30" spans="1:53" ht="16.5" customHeight="1" x14ac:dyDescent="0.2">
      <c r="A30">
        <v>3326</v>
      </c>
      <c r="B30" s="13" t="str">
        <f t="shared" si="0"/>
        <v>OverStock</v>
      </c>
      <c r="C30" s="14" t="s">
        <v>312</v>
      </c>
      <c r="D30" s="15" t="s">
        <v>175</v>
      </c>
      <c r="E30" s="16">
        <f t="shared" si="1"/>
        <v>17.5</v>
      </c>
      <c r="F30" s="17">
        <f t="shared" si="2"/>
        <v>8.6999999999999993</v>
      </c>
      <c r="G30" s="17">
        <f t="shared" si="3"/>
        <v>26.6</v>
      </c>
      <c r="H30" s="17">
        <f t="shared" si="4"/>
        <v>13.3</v>
      </c>
      <c r="I30" s="37">
        <f>IFERROR(VLOOKUP(C30,LastWeek!B:Q,8,FALSE),"")</f>
        <v>25000</v>
      </c>
      <c r="J30" s="18">
        <v>25000</v>
      </c>
      <c r="K30" s="18">
        <v>25000</v>
      </c>
      <c r="L30" s="37">
        <f>IFERROR(VLOOKUP(C30,LastWeek!B:Q,11,FALSE),"")</f>
        <v>26470</v>
      </c>
      <c r="M30" s="18">
        <v>16470</v>
      </c>
      <c r="N30" s="19" t="s">
        <v>176</v>
      </c>
      <c r="O30" s="20" t="str">
        <f>IFERROR(VLOOKUP(C30,LastWeek!B:Q,13,FALSE),"")</f>
        <v>MP</v>
      </c>
      <c r="P30" s="16" t="str">
        <f>IFERROR(VLOOKUP(C30,LastWeek!B:Q,14,FALSE),"")</f>
        <v>Checking</v>
      </c>
      <c r="Q30" s="16" t="str">
        <f>IFERROR(VLOOKUP(C30,LastWeek!B:Q,15,FALSE),"")</f>
        <v>Sales</v>
      </c>
      <c r="R30" s="16"/>
      <c r="S30" s="38" t="str">
        <f>IFERROR(VLOOKUP(C30,LastWeek!B:Q,16,FALSE),"")</f>
        <v>FCST:5K/M</v>
      </c>
      <c r="T30" s="18">
        <v>11000</v>
      </c>
      <c r="U30" s="18">
        <v>0</v>
      </c>
      <c r="V30" s="18">
        <v>5470</v>
      </c>
      <c r="W30" s="18">
        <v>0</v>
      </c>
      <c r="X30" s="21">
        <v>41470</v>
      </c>
      <c r="Y30" s="17">
        <v>44.1</v>
      </c>
      <c r="Z30" s="22">
        <v>22</v>
      </c>
      <c r="AA30" s="21">
        <v>941</v>
      </c>
      <c r="AB30" s="18">
        <v>1883</v>
      </c>
      <c r="AC30" s="23">
        <v>2</v>
      </c>
      <c r="AD30" s="24">
        <f t="shared" si="5"/>
        <v>150</v>
      </c>
      <c r="AE30" s="18">
        <v>16248</v>
      </c>
      <c r="AF30" s="18">
        <v>170</v>
      </c>
      <c r="AG30" s="18">
        <v>1887</v>
      </c>
      <c r="AH30" s="18">
        <v>1050</v>
      </c>
      <c r="AI30" s="25">
        <v>0.4975</v>
      </c>
      <c r="AJ30" s="6">
        <f t="shared" si="6"/>
        <v>12437.5</v>
      </c>
      <c r="AK30" s="6">
        <f t="shared" si="7"/>
        <v>8193.8250000000007</v>
      </c>
      <c r="AL30" s="6">
        <f t="shared" si="8"/>
        <v>2721.3249999999998</v>
      </c>
      <c r="AM30" s="6">
        <f t="shared" si="9"/>
        <v>20631.325000000001</v>
      </c>
      <c r="AN30" s="6" t="s">
        <v>66</v>
      </c>
      <c r="AO30" s="6" t="s">
        <v>66</v>
      </c>
      <c r="AP30" s="6" t="s">
        <v>66</v>
      </c>
      <c r="AQ30" s="6" t="s">
        <v>66</v>
      </c>
      <c r="AR30" s="6" t="s">
        <v>66</v>
      </c>
      <c r="AS30" s="6" t="s">
        <v>66</v>
      </c>
      <c r="AT30" s="26">
        <v>3715</v>
      </c>
      <c r="AU30" s="15" t="s">
        <v>70</v>
      </c>
      <c r="AV30" s="15" t="s">
        <v>71</v>
      </c>
      <c r="AW30" s="39" t="str">
        <f t="shared" si="10"/>
        <v>R</v>
      </c>
      <c r="AX30" s="18">
        <f t="shared" si="11"/>
        <v>8193.8250000000007</v>
      </c>
      <c r="AY30" s="20">
        <f t="shared" si="12"/>
        <v>27</v>
      </c>
      <c r="AZ30" s="34">
        <v>0</v>
      </c>
      <c r="BA30" s="35">
        <f t="shared" si="13"/>
        <v>0</v>
      </c>
    </row>
    <row r="31" spans="1:53" ht="16.5" customHeight="1" x14ac:dyDescent="0.2">
      <c r="A31">
        <v>4477</v>
      </c>
      <c r="B31" s="13" t="str">
        <f t="shared" si="0"/>
        <v>OverStock</v>
      </c>
      <c r="C31" s="14" t="s">
        <v>300</v>
      </c>
      <c r="D31" s="15" t="s">
        <v>175</v>
      </c>
      <c r="E31" s="16">
        <f t="shared" si="1"/>
        <v>81.8</v>
      </c>
      <c r="F31" s="17">
        <f t="shared" si="2"/>
        <v>49.3</v>
      </c>
      <c r="G31" s="17">
        <f t="shared" si="3"/>
        <v>36.4</v>
      </c>
      <c r="H31" s="17">
        <f t="shared" si="4"/>
        <v>22</v>
      </c>
      <c r="I31" s="37">
        <f>IFERROR(VLOOKUP(C31,LastWeek!B:Q,8,FALSE),"")</f>
        <v>30000</v>
      </c>
      <c r="J31" s="18">
        <v>20000</v>
      </c>
      <c r="K31" s="18">
        <v>20000</v>
      </c>
      <c r="L31" s="37">
        <f>IFERROR(VLOOKUP(C31,LastWeek!B:Q,11,FALSE),"")</f>
        <v>39902</v>
      </c>
      <c r="M31" s="18">
        <v>44902</v>
      </c>
      <c r="N31" s="19" t="s">
        <v>176</v>
      </c>
      <c r="O31" s="20" t="str">
        <f>IFERROR(VLOOKUP(C31,LastWeek!B:Q,13,FALSE),"")</f>
        <v>MP</v>
      </c>
      <c r="P31" s="16" t="str">
        <f>IFERROR(VLOOKUP(C31,LastWeek!B:Q,14,FALSE),"")</f>
        <v>Checking</v>
      </c>
      <c r="Q31" s="16" t="str">
        <f>IFERROR(VLOOKUP(C31,LastWeek!B:Q,15,FALSE),"")</f>
        <v>Sales</v>
      </c>
      <c r="R31" s="16"/>
      <c r="S31" s="38" t="str">
        <f>IFERROR(VLOOKUP(C31,LastWeek!B:Q,16,FALSE),"")</f>
        <v>FCST:7.5K/M</v>
      </c>
      <c r="T31" s="18">
        <v>35000</v>
      </c>
      <c r="U31" s="18">
        <v>0</v>
      </c>
      <c r="V31" s="18">
        <v>9902</v>
      </c>
      <c r="W31" s="18">
        <v>0</v>
      </c>
      <c r="X31" s="21">
        <v>64902</v>
      </c>
      <c r="Y31" s="17">
        <v>118.2</v>
      </c>
      <c r="Z31" s="22">
        <v>71.3</v>
      </c>
      <c r="AA31" s="21">
        <v>549</v>
      </c>
      <c r="AB31" s="18">
        <v>910</v>
      </c>
      <c r="AC31" s="23">
        <v>1.7</v>
      </c>
      <c r="AD31" s="24">
        <f t="shared" si="5"/>
        <v>100</v>
      </c>
      <c r="AE31" s="18">
        <v>6586</v>
      </c>
      <c r="AF31" s="18">
        <v>1336</v>
      </c>
      <c r="AG31" s="18">
        <v>5456</v>
      </c>
      <c r="AH31" s="18">
        <v>700</v>
      </c>
      <c r="AI31" s="25">
        <v>0.17519999999999999</v>
      </c>
      <c r="AJ31" s="6">
        <f t="shared" si="6"/>
        <v>3504</v>
      </c>
      <c r="AK31" s="6">
        <f t="shared" si="7"/>
        <v>7866.8303999999998</v>
      </c>
      <c r="AL31" s="6">
        <f t="shared" si="8"/>
        <v>1734.8304000000001</v>
      </c>
      <c r="AM31" s="6">
        <f t="shared" si="9"/>
        <v>11370.830399999999</v>
      </c>
      <c r="AN31" s="6">
        <v>3000</v>
      </c>
      <c r="AO31" s="6">
        <v>6000</v>
      </c>
      <c r="AP31" s="6">
        <v>6000</v>
      </c>
      <c r="AQ31" s="6">
        <v>6000</v>
      </c>
      <c r="AR31" s="6">
        <v>6000</v>
      </c>
      <c r="AS31" s="6">
        <v>6000</v>
      </c>
      <c r="AT31" s="26">
        <v>3715</v>
      </c>
      <c r="AU31" s="15" t="s">
        <v>70</v>
      </c>
      <c r="AV31" s="15" t="s">
        <v>71</v>
      </c>
      <c r="AW31" s="39" t="str">
        <f t="shared" si="10"/>
        <v>R</v>
      </c>
      <c r="AX31" s="18">
        <f t="shared" si="11"/>
        <v>7866.8303999999998</v>
      </c>
      <c r="AY31" s="20">
        <f t="shared" si="12"/>
        <v>28</v>
      </c>
      <c r="AZ31" s="34">
        <v>0</v>
      </c>
      <c r="BA31" s="35">
        <f t="shared" si="13"/>
        <v>0</v>
      </c>
    </row>
    <row r="32" spans="1:53" ht="16.5" customHeight="1" x14ac:dyDescent="0.2">
      <c r="A32">
        <v>3299</v>
      </c>
      <c r="B32" s="13" t="str">
        <f t="shared" si="0"/>
        <v>OverStock</v>
      </c>
      <c r="C32" s="14" t="s">
        <v>250</v>
      </c>
      <c r="D32" s="15" t="s">
        <v>175</v>
      </c>
      <c r="E32" s="16">
        <f t="shared" si="1"/>
        <v>14.7</v>
      </c>
      <c r="F32" s="17">
        <f t="shared" si="2"/>
        <v>39.299999999999997</v>
      </c>
      <c r="G32" s="17">
        <f t="shared" si="3"/>
        <v>8.6</v>
      </c>
      <c r="H32" s="17">
        <f t="shared" si="4"/>
        <v>23</v>
      </c>
      <c r="I32" s="37">
        <f>IFERROR(VLOOKUP(C32,LastWeek!B:Q,8,FALSE),"")</f>
        <v>90000</v>
      </c>
      <c r="J32" s="18">
        <v>60000</v>
      </c>
      <c r="K32" s="18">
        <v>60000</v>
      </c>
      <c r="L32" s="37">
        <f>IFERROR(VLOOKUP(C32,LastWeek!B:Q,11,FALSE),"")</f>
        <v>75475</v>
      </c>
      <c r="M32" s="18">
        <v>102475</v>
      </c>
      <c r="N32" s="19" t="s">
        <v>176</v>
      </c>
      <c r="O32" s="20" t="str">
        <f>IFERROR(VLOOKUP(C32,LastWeek!B:Q,13,FALSE),"")</f>
        <v>MP</v>
      </c>
      <c r="P32" s="16" t="str">
        <f>IFERROR(VLOOKUP(C32,LastWeek!B:Q,14,FALSE),"")</f>
        <v>Checking</v>
      </c>
      <c r="Q32" s="16" t="str">
        <f>IFERROR(VLOOKUP(C32,LastWeek!B:Q,15,FALSE),"")</f>
        <v>Sales</v>
      </c>
      <c r="R32" s="16"/>
      <c r="S32" s="38" t="str">
        <f>IFERROR(VLOOKUP(C32,LastWeek!B:Q,16,FALSE),"")</f>
        <v>FCST:30K/M</v>
      </c>
      <c r="T32" s="18">
        <v>78000</v>
      </c>
      <c r="U32" s="18">
        <v>0</v>
      </c>
      <c r="V32" s="18">
        <v>24475</v>
      </c>
      <c r="W32" s="18">
        <v>0</v>
      </c>
      <c r="X32" s="21">
        <v>162475</v>
      </c>
      <c r="Y32" s="17">
        <v>23.4</v>
      </c>
      <c r="Z32" s="22">
        <v>62.3</v>
      </c>
      <c r="AA32" s="21">
        <v>6948</v>
      </c>
      <c r="AB32" s="18">
        <v>2610</v>
      </c>
      <c r="AC32" s="23">
        <v>0.4</v>
      </c>
      <c r="AD32" s="24">
        <f t="shared" si="5"/>
        <v>50</v>
      </c>
      <c r="AE32" s="18">
        <v>13434</v>
      </c>
      <c r="AF32" s="18">
        <v>2950</v>
      </c>
      <c r="AG32" s="18">
        <v>28267</v>
      </c>
      <c r="AH32" s="18">
        <v>75704</v>
      </c>
      <c r="AI32" s="25">
        <v>7.6200000000000004E-2</v>
      </c>
      <c r="AJ32" s="6">
        <f t="shared" si="6"/>
        <v>4572</v>
      </c>
      <c r="AK32" s="6">
        <f t="shared" si="7"/>
        <v>7808.5950000000003</v>
      </c>
      <c r="AL32" s="6">
        <f t="shared" si="8"/>
        <v>1864.9950000000001</v>
      </c>
      <c r="AM32" s="6">
        <f t="shared" si="9"/>
        <v>12380.595000000001</v>
      </c>
      <c r="AN32" s="6">
        <v>6000</v>
      </c>
      <c r="AO32" s="6">
        <v>9000</v>
      </c>
      <c r="AP32" s="6">
        <v>9000</v>
      </c>
      <c r="AQ32" s="6">
        <v>9000</v>
      </c>
      <c r="AR32" s="6">
        <v>9000</v>
      </c>
      <c r="AS32" s="6">
        <v>9000</v>
      </c>
      <c r="AT32" s="26">
        <v>3715</v>
      </c>
      <c r="AU32" s="15" t="s">
        <v>70</v>
      </c>
      <c r="AV32" s="15" t="s">
        <v>71</v>
      </c>
      <c r="AW32" s="39" t="str">
        <f t="shared" si="10"/>
        <v>R</v>
      </c>
      <c r="AX32" s="18">
        <f t="shared" si="11"/>
        <v>7808.5950000000003</v>
      </c>
      <c r="AY32" s="20">
        <f t="shared" si="12"/>
        <v>29</v>
      </c>
      <c r="AZ32" s="34">
        <v>0</v>
      </c>
      <c r="BA32" s="35">
        <f t="shared" si="13"/>
        <v>0</v>
      </c>
    </row>
    <row r="33" spans="1:53" ht="16.5" customHeight="1" x14ac:dyDescent="0.2">
      <c r="A33">
        <v>956</v>
      </c>
      <c r="B33" s="13" t="str">
        <f t="shared" si="0"/>
        <v>OverStock</v>
      </c>
      <c r="C33" s="14" t="s">
        <v>149</v>
      </c>
      <c r="D33" s="15" t="s">
        <v>73</v>
      </c>
      <c r="E33" s="16">
        <f t="shared" si="1"/>
        <v>29.3</v>
      </c>
      <c r="F33" s="17" t="str">
        <f t="shared" si="2"/>
        <v>--</v>
      </c>
      <c r="G33" s="17">
        <f t="shared" si="3"/>
        <v>93.3</v>
      </c>
      <c r="H33" s="17" t="str">
        <f t="shared" si="4"/>
        <v>--</v>
      </c>
      <c r="I33" s="37">
        <f>IFERROR(VLOOKUP(C33,LastWeek!B:Q,8,FALSE),"")</f>
        <v>66000</v>
      </c>
      <c r="J33" s="18">
        <v>105000</v>
      </c>
      <c r="K33" s="18">
        <v>105000</v>
      </c>
      <c r="L33" s="37">
        <f>IFERROR(VLOOKUP(C33,LastWeek!B:Q,11,FALSE),"")</f>
        <v>6000</v>
      </c>
      <c r="M33" s="18">
        <v>33000</v>
      </c>
      <c r="N33" s="19" t="s">
        <v>69</v>
      </c>
      <c r="O33" s="20" t="str">
        <f>IFERROR(VLOOKUP(C33,LastWeek!B:Q,13,FALSE),"")</f>
        <v>New</v>
      </c>
      <c r="P33" s="16" t="str">
        <f>IFERROR(VLOOKUP(C33,LastWeek!B:Q,14,FALSE),"")</f>
        <v>Checking</v>
      </c>
      <c r="Q33" s="16" t="str">
        <f>IFERROR(VLOOKUP(C33,LastWeek!B:Q,15,FALSE),"")</f>
        <v>Sales</v>
      </c>
      <c r="R33" s="16"/>
      <c r="S33" s="38" t="str">
        <f>IFERROR(VLOOKUP(C33,LastWeek!B:Q,16,FALSE),"")</f>
        <v xml:space="preserve">for new project </v>
      </c>
      <c r="T33" s="18">
        <v>33000</v>
      </c>
      <c r="U33" s="18">
        <v>0</v>
      </c>
      <c r="V33" s="18">
        <v>0</v>
      </c>
      <c r="W33" s="18">
        <v>0</v>
      </c>
      <c r="X33" s="21">
        <v>138000</v>
      </c>
      <c r="Y33" s="17">
        <v>149.30000000000001</v>
      </c>
      <c r="Z33" s="22" t="s">
        <v>66</v>
      </c>
      <c r="AA33" s="21">
        <v>1125</v>
      </c>
      <c r="AB33" s="18" t="s">
        <v>66</v>
      </c>
      <c r="AC33" s="23" t="s">
        <v>86</v>
      </c>
      <c r="AD33" s="24" t="str">
        <f t="shared" si="5"/>
        <v>E</v>
      </c>
      <c r="AE33" s="18" t="s">
        <v>66</v>
      </c>
      <c r="AF33" s="18" t="s">
        <v>66</v>
      </c>
      <c r="AG33" s="18" t="s">
        <v>66</v>
      </c>
      <c r="AH33" s="18" t="s">
        <v>66</v>
      </c>
      <c r="AI33" s="25">
        <v>0.22800000000000001</v>
      </c>
      <c r="AJ33" s="6">
        <f t="shared" si="6"/>
        <v>23940</v>
      </c>
      <c r="AK33" s="6">
        <f t="shared" si="7"/>
        <v>7524</v>
      </c>
      <c r="AL33" s="6">
        <f t="shared" si="8"/>
        <v>0</v>
      </c>
      <c r="AM33" s="6">
        <f t="shared" si="9"/>
        <v>31464</v>
      </c>
      <c r="AN33" s="6">
        <v>3000</v>
      </c>
      <c r="AO33" s="6">
        <v>1000</v>
      </c>
      <c r="AP33" s="6">
        <v>1000</v>
      </c>
      <c r="AQ33" s="6">
        <v>1000</v>
      </c>
      <c r="AR33" s="6">
        <v>1000</v>
      </c>
      <c r="AS33" s="6">
        <v>1000</v>
      </c>
      <c r="AT33" s="26">
        <v>3719</v>
      </c>
      <c r="AU33" s="15" t="s">
        <v>70</v>
      </c>
      <c r="AV33" s="15" t="s">
        <v>71</v>
      </c>
      <c r="AW33" s="39" t="str">
        <f t="shared" si="10"/>
        <v>R</v>
      </c>
      <c r="AX33" s="18">
        <f t="shared" si="11"/>
        <v>7524</v>
      </c>
      <c r="AY33" s="20">
        <f t="shared" si="12"/>
        <v>30</v>
      </c>
      <c r="AZ33" s="34">
        <v>30000</v>
      </c>
      <c r="BA33" s="35">
        <f t="shared" si="13"/>
        <v>6840</v>
      </c>
    </row>
    <row r="34" spans="1:53" ht="16.5" customHeight="1" x14ac:dyDescent="0.2">
      <c r="A34">
        <v>1093</v>
      </c>
      <c r="B34" s="13" t="str">
        <f t="shared" si="0"/>
        <v>OverStock</v>
      </c>
      <c r="C34" s="14" t="s">
        <v>156</v>
      </c>
      <c r="D34" s="15" t="s">
        <v>73</v>
      </c>
      <c r="E34" s="16">
        <f t="shared" si="1"/>
        <v>65.599999999999994</v>
      </c>
      <c r="F34" s="17">
        <f t="shared" si="2"/>
        <v>11.8</v>
      </c>
      <c r="G34" s="17">
        <f t="shared" si="3"/>
        <v>48</v>
      </c>
      <c r="H34" s="17">
        <f t="shared" si="4"/>
        <v>8.6999999999999993</v>
      </c>
      <c r="I34" s="37">
        <f>IFERROR(VLOOKUP(C34,LastWeek!B:Q,8,FALSE),"")</f>
        <v>30000</v>
      </c>
      <c r="J34" s="18">
        <v>30000</v>
      </c>
      <c r="K34" s="18">
        <v>18000</v>
      </c>
      <c r="L34" s="37">
        <f>IFERROR(VLOOKUP(C34,LastWeek!B:Q,11,FALSE),"")</f>
        <v>41000</v>
      </c>
      <c r="M34" s="18">
        <v>41000</v>
      </c>
      <c r="N34" s="19" t="s">
        <v>69</v>
      </c>
      <c r="O34" s="20" t="str">
        <f>IFERROR(VLOOKUP(C34,LastWeek!B:Q,13,FALSE),"")</f>
        <v>MP</v>
      </c>
      <c r="P34" s="16" t="str">
        <f>IFERROR(VLOOKUP(C34,LastWeek!B:Q,14,FALSE),"")</f>
        <v>Checking</v>
      </c>
      <c r="Q34" s="16" t="str">
        <f>IFERROR(VLOOKUP(C34,LastWeek!B:Q,15,FALSE),"")</f>
        <v>Sales</v>
      </c>
      <c r="R34" s="16"/>
      <c r="S34" s="38" t="str">
        <f>IFERROR(VLOOKUP(C34,LastWeek!B:Q,16,FALSE),"")</f>
        <v>FCST:3K/M</v>
      </c>
      <c r="T34" s="18">
        <v>41000</v>
      </c>
      <c r="U34" s="18">
        <v>0</v>
      </c>
      <c r="V34" s="18">
        <v>0</v>
      </c>
      <c r="W34" s="18">
        <v>0</v>
      </c>
      <c r="X34" s="21">
        <v>71000</v>
      </c>
      <c r="Y34" s="17">
        <v>209.6</v>
      </c>
      <c r="Z34" s="22">
        <v>37.799999999999997</v>
      </c>
      <c r="AA34" s="21">
        <v>625</v>
      </c>
      <c r="AB34" s="18">
        <v>3467</v>
      </c>
      <c r="AC34" s="23">
        <v>5.5</v>
      </c>
      <c r="AD34" s="24">
        <f t="shared" si="5"/>
        <v>150</v>
      </c>
      <c r="AE34" s="18">
        <v>803</v>
      </c>
      <c r="AF34" s="18">
        <v>400</v>
      </c>
      <c r="AG34" s="18">
        <v>40100</v>
      </c>
      <c r="AH34" s="18">
        <v>0</v>
      </c>
      <c r="AI34" s="25">
        <v>0.18049999999999999</v>
      </c>
      <c r="AJ34" s="6">
        <f t="shared" si="6"/>
        <v>5415</v>
      </c>
      <c r="AK34" s="6">
        <f t="shared" si="7"/>
        <v>7400.5</v>
      </c>
      <c r="AL34" s="6">
        <f t="shared" si="8"/>
        <v>0</v>
      </c>
      <c r="AM34" s="6">
        <f t="shared" si="9"/>
        <v>12815.5</v>
      </c>
      <c r="AN34" s="6">
        <v>1500</v>
      </c>
      <c r="AO34" s="6">
        <v>3500</v>
      </c>
      <c r="AP34" s="6">
        <v>3500</v>
      </c>
      <c r="AQ34" s="6">
        <v>3500</v>
      </c>
      <c r="AR34" s="6">
        <v>3500</v>
      </c>
      <c r="AS34" s="6">
        <v>3500</v>
      </c>
      <c r="AT34" s="26">
        <v>3719</v>
      </c>
      <c r="AU34" s="15" t="s">
        <v>70</v>
      </c>
      <c r="AV34" s="15" t="s">
        <v>71</v>
      </c>
      <c r="AW34" s="39" t="str">
        <f t="shared" si="10"/>
        <v>R</v>
      </c>
      <c r="AX34" s="18">
        <f t="shared" si="11"/>
        <v>7400.5</v>
      </c>
      <c r="AY34" s="20">
        <f t="shared" si="12"/>
        <v>31</v>
      </c>
      <c r="AZ34" s="34">
        <v>60000</v>
      </c>
      <c r="BA34" s="35">
        <f t="shared" si="13"/>
        <v>10830</v>
      </c>
    </row>
    <row r="35" spans="1:53" ht="16.5" customHeight="1" x14ac:dyDescent="0.2">
      <c r="A35">
        <v>8774</v>
      </c>
      <c r="B35" s="13" t="str">
        <f t="shared" si="0"/>
        <v>OverStock</v>
      </c>
      <c r="C35" s="14" t="s">
        <v>174</v>
      </c>
      <c r="D35" s="15" t="s">
        <v>175</v>
      </c>
      <c r="E35" s="16">
        <f t="shared" si="1"/>
        <v>70</v>
      </c>
      <c r="F35" s="17">
        <f t="shared" si="2"/>
        <v>14</v>
      </c>
      <c r="G35" s="17">
        <f t="shared" si="3"/>
        <v>70.400000000000006</v>
      </c>
      <c r="H35" s="17">
        <f t="shared" si="4"/>
        <v>14.1</v>
      </c>
      <c r="I35" s="37">
        <f>IFERROR(VLOOKUP(C35,LastWeek!B:Q,8,FALSE),"")</f>
        <v>15000</v>
      </c>
      <c r="J35" s="18">
        <v>15000</v>
      </c>
      <c r="K35" s="18">
        <v>10000</v>
      </c>
      <c r="L35" s="37">
        <f>IFERROR(VLOOKUP(C35,LastWeek!B:Q,11,FALSE),"")</f>
        <v>14900</v>
      </c>
      <c r="M35" s="18">
        <v>14900</v>
      </c>
      <c r="N35" s="19" t="s">
        <v>176</v>
      </c>
      <c r="O35" s="20" t="str">
        <f>IFERROR(VLOOKUP(C35,LastWeek!B:Q,13,FALSE),"")</f>
        <v>MP</v>
      </c>
      <c r="P35" s="16" t="str">
        <f>IFERROR(VLOOKUP(C35,LastWeek!B:Q,14,FALSE),"")</f>
        <v>Checking</v>
      </c>
      <c r="Q35" s="16" t="str">
        <f>IFERROR(VLOOKUP(C35,LastWeek!B:Q,15,FALSE),"")</f>
        <v>Sales</v>
      </c>
      <c r="R35" s="16"/>
      <c r="S35" s="38" t="str">
        <f>IFERROR(VLOOKUP(C35,LastWeek!B:Q,16,FALSE),"")</f>
        <v>FCST:5K/M</v>
      </c>
      <c r="T35" s="18">
        <v>14900</v>
      </c>
      <c r="U35" s="18">
        <v>0</v>
      </c>
      <c r="V35" s="18">
        <v>0</v>
      </c>
      <c r="W35" s="18">
        <v>0</v>
      </c>
      <c r="X35" s="21">
        <v>29900</v>
      </c>
      <c r="Y35" s="17">
        <v>140.4</v>
      </c>
      <c r="Z35" s="22">
        <v>28.2</v>
      </c>
      <c r="AA35" s="21">
        <v>213</v>
      </c>
      <c r="AB35" s="18">
        <v>1061</v>
      </c>
      <c r="AC35" s="23">
        <v>5</v>
      </c>
      <c r="AD35" s="24">
        <f t="shared" si="5"/>
        <v>150</v>
      </c>
      <c r="AE35" s="18">
        <v>2045</v>
      </c>
      <c r="AF35" s="18">
        <v>6000</v>
      </c>
      <c r="AG35" s="18">
        <v>1500</v>
      </c>
      <c r="AH35" s="18">
        <v>2000</v>
      </c>
      <c r="AI35" s="25">
        <v>0.49370000000000003</v>
      </c>
      <c r="AJ35" s="6">
        <f t="shared" si="6"/>
        <v>7405.5</v>
      </c>
      <c r="AK35" s="6">
        <f t="shared" si="7"/>
        <v>7356.13</v>
      </c>
      <c r="AL35" s="6">
        <f t="shared" si="8"/>
        <v>0</v>
      </c>
      <c r="AM35" s="6">
        <f t="shared" si="9"/>
        <v>14761.630000000001</v>
      </c>
      <c r="AN35" s="6">
        <v>0</v>
      </c>
      <c r="AO35" s="6">
        <v>5000</v>
      </c>
      <c r="AP35" s="6">
        <v>5000</v>
      </c>
      <c r="AQ35" s="6">
        <v>5000</v>
      </c>
      <c r="AR35" s="6">
        <v>5000</v>
      </c>
      <c r="AS35" s="6">
        <v>5000</v>
      </c>
      <c r="AT35" s="26">
        <v>3715</v>
      </c>
      <c r="AU35" s="15" t="s">
        <v>70</v>
      </c>
      <c r="AV35" s="15" t="s">
        <v>71</v>
      </c>
      <c r="AW35" s="39" t="str">
        <f t="shared" si="10"/>
        <v>R</v>
      </c>
      <c r="AX35" s="18">
        <f t="shared" si="11"/>
        <v>7356.13</v>
      </c>
      <c r="AY35" s="20">
        <f t="shared" si="12"/>
        <v>32</v>
      </c>
      <c r="AZ35" s="34">
        <v>0</v>
      </c>
      <c r="BA35" s="35">
        <f t="shared" si="13"/>
        <v>0</v>
      </c>
    </row>
    <row r="36" spans="1:53" ht="16.5" customHeight="1" x14ac:dyDescent="0.2">
      <c r="A36">
        <v>3375</v>
      </c>
      <c r="B36" s="13" t="str">
        <f t="shared" si="0"/>
        <v>FCST</v>
      </c>
      <c r="C36" s="14" t="s">
        <v>305</v>
      </c>
      <c r="D36" s="15" t="s">
        <v>175</v>
      </c>
      <c r="E36" s="16" t="str">
        <f t="shared" si="1"/>
        <v>前八週無拉料</v>
      </c>
      <c r="F36" s="17">
        <f t="shared" si="2"/>
        <v>20.2</v>
      </c>
      <c r="G36" s="17" t="str">
        <f t="shared" si="3"/>
        <v>--</v>
      </c>
      <c r="H36" s="17">
        <f t="shared" si="4"/>
        <v>12</v>
      </c>
      <c r="I36" s="37">
        <f>IFERROR(VLOOKUP(C36,LastWeek!B:Q,8,FALSE),"")</f>
        <v>10000</v>
      </c>
      <c r="J36" s="18">
        <v>10000</v>
      </c>
      <c r="K36" s="18">
        <v>10000</v>
      </c>
      <c r="L36" s="37">
        <f>IFERROR(VLOOKUP(C36,LastWeek!B:Q,11,FALSE),"")</f>
        <v>16800</v>
      </c>
      <c r="M36" s="18">
        <v>16800</v>
      </c>
      <c r="N36" s="19" t="s">
        <v>176</v>
      </c>
      <c r="O36" s="20" t="str">
        <f>IFERROR(VLOOKUP(C36,LastWeek!B:Q,13,FALSE),"")</f>
        <v>New</v>
      </c>
      <c r="P36" s="16" t="str">
        <f>IFERROR(VLOOKUP(C36,LastWeek!B:Q,14,FALSE),"")</f>
        <v>Checking</v>
      </c>
      <c r="Q36" s="16" t="str">
        <f>IFERROR(VLOOKUP(C36,LastWeek!B:Q,15,FALSE),"")</f>
        <v>Sales</v>
      </c>
      <c r="R36" s="16"/>
      <c r="S36" s="38" t="str">
        <f>IFERROR(VLOOKUP(C36,LastWeek!B:Q,16,FALSE),"")</f>
        <v>FCST: 1K</v>
      </c>
      <c r="T36" s="18">
        <v>16800</v>
      </c>
      <c r="U36" s="18">
        <v>0</v>
      </c>
      <c r="V36" s="18">
        <v>0</v>
      </c>
      <c r="W36" s="18">
        <v>0</v>
      </c>
      <c r="X36" s="21">
        <v>26800</v>
      </c>
      <c r="Y36" s="17" t="s">
        <v>66</v>
      </c>
      <c r="Z36" s="22">
        <v>32.299999999999997</v>
      </c>
      <c r="AA36" s="21">
        <v>0</v>
      </c>
      <c r="AB36" s="18">
        <v>831</v>
      </c>
      <c r="AC36" s="23" t="s">
        <v>82</v>
      </c>
      <c r="AD36" s="24" t="str">
        <f t="shared" si="5"/>
        <v>F</v>
      </c>
      <c r="AE36" s="18">
        <v>1097</v>
      </c>
      <c r="AF36" s="18">
        <v>336</v>
      </c>
      <c r="AG36" s="18">
        <v>6042</v>
      </c>
      <c r="AH36" s="18">
        <v>2748</v>
      </c>
      <c r="AI36" s="25">
        <v>0.41560000000000002</v>
      </c>
      <c r="AJ36" s="6">
        <f t="shared" si="6"/>
        <v>4156</v>
      </c>
      <c r="AK36" s="6">
        <f t="shared" si="7"/>
        <v>6982.0800000000008</v>
      </c>
      <c r="AL36" s="6">
        <f t="shared" si="8"/>
        <v>0</v>
      </c>
      <c r="AM36" s="6">
        <f t="shared" si="9"/>
        <v>11138.08</v>
      </c>
      <c r="AN36" s="6">
        <v>200</v>
      </c>
      <c r="AO36" s="6">
        <v>1000</v>
      </c>
      <c r="AP36" s="6">
        <v>1000</v>
      </c>
      <c r="AQ36" s="6">
        <v>1000</v>
      </c>
      <c r="AR36" s="6">
        <v>1000</v>
      </c>
      <c r="AS36" s="6">
        <v>1000</v>
      </c>
      <c r="AT36" s="26">
        <v>3715</v>
      </c>
      <c r="AU36" s="15" t="s">
        <v>70</v>
      </c>
      <c r="AV36" s="15" t="s">
        <v>71</v>
      </c>
      <c r="AW36" s="39" t="str">
        <f t="shared" si="10"/>
        <v>R</v>
      </c>
      <c r="AX36" s="18">
        <f t="shared" si="11"/>
        <v>6982.0800000000008</v>
      </c>
      <c r="AY36" s="20">
        <f t="shared" si="12"/>
        <v>33</v>
      </c>
      <c r="AZ36" s="34">
        <v>0</v>
      </c>
      <c r="BA36" s="35">
        <f t="shared" si="13"/>
        <v>0</v>
      </c>
    </row>
    <row r="37" spans="1:53" ht="16.5" customHeight="1" x14ac:dyDescent="0.2">
      <c r="A37">
        <v>3293</v>
      </c>
      <c r="B37" s="13" t="str">
        <f t="shared" si="0"/>
        <v>OverStock</v>
      </c>
      <c r="C37" s="14" t="s">
        <v>322</v>
      </c>
      <c r="D37" s="15" t="s">
        <v>175</v>
      </c>
      <c r="E37" s="16">
        <f t="shared" si="1"/>
        <v>13.7</v>
      </c>
      <c r="F37" s="17">
        <f t="shared" si="2"/>
        <v>16.7</v>
      </c>
      <c r="G37" s="17">
        <f t="shared" si="3"/>
        <v>9.6</v>
      </c>
      <c r="H37" s="17">
        <f t="shared" si="4"/>
        <v>11.7</v>
      </c>
      <c r="I37" s="37">
        <f>IFERROR(VLOOKUP(C37,LastWeek!B:Q,8,FALSE),"")</f>
        <v>40000</v>
      </c>
      <c r="J37" s="18">
        <v>20000</v>
      </c>
      <c r="K37" s="18">
        <v>20000</v>
      </c>
      <c r="L37" s="37">
        <f>IFERROR(VLOOKUP(C37,LastWeek!B:Q,11,FALSE),"")</f>
        <v>13404</v>
      </c>
      <c r="M37" s="18">
        <v>28404</v>
      </c>
      <c r="N37" s="19" t="s">
        <v>176</v>
      </c>
      <c r="O37" s="20" t="str">
        <f>IFERROR(VLOOKUP(C37,LastWeek!B:Q,13,FALSE),"")</f>
        <v>MP</v>
      </c>
      <c r="P37" s="16" t="str">
        <f>IFERROR(VLOOKUP(C37,LastWeek!B:Q,14,FALSE),"")</f>
        <v>Checking</v>
      </c>
      <c r="Q37" s="16" t="str">
        <f>IFERROR(VLOOKUP(C37,LastWeek!B:Q,15,FALSE),"")</f>
        <v>Sales</v>
      </c>
      <c r="R37" s="16"/>
      <c r="S37" s="38" t="str">
        <f>IFERROR(VLOOKUP(C37,LastWeek!B:Q,16,FALSE),"")</f>
        <v>FCST:10K/M</v>
      </c>
      <c r="T37" s="18">
        <v>25000</v>
      </c>
      <c r="U37" s="18">
        <v>0</v>
      </c>
      <c r="V37" s="18">
        <v>3404</v>
      </c>
      <c r="W37" s="18">
        <v>0</v>
      </c>
      <c r="X37" s="21">
        <v>48404</v>
      </c>
      <c r="Y37" s="17">
        <v>23.3</v>
      </c>
      <c r="Z37" s="22">
        <v>28.4</v>
      </c>
      <c r="AA37" s="21">
        <v>2075</v>
      </c>
      <c r="AB37" s="18">
        <v>1703</v>
      </c>
      <c r="AC37" s="23">
        <v>0.8</v>
      </c>
      <c r="AD37" s="24">
        <f t="shared" si="5"/>
        <v>100</v>
      </c>
      <c r="AE37" s="18">
        <v>8630</v>
      </c>
      <c r="AF37" s="18">
        <v>3014</v>
      </c>
      <c r="AG37" s="18">
        <v>3680</v>
      </c>
      <c r="AH37" s="18">
        <v>13250</v>
      </c>
      <c r="AI37" s="25">
        <v>0.23899999999999999</v>
      </c>
      <c r="AJ37" s="6">
        <f t="shared" si="6"/>
        <v>4780</v>
      </c>
      <c r="AK37" s="6">
        <f t="shared" si="7"/>
        <v>6788.5559999999996</v>
      </c>
      <c r="AL37" s="6">
        <f t="shared" si="8"/>
        <v>813.55599999999993</v>
      </c>
      <c r="AM37" s="6">
        <f t="shared" si="9"/>
        <v>11568.555999999999</v>
      </c>
      <c r="AN37" s="6">
        <v>5000</v>
      </c>
      <c r="AO37" s="6">
        <v>5000</v>
      </c>
      <c r="AP37" s="6">
        <v>5000</v>
      </c>
      <c r="AQ37" s="6">
        <v>5000</v>
      </c>
      <c r="AR37" s="6">
        <v>5000</v>
      </c>
      <c r="AS37" s="6">
        <v>5000</v>
      </c>
      <c r="AT37" s="26">
        <v>3715</v>
      </c>
      <c r="AU37" s="15" t="s">
        <v>70</v>
      </c>
      <c r="AV37" s="15" t="s">
        <v>71</v>
      </c>
      <c r="AW37" s="39" t="str">
        <f t="shared" si="10"/>
        <v>R</v>
      </c>
      <c r="AX37" s="18">
        <f t="shared" si="11"/>
        <v>6788.5559999999996</v>
      </c>
      <c r="AY37" s="20">
        <f t="shared" si="12"/>
        <v>34</v>
      </c>
      <c r="AZ37" s="34">
        <v>0</v>
      </c>
      <c r="BA37" s="35">
        <f t="shared" si="13"/>
        <v>0</v>
      </c>
    </row>
    <row r="38" spans="1:53" ht="16.5" customHeight="1" x14ac:dyDescent="0.2">
      <c r="A38">
        <v>957</v>
      </c>
      <c r="B38" s="13" t="str">
        <f t="shared" si="0"/>
        <v>OverStock</v>
      </c>
      <c r="C38" s="14" t="s">
        <v>218</v>
      </c>
      <c r="D38" s="15" t="s">
        <v>175</v>
      </c>
      <c r="E38" s="16">
        <f t="shared" si="1"/>
        <v>8.6</v>
      </c>
      <c r="F38" s="17">
        <f t="shared" si="2"/>
        <v>27.6</v>
      </c>
      <c r="G38" s="17">
        <f t="shared" si="3"/>
        <v>9.5</v>
      </c>
      <c r="H38" s="17">
        <f t="shared" si="4"/>
        <v>30.5</v>
      </c>
      <c r="I38" s="37">
        <f>IFERROR(VLOOKUP(C38,LastWeek!B:Q,8,FALSE),"")</f>
        <v>45000</v>
      </c>
      <c r="J38" s="18">
        <v>40000</v>
      </c>
      <c r="K38" s="18">
        <v>10000</v>
      </c>
      <c r="L38" s="37">
        <f>IFERROR(VLOOKUP(C38,LastWeek!B:Q,11,FALSE),"")</f>
        <v>33741</v>
      </c>
      <c r="M38" s="18">
        <v>36241</v>
      </c>
      <c r="N38" s="19" t="s">
        <v>176</v>
      </c>
      <c r="O38" s="20" t="str">
        <f>IFERROR(VLOOKUP(C38,LastWeek!B:Q,13,FALSE),"")</f>
        <v>MP</v>
      </c>
      <c r="P38" s="16" t="str">
        <f>IFERROR(VLOOKUP(C38,LastWeek!B:Q,14,FALSE),"")</f>
        <v>Checking</v>
      </c>
      <c r="Q38" s="16" t="str">
        <f>IFERROR(VLOOKUP(C38,LastWeek!B:Q,15,FALSE),"")</f>
        <v>Sales</v>
      </c>
      <c r="R38" s="16"/>
      <c r="S38" s="38" t="str">
        <f>IFERROR(VLOOKUP(C38,LastWeek!B:Q,16,FALSE),"")</f>
        <v>FCST:15K/M</v>
      </c>
      <c r="T38" s="18">
        <v>32500</v>
      </c>
      <c r="U38" s="18">
        <v>0</v>
      </c>
      <c r="V38" s="18">
        <v>3741</v>
      </c>
      <c r="W38" s="18">
        <v>0</v>
      </c>
      <c r="X38" s="21">
        <v>76241</v>
      </c>
      <c r="Y38" s="17">
        <v>18.100000000000001</v>
      </c>
      <c r="Z38" s="22">
        <v>58.1</v>
      </c>
      <c r="AA38" s="21">
        <v>4220</v>
      </c>
      <c r="AB38" s="18">
        <v>1312</v>
      </c>
      <c r="AC38" s="23">
        <v>0.3</v>
      </c>
      <c r="AD38" s="24">
        <f t="shared" si="5"/>
        <v>50</v>
      </c>
      <c r="AE38" s="18">
        <v>5305</v>
      </c>
      <c r="AF38" s="18">
        <v>0</v>
      </c>
      <c r="AG38" s="18">
        <v>10506</v>
      </c>
      <c r="AH38" s="18">
        <v>21800</v>
      </c>
      <c r="AI38" s="25">
        <v>0.17510000000000001</v>
      </c>
      <c r="AJ38" s="6">
        <f t="shared" si="6"/>
        <v>7004</v>
      </c>
      <c r="AK38" s="6">
        <f t="shared" si="7"/>
        <v>6345.7991000000002</v>
      </c>
      <c r="AL38" s="6">
        <f t="shared" si="8"/>
        <v>655.04910000000007</v>
      </c>
      <c r="AM38" s="6">
        <f t="shared" si="9"/>
        <v>13349.7991</v>
      </c>
      <c r="AN38" s="6">
        <v>5000</v>
      </c>
      <c r="AO38" s="6">
        <v>5000</v>
      </c>
      <c r="AP38" s="6">
        <v>5000</v>
      </c>
      <c r="AQ38" s="6">
        <v>5000</v>
      </c>
      <c r="AR38" s="6">
        <v>5000</v>
      </c>
      <c r="AS38" s="6">
        <v>5000</v>
      </c>
      <c r="AT38" s="26">
        <v>3715</v>
      </c>
      <c r="AU38" s="15" t="s">
        <v>70</v>
      </c>
      <c r="AV38" s="15" t="s">
        <v>71</v>
      </c>
      <c r="AW38" s="39" t="str">
        <f t="shared" si="10"/>
        <v>R</v>
      </c>
      <c r="AX38" s="18">
        <f t="shared" si="11"/>
        <v>6345.7991000000002</v>
      </c>
      <c r="AY38" s="20">
        <f t="shared" si="12"/>
        <v>35</v>
      </c>
      <c r="AZ38" s="34">
        <v>0</v>
      </c>
      <c r="BA38" s="35">
        <f t="shared" si="13"/>
        <v>0</v>
      </c>
    </row>
    <row r="39" spans="1:53" ht="16.5" customHeight="1" x14ac:dyDescent="0.2">
      <c r="A39">
        <v>958</v>
      </c>
      <c r="B39" s="13" t="str">
        <f t="shared" si="0"/>
        <v>OverStock</v>
      </c>
      <c r="C39" s="14" t="s">
        <v>264</v>
      </c>
      <c r="D39" s="15" t="s">
        <v>175</v>
      </c>
      <c r="E39" s="16">
        <f t="shared" si="1"/>
        <v>14.2</v>
      </c>
      <c r="F39" s="17">
        <f t="shared" si="2"/>
        <v>13.3</v>
      </c>
      <c r="G39" s="17">
        <f t="shared" si="3"/>
        <v>12.4</v>
      </c>
      <c r="H39" s="17">
        <f t="shared" si="4"/>
        <v>11.7</v>
      </c>
      <c r="I39" s="37">
        <f>IFERROR(VLOOKUP(C39,LastWeek!B:Q,8,FALSE),"")</f>
        <v>40000</v>
      </c>
      <c r="J39" s="18">
        <v>30000</v>
      </c>
      <c r="K39" s="18">
        <v>20000</v>
      </c>
      <c r="L39" s="37">
        <f>IFERROR(VLOOKUP(C39,LastWeek!B:Q,11,FALSE),"")</f>
        <v>19135</v>
      </c>
      <c r="M39" s="18">
        <v>34135</v>
      </c>
      <c r="N39" s="19" t="s">
        <v>176</v>
      </c>
      <c r="O39" s="20" t="str">
        <f>IFERROR(VLOOKUP(C39,LastWeek!B:Q,13,FALSE),"")</f>
        <v>MP</v>
      </c>
      <c r="P39" s="16" t="str">
        <f>IFERROR(VLOOKUP(C39,LastWeek!B:Q,14,FALSE),"")</f>
        <v>Checking</v>
      </c>
      <c r="Q39" s="16" t="str">
        <f>IFERROR(VLOOKUP(C39,LastWeek!B:Q,15,FALSE),"")</f>
        <v>Sales</v>
      </c>
      <c r="R39" s="16"/>
      <c r="S39" s="38" t="str">
        <f>IFERROR(VLOOKUP(C39,LastWeek!B:Q,16,FALSE),"")</f>
        <v>FCST:10K/M</v>
      </c>
      <c r="T39" s="18">
        <v>20000</v>
      </c>
      <c r="U39" s="18">
        <v>0</v>
      </c>
      <c r="V39" s="18">
        <v>14135</v>
      </c>
      <c r="W39" s="18">
        <v>0</v>
      </c>
      <c r="X39" s="21">
        <v>64135</v>
      </c>
      <c r="Y39" s="17">
        <v>26.6</v>
      </c>
      <c r="Z39" s="22">
        <v>25.1</v>
      </c>
      <c r="AA39" s="21">
        <v>2410</v>
      </c>
      <c r="AB39" s="18">
        <v>2557</v>
      </c>
      <c r="AC39" s="23">
        <v>1.1000000000000001</v>
      </c>
      <c r="AD39" s="24">
        <f t="shared" si="5"/>
        <v>100</v>
      </c>
      <c r="AE39" s="18">
        <v>15357</v>
      </c>
      <c r="AF39" s="18">
        <v>4287</v>
      </c>
      <c r="AG39" s="18">
        <v>10942</v>
      </c>
      <c r="AH39" s="18">
        <v>7891</v>
      </c>
      <c r="AI39" s="25">
        <v>0.18559999999999999</v>
      </c>
      <c r="AJ39" s="6">
        <f t="shared" si="6"/>
        <v>5568</v>
      </c>
      <c r="AK39" s="6">
        <f t="shared" si="7"/>
        <v>6335.4559999999992</v>
      </c>
      <c r="AL39" s="6">
        <f t="shared" si="8"/>
        <v>2623.4559999999997</v>
      </c>
      <c r="AM39" s="6">
        <f t="shared" si="9"/>
        <v>11903.455999999998</v>
      </c>
      <c r="AN39" s="6">
        <v>10000</v>
      </c>
      <c r="AO39" s="6">
        <v>15000</v>
      </c>
      <c r="AP39" s="6">
        <v>15000</v>
      </c>
      <c r="AQ39" s="6">
        <v>15000</v>
      </c>
      <c r="AR39" s="6">
        <v>15000</v>
      </c>
      <c r="AS39" s="6">
        <v>15000</v>
      </c>
      <c r="AT39" s="26">
        <v>3715</v>
      </c>
      <c r="AU39" s="15" t="s">
        <v>70</v>
      </c>
      <c r="AV39" s="15" t="s">
        <v>71</v>
      </c>
      <c r="AW39" s="39" t="str">
        <f t="shared" si="10"/>
        <v>R</v>
      </c>
      <c r="AX39" s="18">
        <f t="shared" si="11"/>
        <v>6335.4559999999992</v>
      </c>
      <c r="AY39" s="20">
        <f t="shared" si="12"/>
        <v>36</v>
      </c>
      <c r="AZ39" s="34">
        <v>0</v>
      </c>
      <c r="BA39" s="35">
        <f t="shared" si="13"/>
        <v>0</v>
      </c>
    </row>
    <row r="40" spans="1:53" ht="16.5" customHeight="1" x14ac:dyDescent="0.2">
      <c r="A40">
        <v>1094</v>
      </c>
      <c r="B40" s="13" t="str">
        <f t="shared" si="0"/>
        <v>ZeroZero</v>
      </c>
      <c r="C40" s="14" t="s">
        <v>308</v>
      </c>
      <c r="D40" s="15" t="s">
        <v>175</v>
      </c>
      <c r="E40" s="16" t="str">
        <f t="shared" si="1"/>
        <v>前八週無拉料</v>
      </c>
      <c r="F40" s="17" t="str">
        <f t="shared" si="2"/>
        <v>--</v>
      </c>
      <c r="G40" s="17" t="str">
        <f t="shared" si="3"/>
        <v>--</v>
      </c>
      <c r="H40" s="17" t="str">
        <f t="shared" si="4"/>
        <v>--</v>
      </c>
      <c r="I40" s="37">
        <f>IFERROR(VLOOKUP(C40,LastWeek!B:Q,8,FALSE),"")</f>
        <v>5000</v>
      </c>
      <c r="J40" s="18">
        <v>5000</v>
      </c>
      <c r="K40" s="18">
        <v>5000</v>
      </c>
      <c r="L40" s="37">
        <f>IFERROR(VLOOKUP(C40,LastWeek!B:Q,11,FALSE),"")</f>
        <v>5000</v>
      </c>
      <c r="M40" s="18">
        <v>5000</v>
      </c>
      <c r="N40" s="19" t="s">
        <v>176</v>
      </c>
      <c r="O40" s="20" t="str">
        <f>IFERROR(VLOOKUP(C40,LastWeek!B:Q,13,FALSE),"")</f>
        <v>MP</v>
      </c>
      <c r="P40" s="16" t="str">
        <f>IFERROR(VLOOKUP(C40,LastWeek!B:Q,14,FALSE),"")</f>
        <v>Checking</v>
      </c>
      <c r="Q40" s="16" t="str">
        <f>IFERROR(VLOOKUP(C40,LastWeek!B:Q,15,FALSE),"")</f>
        <v>Sales</v>
      </c>
      <c r="R40" s="16"/>
      <c r="S40" s="38" t="str">
        <f>IFERROR(VLOOKUP(C40,LastWeek!B:Q,16,FALSE),"")</f>
        <v>FCST:200pcs/M</v>
      </c>
      <c r="T40" s="18">
        <v>5000</v>
      </c>
      <c r="U40" s="18">
        <v>0</v>
      </c>
      <c r="V40" s="18">
        <v>0</v>
      </c>
      <c r="W40" s="18">
        <v>0</v>
      </c>
      <c r="X40" s="21">
        <v>10000</v>
      </c>
      <c r="Y40" s="17" t="s">
        <v>66</v>
      </c>
      <c r="Z40" s="22" t="s">
        <v>66</v>
      </c>
      <c r="AA40" s="21">
        <v>0</v>
      </c>
      <c r="AB40" s="18" t="s">
        <v>66</v>
      </c>
      <c r="AC40" s="23" t="s">
        <v>86</v>
      </c>
      <c r="AD40" s="24" t="str">
        <f t="shared" si="5"/>
        <v>E</v>
      </c>
      <c r="AE40" s="18" t="s">
        <v>66</v>
      </c>
      <c r="AF40" s="18" t="s">
        <v>66</v>
      </c>
      <c r="AG40" s="18" t="s">
        <v>66</v>
      </c>
      <c r="AH40" s="18" t="s">
        <v>66</v>
      </c>
      <c r="AI40" s="25">
        <v>1.1983999999999999</v>
      </c>
      <c r="AJ40" s="6">
        <f t="shared" si="6"/>
        <v>5992</v>
      </c>
      <c r="AK40" s="6">
        <f t="shared" si="7"/>
        <v>5992</v>
      </c>
      <c r="AL40" s="6">
        <f t="shared" si="8"/>
        <v>0</v>
      </c>
      <c r="AM40" s="6">
        <f t="shared" si="9"/>
        <v>11984</v>
      </c>
      <c r="AN40" s="6" t="s">
        <v>66</v>
      </c>
      <c r="AO40" s="6" t="s">
        <v>66</v>
      </c>
      <c r="AP40" s="6" t="s">
        <v>66</v>
      </c>
      <c r="AQ40" s="6" t="s">
        <v>66</v>
      </c>
      <c r="AR40" s="6" t="s">
        <v>66</v>
      </c>
      <c r="AS40" s="6" t="s">
        <v>66</v>
      </c>
      <c r="AT40" s="26">
        <v>3715</v>
      </c>
      <c r="AU40" s="15" t="s">
        <v>70</v>
      </c>
      <c r="AV40" s="15" t="s">
        <v>71</v>
      </c>
      <c r="AW40" s="39" t="str">
        <f t="shared" si="10"/>
        <v>R</v>
      </c>
      <c r="AX40" s="18">
        <f t="shared" si="11"/>
        <v>5992</v>
      </c>
      <c r="AY40" s="20">
        <f t="shared" si="12"/>
        <v>37</v>
      </c>
      <c r="AZ40" s="34">
        <v>0</v>
      </c>
      <c r="BA40" s="35">
        <f t="shared" si="13"/>
        <v>0</v>
      </c>
    </row>
    <row r="41" spans="1:53" ht="16.5" customHeight="1" x14ac:dyDescent="0.2">
      <c r="A41">
        <v>959</v>
      </c>
      <c r="B41" s="13" t="str">
        <f t="shared" si="0"/>
        <v>ZeroZero</v>
      </c>
      <c r="C41" s="14" t="s">
        <v>150</v>
      </c>
      <c r="D41" s="15" t="s">
        <v>73</v>
      </c>
      <c r="E41" s="16" t="str">
        <f t="shared" si="1"/>
        <v>前八週無拉料</v>
      </c>
      <c r="F41" s="17" t="str">
        <f t="shared" si="2"/>
        <v>--</v>
      </c>
      <c r="G41" s="17" t="str">
        <f t="shared" si="3"/>
        <v>--</v>
      </c>
      <c r="H41" s="17" t="str">
        <f t="shared" si="4"/>
        <v>--</v>
      </c>
      <c r="I41" s="37">
        <f>IFERROR(VLOOKUP(C41,LastWeek!B:Q,8,FALSE),"")</f>
        <v>60000</v>
      </c>
      <c r="J41" s="18">
        <v>0</v>
      </c>
      <c r="K41" s="18">
        <v>0</v>
      </c>
      <c r="L41" s="37">
        <f>IFERROR(VLOOKUP(C41,LastWeek!B:Q,11,FALSE),"")</f>
        <v>41950</v>
      </c>
      <c r="M41" s="18">
        <v>32950</v>
      </c>
      <c r="N41" s="19" t="s">
        <v>69</v>
      </c>
      <c r="O41" s="20" t="str">
        <f>IFERROR(VLOOKUP(C41,LastWeek!B:Q,13,FALSE),"")</f>
        <v>New</v>
      </c>
      <c r="P41" s="16" t="str">
        <f>IFERROR(VLOOKUP(C41,LastWeek!B:Q,14,FALSE),"")</f>
        <v>Checking</v>
      </c>
      <c r="Q41" s="16" t="str">
        <f>IFERROR(VLOOKUP(C41,LastWeek!B:Q,15,FALSE),"")</f>
        <v>Sales</v>
      </c>
      <c r="R41" s="16"/>
      <c r="S41" s="38" t="str">
        <f>IFERROR(VLOOKUP(C41,LastWeek!B:Q,16,FALSE),"")</f>
        <v xml:space="preserve">for new project </v>
      </c>
      <c r="T41" s="18">
        <v>32950</v>
      </c>
      <c r="U41" s="18">
        <v>0</v>
      </c>
      <c r="V41" s="18">
        <v>0</v>
      </c>
      <c r="W41" s="18">
        <v>0</v>
      </c>
      <c r="X41" s="21">
        <v>32950</v>
      </c>
      <c r="Y41" s="17" t="s">
        <v>66</v>
      </c>
      <c r="Z41" s="22" t="s">
        <v>66</v>
      </c>
      <c r="AA41" s="21">
        <v>0</v>
      </c>
      <c r="AB41" s="18">
        <v>0</v>
      </c>
      <c r="AC41" s="23" t="s">
        <v>86</v>
      </c>
      <c r="AD41" s="24" t="str">
        <f t="shared" si="5"/>
        <v>E</v>
      </c>
      <c r="AE41" s="18">
        <v>0</v>
      </c>
      <c r="AF41" s="18">
        <v>0</v>
      </c>
      <c r="AG41" s="18">
        <v>0</v>
      </c>
      <c r="AH41" s="18">
        <v>2065</v>
      </c>
      <c r="AI41" s="25">
        <v>0.17580000000000001</v>
      </c>
      <c r="AJ41" s="6">
        <f t="shared" si="6"/>
        <v>0</v>
      </c>
      <c r="AK41" s="6">
        <f t="shared" si="7"/>
        <v>5792.6100000000006</v>
      </c>
      <c r="AL41" s="6">
        <f t="shared" si="8"/>
        <v>0</v>
      </c>
      <c r="AM41" s="6">
        <f t="shared" si="9"/>
        <v>5792.6100000000006</v>
      </c>
      <c r="AN41" s="6" t="s">
        <v>66</v>
      </c>
      <c r="AO41" s="6" t="s">
        <v>66</v>
      </c>
      <c r="AP41" s="6" t="s">
        <v>66</v>
      </c>
      <c r="AQ41" s="6" t="s">
        <v>66</v>
      </c>
      <c r="AR41" s="6" t="s">
        <v>66</v>
      </c>
      <c r="AS41" s="6" t="s">
        <v>66</v>
      </c>
      <c r="AT41" s="26">
        <v>3719</v>
      </c>
      <c r="AU41" s="15" t="s">
        <v>70</v>
      </c>
      <c r="AV41" s="15" t="s">
        <v>71</v>
      </c>
      <c r="AW41" s="39" t="str">
        <f t="shared" si="10"/>
        <v>R</v>
      </c>
      <c r="AX41" s="18">
        <f t="shared" si="11"/>
        <v>5792.6100000000006</v>
      </c>
      <c r="AY41" s="20">
        <f t="shared" si="12"/>
        <v>38</v>
      </c>
      <c r="AZ41" s="34">
        <v>180000</v>
      </c>
      <c r="BA41" s="35">
        <f t="shared" si="13"/>
        <v>31644.000000000004</v>
      </c>
    </row>
    <row r="42" spans="1:53" ht="16.5" customHeight="1" x14ac:dyDescent="0.2">
      <c r="A42">
        <v>3370</v>
      </c>
      <c r="B42" s="13" t="str">
        <f t="shared" si="0"/>
        <v>ZeroZero</v>
      </c>
      <c r="C42" s="14" t="s">
        <v>182</v>
      </c>
      <c r="D42" s="15" t="s">
        <v>183</v>
      </c>
      <c r="E42" s="16" t="str">
        <f t="shared" si="1"/>
        <v>前八週無拉料</v>
      </c>
      <c r="F42" s="17" t="str">
        <f t="shared" si="2"/>
        <v>--</v>
      </c>
      <c r="G42" s="17" t="str">
        <f t="shared" si="3"/>
        <v>--</v>
      </c>
      <c r="H42" s="17" t="str">
        <f t="shared" si="4"/>
        <v>--</v>
      </c>
      <c r="I42" s="37">
        <f>IFERROR(VLOOKUP(C42,LastWeek!B:Q,8,FALSE),"")</f>
        <v>0</v>
      </c>
      <c r="J42" s="18">
        <v>0</v>
      </c>
      <c r="K42" s="18">
        <v>0</v>
      </c>
      <c r="L42" s="37">
        <f>IFERROR(VLOOKUP(C42,LastWeek!B:Q,11,FALSE),"")</f>
        <v>500</v>
      </c>
      <c r="M42" s="18">
        <v>500</v>
      </c>
      <c r="N42" s="19" t="s">
        <v>69</v>
      </c>
      <c r="O42" s="20" t="str">
        <f>IFERROR(VLOOKUP(C42,LastWeek!B:Q,13,FALSE),"")</f>
        <v>MP</v>
      </c>
      <c r="P42" s="16" t="str">
        <f>IFERROR(VLOOKUP(C42,LastWeek!B:Q,14,FALSE),"")</f>
        <v>DD</v>
      </c>
      <c r="Q42" s="16" t="str">
        <f>IFERROR(VLOOKUP(C42,LastWeek!B:Q,15,FALSE),"")</f>
        <v>SalesPM</v>
      </c>
      <c r="R42" s="16"/>
      <c r="S42" s="38" t="str">
        <f>IFERROR(VLOOKUP(C42,LastWeek!B:Q,16,FALSE),"")</f>
        <v xml:space="preserve">2016/12/05 project EOL , plan dumping </v>
      </c>
      <c r="T42" s="18">
        <v>500</v>
      </c>
      <c r="U42" s="18">
        <v>0</v>
      </c>
      <c r="V42" s="18">
        <v>0</v>
      </c>
      <c r="W42" s="18">
        <v>0</v>
      </c>
      <c r="X42" s="21">
        <v>500</v>
      </c>
      <c r="Y42" s="17" t="s">
        <v>66</v>
      </c>
      <c r="Z42" s="22" t="s">
        <v>66</v>
      </c>
      <c r="AA42" s="21">
        <v>0</v>
      </c>
      <c r="AB42" s="18" t="s">
        <v>66</v>
      </c>
      <c r="AC42" s="23" t="s">
        <v>86</v>
      </c>
      <c r="AD42" s="24" t="str">
        <f t="shared" si="5"/>
        <v>E</v>
      </c>
      <c r="AE42" s="18" t="s">
        <v>66</v>
      </c>
      <c r="AF42" s="18" t="s">
        <v>66</v>
      </c>
      <c r="AG42" s="18" t="s">
        <v>66</v>
      </c>
      <c r="AH42" s="18" t="s">
        <v>66</v>
      </c>
      <c r="AI42" s="25">
        <v>11.4</v>
      </c>
      <c r="AJ42" s="6">
        <f t="shared" si="6"/>
        <v>0</v>
      </c>
      <c r="AK42" s="6">
        <f t="shared" si="7"/>
        <v>5700</v>
      </c>
      <c r="AL42" s="6">
        <f t="shared" si="8"/>
        <v>0</v>
      </c>
      <c r="AM42" s="6">
        <f t="shared" si="9"/>
        <v>5700</v>
      </c>
      <c r="AN42" s="6" t="s">
        <v>66</v>
      </c>
      <c r="AO42" s="6" t="s">
        <v>66</v>
      </c>
      <c r="AP42" s="6" t="s">
        <v>66</v>
      </c>
      <c r="AQ42" s="6" t="s">
        <v>66</v>
      </c>
      <c r="AR42" s="6" t="s">
        <v>66</v>
      </c>
      <c r="AS42" s="6" t="s">
        <v>66</v>
      </c>
      <c r="AT42" s="26">
        <v>3719</v>
      </c>
      <c r="AU42" s="15" t="s">
        <v>70</v>
      </c>
      <c r="AV42" s="15" t="s">
        <v>71</v>
      </c>
      <c r="AW42" s="39" t="str">
        <f t="shared" si="10"/>
        <v>R</v>
      </c>
      <c r="AX42" s="18">
        <f t="shared" si="11"/>
        <v>5700</v>
      </c>
      <c r="AY42" s="20">
        <f t="shared" si="12"/>
        <v>39</v>
      </c>
      <c r="AZ42" s="34">
        <v>0</v>
      </c>
      <c r="BA42" s="35">
        <f t="shared" si="13"/>
        <v>0</v>
      </c>
    </row>
    <row r="43" spans="1:53" ht="16.5" customHeight="1" x14ac:dyDescent="0.2">
      <c r="A43">
        <v>961</v>
      </c>
      <c r="B43" s="13" t="str">
        <f t="shared" si="0"/>
        <v>OverStock</v>
      </c>
      <c r="C43" s="14" t="s">
        <v>262</v>
      </c>
      <c r="D43" s="15" t="s">
        <v>175</v>
      </c>
      <c r="E43" s="16">
        <f t="shared" si="1"/>
        <v>60.2</v>
      </c>
      <c r="F43" s="17">
        <f t="shared" si="2"/>
        <v>35.799999999999997</v>
      </c>
      <c r="G43" s="17">
        <f t="shared" si="3"/>
        <v>73</v>
      </c>
      <c r="H43" s="17">
        <f t="shared" si="4"/>
        <v>43.5</v>
      </c>
      <c r="I43" s="37">
        <f>IFERROR(VLOOKUP(C43,LastWeek!B:Q,8,FALSE),"")</f>
        <v>20000</v>
      </c>
      <c r="J43" s="18">
        <v>20000</v>
      </c>
      <c r="K43" s="18">
        <v>20000</v>
      </c>
      <c r="L43" s="37">
        <f>IFERROR(VLOOKUP(C43,LastWeek!B:Q,11,FALSE),"")</f>
        <v>16486</v>
      </c>
      <c r="M43" s="18">
        <v>16486</v>
      </c>
      <c r="N43" s="19" t="s">
        <v>176</v>
      </c>
      <c r="O43" s="20" t="str">
        <f>IFERROR(VLOOKUP(C43,LastWeek!B:Q,13,FALSE),"")</f>
        <v>MP</v>
      </c>
      <c r="P43" s="16" t="str">
        <f>IFERROR(VLOOKUP(C43,LastWeek!B:Q,14,FALSE),"")</f>
        <v>Checking</v>
      </c>
      <c r="Q43" s="16" t="str">
        <f>IFERROR(VLOOKUP(C43,LastWeek!B:Q,15,FALSE),"")</f>
        <v>Sales</v>
      </c>
      <c r="R43" s="16"/>
      <c r="S43" s="38" t="str">
        <f>IFERROR(VLOOKUP(C43,LastWeek!B:Q,16,FALSE),"")</f>
        <v>FCST:3K/M</v>
      </c>
      <c r="T43" s="18">
        <v>10000</v>
      </c>
      <c r="U43" s="18">
        <v>0</v>
      </c>
      <c r="V43" s="18">
        <v>6486</v>
      </c>
      <c r="W43" s="18">
        <v>0</v>
      </c>
      <c r="X43" s="21">
        <v>36486</v>
      </c>
      <c r="Y43" s="17">
        <v>133.19999999999999</v>
      </c>
      <c r="Z43" s="22">
        <v>79.3</v>
      </c>
      <c r="AA43" s="21">
        <v>274</v>
      </c>
      <c r="AB43" s="18">
        <v>460</v>
      </c>
      <c r="AC43" s="23">
        <v>1.7</v>
      </c>
      <c r="AD43" s="24">
        <f t="shared" si="5"/>
        <v>100</v>
      </c>
      <c r="AE43" s="18">
        <v>3190</v>
      </c>
      <c r="AF43" s="18">
        <v>950</v>
      </c>
      <c r="AG43" s="18">
        <v>0</v>
      </c>
      <c r="AH43" s="18">
        <v>322</v>
      </c>
      <c r="AI43" s="25">
        <v>0.32400000000000001</v>
      </c>
      <c r="AJ43" s="6">
        <f t="shared" si="6"/>
        <v>6480</v>
      </c>
      <c r="AK43" s="6">
        <f t="shared" si="7"/>
        <v>5341.4639999999999</v>
      </c>
      <c r="AL43" s="6">
        <f t="shared" si="8"/>
        <v>2101.4639999999999</v>
      </c>
      <c r="AM43" s="6">
        <f t="shared" si="9"/>
        <v>11821.464</v>
      </c>
      <c r="AN43" s="6">
        <v>2000</v>
      </c>
      <c r="AO43" s="6">
        <v>2000</v>
      </c>
      <c r="AP43" s="6">
        <v>2000</v>
      </c>
      <c r="AQ43" s="6">
        <v>2000</v>
      </c>
      <c r="AR43" s="6">
        <v>2000</v>
      </c>
      <c r="AS43" s="6">
        <v>2000</v>
      </c>
      <c r="AT43" s="26">
        <v>3715</v>
      </c>
      <c r="AU43" s="15" t="s">
        <v>70</v>
      </c>
      <c r="AV43" s="15" t="s">
        <v>71</v>
      </c>
      <c r="AW43" s="39" t="str">
        <f t="shared" si="10"/>
        <v>R</v>
      </c>
      <c r="AX43" s="18">
        <f t="shared" si="11"/>
        <v>5341.4639999999999</v>
      </c>
      <c r="AY43" s="20">
        <f t="shared" si="12"/>
        <v>40</v>
      </c>
      <c r="AZ43" s="34">
        <v>0</v>
      </c>
      <c r="BA43" s="35">
        <f t="shared" si="13"/>
        <v>0</v>
      </c>
    </row>
    <row r="44" spans="1:53" ht="16.5" customHeight="1" x14ac:dyDescent="0.2">
      <c r="A44">
        <v>4207</v>
      </c>
      <c r="B44" s="13" t="str">
        <f t="shared" si="0"/>
        <v>ZeroZero</v>
      </c>
      <c r="C44" s="14" t="s">
        <v>181</v>
      </c>
      <c r="D44" s="15" t="s">
        <v>180</v>
      </c>
      <c r="E44" s="16" t="str">
        <f t="shared" si="1"/>
        <v>前八週無拉料</v>
      </c>
      <c r="F44" s="17" t="str">
        <f t="shared" si="2"/>
        <v>--</v>
      </c>
      <c r="G44" s="17" t="str">
        <f t="shared" si="3"/>
        <v>--</v>
      </c>
      <c r="H44" s="17" t="str">
        <f t="shared" si="4"/>
        <v>--</v>
      </c>
      <c r="I44" s="37">
        <f>IFERROR(VLOOKUP(C44,LastWeek!B:Q,8,FALSE),"")</f>
        <v>0</v>
      </c>
      <c r="J44" s="18">
        <v>0</v>
      </c>
      <c r="K44" s="18">
        <v>0</v>
      </c>
      <c r="L44" s="37">
        <f>IFERROR(VLOOKUP(C44,LastWeek!B:Q,11,FALSE),"")</f>
        <v>1820</v>
      </c>
      <c r="M44" s="18">
        <v>1520</v>
      </c>
      <c r="N44" s="19" t="s">
        <v>176</v>
      </c>
      <c r="O44" s="20" t="str">
        <f>IFERROR(VLOOKUP(C44,LastWeek!B:Q,13,FALSE),"")</f>
        <v>New</v>
      </c>
      <c r="P44" s="16" t="str">
        <f>IFERROR(VLOOKUP(C44,LastWeek!B:Q,14,FALSE),"")</f>
        <v>Checking</v>
      </c>
      <c r="Q44" s="16" t="str">
        <f>IFERROR(VLOOKUP(C44,LastWeek!B:Q,15,FALSE),"")</f>
        <v>Sales</v>
      </c>
      <c r="R44" s="16"/>
      <c r="S44" s="38" t="str">
        <f>IFERROR(VLOOKUP(C44,LastWeek!B:Q,16,FALSE),"")</f>
        <v>FCST:1K/M</v>
      </c>
      <c r="T44" s="18">
        <v>1520</v>
      </c>
      <c r="U44" s="18">
        <v>0</v>
      </c>
      <c r="V44" s="18">
        <v>0</v>
      </c>
      <c r="W44" s="18">
        <v>0</v>
      </c>
      <c r="X44" s="21">
        <v>1520</v>
      </c>
      <c r="Y44" s="17" t="s">
        <v>66</v>
      </c>
      <c r="Z44" s="22" t="s">
        <v>66</v>
      </c>
      <c r="AA44" s="21">
        <v>0</v>
      </c>
      <c r="AB44" s="18" t="s">
        <v>66</v>
      </c>
      <c r="AC44" s="23" t="s">
        <v>86</v>
      </c>
      <c r="AD44" s="24" t="str">
        <f t="shared" si="5"/>
        <v>E</v>
      </c>
      <c r="AE44" s="18" t="s">
        <v>66</v>
      </c>
      <c r="AF44" s="18" t="s">
        <v>66</v>
      </c>
      <c r="AG44" s="18" t="s">
        <v>66</v>
      </c>
      <c r="AH44" s="18" t="s">
        <v>66</v>
      </c>
      <c r="AI44" s="25">
        <v>3.4171999999999998</v>
      </c>
      <c r="AJ44" s="6">
        <f t="shared" si="6"/>
        <v>0</v>
      </c>
      <c r="AK44" s="6">
        <f t="shared" si="7"/>
        <v>5194.1439999999993</v>
      </c>
      <c r="AL44" s="6">
        <f t="shared" si="8"/>
        <v>0</v>
      </c>
      <c r="AM44" s="6">
        <f t="shared" si="9"/>
        <v>5194.1439999999993</v>
      </c>
      <c r="AN44" s="6" t="s">
        <v>66</v>
      </c>
      <c r="AO44" s="6" t="s">
        <v>66</v>
      </c>
      <c r="AP44" s="6" t="s">
        <v>66</v>
      </c>
      <c r="AQ44" s="6" t="s">
        <v>66</v>
      </c>
      <c r="AR44" s="6" t="s">
        <v>66</v>
      </c>
      <c r="AS44" s="6" t="s">
        <v>66</v>
      </c>
      <c r="AT44" s="26">
        <v>3715</v>
      </c>
      <c r="AU44" s="15" t="s">
        <v>70</v>
      </c>
      <c r="AV44" s="15" t="s">
        <v>71</v>
      </c>
      <c r="AW44" s="39" t="str">
        <f t="shared" si="10"/>
        <v>R</v>
      </c>
      <c r="AX44" s="18">
        <f t="shared" si="11"/>
        <v>5194.1439999999993</v>
      </c>
      <c r="AY44" s="20">
        <f t="shared" si="12"/>
        <v>41</v>
      </c>
      <c r="AZ44" s="34">
        <v>0</v>
      </c>
      <c r="BA44" s="35">
        <f t="shared" si="13"/>
        <v>0</v>
      </c>
    </row>
    <row r="45" spans="1:53" ht="16.5" customHeight="1" x14ac:dyDescent="0.2">
      <c r="A45">
        <v>4481</v>
      </c>
      <c r="B45" s="13" t="str">
        <f t="shared" si="0"/>
        <v>OverStock</v>
      </c>
      <c r="C45" s="14" t="s">
        <v>210</v>
      </c>
      <c r="D45" s="15" t="s">
        <v>175</v>
      </c>
      <c r="E45" s="16">
        <f t="shared" si="1"/>
        <v>53.5</v>
      </c>
      <c r="F45" s="17">
        <f t="shared" si="2"/>
        <v>29.2</v>
      </c>
      <c r="G45" s="17">
        <f t="shared" si="3"/>
        <v>39.6</v>
      </c>
      <c r="H45" s="17">
        <f t="shared" si="4"/>
        <v>21.6</v>
      </c>
      <c r="I45" s="37">
        <f>IFERROR(VLOOKUP(C45,LastWeek!B:Q,8,FALSE),"")</f>
        <v>30000</v>
      </c>
      <c r="J45" s="18">
        <v>30000</v>
      </c>
      <c r="K45" s="18">
        <v>20000</v>
      </c>
      <c r="L45" s="37">
        <f>IFERROR(VLOOKUP(C45,LastWeek!B:Q,11,FALSE),"")</f>
        <v>33080</v>
      </c>
      <c r="M45" s="18">
        <v>40580</v>
      </c>
      <c r="N45" s="19" t="s">
        <v>176</v>
      </c>
      <c r="O45" s="20" t="str">
        <f>IFERROR(VLOOKUP(C45,LastWeek!B:Q,13,FALSE),"")</f>
        <v>MP</v>
      </c>
      <c r="P45" s="16" t="str">
        <f>IFERROR(VLOOKUP(C45,LastWeek!B:Q,14,FALSE),"")</f>
        <v>Checking</v>
      </c>
      <c r="Q45" s="16" t="str">
        <f>IFERROR(VLOOKUP(C45,LastWeek!B:Q,15,FALSE),"")</f>
        <v>Sales</v>
      </c>
      <c r="R45" s="16"/>
      <c r="S45" s="38" t="str">
        <f>IFERROR(VLOOKUP(C45,LastWeek!B:Q,16,FALSE),"")</f>
        <v>FCST:20K/M</v>
      </c>
      <c r="T45" s="18">
        <v>22500</v>
      </c>
      <c r="U45" s="18">
        <v>0</v>
      </c>
      <c r="V45" s="18">
        <v>18080</v>
      </c>
      <c r="W45" s="18">
        <v>0</v>
      </c>
      <c r="X45" s="21">
        <v>70580</v>
      </c>
      <c r="Y45" s="17">
        <v>93.1</v>
      </c>
      <c r="Z45" s="22">
        <v>50.8</v>
      </c>
      <c r="AA45" s="21">
        <v>758</v>
      </c>
      <c r="AB45" s="18">
        <v>1390</v>
      </c>
      <c r="AC45" s="23">
        <v>1.8</v>
      </c>
      <c r="AD45" s="24">
        <f t="shared" si="5"/>
        <v>100</v>
      </c>
      <c r="AE45" s="18">
        <v>5010</v>
      </c>
      <c r="AF45" s="18">
        <v>3000</v>
      </c>
      <c r="AG45" s="18">
        <v>10500</v>
      </c>
      <c r="AH45" s="18">
        <v>15000</v>
      </c>
      <c r="AI45" s="25">
        <v>0.1212</v>
      </c>
      <c r="AJ45" s="6">
        <f t="shared" si="6"/>
        <v>3636</v>
      </c>
      <c r="AK45" s="6">
        <f t="shared" si="7"/>
        <v>4918.2960000000003</v>
      </c>
      <c r="AL45" s="6">
        <f t="shared" si="8"/>
        <v>2191.2959999999998</v>
      </c>
      <c r="AM45" s="6">
        <f t="shared" si="9"/>
        <v>8554.2960000000003</v>
      </c>
      <c r="AN45" s="6">
        <v>5000</v>
      </c>
      <c r="AO45" s="6">
        <v>10000</v>
      </c>
      <c r="AP45" s="6">
        <v>10000</v>
      </c>
      <c r="AQ45" s="6">
        <v>10000</v>
      </c>
      <c r="AR45" s="6">
        <v>10000</v>
      </c>
      <c r="AS45" s="6">
        <v>10000</v>
      </c>
      <c r="AT45" s="26">
        <v>3715</v>
      </c>
      <c r="AU45" s="15" t="s">
        <v>70</v>
      </c>
      <c r="AV45" s="15" t="s">
        <v>71</v>
      </c>
      <c r="AW45" s="39" t="str">
        <f t="shared" si="10"/>
        <v>R</v>
      </c>
      <c r="AX45" s="18">
        <f t="shared" si="11"/>
        <v>4918.2960000000003</v>
      </c>
      <c r="AY45" s="20">
        <f t="shared" si="12"/>
        <v>42</v>
      </c>
      <c r="AZ45" s="34">
        <v>0</v>
      </c>
      <c r="BA45" s="35">
        <f t="shared" si="13"/>
        <v>0</v>
      </c>
    </row>
    <row r="46" spans="1:53" ht="16.5" customHeight="1" x14ac:dyDescent="0.2">
      <c r="A46">
        <v>3379</v>
      </c>
      <c r="B46" s="13" t="str">
        <f t="shared" si="0"/>
        <v>OverStock</v>
      </c>
      <c r="C46" s="14" t="s">
        <v>286</v>
      </c>
      <c r="D46" s="15" t="s">
        <v>175</v>
      </c>
      <c r="E46" s="16">
        <f t="shared" si="1"/>
        <v>18.7</v>
      </c>
      <c r="F46" s="17">
        <f t="shared" si="2"/>
        <v>13.2</v>
      </c>
      <c r="G46" s="17">
        <f t="shared" si="3"/>
        <v>18.2</v>
      </c>
      <c r="H46" s="17">
        <f t="shared" si="4"/>
        <v>12.9</v>
      </c>
      <c r="I46" s="37">
        <f>IFERROR(VLOOKUP(C46,LastWeek!B:Q,8,FALSE),"")</f>
        <v>12000</v>
      </c>
      <c r="J46" s="18">
        <v>8000</v>
      </c>
      <c r="K46" s="18">
        <v>8000</v>
      </c>
      <c r="L46" s="37">
        <f>IFERROR(VLOOKUP(C46,LastWeek!B:Q,11,FALSE),"")</f>
        <v>6240</v>
      </c>
      <c r="M46" s="18">
        <v>8240</v>
      </c>
      <c r="N46" s="19" t="s">
        <v>176</v>
      </c>
      <c r="O46" s="20" t="str">
        <f>IFERROR(VLOOKUP(C46,LastWeek!B:Q,13,FALSE),"")</f>
        <v>MP</v>
      </c>
      <c r="P46" s="16" t="str">
        <f>IFERROR(VLOOKUP(C46,LastWeek!B:Q,14,FALSE),"")</f>
        <v>Checking</v>
      </c>
      <c r="Q46" s="16" t="str">
        <f>IFERROR(VLOOKUP(C46,LastWeek!B:Q,15,FALSE),"")</f>
        <v>Sales</v>
      </c>
      <c r="R46" s="16"/>
      <c r="S46" s="38" t="str">
        <f>IFERROR(VLOOKUP(C46,LastWeek!B:Q,16,FALSE),"")</f>
        <v>FCST:2K/M</v>
      </c>
      <c r="T46" s="18">
        <v>8240</v>
      </c>
      <c r="U46" s="18">
        <v>0</v>
      </c>
      <c r="V46" s="18">
        <v>0</v>
      </c>
      <c r="W46" s="18">
        <v>0</v>
      </c>
      <c r="X46" s="21">
        <v>16240</v>
      </c>
      <c r="Y46" s="17">
        <v>36.9</v>
      </c>
      <c r="Z46" s="22">
        <v>26.1</v>
      </c>
      <c r="AA46" s="21">
        <v>440</v>
      </c>
      <c r="AB46" s="18">
        <v>622</v>
      </c>
      <c r="AC46" s="23">
        <v>1.4</v>
      </c>
      <c r="AD46" s="24">
        <f t="shared" si="5"/>
        <v>100</v>
      </c>
      <c r="AE46" s="18">
        <v>1600</v>
      </c>
      <c r="AF46" s="18">
        <v>2000</v>
      </c>
      <c r="AG46" s="18">
        <v>4000</v>
      </c>
      <c r="AH46" s="18">
        <v>3000</v>
      </c>
      <c r="AI46" s="25">
        <v>0.52600000000000002</v>
      </c>
      <c r="AJ46" s="6">
        <f t="shared" si="6"/>
        <v>4208</v>
      </c>
      <c r="AK46" s="6">
        <f t="shared" si="7"/>
        <v>4334.24</v>
      </c>
      <c r="AL46" s="6">
        <f t="shared" si="8"/>
        <v>0</v>
      </c>
      <c r="AM46" s="6">
        <f t="shared" si="9"/>
        <v>8542.24</v>
      </c>
      <c r="AN46" s="6" t="s">
        <v>66</v>
      </c>
      <c r="AO46" s="6" t="s">
        <v>66</v>
      </c>
      <c r="AP46" s="6" t="s">
        <v>66</v>
      </c>
      <c r="AQ46" s="6" t="s">
        <v>66</v>
      </c>
      <c r="AR46" s="6" t="s">
        <v>66</v>
      </c>
      <c r="AS46" s="6" t="s">
        <v>66</v>
      </c>
      <c r="AT46" s="26">
        <v>3715</v>
      </c>
      <c r="AU46" s="15" t="s">
        <v>70</v>
      </c>
      <c r="AV46" s="15" t="s">
        <v>71</v>
      </c>
      <c r="AW46" s="39" t="str">
        <f t="shared" si="10"/>
        <v>R</v>
      </c>
      <c r="AX46" s="18">
        <f t="shared" si="11"/>
        <v>4334.24</v>
      </c>
      <c r="AY46" s="20">
        <f t="shared" si="12"/>
        <v>43</v>
      </c>
      <c r="AZ46" s="34">
        <v>0</v>
      </c>
      <c r="BA46" s="35">
        <f t="shared" si="13"/>
        <v>0</v>
      </c>
    </row>
    <row r="47" spans="1:53" ht="16.5" customHeight="1" x14ac:dyDescent="0.2">
      <c r="A47">
        <v>964</v>
      </c>
      <c r="B47" s="13" t="str">
        <f t="shared" si="0"/>
        <v>OverStock</v>
      </c>
      <c r="C47" s="14" t="s">
        <v>199</v>
      </c>
      <c r="D47" s="15" t="s">
        <v>175</v>
      </c>
      <c r="E47" s="16">
        <f t="shared" si="1"/>
        <v>12</v>
      </c>
      <c r="F47" s="17">
        <f t="shared" si="2"/>
        <v>14.5</v>
      </c>
      <c r="G47" s="17">
        <f t="shared" si="3"/>
        <v>17.399999999999999</v>
      </c>
      <c r="H47" s="17">
        <f t="shared" si="4"/>
        <v>21.2</v>
      </c>
      <c r="I47" s="37">
        <f>IFERROR(VLOOKUP(C47,LastWeek!B:Q,8,FALSE),"")</f>
        <v>30000</v>
      </c>
      <c r="J47" s="18">
        <v>60000</v>
      </c>
      <c r="K47" s="18">
        <v>40000</v>
      </c>
      <c r="L47" s="37">
        <f>IFERROR(VLOOKUP(C47,LastWeek!B:Q,11,FALSE),"")</f>
        <v>28715</v>
      </c>
      <c r="M47" s="18">
        <v>41215</v>
      </c>
      <c r="N47" s="19" t="s">
        <v>176</v>
      </c>
      <c r="O47" s="20" t="str">
        <f>IFERROR(VLOOKUP(C47,LastWeek!B:Q,13,FALSE),"")</f>
        <v>MP</v>
      </c>
      <c r="P47" s="16" t="str">
        <f>IFERROR(VLOOKUP(C47,LastWeek!B:Q,14,FALSE),"")</f>
        <v>Checking</v>
      </c>
      <c r="Q47" s="16" t="str">
        <f>IFERROR(VLOOKUP(C47,LastWeek!B:Q,15,FALSE),"")</f>
        <v>Sales</v>
      </c>
      <c r="R47" s="16"/>
      <c r="S47" s="38" t="str">
        <f>IFERROR(VLOOKUP(C47,LastWeek!B:Q,16,FALSE),"")</f>
        <v>FCST:5K/M</v>
      </c>
      <c r="T47" s="18">
        <v>22500</v>
      </c>
      <c r="U47" s="18">
        <v>0</v>
      </c>
      <c r="V47" s="18">
        <v>18715</v>
      </c>
      <c r="W47" s="18">
        <v>0</v>
      </c>
      <c r="X47" s="21">
        <v>101215</v>
      </c>
      <c r="Y47" s="17">
        <v>29.4</v>
      </c>
      <c r="Z47" s="22">
        <v>35.700000000000003</v>
      </c>
      <c r="AA47" s="21">
        <v>3440</v>
      </c>
      <c r="AB47" s="18">
        <v>2836</v>
      </c>
      <c r="AC47" s="23">
        <v>0.8</v>
      </c>
      <c r="AD47" s="24">
        <f t="shared" si="5"/>
        <v>100</v>
      </c>
      <c r="AE47" s="18">
        <v>20692</v>
      </c>
      <c r="AF47" s="18">
        <v>615</v>
      </c>
      <c r="AG47" s="18">
        <v>16617</v>
      </c>
      <c r="AH47" s="18">
        <v>7722</v>
      </c>
      <c r="AI47" s="25">
        <v>0.1043</v>
      </c>
      <c r="AJ47" s="6">
        <f t="shared" si="6"/>
        <v>6258</v>
      </c>
      <c r="AK47" s="6">
        <f t="shared" si="7"/>
        <v>4298.7245000000003</v>
      </c>
      <c r="AL47" s="6">
        <f t="shared" si="8"/>
        <v>1951.9745</v>
      </c>
      <c r="AM47" s="6">
        <f t="shared" si="9"/>
        <v>10556.7245</v>
      </c>
      <c r="AN47" s="6">
        <v>12000</v>
      </c>
      <c r="AO47" s="6">
        <v>15000</v>
      </c>
      <c r="AP47" s="6">
        <v>15000</v>
      </c>
      <c r="AQ47" s="6">
        <v>15000</v>
      </c>
      <c r="AR47" s="6">
        <v>15000</v>
      </c>
      <c r="AS47" s="6">
        <v>15000</v>
      </c>
      <c r="AT47" s="26">
        <v>3715</v>
      </c>
      <c r="AU47" s="15" t="s">
        <v>70</v>
      </c>
      <c r="AV47" s="15" t="s">
        <v>71</v>
      </c>
      <c r="AW47" s="39" t="str">
        <f t="shared" si="10"/>
        <v>R</v>
      </c>
      <c r="AX47" s="18">
        <f t="shared" si="11"/>
        <v>4298.7245000000003</v>
      </c>
      <c r="AY47" s="20">
        <f t="shared" si="12"/>
        <v>44</v>
      </c>
      <c r="AZ47" s="34">
        <v>0</v>
      </c>
      <c r="BA47" s="35">
        <f t="shared" si="13"/>
        <v>0</v>
      </c>
    </row>
    <row r="48" spans="1:53" ht="16.5" customHeight="1" x14ac:dyDescent="0.2">
      <c r="A48">
        <v>965</v>
      </c>
      <c r="B48" s="13" t="str">
        <f t="shared" si="0"/>
        <v>OverStock</v>
      </c>
      <c r="C48" s="14" t="s">
        <v>106</v>
      </c>
      <c r="D48" s="15" t="s">
        <v>73</v>
      </c>
      <c r="E48" s="16">
        <f t="shared" si="1"/>
        <v>37.200000000000003</v>
      </c>
      <c r="F48" s="17">
        <f t="shared" si="2"/>
        <v>10.5</v>
      </c>
      <c r="G48" s="17">
        <f t="shared" si="3"/>
        <v>261.3</v>
      </c>
      <c r="H48" s="17">
        <f t="shared" si="4"/>
        <v>73.5</v>
      </c>
      <c r="I48" s="37">
        <f>IFERROR(VLOOKUP(C48,LastWeek!B:Q,8,FALSE),"")</f>
        <v>71200</v>
      </c>
      <c r="J48" s="18">
        <v>129600</v>
      </c>
      <c r="K48" s="18">
        <v>129600</v>
      </c>
      <c r="L48" s="37">
        <f>IFERROR(VLOOKUP(C48,LastWeek!B:Q,11,FALSE),"")</f>
        <v>23229</v>
      </c>
      <c r="M48" s="18">
        <v>18429</v>
      </c>
      <c r="N48" s="19" t="s">
        <v>69</v>
      </c>
      <c r="O48" s="20" t="str">
        <f>IFERROR(VLOOKUP(C48,LastWeek!B:Q,13,FALSE),"")</f>
        <v>MP</v>
      </c>
      <c r="P48" s="16" t="str">
        <f>IFERROR(VLOOKUP(C48,LastWeek!B:Q,14,FALSE),"")</f>
        <v>Checking</v>
      </c>
      <c r="Q48" s="16" t="str">
        <f>IFERROR(VLOOKUP(C48,LastWeek!B:Q,15,FALSE),"")</f>
        <v>Sales</v>
      </c>
      <c r="R48" s="16"/>
      <c r="S48" s="38" t="str">
        <f>IFERROR(VLOOKUP(C48,LastWeek!B:Q,16,FALSE),"")</f>
        <v>FCST:30K/M</v>
      </c>
      <c r="T48" s="18">
        <v>0</v>
      </c>
      <c r="U48" s="18">
        <v>0</v>
      </c>
      <c r="V48" s="18">
        <v>18429</v>
      </c>
      <c r="W48" s="18">
        <v>0</v>
      </c>
      <c r="X48" s="21">
        <v>148029</v>
      </c>
      <c r="Y48" s="17">
        <v>630.70000000000005</v>
      </c>
      <c r="Z48" s="22">
        <v>177.4</v>
      </c>
      <c r="AA48" s="21">
        <v>496</v>
      </c>
      <c r="AB48" s="18">
        <v>1763</v>
      </c>
      <c r="AC48" s="23">
        <v>3.6</v>
      </c>
      <c r="AD48" s="24">
        <f t="shared" si="5"/>
        <v>150</v>
      </c>
      <c r="AE48" s="18">
        <v>10320</v>
      </c>
      <c r="AF48" s="18">
        <v>4938</v>
      </c>
      <c r="AG48" s="18">
        <v>4932</v>
      </c>
      <c r="AH48" s="18">
        <v>2160</v>
      </c>
      <c r="AI48" s="25">
        <v>0.22800000000000001</v>
      </c>
      <c r="AJ48" s="6">
        <f t="shared" si="6"/>
        <v>29548.799999999999</v>
      </c>
      <c r="AK48" s="6">
        <f t="shared" si="7"/>
        <v>4201.8119999999999</v>
      </c>
      <c r="AL48" s="6">
        <f t="shared" si="8"/>
        <v>4201.8119999999999</v>
      </c>
      <c r="AM48" s="6">
        <f t="shared" si="9"/>
        <v>33750.612000000001</v>
      </c>
      <c r="AN48" s="6">
        <v>6400</v>
      </c>
      <c r="AO48" s="6">
        <v>18000</v>
      </c>
      <c r="AP48" s="6">
        <v>18000</v>
      </c>
      <c r="AQ48" s="6">
        <v>18000</v>
      </c>
      <c r="AR48" s="6">
        <v>18000</v>
      </c>
      <c r="AS48" s="6">
        <v>18000</v>
      </c>
      <c r="AT48" s="26">
        <v>3719</v>
      </c>
      <c r="AU48" s="15" t="s">
        <v>70</v>
      </c>
      <c r="AV48" s="15" t="s">
        <v>71</v>
      </c>
      <c r="AW48" s="39" t="str">
        <f t="shared" si="10"/>
        <v>R</v>
      </c>
      <c r="AX48" s="18">
        <f t="shared" si="11"/>
        <v>4201.8119999999999</v>
      </c>
      <c r="AY48" s="20">
        <f t="shared" si="12"/>
        <v>45</v>
      </c>
      <c r="AZ48" s="34">
        <v>164800</v>
      </c>
      <c r="BA48" s="35">
        <f t="shared" si="13"/>
        <v>37574.400000000001</v>
      </c>
    </row>
    <row r="49" spans="1:53" ht="16.5" customHeight="1" x14ac:dyDescent="0.2">
      <c r="A49">
        <v>966</v>
      </c>
      <c r="B49" s="13" t="str">
        <f t="shared" si="0"/>
        <v>OverStock</v>
      </c>
      <c r="C49" s="14" t="s">
        <v>119</v>
      </c>
      <c r="D49" s="15" t="s">
        <v>73</v>
      </c>
      <c r="E49" s="16">
        <f t="shared" si="1"/>
        <v>36.1</v>
      </c>
      <c r="F49" s="17">
        <f t="shared" si="2"/>
        <v>10.8</v>
      </c>
      <c r="G49" s="17">
        <f t="shared" si="3"/>
        <v>180.5</v>
      </c>
      <c r="H49" s="17">
        <f t="shared" si="4"/>
        <v>54.1</v>
      </c>
      <c r="I49" s="37">
        <f>IFERROR(VLOOKUP(C49,LastWeek!B:Q,8,FALSE),"")</f>
        <v>282500</v>
      </c>
      <c r="J49" s="18">
        <v>282500</v>
      </c>
      <c r="K49" s="18">
        <v>192500</v>
      </c>
      <c r="L49" s="37">
        <f>IFERROR(VLOOKUP(C49,LastWeek!B:Q,11,FALSE),"")</f>
        <v>56473</v>
      </c>
      <c r="M49" s="18">
        <v>56473</v>
      </c>
      <c r="N49" s="19" t="s">
        <v>69</v>
      </c>
      <c r="O49" s="20" t="str">
        <f>IFERROR(VLOOKUP(C49,LastWeek!B:Q,13,FALSE),"")</f>
        <v>MP</v>
      </c>
      <c r="P49" s="16" t="str">
        <f>IFERROR(VLOOKUP(C49,LastWeek!B:Q,14,FALSE),"")</f>
        <v>Checking</v>
      </c>
      <c r="Q49" s="16" t="str">
        <f>IFERROR(VLOOKUP(C49,LastWeek!B:Q,15,FALSE),"")</f>
        <v>Sales</v>
      </c>
      <c r="R49" s="16"/>
      <c r="S49" s="38" t="str">
        <f>IFERROR(VLOOKUP(C49,LastWeek!B:Q,16,FALSE),"")</f>
        <v>FCST:5K/M</v>
      </c>
      <c r="T49" s="18">
        <v>42500</v>
      </c>
      <c r="U49" s="18">
        <v>0</v>
      </c>
      <c r="V49" s="18">
        <v>13973</v>
      </c>
      <c r="W49" s="18">
        <v>0</v>
      </c>
      <c r="X49" s="21">
        <v>338973</v>
      </c>
      <c r="Y49" s="17">
        <v>216.6</v>
      </c>
      <c r="Z49" s="22">
        <v>64.900000000000006</v>
      </c>
      <c r="AA49" s="21">
        <v>1565</v>
      </c>
      <c r="AB49" s="18">
        <v>5222</v>
      </c>
      <c r="AC49" s="23">
        <v>3.3</v>
      </c>
      <c r="AD49" s="24">
        <f t="shared" si="5"/>
        <v>150</v>
      </c>
      <c r="AE49" s="18">
        <v>18000</v>
      </c>
      <c r="AF49" s="18">
        <v>12000</v>
      </c>
      <c r="AG49" s="18">
        <v>30000</v>
      </c>
      <c r="AH49" s="18">
        <v>30000</v>
      </c>
      <c r="AI49" s="25">
        <v>7.4099999999999999E-2</v>
      </c>
      <c r="AJ49" s="6">
        <f t="shared" si="6"/>
        <v>20933.25</v>
      </c>
      <c r="AK49" s="6">
        <f t="shared" si="7"/>
        <v>4184.6493</v>
      </c>
      <c r="AL49" s="6">
        <f t="shared" si="8"/>
        <v>1035.3993</v>
      </c>
      <c r="AM49" s="6">
        <f t="shared" si="9"/>
        <v>25117.899300000001</v>
      </c>
      <c r="AN49" s="6">
        <v>8000</v>
      </c>
      <c r="AO49" s="6">
        <v>8000</v>
      </c>
      <c r="AP49" s="6">
        <v>8000</v>
      </c>
      <c r="AQ49" s="6">
        <v>8000</v>
      </c>
      <c r="AR49" s="6">
        <v>8000</v>
      </c>
      <c r="AS49" s="6">
        <v>8000</v>
      </c>
      <c r="AT49" s="26">
        <v>3719</v>
      </c>
      <c r="AU49" s="15" t="s">
        <v>70</v>
      </c>
      <c r="AV49" s="15" t="s">
        <v>71</v>
      </c>
      <c r="AW49" s="39" t="str">
        <f t="shared" si="10"/>
        <v>R</v>
      </c>
      <c r="AX49" s="18">
        <f t="shared" si="11"/>
        <v>4184.6493</v>
      </c>
      <c r="AY49" s="20">
        <f t="shared" si="12"/>
        <v>46</v>
      </c>
      <c r="AZ49" s="34">
        <v>0</v>
      </c>
      <c r="BA49" s="35">
        <f t="shared" si="13"/>
        <v>0</v>
      </c>
    </row>
    <row r="50" spans="1:53" ht="16.5" customHeight="1" x14ac:dyDescent="0.2">
      <c r="A50">
        <v>967</v>
      </c>
      <c r="B50" s="13" t="str">
        <f t="shared" si="0"/>
        <v>FCST</v>
      </c>
      <c r="C50" s="14" t="s">
        <v>90</v>
      </c>
      <c r="D50" s="15" t="s">
        <v>73</v>
      </c>
      <c r="E50" s="16" t="str">
        <f t="shared" si="1"/>
        <v>前八週無拉料</v>
      </c>
      <c r="F50" s="17">
        <f t="shared" si="2"/>
        <v>141.9</v>
      </c>
      <c r="G50" s="17" t="str">
        <f t="shared" si="3"/>
        <v>--</v>
      </c>
      <c r="H50" s="17">
        <f t="shared" si="4"/>
        <v>229.7</v>
      </c>
      <c r="I50" s="37">
        <f>IFERROR(VLOOKUP(C50,LastWeek!B:Q,8,FALSE),"")</f>
        <v>102000</v>
      </c>
      <c r="J50" s="18">
        <v>102000</v>
      </c>
      <c r="K50" s="18">
        <v>0</v>
      </c>
      <c r="L50" s="37">
        <f>IFERROR(VLOOKUP(C50,LastWeek!B:Q,11,FALSE),"")</f>
        <v>63000</v>
      </c>
      <c r="M50" s="18">
        <v>63000</v>
      </c>
      <c r="N50" s="19" t="s">
        <v>69</v>
      </c>
      <c r="O50" s="20" t="str">
        <f>IFERROR(VLOOKUP(C50,LastWeek!B:Q,13,FALSE),"")</f>
        <v>New</v>
      </c>
      <c r="P50" s="16" t="str">
        <f>IFERROR(VLOOKUP(C50,LastWeek!B:Q,14,FALSE),"")</f>
        <v>Checking</v>
      </c>
      <c r="Q50" s="16" t="str">
        <f>IFERROR(VLOOKUP(C50,LastWeek!B:Q,15,FALSE),"")</f>
        <v>Sales</v>
      </c>
      <c r="R50" s="16"/>
      <c r="S50" s="38" t="str">
        <f>IFERROR(VLOOKUP(C50,LastWeek!B:Q,16,FALSE),"")</f>
        <v>FCST: 9K/M in Mar, HHGRACE wafer</v>
      </c>
      <c r="T50" s="18">
        <v>54000</v>
      </c>
      <c r="U50" s="18">
        <v>0</v>
      </c>
      <c r="V50" s="18">
        <v>9000</v>
      </c>
      <c r="W50" s="18">
        <v>0</v>
      </c>
      <c r="X50" s="21">
        <v>165000</v>
      </c>
      <c r="Y50" s="17" t="s">
        <v>66</v>
      </c>
      <c r="Z50" s="22">
        <v>466.2</v>
      </c>
      <c r="AA50" s="21">
        <v>0</v>
      </c>
      <c r="AB50" s="18">
        <v>444</v>
      </c>
      <c r="AC50" s="23" t="s">
        <v>82</v>
      </c>
      <c r="AD50" s="24" t="str">
        <f t="shared" si="5"/>
        <v>F</v>
      </c>
      <c r="AE50" s="18">
        <v>0</v>
      </c>
      <c r="AF50" s="18">
        <v>0</v>
      </c>
      <c r="AG50" s="18">
        <v>12000</v>
      </c>
      <c r="AH50" s="18">
        <v>0</v>
      </c>
      <c r="AI50" s="25">
        <v>6.4600000000000005E-2</v>
      </c>
      <c r="AJ50" s="6">
        <f t="shared" si="6"/>
        <v>6589.2000000000007</v>
      </c>
      <c r="AK50" s="6">
        <f t="shared" si="7"/>
        <v>4069.8</v>
      </c>
      <c r="AL50" s="6">
        <f t="shared" si="8"/>
        <v>581.40000000000009</v>
      </c>
      <c r="AM50" s="6">
        <f t="shared" si="9"/>
        <v>10659</v>
      </c>
      <c r="AN50" s="6">
        <v>8000</v>
      </c>
      <c r="AO50" s="6">
        <v>14000</v>
      </c>
      <c r="AP50" s="6">
        <v>14000</v>
      </c>
      <c r="AQ50" s="6">
        <v>14000</v>
      </c>
      <c r="AR50" s="6">
        <v>14000</v>
      </c>
      <c r="AS50" s="6">
        <v>14000</v>
      </c>
      <c r="AT50" s="26">
        <v>3719</v>
      </c>
      <c r="AU50" s="15" t="s">
        <v>70</v>
      </c>
      <c r="AV50" s="15" t="s">
        <v>71</v>
      </c>
      <c r="AW50" s="39" t="str">
        <f t="shared" si="10"/>
        <v>R</v>
      </c>
      <c r="AX50" s="18">
        <f t="shared" si="11"/>
        <v>4069.8</v>
      </c>
      <c r="AY50" s="20">
        <f t="shared" si="12"/>
        <v>47</v>
      </c>
      <c r="AZ50" s="34">
        <v>42000</v>
      </c>
      <c r="BA50" s="35">
        <f t="shared" si="13"/>
        <v>2713.2000000000003</v>
      </c>
    </row>
    <row r="51" spans="1:53" ht="16.5" customHeight="1" x14ac:dyDescent="0.2">
      <c r="A51">
        <v>3369</v>
      </c>
      <c r="B51" s="13" t="str">
        <f t="shared" si="0"/>
        <v>OverStock</v>
      </c>
      <c r="C51" s="14" t="s">
        <v>273</v>
      </c>
      <c r="D51" s="15" t="s">
        <v>175</v>
      </c>
      <c r="E51" s="16">
        <f t="shared" si="1"/>
        <v>35.799999999999997</v>
      </c>
      <c r="F51" s="17">
        <f t="shared" si="2"/>
        <v>12.9</v>
      </c>
      <c r="G51" s="17">
        <f t="shared" si="3"/>
        <v>56</v>
      </c>
      <c r="H51" s="17">
        <f t="shared" si="4"/>
        <v>20.2</v>
      </c>
      <c r="I51" s="37">
        <f>IFERROR(VLOOKUP(C51,LastWeek!B:Q,8,FALSE),"")</f>
        <v>60000</v>
      </c>
      <c r="J51" s="18">
        <v>70000</v>
      </c>
      <c r="K51" s="18">
        <v>40000</v>
      </c>
      <c r="L51" s="37">
        <f>IFERROR(VLOOKUP(C51,LastWeek!B:Q,11,FALSE),"")</f>
        <v>54700</v>
      </c>
      <c r="M51" s="18">
        <v>44700</v>
      </c>
      <c r="N51" s="19" t="s">
        <v>176</v>
      </c>
      <c r="O51" s="20" t="str">
        <f>IFERROR(VLOOKUP(C51,LastWeek!B:Q,13,FALSE),"")</f>
        <v>MP</v>
      </c>
      <c r="P51" s="16" t="str">
        <f>IFERROR(VLOOKUP(C51,LastWeek!B:Q,14,FALSE),"")</f>
        <v>Checking</v>
      </c>
      <c r="Q51" s="16" t="str">
        <f>IFERROR(VLOOKUP(C51,LastWeek!B:Q,15,FALSE),"")</f>
        <v>Sales</v>
      </c>
      <c r="R51" s="16"/>
      <c r="S51" s="38" t="str">
        <f>IFERROR(VLOOKUP(C51,LastWeek!B:Q,16,FALSE),"")</f>
        <v>FCST:15K/M</v>
      </c>
      <c r="T51" s="18">
        <v>44700</v>
      </c>
      <c r="U51" s="18">
        <v>0</v>
      </c>
      <c r="V51" s="18">
        <v>0</v>
      </c>
      <c r="W51" s="18">
        <v>0</v>
      </c>
      <c r="X51" s="21">
        <v>114700</v>
      </c>
      <c r="Y51" s="17">
        <v>91.8</v>
      </c>
      <c r="Z51" s="22">
        <v>33.1</v>
      </c>
      <c r="AA51" s="21">
        <v>1250</v>
      </c>
      <c r="AB51" s="18">
        <v>3468</v>
      </c>
      <c r="AC51" s="23">
        <v>2.8</v>
      </c>
      <c r="AD51" s="24">
        <f t="shared" si="5"/>
        <v>150</v>
      </c>
      <c r="AE51" s="18">
        <v>16388</v>
      </c>
      <c r="AF51" s="18">
        <v>9300</v>
      </c>
      <c r="AG51" s="18">
        <v>11040</v>
      </c>
      <c r="AH51" s="18">
        <v>11040</v>
      </c>
      <c r="AI51" s="25">
        <v>8.6599999999999996E-2</v>
      </c>
      <c r="AJ51" s="6">
        <f t="shared" si="6"/>
        <v>6062</v>
      </c>
      <c r="AK51" s="6">
        <f t="shared" si="7"/>
        <v>3871.02</v>
      </c>
      <c r="AL51" s="6">
        <f t="shared" si="8"/>
        <v>0</v>
      </c>
      <c r="AM51" s="6">
        <f t="shared" si="9"/>
        <v>9933.02</v>
      </c>
      <c r="AN51" s="6">
        <v>10000</v>
      </c>
      <c r="AO51" s="6">
        <v>10000</v>
      </c>
      <c r="AP51" s="6">
        <v>10000</v>
      </c>
      <c r="AQ51" s="6">
        <v>10000</v>
      </c>
      <c r="AR51" s="6">
        <v>10000</v>
      </c>
      <c r="AS51" s="6">
        <v>10000</v>
      </c>
      <c r="AT51" s="26">
        <v>3715</v>
      </c>
      <c r="AU51" s="15" t="s">
        <v>70</v>
      </c>
      <c r="AV51" s="15" t="s">
        <v>71</v>
      </c>
      <c r="AW51" s="39" t="str">
        <f t="shared" si="10"/>
        <v>R</v>
      </c>
      <c r="AX51" s="18">
        <f t="shared" si="11"/>
        <v>3871.02</v>
      </c>
      <c r="AY51" s="20">
        <f t="shared" si="12"/>
        <v>48</v>
      </c>
      <c r="AZ51" s="34">
        <v>0</v>
      </c>
      <c r="BA51" s="35">
        <f t="shared" si="13"/>
        <v>0</v>
      </c>
    </row>
    <row r="52" spans="1:53" ht="16.5" customHeight="1" x14ac:dyDescent="0.2">
      <c r="A52">
        <v>1105</v>
      </c>
      <c r="B52" s="13" t="str">
        <f t="shared" si="0"/>
        <v>FCST</v>
      </c>
      <c r="C52" s="14" t="s">
        <v>136</v>
      </c>
      <c r="D52" s="15" t="s">
        <v>73</v>
      </c>
      <c r="E52" s="16" t="str">
        <f t="shared" si="1"/>
        <v>前八週無拉料</v>
      </c>
      <c r="F52" s="17">
        <f t="shared" si="2"/>
        <v>74</v>
      </c>
      <c r="G52" s="17" t="str">
        <f t="shared" si="3"/>
        <v>--</v>
      </c>
      <c r="H52" s="17">
        <f t="shared" si="4"/>
        <v>60</v>
      </c>
      <c r="I52" s="37">
        <f>IFERROR(VLOOKUP(C52,LastWeek!B:Q,8,FALSE),"")</f>
        <v>12000</v>
      </c>
      <c r="J52" s="18">
        <v>12000</v>
      </c>
      <c r="K52" s="18">
        <v>12000</v>
      </c>
      <c r="L52" s="37">
        <f>IFERROR(VLOOKUP(C52,LastWeek!B:Q,11,FALSE),"")</f>
        <v>14800</v>
      </c>
      <c r="M52" s="18">
        <v>14800</v>
      </c>
      <c r="N52" s="19" t="s">
        <v>69</v>
      </c>
      <c r="O52" s="20" t="str">
        <f>IFERROR(VLOOKUP(C52,LastWeek!B:Q,13,FALSE),"")</f>
        <v>New</v>
      </c>
      <c r="P52" s="16" t="str">
        <f>IFERROR(VLOOKUP(C52,LastWeek!B:Q,14,FALSE),"")</f>
        <v>Checking</v>
      </c>
      <c r="Q52" s="16" t="str">
        <f>IFERROR(VLOOKUP(C52,LastWeek!B:Q,15,FALSE),"")</f>
        <v>Sales</v>
      </c>
      <c r="R52" s="16"/>
      <c r="S52" s="38" t="str">
        <f>IFERROR(VLOOKUP(C52,LastWeek!B:Q,16,FALSE),"")</f>
        <v xml:space="preserve">FCST:3K , Push out PBK </v>
      </c>
      <c r="T52" s="18">
        <v>14800</v>
      </c>
      <c r="U52" s="18">
        <v>0</v>
      </c>
      <c r="V52" s="18">
        <v>0</v>
      </c>
      <c r="W52" s="18">
        <v>0</v>
      </c>
      <c r="X52" s="21">
        <v>26800</v>
      </c>
      <c r="Y52" s="17" t="s">
        <v>66</v>
      </c>
      <c r="Z52" s="22">
        <v>479</v>
      </c>
      <c r="AA52" s="21">
        <v>0</v>
      </c>
      <c r="AB52" s="18">
        <v>200</v>
      </c>
      <c r="AC52" s="23" t="s">
        <v>82</v>
      </c>
      <c r="AD52" s="24" t="str">
        <f t="shared" si="5"/>
        <v>F</v>
      </c>
      <c r="AE52" s="18">
        <v>1800</v>
      </c>
      <c r="AF52" s="18">
        <v>0</v>
      </c>
      <c r="AG52" s="18">
        <v>600</v>
      </c>
      <c r="AH52" s="18">
        <v>600</v>
      </c>
      <c r="AI52" s="25">
        <v>0.23749999999999999</v>
      </c>
      <c r="AJ52" s="6">
        <f t="shared" si="6"/>
        <v>2850</v>
      </c>
      <c r="AK52" s="6">
        <f t="shared" si="7"/>
        <v>3515</v>
      </c>
      <c r="AL52" s="6">
        <f t="shared" si="8"/>
        <v>0</v>
      </c>
      <c r="AM52" s="6">
        <f t="shared" si="9"/>
        <v>6365</v>
      </c>
      <c r="AN52" s="6" t="s">
        <v>66</v>
      </c>
      <c r="AO52" s="6" t="s">
        <v>66</v>
      </c>
      <c r="AP52" s="6" t="s">
        <v>66</v>
      </c>
      <c r="AQ52" s="6" t="s">
        <v>66</v>
      </c>
      <c r="AR52" s="6" t="s">
        <v>66</v>
      </c>
      <c r="AS52" s="6" t="s">
        <v>66</v>
      </c>
      <c r="AT52" s="26">
        <v>3719</v>
      </c>
      <c r="AU52" s="15" t="s">
        <v>70</v>
      </c>
      <c r="AV52" s="15" t="s">
        <v>71</v>
      </c>
      <c r="AW52" s="39" t="str">
        <f t="shared" si="10"/>
        <v>R</v>
      </c>
      <c r="AX52" s="18">
        <f t="shared" si="11"/>
        <v>3515</v>
      </c>
      <c r="AY52" s="20">
        <f t="shared" si="12"/>
        <v>49</v>
      </c>
      <c r="AZ52" s="34">
        <v>69000</v>
      </c>
      <c r="BA52" s="35">
        <f t="shared" si="13"/>
        <v>16387.5</v>
      </c>
    </row>
    <row r="53" spans="1:53" ht="16.5" customHeight="1" x14ac:dyDescent="0.2">
      <c r="A53">
        <v>4228</v>
      </c>
      <c r="B53" s="13" t="str">
        <f t="shared" si="0"/>
        <v>ZeroZero</v>
      </c>
      <c r="C53" s="14" t="s">
        <v>277</v>
      </c>
      <c r="D53" s="15" t="s">
        <v>175</v>
      </c>
      <c r="E53" s="16" t="str">
        <f t="shared" si="1"/>
        <v>前八週無拉料</v>
      </c>
      <c r="F53" s="17" t="str">
        <f t="shared" si="2"/>
        <v>--</v>
      </c>
      <c r="G53" s="17" t="str">
        <f t="shared" si="3"/>
        <v>--</v>
      </c>
      <c r="H53" s="17" t="str">
        <f t="shared" si="4"/>
        <v>--</v>
      </c>
      <c r="I53" s="37">
        <f>IFERROR(VLOOKUP(C53,LastWeek!B:Q,8,FALSE),"")</f>
        <v>0</v>
      </c>
      <c r="J53" s="18">
        <v>0</v>
      </c>
      <c r="K53" s="18">
        <v>0</v>
      </c>
      <c r="L53" s="37">
        <f>IFERROR(VLOOKUP(C53,LastWeek!B:Q,11,FALSE),"")</f>
        <v>15305</v>
      </c>
      <c r="M53" s="18">
        <v>5305</v>
      </c>
      <c r="N53" s="19" t="s">
        <v>176</v>
      </c>
      <c r="O53" s="20" t="str">
        <f>IFERROR(VLOOKUP(C53,LastWeek!B:Q,13,FALSE),"")</f>
        <v>New</v>
      </c>
      <c r="P53" s="16" t="str">
        <f>IFERROR(VLOOKUP(C53,LastWeek!B:Q,14,FALSE),"")</f>
        <v>Checking</v>
      </c>
      <c r="Q53" s="16" t="str">
        <f>IFERROR(VLOOKUP(C53,LastWeek!B:Q,15,FALSE),"")</f>
        <v>Sales</v>
      </c>
      <c r="R53" s="16"/>
      <c r="S53" s="38" t="str">
        <f>IFERROR(VLOOKUP(C53,LastWeek!B:Q,16,FALSE),"")</f>
        <v>no demand</v>
      </c>
      <c r="T53" s="18">
        <v>5305</v>
      </c>
      <c r="U53" s="18">
        <v>0</v>
      </c>
      <c r="V53" s="18">
        <v>0</v>
      </c>
      <c r="W53" s="18">
        <v>0</v>
      </c>
      <c r="X53" s="21">
        <v>5305</v>
      </c>
      <c r="Y53" s="17" t="s">
        <v>66</v>
      </c>
      <c r="Z53" s="22" t="s">
        <v>66</v>
      </c>
      <c r="AA53" s="21">
        <v>0</v>
      </c>
      <c r="AB53" s="18" t="s">
        <v>66</v>
      </c>
      <c r="AC53" s="23" t="s">
        <v>86</v>
      </c>
      <c r="AD53" s="24" t="str">
        <f t="shared" si="5"/>
        <v>E</v>
      </c>
      <c r="AE53" s="18" t="s">
        <v>66</v>
      </c>
      <c r="AF53" s="18" t="s">
        <v>66</v>
      </c>
      <c r="AG53" s="18" t="s">
        <v>66</v>
      </c>
      <c r="AH53" s="18" t="s">
        <v>66</v>
      </c>
      <c r="AI53" s="25">
        <v>0.59799999999999998</v>
      </c>
      <c r="AJ53" s="6">
        <f t="shared" si="6"/>
        <v>0</v>
      </c>
      <c r="AK53" s="6">
        <f t="shared" si="7"/>
        <v>3172.39</v>
      </c>
      <c r="AL53" s="6">
        <f t="shared" si="8"/>
        <v>0</v>
      </c>
      <c r="AM53" s="6">
        <f t="shared" si="9"/>
        <v>3172.39</v>
      </c>
      <c r="AN53" s="6" t="s">
        <v>66</v>
      </c>
      <c r="AO53" s="6" t="s">
        <v>66</v>
      </c>
      <c r="AP53" s="6" t="s">
        <v>66</v>
      </c>
      <c r="AQ53" s="6" t="s">
        <v>66</v>
      </c>
      <c r="AR53" s="6" t="s">
        <v>66</v>
      </c>
      <c r="AS53" s="6" t="s">
        <v>66</v>
      </c>
      <c r="AT53" s="26">
        <v>3715</v>
      </c>
      <c r="AU53" s="15" t="s">
        <v>70</v>
      </c>
      <c r="AV53" s="15" t="s">
        <v>71</v>
      </c>
      <c r="AW53" s="39" t="str">
        <f t="shared" si="10"/>
        <v>R</v>
      </c>
      <c r="AX53" s="18">
        <f t="shared" si="11"/>
        <v>3172.39</v>
      </c>
      <c r="AY53" s="20">
        <f t="shared" si="12"/>
        <v>50</v>
      </c>
      <c r="AZ53" s="34">
        <v>0</v>
      </c>
      <c r="BA53" s="35">
        <f t="shared" si="13"/>
        <v>0</v>
      </c>
    </row>
    <row r="54" spans="1:53" ht="16.5" customHeight="1" x14ac:dyDescent="0.2">
      <c r="A54">
        <v>5363</v>
      </c>
      <c r="B54" s="13" t="str">
        <f t="shared" si="0"/>
        <v>OverStock</v>
      </c>
      <c r="C54" s="14" t="s">
        <v>74</v>
      </c>
      <c r="D54" s="15" t="s">
        <v>73</v>
      </c>
      <c r="E54" s="16">
        <f t="shared" si="1"/>
        <v>21.3</v>
      </c>
      <c r="F54" s="17">
        <f t="shared" si="2"/>
        <v>32.1</v>
      </c>
      <c r="G54" s="17">
        <f t="shared" si="3"/>
        <v>16</v>
      </c>
      <c r="H54" s="17">
        <f t="shared" si="4"/>
        <v>24.1</v>
      </c>
      <c r="I54" s="37">
        <f>IFERROR(VLOOKUP(C54,LastWeek!B:Q,8,FALSE),"")</f>
        <v>102000</v>
      </c>
      <c r="J54" s="18">
        <v>72000</v>
      </c>
      <c r="K54" s="18">
        <v>72000</v>
      </c>
      <c r="L54" s="37">
        <f>IFERROR(VLOOKUP(C54,LastWeek!B:Q,11,FALSE),"")</f>
        <v>84000</v>
      </c>
      <c r="M54" s="18">
        <v>96000</v>
      </c>
      <c r="N54" s="19" t="s">
        <v>69</v>
      </c>
      <c r="O54" s="20" t="str">
        <f>IFERROR(VLOOKUP(C54,LastWeek!B:Q,13,FALSE),"")</f>
        <v>MP</v>
      </c>
      <c r="P54" s="16" t="str">
        <f>IFERROR(VLOOKUP(C54,LastWeek!B:Q,14,FALSE),"")</f>
        <v>Checking</v>
      </c>
      <c r="Q54" s="16" t="str">
        <f>IFERROR(VLOOKUP(C54,LastWeek!B:Q,15,FALSE),"")</f>
        <v>Sales</v>
      </c>
      <c r="R54" s="16"/>
      <c r="S54" s="38" t="str">
        <f>IFERROR(VLOOKUP(C54,LastWeek!B:Q,16,FALSE),"")</f>
        <v>FCST:15K/M</v>
      </c>
      <c r="T54" s="18">
        <v>96000</v>
      </c>
      <c r="U54" s="18">
        <v>0</v>
      </c>
      <c r="V54" s="18">
        <v>0</v>
      </c>
      <c r="W54" s="18">
        <v>0</v>
      </c>
      <c r="X54" s="21">
        <v>168000</v>
      </c>
      <c r="Y54" s="17">
        <v>76</v>
      </c>
      <c r="Z54" s="22">
        <v>114.5</v>
      </c>
      <c r="AA54" s="21">
        <v>4500</v>
      </c>
      <c r="AB54" s="18">
        <v>2988</v>
      </c>
      <c r="AC54" s="23">
        <v>0.7</v>
      </c>
      <c r="AD54" s="24">
        <f t="shared" si="5"/>
        <v>100</v>
      </c>
      <c r="AE54" s="18">
        <v>11460</v>
      </c>
      <c r="AF54" s="18">
        <v>6000</v>
      </c>
      <c r="AG54" s="18">
        <v>11430</v>
      </c>
      <c r="AH54" s="18">
        <v>4832</v>
      </c>
      <c r="AI54" s="25">
        <v>3.2300000000000002E-2</v>
      </c>
      <c r="AJ54" s="6">
        <f t="shared" si="6"/>
        <v>2325.6000000000004</v>
      </c>
      <c r="AK54" s="6">
        <f t="shared" si="7"/>
        <v>3100.8</v>
      </c>
      <c r="AL54" s="6">
        <f t="shared" si="8"/>
        <v>0</v>
      </c>
      <c r="AM54" s="6">
        <f t="shared" si="9"/>
        <v>5426.4000000000005</v>
      </c>
      <c r="AN54" s="6">
        <v>13615</v>
      </c>
      <c r="AO54" s="6">
        <v>7110</v>
      </c>
      <c r="AP54" s="6">
        <v>7110</v>
      </c>
      <c r="AQ54" s="6">
        <v>7110</v>
      </c>
      <c r="AR54" s="6">
        <v>7110</v>
      </c>
      <c r="AS54" s="6">
        <v>7110</v>
      </c>
      <c r="AT54" s="26">
        <v>3719</v>
      </c>
      <c r="AU54" s="15" t="s">
        <v>70</v>
      </c>
      <c r="AV54" s="15" t="s">
        <v>71</v>
      </c>
      <c r="AW54" s="39" t="str">
        <f t="shared" si="10"/>
        <v>R</v>
      </c>
      <c r="AX54" s="18">
        <f t="shared" si="11"/>
        <v>3100.8</v>
      </c>
      <c r="AY54" s="20">
        <f t="shared" si="12"/>
        <v>51</v>
      </c>
      <c r="AZ54" s="34">
        <v>174000</v>
      </c>
      <c r="BA54" s="35">
        <f t="shared" si="13"/>
        <v>5620.2000000000007</v>
      </c>
    </row>
    <row r="55" spans="1:53" ht="16.5" customHeight="1" x14ac:dyDescent="0.2">
      <c r="A55">
        <v>969</v>
      </c>
      <c r="B55" s="13" t="str">
        <f t="shared" si="0"/>
        <v>ZeroZero</v>
      </c>
      <c r="C55" s="14" t="s">
        <v>155</v>
      </c>
      <c r="D55" s="15" t="s">
        <v>73</v>
      </c>
      <c r="E55" s="16" t="str">
        <f t="shared" si="1"/>
        <v>前八週無拉料</v>
      </c>
      <c r="F55" s="17" t="str">
        <f t="shared" si="2"/>
        <v>--</v>
      </c>
      <c r="G55" s="17" t="str">
        <f t="shared" si="3"/>
        <v>--</v>
      </c>
      <c r="H55" s="17" t="str">
        <f t="shared" si="4"/>
        <v>--</v>
      </c>
      <c r="I55" s="37">
        <f>IFERROR(VLOOKUP(C55,LastWeek!B:Q,8,FALSE),"")</f>
        <v>0</v>
      </c>
      <c r="J55" s="18">
        <v>0</v>
      </c>
      <c r="K55" s="18">
        <v>0</v>
      </c>
      <c r="L55" s="37">
        <f>IFERROR(VLOOKUP(C55,LastWeek!B:Q,11,FALSE),"")</f>
        <v>5053</v>
      </c>
      <c r="M55" s="18">
        <v>5053</v>
      </c>
      <c r="N55" s="19" t="s">
        <v>69</v>
      </c>
      <c r="O55" s="20" t="str">
        <f>IFERROR(VLOOKUP(C55,LastWeek!B:Q,13,FALSE),"")</f>
        <v>MP</v>
      </c>
      <c r="P55" s="16" t="str">
        <f>IFERROR(VLOOKUP(C55,LastWeek!B:Q,14,FALSE),"")</f>
        <v>Slow</v>
      </c>
      <c r="Q55" s="16" t="str">
        <f>IFERROR(VLOOKUP(C55,LastWeek!B:Q,15,FALSE),"")</f>
        <v>Sales</v>
      </c>
      <c r="R55" s="16"/>
      <c r="S55" s="38" t="str">
        <f>IFERROR(VLOOKUP(C55,LastWeek!B:Q,16,FALSE),"")</f>
        <v>HUB 待轉銷</v>
      </c>
      <c r="T55" s="18">
        <v>0</v>
      </c>
      <c r="U55" s="18">
        <v>0</v>
      </c>
      <c r="V55" s="18">
        <v>5053</v>
      </c>
      <c r="W55" s="18">
        <v>0</v>
      </c>
      <c r="X55" s="21">
        <v>5053</v>
      </c>
      <c r="Y55" s="17" t="s">
        <v>66</v>
      </c>
      <c r="Z55" s="22" t="s">
        <v>66</v>
      </c>
      <c r="AA55" s="21">
        <v>0</v>
      </c>
      <c r="AB55" s="18">
        <v>0</v>
      </c>
      <c r="AC55" s="23" t="s">
        <v>86</v>
      </c>
      <c r="AD55" s="24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25">
        <v>0.60329999999999995</v>
      </c>
      <c r="AJ55" s="6">
        <f t="shared" si="6"/>
        <v>0</v>
      </c>
      <c r="AK55" s="6">
        <f t="shared" si="7"/>
        <v>3048.4748999999997</v>
      </c>
      <c r="AL55" s="6">
        <f t="shared" si="8"/>
        <v>3048.4748999999997</v>
      </c>
      <c r="AM55" s="6">
        <f t="shared" si="9"/>
        <v>3048.4748999999997</v>
      </c>
      <c r="AN55" s="6" t="s">
        <v>66</v>
      </c>
      <c r="AO55" s="6" t="s">
        <v>66</v>
      </c>
      <c r="AP55" s="6" t="s">
        <v>66</v>
      </c>
      <c r="AQ55" s="6" t="s">
        <v>66</v>
      </c>
      <c r="AR55" s="6" t="s">
        <v>66</v>
      </c>
      <c r="AS55" s="6" t="s">
        <v>66</v>
      </c>
      <c r="AT55" s="26">
        <v>3719</v>
      </c>
      <c r="AU55" s="15" t="s">
        <v>70</v>
      </c>
      <c r="AV55" s="15" t="s">
        <v>71</v>
      </c>
      <c r="AW55" s="39" t="str">
        <f t="shared" si="10"/>
        <v>R</v>
      </c>
      <c r="AX55" s="18">
        <f t="shared" si="11"/>
        <v>3048.4748999999997</v>
      </c>
      <c r="AY55" s="20">
        <f t="shared" si="12"/>
        <v>52</v>
      </c>
      <c r="AZ55" s="34">
        <v>0</v>
      </c>
      <c r="BA55" s="35">
        <f t="shared" si="13"/>
        <v>0</v>
      </c>
    </row>
    <row r="56" spans="1:53" ht="16.5" customHeight="1" x14ac:dyDescent="0.2">
      <c r="A56">
        <v>970</v>
      </c>
      <c r="B56" s="13" t="str">
        <f t="shared" si="0"/>
        <v>OverStock</v>
      </c>
      <c r="C56" s="14" t="s">
        <v>87</v>
      </c>
      <c r="D56" s="15" t="s">
        <v>73</v>
      </c>
      <c r="E56" s="16">
        <f t="shared" si="1"/>
        <v>44</v>
      </c>
      <c r="F56" s="17">
        <f t="shared" si="2"/>
        <v>15.1</v>
      </c>
      <c r="G56" s="17">
        <f t="shared" si="3"/>
        <v>280</v>
      </c>
      <c r="H56" s="17">
        <f t="shared" si="4"/>
        <v>96.1</v>
      </c>
      <c r="I56" s="37">
        <f>IFERROR(VLOOKUP(C56,LastWeek!B:Q,8,FALSE),"")</f>
        <v>150000</v>
      </c>
      <c r="J56" s="18">
        <v>210000</v>
      </c>
      <c r="K56" s="18">
        <v>90000</v>
      </c>
      <c r="L56" s="37">
        <f>IFERROR(VLOOKUP(C56,LastWeek!B:Q,11,FALSE),"")</f>
        <v>33000</v>
      </c>
      <c r="M56" s="18">
        <v>33000</v>
      </c>
      <c r="N56" s="19" t="s">
        <v>69</v>
      </c>
      <c r="O56" s="20" t="str">
        <f>IFERROR(VLOOKUP(C56,LastWeek!B:Q,13,FALSE),"")</f>
        <v>MP</v>
      </c>
      <c r="P56" s="16" t="str">
        <f>IFERROR(VLOOKUP(C56,LastWeek!B:Q,14,FALSE),"")</f>
        <v>Checking</v>
      </c>
      <c r="Q56" s="16" t="str">
        <f>IFERROR(VLOOKUP(C56,LastWeek!B:Q,15,FALSE),"")</f>
        <v>Sales</v>
      </c>
      <c r="R56" s="16"/>
      <c r="S56" s="38" t="str">
        <f>IFERROR(VLOOKUP(C56,LastWeek!B:Q,16,FALSE),"")</f>
        <v>FCST:6K/M</v>
      </c>
      <c r="T56" s="18">
        <v>33000</v>
      </c>
      <c r="U56" s="18">
        <v>0</v>
      </c>
      <c r="V56" s="18">
        <v>0</v>
      </c>
      <c r="W56" s="18">
        <v>0</v>
      </c>
      <c r="X56" s="21">
        <v>243000</v>
      </c>
      <c r="Y56" s="17">
        <v>404</v>
      </c>
      <c r="Z56" s="22">
        <v>138.69999999999999</v>
      </c>
      <c r="AA56" s="21">
        <v>750</v>
      </c>
      <c r="AB56" s="18">
        <v>2185</v>
      </c>
      <c r="AC56" s="23">
        <v>2.9</v>
      </c>
      <c r="AD56" s="24">
        <f t="shared" si="5"/>
        <v>150</v>
      </c>
      <c r="AE56" s="18">
        <v>13572</v>
      </c>
      <c r="AF56" s="18">
        <v>5255</v>
      </c>
      <c r="AG56" s="18">
        <v>11815</v>
      </c>
      <c r="AH56" s="18">
        <v>17401</v>
      </c>
      <c r="AI56" s="25">
        <v>9.0300000000000005E-2</v>
      </c>
      <c r="AJ56" s="6">
        <f t="shared" si="6"/>
        <v>18963</v>
      </c>
      <c r="AK56" s="6">
        <f t="shared" si="7"/>
        <v>2979.9</v>
      </c>
      <c r="AL56" s="6">
        <f t="shared" si="8"/>
        <v>0</v>
      </c>
      <c r="AM56" s="6">
        <f t="shared" si="9"/>
        <v>21942.9</v>
      </c>
      <c r="AN56" s="6">
        <v>12308</v>
      </c>
      <c r="AO56" s="6">
        <v>13366</v>
      </c>
      <c r="AP56" s="6">
        <v>13366</v>
      </c>
      <c r="AQ56" s="6">
        <v>13366</v>
      </c>
      <c r="AR56" s="6">
        <v>13366</v>
      </c>
      <c r="AS56" s="6">
        <v>13366</v>
      </c>
      <c r="AT56" s="26">
        <v>3719</v>
      </c>
      <c r="AU56" s="15" t="s">
        <v>70</v>
      </c>
      <c r="AV56" s="15" t="s">
        <v>71</v>
      </c>
      <c r="AW56" s="39" t="str">
        <f t="shared" si="10"/>
        <v>R</v>
      </c>
      <c r="AX56" s="18">
        <f t="shared" si="11"/>
        <v>2979.9</v>
      </c>
      <c r="AY56" s="20">
        <f t="shared" si="12"/>
        <v>53</v>
      </c>
      <c r="AZ56" s="34">
        <v>60000</v>
      </c>
      <c r="BA56" s="35">
        <f t="shared" si="13"/>
        <v>5418</v>
      </c>
    </row>
    <row r="57" spans="1:53" ht="16.5" customHeight="1" x14ac:dyDescent="0.2">
      <c r="A57">
        <v>5147</v>
      </c>
      <c r="B57" s="13" t="str">
        <f t="shared" si="0"/>
        <v>OverStock</v>
      </c>
      <c r="C57" s="14" t="s">
        <v>284</v>
      </c>
      <c r="D57" s="15" t="s">
        <v>175</v>
      </c>
      <c r="E57" s="16">
        <f t="shared" si="1"/>
        <v>92.2</v>
      </c>
      <c r="F57" s="17">
        <f t="shared" si="2"/>
        <v>8.1</v>
      </c>
      <c r="G57" s="17">
        <f t="shared" si="3"/>
        <v>361.7</v>
      </c>
      <c r="H57" s="17">
        <f t="shared" si="4"/>
        <v>31.8</v>
      </c>
      <c r="I57" s="37">
        <f>IFERROR(VLOOKUP(C57,LastWeek!B:Q,8,FALSE),"")</f>
        <v>115000</v>
      </c>
      <c r="J57" s="18">
        <v>85000</v>
      </c>
      <c r="K57" s="18">
        <v>0</v>
      </c>
      <c r="L57" s="37">
        <f>IFERROR(VLOOKUP(C57,LastWeek!B:Q,11,FALSE),"")</f>
        <v>2658</v>
      </c>
      <c r="M57" s="18">
        <v>21658</v>
      </c>
      <c r="N57" s="19" t="s">
        <v>176</v>
      </c>
      <c r="O57" s="20" t="str">
        <f>IFERROR(VLOOKUP(C57,LastWeek!B:Q,13,FALSE),"")</f>
        <v>New</v>
      </c>
      <c r="P57" s="16" t="str">
        <f>IFERROR(VLOOKUP(C57,LastWeek!B:Q,14,FALSE),"")</f>
        <v>Checking</v>
      </c>
      <c r="Q57" s="16" t="str">
        <f>IFERROR(VLOOKUP(C57,LastWeek!B:Q,15,FALSE),"")</f>
        <v>Sales</v>
      </c>
      <c r="R57" s="16"/>
      <c r="S57" s="38" t="str">
        <f>IFERROR(VLOOKUP(C57,LastWeek!B:Q,16,FALSE),"")</f>
        <v>for new project</v>
      </c>
      <c r="T57" s="18">
        <v>19000</v>
      </c>
      <c r="U57" s="18">
        <v>0</v>
      </c>
      <c r="V57" s="18">
        <v>2658</v>
      </c>
      <c r="W57" s="18">
        <v>0</v>
      </c>
      <c r="X57" s="21">
        <v>106658</v>
      </c>
      <c r="Y57" s="17">
        <v>453.9</v>
      </c>
      <c r="Z57" s="22">
        <v>40</v>
      </c>
      <c r="AA57" s="21">
        <v>235</v>
      </c>
      <c r="AB57" s="18">
        <v>2669</v>
      </c>
      <c r="AC57" s="23">
        <v>11.4</v>
      </c>
      <c r="AD57" s="24">
        <f t="shared" si="5"/>
        <v>150</v>
      </c>
      <c r="AE57" s="18">
        <v>7490</v>
      </c>
      <c r="AF57" s="18">
        <v>6535</v>
      </c>
      <c r="AG57" s="18">
        <v>18500</v>
      </c>
      <c r="AH57" s="18">
        <v>0</v>
      </c>
      <c r="AI57" s="25">
        <v>0.1363</v>
      </c>
      <c r="AJ57" s="6">
        <f t="shared" si="6"/>
        <v>11585.5</v>
      </c>
      <c r="AK57" s="6">
        <f t="shared" si="7"/>
        <v>2951.9854</v>
      </c>
      <c r="AL57" s="6">
        <f t="shared" si="8"/>
        <v>362.28540000000004</v>
      </c>
      <c r="AM57" s="6">
        <f t="shared" si="9"/>
        <v>14537.4854</v>
      </c>
      <c r="AN57" s="6" t="s">
        <v>66</v>
      </c>
      <c r="AO57" s="6" t="s">
        <v>66</v>
      </c>
      <c r="AP57" s="6" t="s">
        <v>66</v>
      </c>
      <c r="AQ57" s="6" t="s">
        <v>66</v>
      </c>
      <c r="AR57" s="6" t="s">
        <v>66</v>
      </c>
      <c r="AS57" s="6" t="s">
        <v>66</v>
      </c>
      <c r="AT57" s="26">
        <v>3715</v>
      </c>
      <c r="AU57" s="15" t="s">
        <v>70</v>
      </c>
      <c r="AV57" s="15" t="s">
        <v>71</v>
      </c>
      <c r="AW57" s="39" t="str">
        <f t="shared" si="10"/>
        <v>R</v>
      </c>
      <c r="AX57" s="18">
        <f t="shared" si="11"/>
        <v>2951.9854</v>
      </c>
      <c r="AY57" s="20">
        <f t="shared" si="12"/>
        <v>54</v>
      </c>
      <c r="AZ57" s="34">
        <v>0</v>
      </c>
      <c r="BA57" s="35">
        <f t="shared" si="13"/>
        <v>0</v>
      </c>
    </row>
    <row r="58" spans="1:53" ht="16.5" customHeight="1" x14ac:dyDescent="0.2">
      <c r="A58">
        <v>972</v>
      </c>
      <c r="B58" s="13" t="str">
        <f t="shared" si="0"/>
        <v>ZeroZero</v>
      </c>
      <c r="C58" s="14" t="s">
        <v>304</v>
      </c>
      <c r="D58" s="15" t="s">
        <v>175</v>
      </c>
      <c r="E58" s="16" t="str">
        <f t="shared" si="1"/>
        <v>前八週無拉料</v>
      </c>
      <c r="F58" s="17" t="str">
        <f t="shared" si="2"/>
        <v>--</v>
      </c>
      <c r="G58" s="17" t="str">
        <f t="shared" si="3"/>
        <v>--</v>
      </c>
      <c r="H58" s="17" t="str">
        <f t="shared" si="4"/>
        <v>--</v>
      </c>
      <c r="I58" s="37">
        <f>IFERROR(VLOOKUP(C58,LastWeek!B:Q,8,FALSE),"")</f>
        <v>0</v>
      </c>
      <c r="J58" s="18">
        <v>0</v>
      </c>
      <c r="K58" s="18">
        <v>0</v>
      </c>
      <c r="L58" s="37">
        <f>IFERROR(VLOOKUP(C58,LastWeek!B:Q,11,FALSE),"")</f>
        <v>5000</v>
      </c>
      <c r="M58" s="18">
        <v>5000</v>
      </c>
      <c r="N58" s="19" t="s">
        <v>176</v>
      </c>
      <c r="O58" s="20" t="str">
        <f>IFERROR(VLOOKUP(C58,LastWeek!B:Q,13,FALSE),"")</f>
        <v>MP</v>
      </c>
      <c r="P58" s="16" t="str">
        <f>IFERROR(VLOOKUP(C58,LastWeek!B:Q,14,FALSE),"")</f>
        <v>Checking</v>
      </c>
      <c r="Q58" s="16" t="str">
        <f>IFERROR(VLOOKUP(C58,LastWeek!B:Q,15,FALSE),"")</f>
        <v>Sales</v>
      </c>
      <c r="R58" s="16"/>
      <c r="S58" s="38" t="str">
        <f>IFERROR(VLOOKUP(C58,LastWeek!B:Q,16,FALSE),"")</f>
        <v>prepare for lighting new project</v>
      </c>
      <c r="T58" s="18">
        <v>5000</v>
      </c>
      <c r="U58" s="18">
        <v>0</v>
      </c>
      <c r="V58" s="18">
        <v>0</v>
      </c>
      <c r="W58" s="18">
        <v>0</v>
      </c>
      <c r="X58" s="21">
        <v>5000</v>
      </c>
      <c r="Y58" s="17" t="s">
        <v>66</v>
      </c>
      <c r="Z58" s="22" t="s">
        <v>66</v>
      </c>
      <c r="AA58" s="21">
        <v>0</v>
      </c>
      <c r="AB58" s="18" t="s">
        <v>66</v>
      </c>
      <c r="AC58" s="23" t="s">
        <v>86</v>
      </c>
      <c r="AD58" s="24" t="str">
        <f t="shared" si="5"/>
        <v>E</v>
      </c>
      <c r="AE58" s="18" t="s">
        <v>66</v>
      </c>
      <c r="AF58" s="18" t="s">
        <v>66</v>
      </c>
      <c r="AG58" s="18" t="s">
        <v>66</v>
      </c>
      <c r="AH58" s="18" t="s">
        <v>66</v>
      </c>
      <c r="AI58" s="25">
        <v>0.54339999999999999</v>
      </c>
      <c r="AJ58" s="6">
        <f t="shared" si="6"/>
        <v>0</v>
      </c>
      <c r="AK58" s="6">
        <f t="shared" si="7"/>
        <v>2717</v>
      </c>
      <c r="AL58" s="6">
        <f t="shared" si="8"/>
        <v>0</v>
      </c>
      <c r="AM58" s="6">
        <f t="shared" si="9"/>
        <v>2717</v>
      </c>
      <c r="AN58" s="6" t="s">
        <v>66</v>
      </c>
      <c r="AO58" s="6" t="s">
        <v>66</v>
      </c>
      <c r="AP58" s="6" t="s">
        <v>66</v>
      </c>
      <c r="AQ58" s="6" t="s">
        <v>66</v>
      </c>
      <c r="AR58" s="6" t="s">
        <v>66</v>
      </c>
      <c r="AS58" s="6" t="s">
        <v>66</v>
      </c>
      <c r="AT58" s="26">
        <v>3715</v>
      </c>
      <c r="AU58" s="15" t="s">
        <v>70</v>
      </c>
      <c r="AV58" s="15" t="s">
        <v>71</v>
      </c>
      <c r="AW58" s="39" t="str">
        <f t="shared" si="10"/>
        <v>R</v>
      </c>
      <c r="AX58" s="18">
        <f t="shared" si="11"/>
        <v>2717</v>
      </c>
      <c r="AY58" s="20">
        <f t="shared" si="12"/>
        <v>55</v>
      </c>
      <c r="AZ58" s="34">
        <v>0</v>
      </c>
      <c r="BA58" s="35">
        <f t="shared" si="13"/>
        <v>0</v>
      </c>
    </row>
    <row r="59" spans="1:53" ht="16.5" customHeight="1" x14ac:dyDescent="0.2">
      <c r="A59">
        <v>973</v>
      </c>
      <c r="B59" s="13" t="str">
        <f t="shared" si="0"/>
        <v>OverStock</v>
      </c>
      <c r="C59" s="14" t="s">
        <v>102</v>
      </c>
      <c r="D59" s="15" t="s">
        <v>73</v>
      </c>
      <c r="E59" s="16">
        <f t="shared" si="1"/>
        <v>48</v>
      </c>
      <c r="F59" s="17">
        <f t="shared" si="2"/>
        <v>111.1</v>
      </c>
      <c r="G59" s="17">
        <f t="shared" si="3"/>
        <v>16</v>
      </c>
      <c r="H59" s="17">
        <f t="shared" si="4"/>
        <v>37</v>
      </c>
      <c r="I59" s="37">
        <f>IFERROR(VLOOKUP(C59,LastWeek!B:Q,8,FALSE),"")</f>
        <v>48000</v>
      </c>
      <c r="J59" s="18">
        <v>18000</v>
      </c>
      <c r="K59" s="18">
        <v>18000</v>
      </c>
      <c r="L59" s="37">
        <f>IFERROR(VLOOKUP(C59,LastWeek!B:Q,11,FALSE),"")</f>
        <v>24000</v>
      </c>
      <c r="M59" s="18">
        <v>54000</v>
      </c>
      <c r="N59" s="19" t="s">
        <v>69</v>
      </c>
      <c r="O59" s="20" t="str">
        <f>IFERROR(VLOOKUP(C59,LastWeek!B:Q,13,FALSE),"")</f>
        <v>MP</v>
      </c>
      <c r="P59" s="16" t="str">
        <f>IFERROR(VLOOKUP(C59,LastWeek!B:Q,14,FALSE),"")</f>
        <v>Checking</v>
      </c>
      <c r="Q59" s="16" t="str">
        <f>IFERROR(VLOOKUP(C59,LastWeek!B:Q,15,FALSE),"")</f>
        <v>Sales</v>
      </c>
      <c r="R59" s="16"/>
      <c r="S59" s="38" t="str">
        <f>IFERROR(VLOOKUP(C59,LastWeek!B:Q,16,FALSE),"")</f>
        <v>FCST:3K/Q</v>
      </c>
      <c r="T59" s="18">
        <v>54000</v>
      </c>
      <c r="U59" s="18">
        <v>0</v>
      </c>
      <c r="V59" s="18">
        <v>0</v>
      </c>
      <c r="W59" s="18">
        <v>0</v>
      </c>
      <c r="X59" s="21">
        <v>72000</v>
      </c>
      <c r="Y59" s="17">
        <v>74.7</v>
      </c>
      <c r="Z59" s="22">
        <v>172.8</v>
      </c>
      <c r="AA59" s="21">
        <v>1125</v>
      </c>
      <c r="AB59" s="18">
        <v>486</v>
      </c>
      <c r="AC59" s="23">
        <v>0.4</v>
      </c>
      <c r="AD59" s="24">
        <f t="shared" si="5"/>
        <v>50</v>
      </c>
      <c r="AE59" s="18">
        <v>2782</v>
      </c>
      <c r="AF59" s="18">
        <v>1590</v>
      </c>
      <c r="AG59" s="18">
        <v>0</v>
      </c>
      <c r="AH59" s="18">
        <v>350</v>
      </c>
      <c r="AI59" s="25">
        <v>4.7E-2</v>
      </c>
      <c r="AJ59" s="6">
        <f t="shared" si="6"/>
        <v>846</v>
      </c>
      <c r="AK59" s="6">
        <f t="shared" si="7"/>
        <v>2538</v>
      </c>
      <c r="AL59" s="6">
        <f t="shared" si="8"/>
        <v>0</v>
      </c>
      <c r="AM59" s="6">
        <f t="shared" si="9"/>
        <v>3384</v>
      </c>
      <c r="AN59" s="6">
        <v>200</v>
      </c>
      <c r="AO59" s="6">
        <v>650</v>
      </c>
      <c r="AP59" s="6">
        <v>650</v>
      </c>
      <c r="AQ59" s="6">
        <v>650</v>
      </c>
      <c r="AR59" s="6">
        <v>650</v>
      </c>
      <c r="AS59" s="6">
        <v>650</v>
      </c>
      <c r="AT59" s="26">
        <v>3719</v>
      </c>
      <c r="AU59" s="15" t="s">
        <v>70</v>
      </c>
      <c r="AV59" s="15" t="s">
        <v>71</v>
      </c>
      <c r="AW59" s="39" t="str">
        <f t="shared" si="10"/>
        <v>R</v>
      </c>
      <c r="AX59" s="18">
        <f t="shared" si="11"/>
        <v>2538</v>
      </c>
      <c r="AY59" s="20">
        <f t="shared" si="12"/>
        <v>56</v>
      </c>
      <c r="AZ59" s="34">
        <v>12000</v>
      </c>
      <c r="BA59" s="35">
        <f t="shared" si="13"/>
        <v>564</v>
      </c>
    </row>
    <row r="60" spans="1:53" ht="16.5" customHeight="1" x14ac:dyDescent="0.2">
      <c r="A60">
        <v>974</v>
      </c>
      <c r="B60" s="13" t="str">
        <f t="shared" si="0"/>
        <v>OverStock</v>
      </c>
      <c r="C60" s="14" t="s">
        <v>95</v>
      </c>
      <c r="D60" s="15" t="s">
        <v>73</v>
      </c>
      <c r="E60" s="16">
        <f t="shared" si="1"/>
        <v>34.700000000000003</v>
      </c>
      <c r="F60" s="17">
        <f t="shared" si="2"/>
        <v>28.7</v>
      </c>
      <c r="G60" s="17">
        <f t="shared" si="3"/>
        <v>58.7</v>
      </c>
      <c r="H60" s="17">
        <f t="shared" si="4"/>
        <v>48.6</v>
      </c>
      <c r="I60" s="37">
        <f>IFERROR(VLOOKUP(C60,LastWeek!B:Q,8,FALSE),"")</f>
        <v>81000</v>
      </c>
      <c r="J60" s="18">
        <v>66000</v>
      </c>
      <c r="K60" s="18">
        <v>51000</v>
      </c>
      <c r="L60" s="37">
        <f>IFERROR(VLOOKUP(C60,LastWeek!B:Q,11,FALSE),"")</f>
        <v>24000</v>
      </c>
      <c r="M60" s="18">
        <v>39000</v>
      </c>
      <c r="N60" s="19" t="s">
        <v>69</v>
      </c>
      <c r="O60" s="20" t="str">
        <f>IFERROR(VLOOKUP(C60,LastWeek!B:Q,13,FALSE),"")</f>
        <v>MP</v>
      </c>
      <c r="P60" s="16" t="str">
        <f>IFERROR(VLOOKUP(C60,LastWeek!B:Q,14,FALSE),"")</f>
        <v>Checking</v>
      </c>
      <c r="Q60" s="16" t="str">
        <f>IFERROR(VLOOKUP(C60,LastWeek!B:Q,15,FALSE),"")</f>
        <v>Sales</v>
      </c>
      <c r="R60" s="16"/>
      <c r="S60" s="38" t="str">
        <f>IFERROR(VLOOKUP(C60,LastWeek!B:Q,16,FALSE),"")</f>
        <v>FCST:6K/M in Feb</v>
      </c>
      <c r="T60" s="18">
        <v>39000</v>
      </c>
      <c r="U60" s="18">
        <v>0</v>
      </c>
      <c r="V60" s="18">
        <v>0</v>
      </c>
      <c r="W60" s="18">
        <v>0</v>
      </c>
      <c r="X60" s="21">
        <v>105000</v>
      </c>
      <c r="Y60" s="17">
        <v>93.3</v>
      </c>
      <c r="Z60" s="22">
        <v>77.3</v>
      </c>
      <c r="AA60" s="21">
        <v>1125</v>
      </c>
      <c r="AB60" s="18">
        <v>1358</v>
      </c>
      <c r="AC60" s="23">
        <v>1.2</v>
      </c>
      <c r="AD60" s="24">
        <f t="shared" si="5"/>
        <v>100</v>
      </c>
      <c r="AE60" s="18">
        <v>0</v>
      </c>
      <c r="AF60" s="18">
        <v>4225</v>
      </c>
      <c r="AG60" s="18">
        <v>8000</v>
      </c>
      <c r="AH60" s="18">
        <v>8500</v>
      </c>
      <c r="AI60" s="25">
        <v>5.8900000000000001E-2</v>
      </c>
      <c r="AJ60" s="6">
        <f t="shared" si="6"/>
        <v>3887.4</v>
      </c>
      <c r="AK60" s="6">
        <f t="shared" si="7"/>
        <v>2297.1</v>
      </c>
      <c r="AL60" s="6">
        <f t="shared" si="8"/>
        <v>0</v>
      </c>
      <c r="AM60" s="6">
        <f t="shared" si="9"/>
        <v>6184.5</v>
      </c>
      <c r="AN60" s="6">
        <v>4997</v>
      </c>
      <c r="AO60" s="6">
        <v>5000</v>
      </c>
      <c r="AP60" s="6">
        <v>5000</v>
      </c>
      <c r="AQ60" s="6">
        <v>5000</v>
      </c>
      <c r="AR60" s="6">
        <v>5000</v>
      </c>
      <c r="AS60" s="6">
        <v>5000</v>
      </c>
      <c r="AT60" s="26">
        <v>3719</v>
      </c>
      <c r="AU60" s="15" t="s">
        <v>70</v>
      </c>
      <c r="AV60" s="15" t="s">
        <v>71</v>
      </c>
      <c r="AW60" s="39" t="str">
        <f t="shared" si="10"/>
        <v>R</v>
      </c>
      <c r="AX60" s="18">
        <f t="shared" si="11"/>
        <v>2297.1</v>
      </c>
      <c r="AY60" s="20">
        <f t="shared" si="12"/>
        <v>57</v>
      </c>
      <c r="AZ60" s="34">
        <v>0</v>
      </c>
      <c r="BA60" s="35">
        <f t="shared" si="13"/>
        <v>0</v>
      </c>
    </row>
    <row r="61" spans="1:53" ht="16.5" customHeight="1" x14ac:dyDescent="0.2">
      <c r="A61">
        <v>975</v>
      </c>
      <c r="B61" s="13" t="str">
        <f t="shared" si="0"/>
        <v>ZeroZero</v>
      </c>
      <c r="C61" s="14" t="s">
        <v>142</v>
      </c>
      <c r="D61" s="15" t="s">
        <v>73</v>
      </c>
      <c r="E61" s="16" t="str">
        <f t="shared" si="1"/>
        <v>前八週無拉料</v>
      </c>
      <c r="F61" s="17" t="str">
        <f t="shared" si="2"/>
        <v>--</v>
      </c>
      <c r="G61" s="17" t="str">
        <f t="shared" si="3"/>
        <v>--</v>
      </c>
      <c r="H61" s="17" t="str">
        <f t="shared" si="4"/>
        <v>--</v>
      </c>
      <c r="I61" s="37">
        <f>IFERROR(VLOOKUP(C61,LastWeek!B:Q,8,FALSE),"")</f>
        <v>9000</v>
      </c>
      <c r="J61" s="18">
        <v>3000</v>
      </c>
      <c r="K61" s="18">
        <v>3000</v>
      </c>
      <c r="L61" s="37">
        <f>IFERROR(VLOOKUP(C61,LastWeek!B:Q,11,FALSE),"")</f>
        <v>3000</v>
      </c>
      <c r="M61" s="18">
        <v>9000</v>
      </c>
      <c r="N61" s="19" t="s">
        <v>69</v>
      </c>
      <c r="O61" s="20" t="str">
        <f>IFERROR(VLOOKUP(C61,LastWeek!B:Q,13,FALSE),"")</f>
        <v>MP</v>
      </c>
      <c r="P61" s="16" t="str">
        <f>IFERROR(VLOOKUP(C61,LastWeek!B:Q,14,FALSE),"")</f>
        <v>Checking</v>
      </c>
      <c r="Q61" s="16" t="str">
        <f>IFERROR(VLOOKUP(C61,LastWeek!B:Q,15,FALSE),"")</f>
        <v>Sales</v>
      </c>
      <c r="R61" s="16"/>
      <c r="S61" s="38" t="str">
        <f>IFERROR(VLOOKUP(C61,LastWeek!B:Q,16,FALSE),"")</f>
        <v>FCST:3K/Y</v>
      </c>
      <c r="T61" s="18">
        <v>9000</v>
      </c>
      <c r="U61" s="18">
        <v>0</v>
      </c>
      <c r="V61" s="18">
        <v>0</v>
      </c>
      <c r="W61" s="18">
        <v>0</v>
      </c>
      <c r="X61" s="21">
        <v>12000</v>
      </c>
      <c r="Y61" s="17" t="s">
        <v>66</v>
      </c>
      <c r="Z61" s="22" t="s">
        <v>66</v>
      </c>
      <c r="AA61" s="21">
        <v>0</v>
      </c>
      <c r="AB61" s="18">
        <v>0</v>
      </c>
      <c r="AC61" s="23" t="s">
        <v>86</v>
      </c>
      <c r="AD61" s="24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25">
        <v>0.25180000000000002</v>
      </c>
      <c r="AJ61" s="6">
        <f t="shared" si="6"/>
        <v>755.40000000000009</v>
      </c>
      <c r="AK61" s="6">
        <f t="shared" si="7"/>
        <v>2266.2000000000003</v>
      </c>
      <c r="AL61" s="6">
        <f t="shared" si="8"/>
        <v>0</v>
      </c>
      <c r="AM61" s="6">
        <f t="shared" si="9"/>
        <v>3021.6000000000004</v>
      </c>
      <c r="AN61" s="6" t="s">
        <v>66</v>
      </c>
      <c r="AO61" s="6" t="s">
        <v>66</v>
      </c>
      <c r="AP61" s="6" t="s">
        <v>66</v>
      </c>
      <c r="AQ61" s="6" t="s">
        <v>66</v>
      </c>
      <c r="AR61" s="6" t="s">
        <v>66</v>
      </c>
      <c r="AS61" s="6" t="s">
        <v>66</v>
      </c>
      <c r="AT61" s="26">
        <v>3719</v>
      </c>
      <c r="AU61" s="15" t="s">
        <v>70</v>
      </c>
      <c r="AV61" s="15" t="s">
        <v>71</v>
      </c>
      <c r="AW61" s="39" t="str">
        <f t="shared" si="10"/>
        <v>R</v>
      </c>
      <c r="AX61" s="18">
        <f t="shared" si="11"/>
        <v>2266.2000000000003</v>
      </c>
      <c r="AY61" s="20">
        <f t="shared" si="12"/>
        <v>58</v>
      </c>
      <c r="AZ61" s="34">
        <v>3000</v>
      </c>
      <c r="BA61" s="35">
        <f t="shared" si="13"/>
        <v>755.40000000000009</v>
      </c>
    </row>
    <row r="62" spans="1:53" ht="16.5" customHeight="1" x14ac:dyDescent="0.2">
      <c r="A62">
        <v>4669</v>
      </c>
      <c r="B62" s="13" t="str">
        <f t="shared" si="0"/>
        <v>OverStock</v>
      </c>
      <c r="C62" s="14" t="s">
        <v>212</v>
      </c>
      <c r="D62" s="15" t="s">
        <v>175</v>
      </c>
      <c r="E62" s="16">
        <f t="shared" si="1"/>
        <v>22.2</v>
      </c>
      <c r="F62" s="17">
        <f t="shared" si="2"/>
        <v>13.6</v>
      </c>
      <c r="G62" s="17">
        <f t="shared" si="3"/>
        <v>21.7</v>
      </c>
      <c r="H62" s="17">
        <f t="shared" si="4"/>
        <v>13.3</v>
      </c>
      <c r="I62" s="37">
        <f>IFERROR(VLOOKUP(C62,LastWeek!B:Q,8,FALSE),"")</f>
        <v>15000</v>
      </c>
      <c r="J62" s="18">
        <v>12500</v>
      </c>
      <c r="K62" s="18">
        <v>12500</v>
      </c>
      <c r="L62" s="37">
        <f>IFERROR(VLOOKUP(C62,LastWeek!B:Q,11,FALSE),"")</f>
        <v>10270</v>
      </c>
      <c r="M62" s="18">
        <v>12770</v>
      </c>
      <c r="N62" s="19" t="s">
        <v>176</v>
      </c>
      <c r="O62" s="20" t="str">
        <f>IFERROR(VLOOKUP(C62,LastWeek!B:Q,13,FALSE),"")</f>
        <v>MP</v>
      </c>
      <c r="P62" s="16" t="str">
        <f>IFERROR(VLOOKUP(C62,LastWeek!B:Q,14,FALSE),"")</f>
        <v>Checking</v>
      </c>
      <c r="Q62" s="16" t="str">
        <f>IFERROR(VLOOKUP(C62,LastWeek!B:Q,15,FALSE),"")</f>
        <v>Sales</v>
      </c>
      <c r="R62" s="16"/>
      <c r="S62" s="38" t="str">
        <f>IFERROR(VLOOKUP(C62,LastWeek!B:Q,16,FALSE),"")</f>
        <v>FCST:3K/M</v>
      </c>
      <c r="T62" s="18">
        <v>5000</v>
      </c>
      <c r="U62" s="18">
        <v>0</v>
      </c>
      <c r="V62" s="18">
        <v>7770</v>
      </c>
      <c r="W62" s="18">
        <v>0</v>
      </c>
      <c r="X62" s="21">
        <v>25270</v>
      </c>
      <c r="Y62" s="17">
        <v>43.9</v>
      </c>
      <c r="Z62" s="22">
        <v>27</v>
      </c>
      <c r="AA62" s="21">
        <v>576</v>
      </c>
      <c r="AB62" s="18">
        <v>937</v>
      </c>
      <c r="AC62" s="23">
        <v>1.6</v>
      </c>
      <c r="AD62" s="24">
        <f t="shared" si="5"/>
        <v>100</v>
      </c>
      <c r="AE62" s="18">
        <v>4942</v>
      </c>
      <c r="AF62" s="18">
        <v>2012</v>
      </c>
      <c r="AG62" s="18">
        <v>2400</v>
      </c>
      <c r="AH62" s="18">
        <v>1780</v>
      </c>
      <c r="AI62" s="25">
        <v>0.1573</v>
      </c>
      <c r="AJ62" s="6">
        <f t="shared" si="6"/>
        <v>1966.25</v>
      </c>
      <c r="AK62" s="6">
        <f t="shared" si="7"/>
        <v>2008.721</v>
      </c>
      <c r="AL62" s="6">
        <f t="shared" si="8"/>
        <v>1222.221</v>
      </c>
      <c r="AM62" s="6">
        <f t="shared" si="9"/>
        <v>3974.971</v>
      </c>
      <c r="AN62" s="6">
        <v>3000</v>
      </c>
      <c r="AO62" s="6">
        <v>3000</v>
      </c>
      <c r="AP62" s="6">
        <v>3000</v>
      </c>
      <c r="AQ62" s="6">
        <v>3000</v>
      </c>
      <c r="AR62" s="6">
        <v>3000</v>
      </c>
      <c r="AS62" s="6">
        <v>3000</v>
      </c>
      <c r="AT62" s="26">
        <v>3715</v>
      </c>
      <c r="AU62" s="15" t="s">
        <v>70</v>
      </c>
      <c r="AV62" s="15" t="s">
        <v>71</v>
      </c>
      <c r="AW62" s="39" t="str">
        <f t="shared" si="10"/>
        <v>R</v>
      </c>
      <c r="AX62" s="18">
        <f t="shared" si="11"/>
        <v>2008.721</v>
      </c>
      <c r="AY62" s="20">
        <f t="shared" si="12"/>
        <v>59</v>
      </c>
      <c r="AZ62" s="34">
        <v>0</v>
      </c>
      <c r="BA62" s="35">
        <f t="shared" si="13"/>
        <v>0</v>
      </c>
    </row>
    <row r="63" spans="1:53" ht="16.5" customHeight="1" x14ac:dyDescent="0.2">
      <c r="A63">
        <v>9261</v>
      </c>
      <c r="B63" s="13" t="str">
        <f t="shared" si="0"/>
        <v>OverStock</v>
      </c>
      <c r="C63" s="14" t="s">
        <v>118</v>
      </c>
      <c r="D63" s="15" t="s">
        <v>73</v>
      </c>
      <c r="E63" s="16">
        <f t="shared" si="1"/>
        <v>12</v>
      </c>
      <c r="F63" s="17">
        <f t="shared" si="2"/>
        <v>9.6</v>
      </c>
      <c r="G63" s="17">
        <f t="shared" si="3"/>
        <v>136.80000000000001</v>
      </c>
      <c r="H63" s="17">
        <f t="shared" si="4"/>
        <v>109.9</v>
      </c>
      <c r="I63" s="37">
        <f>IFERROR(VLOOKUP(C63,LastWeek!B:Q,8,FALSE),"")</f>
        <v>427500</v>
      </c>
      <c r="J63" s="18">
        <v>427500</v>
      </c>
      <c r="K63" s="18">
        <v>0</v>
      </c>
      <c r="L63" s="37">
        <f>IFERROR(VLOOKUP(C63,LastWeek!B:Q,11,FALSE),"")</f>
        <v>37500</v>
      </c>
      <c r="M63" s="18">
        <v>37500</v>
      </c>
      <c r="N63" s="19" t="s">
        <v>69</v>
      </c>
      <c r="O63" s="20" t="str">
        <f>IFERROR(VLOOKUP(C63,LastWeek!B:Q,13,FALSE),"")</f>
        <v>MP</v>
      </c>
      <c r="P63" s="16" t="str">
        <f>IFERROR(VLOOKUP(C63,LastWeek!B:Q,14,FALSE),"")</f>
        <v>Checking</v>
      </c>
      <c r="Q63" s="16" t="str">
        <f>IFERROR(VLOOKUP(C63,LastWeek!B:Q,15,FALSE),"")</f>
        <v>Sales</v>
      </c>
      <c r="R63" s="16"/>
      <c r="S63" s="38" t="str">
        <f>IFERROR(VLOOKUP(C63,LastWeek!B:Q,16,FALSE),"")</f>
        <v>FCST:20K/M</v>
      </c>
      <c r="T63" s="18">
        <v>32500</v>
      </c>
      <c r="U63" s="18">
        <v>0</v>
      </c>
      <c r="V63" s="18">
        <v>5000</v>
      </c>
      <c r="W63" s="18">
        <v>0</v>
      </c>
      <c r="X63" s="21">
        <v>465000</v>
      </c>
      <c r="Y63" s="17">
        <v>148.80000000000001</v>
      </c>
      <c r="Z63" s="22">
        <v>119.6</v>
      </c>
      <c r="AA63" s="21">
        <v>3125</v>
      </c>
      <c r="AB63" s="18">
        <v>3889</v>
      </c>
      <c r="AC63" s="23">
        <v>1.2</v>
      </c>
      <c r="AD63" s="24">
        <f t="shared" si="5"/>
        <v>100</v>
      </c>
      <c r="AE63" s="18">
        <v>15000</v>
      </c>
      <c r="AF63" s="18">
        <v>10000</v>
      </c>
      <c r="AG63" s="18">
        <v>30000</v>
      </c>
      <c r="AH63" s="18">
        <v>25000</v>
      </c>
      <c r="AI63" s="25">
        <v>5.2299999999999999E-2</v>
      </c>
      <c r="AJ63" s="6">
        <f t="shared" si="6"/>
        <v>22358.25</v>
      </c>
      <c r="AK63" s="6">
        <f t="shared" si="7"/>
        <v>1961.25</v>
      </c>
      <c r="AL63" s="6">
        <f t="shared" si="8"/>
        <v>261.5</v>
      </c>
      <c r="AM63" s="6">
        <f t="shared" si="9"/>
        <v>24319.5</v>
      </c>
      <c r="AN63" s="6">
        <v>30000</v>
      </c>
      <c r="AO63" s="6">
        <v>20000</v>
      </c>
      <c r="AP63" s="6">
        <v>20000</v>
      </c>
      <c r="AQ63" s="6">
        <v>20000</v>
      </c>
      <c r="AR63" s="6">
        <v>20000</v>
      </c>
      <c r="AS63" s="6">
        <v>20000</v>
      </c>
      <c r="AT63" s="26">
        <v>3719</v>
      </c>
      <c r="AU63" s="15" t="s">
        <v>70</v>
      </c>
      <c r="AV63" s="15" t="s">
        <v>71</v>
      </c>
      <c r="AW63" s="39" t="str">
        <f t="shared" si="10"/>
        <v>R</v>
      </c>
      <c r="AX63" s="18">
        <f t="shared" si="11"/>
        <v>1961.25</v>
      </c>
      <c r="AY63" s="20">
        <f t="shared" si="12"/>
        <v>60</v>
      </c>
      <c r="AZ63" s="34">
        <v>0</v>
      </c>
      <c r="BA63" s="35">
        <f t="shared" si="13"/>
        <v>0</v>
      </c>
    </row>
    <row r="64" spans="1:53" ht="16.5" customHeight="1" x14ac:dyDescent="0.2">
      <c r="A64">
        <v>1088</v>
      </c>
      <c r="B64" s="13" t="str">
        <f t="shared" si="0"/>
        <v>OverStock</v>
      </c>
      <c r="C64" s="14" t="s">
        <v>269</v>
      </c>
      <c r="D64" s="15" t="s">
        <v>175</v>
      </c>
      <c r="E64" s="16">
        <f t="shared" si="1"/>
        <v>231.5</v>
      </c>
      <c r="F64" s="17">
        <f t="shared" si="2"/>
        <v>82.7</v>
      </c>
      <c r="G64" s="17">
        <f t="shared" si="3"/>
        <v>100</v>
      </c>
      <c r="H64" s="17">
        <f t="shared" si="4"/>
        <v>35.700000000000003</v>
      </c>
      <c r="I64" s="37">
        <f>IFERROR(VLOOKUP(C64,LastWeek!B:Q,8,FALSE),"")</f>
        <v>5000</v>
      </c>
      <c r="J64" s="18">
        <v>2500</v>
      </c>
      <c r="K64" s="18">
        <v>2500</v>
      </c>
      <c r="L64" s="37">
        <f>IFERROR(VLOOKUP(C64,LastWeek!B:Q,11,FALSE),"")</f>
        <v>3287</v>
      </c>
      <c r="M64" s="18">
        <v>5787</v>
      </c>
      <c r="N64" s="19" t="s">
        <v>176</v>
      </c>
      <c r="O64" s="20" t="str">
        <f>IFERROR(VLOOKUP(C64,LastWeek!B:Q,13,FALSE),"")</f>
        <v>MP</v>
      </c>
      <c r="P64" s="16" t="str">
        <f>IFERROR(VLOOKUP(C64,LastWeek!B:Q,14,FALSE),"")</f>
        <v>Checking</v>
      </c>
      <c r="Q64" s="16" t="str">
        <f>IFERROR(VLOOKUP(C64,LastWeek!B:Q,15,FALSE),"")</f>
        <v>Sales</v>
      </c>
      <c r="R64" s="16"/>
      <c r="S64" s="38" t="str">
        <f>IFERROR(VLOOKUP(C64,LastWeek!B:Q,16,FALSE),"")</f>
        <v>FCST:200pcs/M</v>
      </c>
      <c r="T64" s="18">
        <v>3920</v>
      </c>
      <c r="U64" s="18">
        <v>0</v>
      </c>
      <c r="V64" s="18">
        <v>1867</v>
      </c>
      <c r="W64" s="18">
        <v>0</v>
      </c>
      <c r="X64" s="21">
        <v>8287</v>
      </c>
      <c r="Y64" s="17">
        <v>331.5</v>
      </c>
      <c r="Z64" s="22">
        <v>118.4</v>
      </c>
      <c r="AA64" s="21">
        <v>25</v>
      </c>
      <c r="AB64" s="18">
        <v>70</v>
      </c>
      <c r="AC64" s="23">
        <v>2.8</v>
      </c>
      <c r="AD64" s="24">
        <f t="shared" si="5"/>
        <v>150</v>
      </c>
      <c r="AE64" s="18">
        <v>626</v>
      </c>
      <c r="AF64" s="18">
        <v>0</v>
      </c>
      <c r="AG64" s="18">
        <v>252</v>
      </c>
      <c r="AH64" s="18">
        <v>220</v>
      </c>
      <c r="AI64" s="25">
        <v>0.33800000000000002</v>
      </c>
      <c r="AJ64" s="6">
        <f t="shared" si="6"/>
        <v>845</v>
      </c>
      <c r="AK64" s="6">
        <f t="shared" si="7"/>
        <v>1956.0060000000001</v>
      </c>
      <c r="AL64" s="6">
        <f t="shared" si="8"/>
        <v>631.04600000000005</v>
      </c>
      <c r="AM64" s="6">
        <f t="shared" si="9"/>
        <v>2801.0060000000003</v>
      </c>
      <c r="AN64" s="6" t="s">
        <v>66</v>
      </c>
      <c r="AO64" s="6" t="s">
        <v>66</v>
      </c>
      <c r="AP64" s="6" t="s">
        <v>66</v>
      </c>
      <c r="AQ64" s="6" t="s">
        <v>66</v>
      </c>
      <c r="AR64" s="6" t="s">
        <v>66</v>
      </c>
      <c r="AS64" s="6" t="s">
        <v>66</v>
      </c>
      <c r="AT64" s="26">
        <v>3715</v>
      </c>
      <c r="AU64" s="15" t="s">
        <v>70</v>
      </c>
      <c r="AV64" s="15" t="s">
        <v>71</v>
      </c>
      <c r="AW64" s="39" t="str">
        <f t="shared" si="10"/>
        <v>R</v>
      </c>
      <c r="AX64" s="18">
        <f t="shared" si="11"/>
        <v>1956.0060000000001</v>
      </c>
      <c r="AY64" s="20">
        <f t="shared" si="12"/>
        <v>61</v>
      </c>
      <c r="AZ64" s="34">
        <v>0</v>
      </c>
      <c r="BA64" s="35">
        <f t="shared" si="13"/>
        <v>0</v>
      </c>
    </row>
    <row r="65" spans="1:53" ht="16.5" customHeight="1" x14ac:dyDescent="0.2">
      <c r="A65">
        <v>976</v>
      </c>
      <c r="B65" s="13" t="str">
        <f t="shared" si="0"/>
        <v>FCST</v>
      </c>
      <c r="C65" s="14" t="s">
        <v>290</v>
      </c>
      <c r="D65" s="15" t="s">
        <v>175</v>
      </c>
      <c r="E65" s="16" t="str">
        <f t="shared" si="1"/>
        <v>前八週無拉料</v>
      </c>
      <c r="F65" s="17">
        <f t="shared" si="2"/>
        <v>12.1</v>
      </c>
      <c r="G65" s="17" t="str">
        <f t="shared" si="3"/>
        <v>--</v>
      </c>
      <c r="H65" s="17">
        <f t="shared" si="4"/>
        <v>12.1</v>
      </c>
      <c r="I65" s="37">
        <f>IFERROR(VLOOKUP(C65,LastWeek!B:Q,8,FALSE),"")</f>
        <v>7500</v>
      </c>
      <c r="J65" s="18">
        <v>7500</v>
      </c>
      <c r="K65" s="18">
        <v>7500</v>
      </c>
      <c r="L65" s="37">
        <f>IFERROR(VLOOKUP(C65,LastWeek!B:Q,11,FALSE),"")</f>
        <v>7500</v>
      </c>
      <c r="M65" s="18">
        <v>7500</v>
      </c>
      <c r="N65" s="19" t="s">
        <v>176</v>
      </c>
      <c r="O65" s="20" t="str">
        <f>IFERROR(VLOOKUP(C65,LastWeek!B:Q,13,FALSE),"")</f>
        <v>MP</v>
      </c>
      <c r="P65" s="16" t="str">
        <f>IFERROR(VLOOKUP(C65,LastWeek!B:Q,14,FALSE),"")</f>
        <v>Checking</v>
      </c>
      <c r="Q65" s="16" t="str">
        <f>IFERROR(VLOOKUP(C65,LastWeek!B:Q,15,FALSE),"")</f>
        <v>Sales</v>
      </c>
      <c r="R65" s="16"/>
      <c r="S65" s="38" t="str">
        <f>IFERROR(VLOOKUP(C65,LastWeek!B:Q,16,FALSE),"")</f>
        <v>FCST:2.5K/M</v>
      </c>
      <c r="T65" s="18">
        <v>7500</v>
      </c>
      <c r="U65" s="18">
        <v>0</v>
      </c>
      <c r="V65" s="18">
        <v>0</v>
      </c>
      <c r="W65" s="18">
        <v>0</v>
      </c>
      <c r="X65" s="21">
        <v>15000</v>
      </c>
      <c r="Y65" s="17" t="s">
        <v>66</v>
      </c>
      <c r="Z65" s="22">
        <v>24.2</v>
      </c>
      <c r="AA65" s="21">
        <v>0</v>
      </c>
      <c r="AB65" s="18">
        <v>620</v>
      </c>
      <c r="AC65" s="23" t="s">
        <v>82</v>
      </c>
      <c r="AD65" s="24" t="str">
        <f t="shared" si="5"/>
        <v>F</v>
      </c>
      <c r="AE65" s="18">
        <v>1500</v>
      </c>
      <c r="AF65" s="18">
        <v>2760</v>
      </c>
      <c r="AG65" s="18">
        <v>2520</v>
      </c>
      <c r="AH65" s="18">
        <v>8400</v>
      </c>
      <c r="AI65" s="25">
        <v>0.23330000000000001</v>
      </c>
      <c r="AJ65" s="6">
        <f t="shared" si="6"/>
        <v>1749.75</v>
      </c>
      <c r="AK65" s="6">
        <f t="shared" si="7"/>
        <v>1749.75</v>
      </c>
      <c r="AL65" s="6">
        <f t="shared" si="8"/>
        <v>0</v>
      </c>
      <c r="AM65" s="6">
        <f t="shared" si="9"/>
        <v>3499.5</v>
      </c>
      <c r="AN65" s="6" t="s">
        <v>66</v>
      </c>
      <c r="AO65" s="6" t="s">
        <v>66</v>
      </c>
      <c r="AP65" s="6" t="s">
        <v>66</v>
      </c>
      <c r="AQ65" s="6" t="s">
        <v>66</v>
      </c>
      <c r="AR65" s="6" t="s">
        <v>66</v>
      </c>
      <c r="AS65" s="6" t="s">
        <v>66</v>
      </c>
      <c r="AT65" s="26">
        <v>3715</v>
      </c>
      <c r="AU65" s="15" t="s">
        <v>70</v>
      </c>
      <c r="AV65" s="15" t="s">
        <v>71</v>
      </c>
      <c r="AW65" s="39" t="str">
        <f t="shared" si="10"/>
        <v>R</v>
      </c>
      <c r="AX65" s="18">
        <f t="shared" si="11"/>
        <v>1749.75</v>
      </c>
      <c r="AY65" s="20">
        <f t="shared" si="12"/>
        <v>62</v>
      </c>
      <c r="AZ65" s="34">
        <v>0</v>
      </c>
      <c r="BA65" s="35">
        <f t="shared" si="13"/>
        <v>0</v>
      </c>
    </row>
    <row r="66" spans="1:53" ht="16.5" customHeight="1" x14ac:dyDescent="0.2">
      <c r="A66">
        <v>4949</v>
      </c>
      <c r="B66" s="13" t="str">
        <f t="shared" si="0"/>
        <v>OverStock</v>
      </c>
      <c r="C66" s="14" t="s">
        <v>207</v>
      </c>
      <c r="D66" s="15" t="s">
        <v>175</v>
      </c>
      <c r="E66" s="16">
        <f t="shared" si="1"/>
        <v>15.7</v>
      </c>
      <c r="F66" s="17">
        <f t="shared" si="2"/>
        <v>19.8</v>
      </c>
      <c r="G66" s="17">
        <f t="shared" si="3"/>
        <v>19</v>
      </c>
      <c r="H66" s="17">
        <f t="shared" si="4"/>
        <v>24</v>
      </c>
      <c r="I66" s="37">
        <f>IFERROR(VLOOKUP(C66,LastWeek!B:Q,8,FALSE),"")</f>
        <v>15000</v>
      </c>
      <c r="J66" s="18">
        <v>20000</v>
      </c>
      <c r="K66" s="18">
        <v>15000</v>
      </c>
      <c r="L66" s="37">
        <f>IFERROR(VLOOKUP(C66,LastWeek!B:Q,11,FALSE),"")</f>
        <v>6543</v>
      </c>
      <c r="M66" s="18">
        <v>16543</v>
      </c>
      <c r="N66" s="19" t="s">
        <v>176</v>
      </c>
      <c r="O66" s="20" t="str">
        <f>IFERROR(VLOOKUP(C66,LastWeek!B:Q,13,FALSE),"")</f>
        <v>MP</v>
      </c>
      <c r="P66" s="16" t="str">
        <f>IFERROR(VLOOKUP(C66,LastWeek!B:Q,14,FALSE),"")</f>
        <v>Checking</v>
      </c>
      <c r="Q66" s="16" t="str">
        <f>IFERROR(VLOOKUP(C66,LastWeek!B:Q,15,FALSE),"")</f>
        <v>Sales</v>
      </c>
      <c r="R66" s="16"/>
      <c r="S66" s="38" t="str">
        <f>IFERROR(VLOOKUP(C66,LastWeek!B:Q,16,FALSE),"")</f>
        <v>FCST: 3K/M</v>
      </c>
      <c r="T66" s="18">
        <v>10000</v>
      </c>
      <c r="U66" s="18">
        <v>0</v>
      </c>
      <c r="V66" s="18">
        <v>6543</v>
      </c>
      <c r="W66" s="18">
        <v>0</v>
      </c>
      <c r="X66" s="21">
        <v>36543</v>
      </c>
      <c r="Y66" s="17">
        <v>34.700000000000003</v>
      </c>
      <c r="Z66" s="22">
        <v>43.8</v>
      </c>
      <c r="AA66" s="21">
        <v>1053</v>
      </c>
      <c r="AB66" s="18">
        <v>835</v>
      </c>
      <c r="AC66" s="23">
        <v>0.8</v>
      </c>
      <c r="AD66" s="24">
        <f t="shared" si="5"/>
        <v>100</v>
      </c>
      <c r="AE66" s="18">
        <v>2325</v>
      </c>
      <c r="AF66" s="18">
        <v>1900</v>
      </c>
      <c r="AG66" s="18">
        <v>4830</v>
      </c>
      <c r="AH66" s="18">
        <v>5625</v>
      </c>
      <c r="AI66" s="25">
        <v>9.9400000000000002E-2</v>
      </c>
      <c r="AJ66" s="6">
        <f t="shared" si="6"/>
        <v>1988</v>
      </c>
      <c r="AK66" s="6">
        <f t="shared" si="7"/>
        <v>1644.3742</v>
      </c>
      <c r="AL66" s="6">
        <f t="shared" si="8"/>
        <v>650.37419999999997</v>
      </c>
      <c r="AM66" s="6">
        <f t="shared" si="9"/>
        <v>3632.3742000000002</v>
      </c>
      <c r="AN66" s="6">
        <v>3000</v>
      </c>
      <c r="AO66" s="6">
        <v>6000</v>
      </c>
      <c r="AP66" s="6">
        <v>6000</v>
      </c>
      <c r="AQ66" s="6">
        <v>6000</v>
      </c>
      <c r="AR66" s="6">
        <v>6000</v>
      </c>
      <c r="AS66" s="6">
        <v>6000</v>
      </c>
      <c r="AT66" s="26">
        <v>3715</v>
      </c>
      <c r="AU66" s="15" t="s">
        <v>70</v>
      </c>
      <c r="AV66" s="15" t="s">
        <v>71</v>
      </c>
      <c r="AW66" s="39" t="str">
        <f t="shared" si="10"/>
        <v>R</v>
      </c>
      <c r="AX66" s="18">
        <f t="shared" si="11"/>
        <v>1644.3742</v>
      </c>
      <c r="AY66" s="20">
        <f t="shared" si="12"/>
        <v>63</v>
      </c>
      <c r="AZ66" s="34">
        <v>0</v>
      </c>
      <c r="BA66" s="35">
        <f t="shared" si="13"/>
        <v>0</v>
      </c>
    </row>
    <row r="67" spans="1:53" ht="16.5" customHeight="1" x14ac:dyDescent="0.2">
      <c r="A67">
        <v>977</v>
      </c>
      <c r="B67" s="13" t="str">
        <f t="shared" si="0"/>
        <v>OverStock</v>
      </c>
      <c r="C67" s="14" t="s">
        <v>225</v>
      </c>
      <c r="D67" s="15" t="s">
        <v>175</v>
      </c>
      <c r="E67" s="16">
        <f t="shared" si="1"/>
        <v>71.2</v>
      </c>
      <c r="F67" s="17">
        <f t="shared" si="2"/>
        <v>28.5</v>
      </c>
      <c r="G67" s="17">
        <f t="shared" si="3"/>
        <v>75.8</v>
      </c>
      <c r="H67" s="17">
        <f t="shared" si="4"/>
        <v>30.3</v>
      </c>
      <c r="I67" s="37">
        <f>IFERROR(VLOOKUP(C67,LastWeek!B:Q,8,FALSE),"")</f>
        <v>5000</v>
      </c>
      <c r="J67" s="18">
        <v>5000</v>
      </c>
      <c r="K67" s="18">
        <v>5000</v>
      </c>
      <c r="L67" s="37">
        <f>IFERROR(VLOOKUP(C67,LastWeek!B:Q,11,FALSE),"")</f>
        <v>7400</v>
      </c>
      <c r="M67" s="18">
        <v>4700</v>
      </c>
      <c r="N67" s="19" t="s">
        <v>176</v>
      </c>
      <c r="O67" s="20" t="str">
        <f>IFERROR(VLOOKUP(C67,LastWeek!B:Q,13,FALSE),"")</f>
        <v>MP</v>
      </c>
      <c r="P67" s="16" t="str">
        <f>IFERROR(VLOOKUP(C67,LastWeek!B:Q,14,FALSE),"")</f>
        <v>Checking</v>
      </c>
      <c r="Q67" s="16" t="str">
        <f>IFERROR(VLOOKUP(C67,LastWeek!B:Q,15,FALSE),"")</f>
        <v>Sales</v>
      </c>
      <c r="R67" s="16"/>
      <c r="S67" s="38" t="str">
        <f>IFERROR(VLOOKUP(C67,LastWeek!B:Q,16,FALSE),"")</f>
        <v>FCST:2K/M</v>
      </c>
      <c r="T67" s="18">
        <v>4700</v>
      </c>
      <c r="U67" s="18">
        <v>0</v>
      </c>
      <c r="V67" s="18">
        <v>0</v>
      </c>
      <c r="W67" s="18">
        <v>0</v>
      </c>
      <c r="X67" s="21">
        <v>9700</v>
      </c>
      <c r="Y67" s="17">
        <v>147</v>
      </c>
      <c r="Z67" s="22">
        <v>58.8</v>
      </c>
      <c r="AA67" s="21">
        <v>66</v>
      </c>
      <c r="AB67" s="18">
        <v>165</v>
      </c>
      <c r="AC67" s="23">
        <v>2.5</v>
      </c>
      <c r="AD67" s="24">
        <f t="shared" si="5"/>
        <v>150</v>
      </c>
      <c r="AE67" s="18">
        <v>337</v>
      </c>
      <c r="AF67" s="18">
        <v>150</v>
      </c>
      <c r="AG67" s="18">
        <v>2000</v>
      </c>
      <c r="AH67" s="18">
        <v>1500</v>
      </c>
      <c r="AI67" s="25">
        <v>0.31929999999999997</v>
      </c>
      <c r="AJ67" s="6">
        <f t="shared" si="6"/>
        <v>1596.4999999999998</v>
      </c>
      <c r="AK67" s="6">
        <f t="shared" si="7"/>
        <v>1500.7099999999998</v>
      </c>
      <c r="AL67" s="6">
        <f t="shared" si="8"/>
        <v>0</v>
      </c>
      <c r="AM67" s="6">
        <f t="shared" si="9"/>
        <v>3097.2099999999996</v>
      </c>
      <c r="AN67" s="6">
        <v>2500</v>
      </c>
      <c r="AO67" s="6">
        <v>2500</v>
      </c>
      <c r="AP67" s="6">
        <v>2500</v>
      </c>
      <c r="AQ67" s="6">
        <v>2500</v>
      </c>
      <c r="AR67" s="6">
        <v>2500</v>
      </c>
      <c r="AS67" s="6">
        <v>2500</v>
      </c>
      <c r="AT67" s="26">
        <v>3715</v>
      </c>
      <c r="AU67" s="15" t="s">
        <v>70</v>
      </c>
      <c r="AV67" s="15" t="s">
        <v>71</v>
      </c>
      <c r="AW67" s="39" t="str">
        <f t="shared" si="10"/>
        <v>R</v>
      </c>
      <c r="AX67" s="18">
        <f t="shared" si="11"/>
        <v>1500.7099999999998</v>
      </c>
      <c r="AY67" s="20">
        <f t="shared" si="12"/>
        <v>64</v>
      </c>
      <c r="AZ67" s="34">
        <v>0</v>
      </c>
      <c r="BA67" s="35">
        <f t="shared" si="13"/>
        <v>0</v>
      </c>
    </row>
    <row r="68" spans="1:53" ht="16.5" customHeight="1" x14ac:dyDescent="0.2">
      <c r="A68">
        <v>2901</v>
      </c>
      <c r="B68" s="13" t="str">
        <f t="shared" ref="B68:B131" si="14">IF(OR(AA68=0,LEN(AA68)=0)*OR(AB68=0,LEN(AB68)=0),IF(X68&gt;0,"ZeroZero","None"),IF(IF(LEN(Y68)=0,0,Y68)&gt;16,"OverStock",IF(AA68=0,"FCST","Normal")))</f>
        <v>OverStock</v>
      </c>
      <c r="C68" s="14" t="s">
        <v>72</v>
      </c>
      <c r="D68" s="15" t="s">
        <v>73</v>
      </c>
      <c r="E68" s="16">
        <f t="shared" ref="E68:E131" si="15">IF(AA68=0,"前八週無拉料",ROUND(M68/AA68,1))</f>
        <v>17</v>
      </c>
      <c r="F68" s="17">
        <f t="shared" ref="F68:F131" si="16">IF(OR(AB68=0,LEN(AB68)=0),"--",ROUND(M68/AB68,1))</f>
        <v>15.5</v>
      </c>
      <c r="G68" s="17">
        <f t="shared" ref="G68:G131" si="17">IF(AA68=0,"--",ROUND(J68/AA68,1))</f>
        <v>30</v>
      </c>
      <c r="H68" s="17">
        <f t="shared" ref="H68:H131" si="18">IF(OR(AB68=0,LEN(AB68)=0),"--",ROUND(J68/AB68,1))</f>
        <v>27.4</v>
      </c>
      <c r="I68" s="37">
        <f>IFERROR(VLOOKUP(C68,LastWeek!B:Q,8,FALSE),"")</f>
        <v>99000</v>
      </c>
      <c r="J68" s="18">
        <v>90000</v>
      </c>
      <c r="K68" s="18">
        <v>0</v>
      </c>
      <c r="L68" s="37">
        <f>IFERROR(VLOOKUP(C68,LastWeek!B:Q,11,FALSE),"")</f>
        <v>50950</v>
      </c>
      <c r="M68" s="18">
        <v>50950</v>
      </c>
      <c r="N68" s="19" t="s">
        <v>69</v>
      </c>
      <c r="O68" s="20" t="str">
        <f>IFERROR(VLOOKUP(C68,LastWeek!B:Q,13,FALSE),"")</f>
        <v>MP</v>
      </c>
      <c r="P68" s="16" t="str">
        <f>IFERROR(VLOOKUP(C68,LastWeek!B:Q,14,FALSE),"")</f>
        <v>Checking</v>
      </c>
      <c r="Q68" s="16" t="str">
        <f>IFERROR(VLOOKUP(C68,LastWeek!B:Q,15,FALSE),"")</f>
        <v>Sales</v>
      </c>
      <c r="R68" s="16"/>
      <c r="S68" s="38" t="str">
        <f>IFERROR(VLOOKUP(C68,LastWeek!B:Q,16,FALSE),"")</f>
        <v>FCST:15K/M</v>
      </c>
      <c r="T68" s="18">
        <v>44950</v>
      </c>
      <c r="U68" s="18">
        <v>0</v>
      </c>
      <c r="V68" s="18">
        <v>6000</v>
      </c>
      <c r="W68" s="18">
        <v>0</v>
      </c>
      <c r="X68" s="21">
        <v>140950</v>
      </c>
      <c r="Y68" s="17">
        <v>113</v>
      </c>
      <c r="Z68" s="22">
        <v>103.1</v>
      </c>
      <c r="AA68" s="21">
        <v>3000</v>
      </c>
      <c r="AB68" s="18">
        <v>3289</v>
      </c>
      <c r="AC68" s="23">
        <v>1.1000000000000001</v>
      </c>
      <c r="AD68" s="24">
        <f t="shared" ref="AD68:AD131" si="19">IF($AC68="E","E",IF($AC68="F","F",IF($AC68&lt;0.5,50,IF($AC68&lt;2,100,150))))</f>
        <v>100</v>
      </c>
      <c r="AE68" s="18">
        <v>7720</v>
      </c>
      <c r="AF68" s="18">
        <v>11200</v>
      </c>
      <c r="AG68" s="18">
        <v>20280</v>
      </c>
      <c r="AH68" s="18">
        <v>15000</v>
      </c>
      <c r="AI68" s="25">
        <v>2.7099999999999999E-2</v>
      </c>
      <c r="AJ68" s="6">
        <f t="shared" ref="AJ68:AJ131" si="20">J68*AI68</f>
        <v>2439</v>
      </c>
      <c r="AK68" s="6">
        <f t="shared" ref="AK68:AK131" si="21">M68*AI68</f>
        <v>1380.7449999999999</v>
      </c>
      <c r="AL68" s="6">
        <f t="shared" ref="AL68:AL131" si="22">(U68+V68)*AI68</f>
        <v>162.6</v>
      </c>
      <c r="AM68" s="6">
        <f t="shared" ref="AM68:AM131" si="23">X68*AI68</f>
        <v>3819.7449999999999</v>
      </c>
      <c r="AN68" s="6">
        <v>14400</v>
      </c>
      <c r="AO68" s="6">
        <v>25984</v>
      </c>
      <c r="AP68" s="6">
        <v>25984</v>
      </c>
      <c r="AQ68" s="6">
        <v>25984</v>
      </c>
      <c r="AR68" s="6">
        <v>25984</v>
      </c>
      <c r="AS68" s="6">
        <v>25984</v>
      </c>
      <c r="AT68" s="26">
        <v>3719</v>
      </c>
      <c r="AU68" s="15" t="s">
        <v>70</v>
      </c>
      <c r="AV68" s="15" t="s">
        <v>71</v>
      </c>
      <c r="AW68" s="39" t="str">
        <f t="shared" ref="AW68:AW131" si="24">IF(AND(OR(E68&gt;8,E68="前八週無拉料"),OR(F68&gt;8,F68="--"),OR(G68&gt;8,G68="--"),OR(H68&gt;8,H68="--"),X68&gt;0),"R","G")</f>
        <v>R</v>
      </c>
      <c r="AX68" s="18">
        <f t="shared" ref="AX68:AX131" si="25">IF(AW68="R",AK68,0)</f>
        <v>1380.7449999999999</v>
      </c>
      <c r="AY68" s="20">
        <f t="shared" ref="AY68:AY131" si="26">RANK(AX68,$AX:$AX)</f>
        <v>65</v>
      </c>
      <c r="AZ68" s="34">
        <v>198000</v>
      </c>
      <c r="BA68" s="35">
        <f t="shared" ref="BA68:BA131" si="27">AZ68*AI68</f>
        <v>5365.8</v>
      </c>
    </row>
    <row r="69" spans="1:53" ht="16.5" customHeight="1" x14ac:dyDescent="0.2">
      <c r="A69">
        <v>4206</v>
      </c>
      <c r="B69" s="13" t="str">
        <f t="shared" si="14"/>
        <v>ZeroZero</v>
      </c>
      <c r="C69" s="14" t="s">
        <v>257</v>
      </c>
      <c r="D69" s="15" t="s">
        <v>175</v>
      </c>
      <c r="E69" s="16" t="str">
        <f t="shared" si="15"/>
        <v>前八週無拉料</v>
      </c>
      <c r="F69" s="17" t="str">
        <f t="shared" si="16"/>
        <v>--</v>
      </c>
      <c r="G69" s="17" t="str">
        <f t="shared" si="17"/>
        <v>--</v>
      </c>
      <c r="H69" s="17" t="str">
        <f t="shared" si="18"/>
        <v>--</v>
      </c>
      <c r="I69" s="37">
        <f>IFERROR(VLOOKUP(C69,LastWeek!B:Q,8,FALSE),"")</f>
        <v>3000</v>
      </c>
      <c r="J69" s="18">
        <v>3000</v>
      </c>
      <c r="K69" s="18">
        <v>3000</v>
      </c>
      <c r="L69" s="37">
        <f>IFERROR(VLOOKUP(C69,LastWeek!B:Q,11,FALSE),"")</f>
        <v>6000</v>
      </c>
      <c r="M69" s="18">
        <v>6000</v>
      </c>
      <c r="N69" s="19" t="s">
        <v>176</v>
      </c>
      <c r="O69" s="20" t="str">
        <f>IFERROR(VLOOKUP(C69,LastWeek!B:Q,13,FALSE),"")</f>
        <v>MP</v>
      </c>
      <c r="P69" s="16" t="str">
        <f>IFERROR(VLOOKUP(C69,LastWeek!B:Q,14,FALSE),"")</f>
        <v>Checking</v>
      </c>
      <c r="Q69" s="16" t="str">
        <f>IFERROR(VLOOKUP(C69,LastWeek!B:Q,15,FALSE),"")</f>
        <v>Sales</v>
      </c>
      <c r="R69" s="16"/>
      <c r="S69" s="38" t="str">
        <f>IFERROR(VLOOKUP(C69,LastWeek!B:Q,16,FALSE),"")</f>
        <v>FCST:1K/M</v>
      </c>
      <c r="T69" s="18">
        <v>6000</v>
      </c>
      <c r="U69" s="18">
        <v>0</v>
      </c>
      <c r="V69" s="18">
        <v>0</v>
      </c>
      <c r="W69" s="18">
        <v>0</v>
      </c>
      <c r="X69" s="21">
        <v>9000</v>
      </c>
      <c r="Y69" s="17" t="s">
        <v>66</v>
      </c>
      <c r="Z69" s="22" t="s">
        <v>66</v>
      </c>
      <c r="AA69" s="21">
        <v>0</v>
      </c>
      <c r="AB69" s="18">
        <v>0</v>
      </c>
      <c r="AC69" s="23" t="s">
        <v>86</v>
      </c>
      <c r="AD69" s="24" t="str">
        <f t="shared" si="19"/>
        <v>E</v>
      </c>
      <c r="AE69" s="18">
        <v>0</v>
      </c>
      <c r="AF69" s="18">
        <v>0</v>
      </c>
      <c r="AG69" s="18">
        <v>0</v>
      </c>
      <c r="AH69" s="18">
        <v>0</v>
      </c>
      <c r="AI69" s="25">
        <v>0.2185</v>
      </c>
      <c r="AJ69" s="6">
        <f t="shared" si="20"/>
        <v>655.5</v>
      </c>
      <c r="AK69" s="6">
        <f t="shared" si="21"/>
        <v>1311</v>
      </c>
      <c r="AL69" s="6">
        <f t="shared" si="22"/>
        <v>0</v>
      </c>
      <c r="AM69" s="6">
        <f t="shared" si="23"/>
        <v>1966.5</v>
      </c>
      <c r="AN69" s="6" t="s">
        <v>66</v>
      </c>
      <c r="AO69" s="6" t="s">
        <v>66</v>
      </c>
      <c r="AP69" s="6" t="s">
        <v>66</v>
      </c>
      <c r="AQ69" s="6" t="s">
        <v>66</v>
      </c>
      <c r="AR69" s="6" t="s">
        <v>66</v>
      </c>
      <c r="AS69" s="6" t="s">
        <v>66</v>
      </c>
      <c r="AT69" s="26">
        <v>3715</v>
      </c>
      <c r="AU69" s="15" t="s">
        <v>70</v>
      </c>
      <c r="AV69" s="15" t="s">
        <v>71</v>
      </c>
      <c r="AW69" s="39" t="str">
        <f t="shared" si="24"/>
        <v>R</v>
      </c>
      <c r="AX69" s="18">
        <f t="shared" si="25"/>
        <v>1311</v>
      </c>
      <c r="AY69" s="20">
        <f t="shared" si="26"/>
        <v>66</v>
      </c>
      <c r="AZ69" s="34">
        <v>0</v>
      </c>
      <c r="BA69" s="35">
        <f t="shared" si="27"/>
        <v>0</v>
      </c>
    </row>
    <row r="70" spans="1:53" ht="16.5" customHeight="1" x14ac:dyDescent="0.2">
      <c r="A70">
        <v>1095</v>
      </c>
      <c r="B70" s="13" t="str">
        <f t="shared" si="14"/>
        <v>OverStock</v>
      </c>
      <c r="C70" s="14" t="s">
        <v>233</v>
      </c>
      <c r="D70" s="15" t="s">
        <v>175</v>
      </c>
      <c r="E70" s="16">
        <f t="shared" si="15"/>
        <v>17.2</v>
      </c>
      <c r="F70" s="17">
        <f t="shared" si="16"/>
        <v>26.4</v>
      </c>
      <c r="G70" s="17">
        <f t="shared" si="17"/>
        <v>19.2</v>
      </c>
      <c r="H70" s="17">
        <f t="shared" si="18"/>
        <v>29.4</v>
      </c>
      <c r="I70" s="37">
        <f>IFERROR(VLOOKUP(C70,LastWeek!B:Q,8,FALSE),"")</f>
        <v>5000</v>
      </c>
      <c r="J70" s="18">
        <v>5000</v>
      </c>
      <c r="K70" s="18">
        <v>5000</v>
      </c>
      <c r="L70" s="37">
        <f>IFERROR(VLOOKUP(C70,LastWeek!B:Q,11,FALSE),"")</f>
        <v>4490</v>
      </c>
      <c r="M70" s="18">
        <v>4490</v>
      </c>
      <c r="N70" s="19" t="s">
        <v>176</v>
      </c>
      <c r="O70" s="20" t="str">
        <f>IFERROR(VLOOKUP(C70,LastWeek!B:Q,13,FALSE),"")</f>
        <v>MP</v>
      </c>
      <c r="P70" s="16" t="str">
        <f>IFERROR(VLOOKUP(C70,LastWeek!B:Q,14,FALSE),"")</f>
        <v>Checking</v>
      </c>
      <c r="Q70" s="16" t="str">
        <f>IFERROR(VLOOKUP(C70,LastWeek!B:Q,15,FALSE),"")</f>
        <v>Sales</v>
      </c>
      <c r="R70" s="16"/>
      <c r="S70" s="38" t="str">
        <f>IFERROR(VLOOKUP(C70,LastWeek!B:Q,16,FALSE),"")</f>
        <v>FCST:1K/M</v>
      </c>
      <c r="T70" s="18">
        <v>0</v>
      </c>
      <c r="U70" s="18">
        <v>0</v>
      </c>
      <c r="V70" s="18">
        <v>4490</v>
      </c>
      <c r="W70" s="18">
        <v>0</v>
      </c>
      <c r="X70" s="21">
        <v>9490</v>
      </c>
      <c r="Y70" s="17">
        <v>36.4</v>
      </c>
      <c r="Z70" s="22">
        <v>55.8</v>
      </c>
      <c r="AA70" s="21">
        <v>261</v>
      </c>
      <c r="AB70" s="18">
        <v>170</v>
      </c>
      <c r="AC70" s="23">
        <v>0.7</v>
      </c>
      <c r="AD70" s="24">
        <f t="shared" si="19"/>
        <v>100</v>
      </c>
      <c r="AE70" s="18">
        <v>1530</v>
      </c>
      <c r="AF70" s="18">
        <v>0</v>
      </c>
      <c r="AG70" s="18">
        <v>1500</v>
      </c>
      <c r="AH70" s="18">
        <v>0</v>
      </c>
      <c r="AI70" s="25">
        <v>0.27900000000000003</v>
      </c>
      <c r="AJ70" s="6">
        <f t="shared" si="20"/>
        <v>1395.0000000000002</v>
      </c>
      <c r="AK70" s="6">
        <f t="shared" si="21"/>
        <v>1252.71</v>
      </c>
      <c r="AL70" s="6">
        <f t="shared" si="22"/>
        <v>1252.71</v>
      </c>
      <c r="AM70" s="6">
        <f t="shared" si="23"/>
        <v>2647.71</v>
      </c>
      <c r="AN70" s="6">
        <v>500</v>
      </c>
      <c r="AO70" s="6">
        <v>500</v>
      </c>
      <c r="AP70" s="6">
        <v>500</v>
      </c>
      <c r="AQ70" s="6">
        <v>500</v>
      </c>
      <c r="AR70" s="6">
        <v>500</v>
      </c>
      <c r="AS70" s="6">
        <v>500</v>
      </c>
      <c r="AT70" s="26">
        <v>3715</v>
      </c>
      <c r="AU70" s="15" t="s">
        <v>70</v>
      </c>
      <c r="AV70" s="15" t="s">
        <v>71</v>
      </c>
      <c r="AW70" s="39" t="str">
        <f t="shared" si="24"/>
        <v>R</v>
      </c>
      <c r="AX70" s="18">
        <f t="shared" si="25"/>
        <v>1252.71</v>
      </c>
      <c r="AY70" s="20">
        <f t="shared" si="26"/>
        <v>67</v>
      </c>
      <c r="AZ70" s="34">
        <v>0</v>
      </c>
      <c r="BA70" s="35">
        <f t="shared" si="27"/>
        <v>0</v>
      </c>
    </row>
    <row r="71" spans="1:53" ht="16.5" customHeight="1" x14ac:dyDescent="0.2">
      <c r="A71">
        <v>978</v>
      </c>
      <c r="B71" s="13" t="str">
        <f t="shared" si="14"/>
        <v>ZeroZero</v>
      </c>
      <c r="C71" s="14" t="s">
        <v>391</v>
      </c>
      <c r="D71" s="15" t="s">
        <v>183</v>
      </c>
      <c r="E71" s="16" t="str">
        <f t="shared" si="15"/>
        <v>前八週無拉料</v>
      </c>
      <c r="F71" s="17" t="str">
        <f t="shared" si="16"/>
        <v>--</v>
      </c>
      <c r="G71" s="17" t="str">
        <f t="shared" si="17"/>
        <v>--</v>
      </c>
      <c r="H71" s="17" t="str">
        <f t="shared" si="18"/>
        <v>--</v>
      </c>
      <c r="I71" s="37">
        <f>IFERROR(VLOOKUP(C71,LastWeek!B:Q,8,FALSE),"")</f>
        <v>0</v>
      </c>
      <c r="J71" s="18">
        <v>0</v>
      </c>
      <c r="K71" s="18">
        <v>0</v>
      </c>
      <c r="L71" s="37">
        <f>IFERROR(VLOOKUP(C71,LastWeek!B:Q,11,FALSE),"")</f>
        <v>6000</v>
      </c>
      <c r="M71" s="18">
        <v>6000</v>
      </c>
      <c r="N71" s="19" t="s">
        <v>69</v>
      </c>
      <c r="O71" s="20" t="str">
        <f>IFERROR(VLOOKUP(C71,LastWeek!B:Q,13,FALSE),"")</f>
        <v>MP</v>
      </c>
      <c r="P71" s="16" t="str">
        <f>IFERROR(VLOOKUP(C71,LastWeek!B:Q,14,FALSE),"")</f>
        <v>DD</v>
      </c>
      <c r="Q71" s="16" t="str">
        <f>IFERROR(VLOOKUP(C71,LastWeek!B:Q,15,FALSE),"")</f>
        <v>SalesPM</v>
      </c>
      <c r="R71" s="16"/>
      <c r="S71" s="38" t="str">
        <f>IFERROR(VLOOKUP(C71,LastWeek!B:Q,16,FALSE),"")</f>
        <v xml:space="preserve">2017/1/09 plan dumping </v>
      </c>
      <c r="T71" s="18">
        <v>6000</v>
      </c>
      <c r="U71" s="18">
        <v>0</v>
      </c>
      <c r="V71" s="18">
        <v>0</v>
      </c>
      <c r="W71" s="18">
        <v>0</v>
      </c>
      <c r="X71" s="21">
        <v>6000</v>
      </c>
      <c r="Y71" s="17" t="s">
        <v>66</v>
      </c>
      <c r="Z71" s="22" t="s">
        <v>66</v>
      </c>
      <c r="AA71" s="21">
        <v>0</v>
      </c>
      <c r="AB71" s="18" t="s">
        <v>66</v>
      </c>
      <c r="AC71" s="23" t="s">
        <v>86</v>
      </c>
      <c r="AD71" s="24" t="str">
        <f t="shared" si="19"/>
        <v>E</v>
      </c>
      <c r="AE71" s="18" t="s">
        <v>66</v>
      </c>
      <c r="AF71" s="18" t="s">
        <v>66</v>
      </c>
      <c r="AG71" s="18" t="s">
        <v>66</v>
      </c>
      <c r="AH71" s="18" t="s">
        <v>66</v>
      </c>
      <c r="AI71" s="25">
        <v>0.186</v>
      </c>
      <c r="AJ71" s="6">
        <f t="shared" si="20"/>
        <v>0</v>
      </c>
      <c r="AK71" s="6">
        <f t="shared" si="21"/>
        <v>1116</v>
      </c>
      <c r="AL71" s="6">
        <f t="shared" si="22"/>
        <v>0</v>
      </c>
      <c r="AM71" s="6">
        <f t="shared" si="23"/>
        <v>1116</v>
      </c>
      <c r="AN71" s="6" t="s">
        <v>66</v>
      </c>
      <c r="AO71" s="6" t="s">
        <v>66</v>
      </c>
      <c r="AP71" s="6" t="s">
        <v>66</v>
      </c>
      <c r="AQ71" s="6" t="s">
        <v>66</v>
      </c>
      <c r="AR71" s="6" t="s">
        <v>66</v>
      </c>
      <c r="AS71" s="6" t="s">
        <v>66</v>
      </c>
      <c r="AT71" s="26">
        <v>3719</v>
      </c>
      <c r="AU71" s="15" t="s">
        <v>70</v>
      </c>
      <c r="AV71" s="15" t="s">
        <v>71</v>
      </c>
      <c r="AW71" s="39" t="str">
        <f t="shared" si="24"/>
        <v>R</v>
      </c>
      <c r="AX71" s="18">
        <f t="shared" si="25"/>
        <v>1116</v>
      </c>
      <c r="AY71" s="20">
        <f t="shared" si="26"/>
        <v>68</v>
      </c>
      <c r="AZ71" s="34">
        <v>0</v>
      </c>
      <c r="BA71" s="35">
        <f t="shared" si="27"/>
        <v>0</v>
      </c>
    </row>
    <row r="72" spans="1:53" ht="16.5" customHeight="1" x14ac:dyDescent="0.2">
      <c r="A72">
        <v>3300</v>
      </c>
      <c r="B72" s="13" t="str">
        <f t="shared" si="14"/>
        <v>OverStock</v>
      </c>
      <c r="C72" s="14" t="s">
        <v>98</v>
      </c>
      <c r="D72" s="15" t="s">
        <v>73</v>
      </c>
      <c r="E72" s="16">
        <f t="shared" si="15"/>
        <v>21.7</v>
      </c>
      <c r="F72" s="17" t="str">
        <f t="shared" si="16"/>
        <v>--</v>
      </c>
      <c r="G72" s="17">
        <f t="shared" si="17"/>
        <v>38.299999999999997</v>
      </c>
      <c r="H72" s="17" t="str">
        <f t="shared" si="18"/>
        <v>--</v>
      </c>
      <c r="I72" s="37">
        <f>IFERROR(VLOOKUP(C72,LastWeek!B:Q,8,FALSE),"")</f>
        <v>12000</v>
      </c>
      <c r="J72" s="18">
        <v>12000</v>
      </c>
      <c r="K72" s="18">
        <v>12000</v>
      </c>
      <c r="L72" s="37">
        <f>IFERROR(VLOOKUP(C72,LastWeek!B:Q,11,FALSE),"")</f>
        <v>9807</v>
      </c>
      <c r="M72" s="18">
        <v>6807</v>
      </c>
      <c r="N72" s="19" t="s">
        <v>69</v>
      </c>
      <c r="O72" s="20" t="str">
        <f>IFERROR(VLOOKUP(C72,LastWeek!B:Q,13,FALSE),"")</f>
        <v>MP</v>
      </c>
      <c r="P72" s="16" t="str">
        <f>IFERROR(VLOOKUP(C72,LastWeek!B:Q,14,FALSE),"")</f>
        <v>Checking</v>
      </c>
      <c r="Q72" s="16" t="str">
        <f>IFERROR(VLOOKUP(C72,LastWeek!B:Q,15,FALSE),"")</f>
        <v>Sales</v>
      </c>
      <c r="R72" s="16"/>
      <c r="S72" s="38" t="str">
        <f>IFERROR(VLOOKUP(C72,LastWeek!B:Q,16,FALSE),"")</f>
        <v>有出貨1464</v>
      </c>
      <c r="T72" s="18">
        <v>6000</v>
      </c>
      <c r="U72" s="18">
        <v>0</v>
      </c>
      <c r="V72" s="18">
        <v>807</v>
      </c>
      <c r="W72" s="18">
        <v>0</v>
      </c>
      <c r="X72" s="21">
        <v>18807</v>
      </c>
      <c r="Y72" s="17">
        <v>136.80000000000001</v>
      </c>
      <c r="Z72" s="22" t="s">
        <v>66</v>
      </c>
      <c r="AA72" s="21">
        <v>313</v>
      </c>
      <c r="AB72" s="18" t="s">
        <v>66</v>
      </c>
      <c r="AC72" s="23" t="s">
        <v>86</v>
      </c>
      <c r="AD72" s="24" t="str">
        <f t="shared" si="19"/>
        <v>E</v>
      </c>
      <c r="AE72" s="18" t="s">
        <v>66</v>
      </c>
      <c r="AF72" s="18" t="s">
        <v>66</v>
      </c>
      <c r="AG72" s="18" t="s">
        <v>66</v>
      </c>
      <c r="AH72" s="18" t="s">
        <v>66</v>
      </c>
      <c r="AI72" s="25">
        <v>0.1416</v>
      </c>
      <c r="AJ72" s="6">
        <f t="shared" si="20"/>
        <v>1699.2</v>
      </c>
      <c r="AK72" s="6">
        <f t="shared" si="21"/>
        <v>963.87120000000004</v>
      </c>
      <c r="AL72" s="6">
        <f t="shared" si="22"/>
        <v>114.27120000000001</v>
      </c>
      <c r="AM72" s="6">
        <f t="shared" si="23"/>
        <v>2663.0711999999999</v>
      </c>
      <c r="AN72" s="6" t="s">
        <v>66</v>
      </c>
      <c r="AO72" s="6" t="s">
        <v>66</v>
      </c>
      <c r="AP72" s="6" t="s">
        <v>66</v>
      </c>
      <c r="AQ72" s="6" t="s">
        <v>66</v>
      </c>
      <c r="AR72" s="6" t="s">
        <v>66</v>
      </c>
      <c r="AS72" s="6" t="s">
        <v>66</v>
      </c>
      <c r="AT72" s="26">
        <v>3719</v>
      </c>
      <c r="AU72" s="15" t="s">
        <v>70</v>
      </c>
      <c r="AV72" s="15" t="s">
        <v>71</v>
      </c>
      <c r="AW72" s="39" t="str">
        <f t="shared" si="24"/>
        <v>R</v>
      </c>
      <c r="AX72" s="18">
        <f t="shared" si="25"/>
        <v>963.87120000000004</v>
      </c>
      <c r="AY72" s="20">
        <f t="shared" si="26"/>
        <v>69</v>
      </c>
      <c r="AZ72" s="34">
        <v>24000</v>
      </c>
      <c r="BA72" s="35">
        <f t="shared" si="27"/>
        <v>3398.4</v>
      </c>
    </row>
    <row r="73" spans="1:53" ht="16.5" customHeight="1" x14ac:dyDescent="0.2">
      <c r="A73">
        <v>979</v>
      </c>
      <c r="B73" s="13" t="str">
        <f t="shared" si="14"/>
        <v>ZeroZero</v>
      </c>
      <c r="C73" s="14" t="s">
        <v>372</v>
      </c>
      <c r="D73" s="15" t="s">
        <v>365</v>
      </c>
      <c r="E73" s="16" t="str">
        <f t="shared" si="15"/>
        <v>前八週無拉料</v>
      </c>
      <c r="F73" s="17" t="str">
        <f t="shared" si="16"/>
        <v>--</v>
      </c>
      <c r="G73" s="17" t="str">
        <f t="shared" si="17"/>
        <v>--</v>
      </c>
      <c r="H73" s="17" t="str">
        <f t="shared" si="18"/>
        <v>--</v>
      </c>
      <c r="I73" s="37">
        <f>IFERROR(VLOOKUP(C73,LastWeek!B:Q,8,FALSE),"")</f>
        <v>0</v>
      </c>
      <c r="J73" s="18">
        <v>0</v>
      </c>
      <c r="K73" s="18">
        <v>0</v>
      </c>
      <c r="L73" s="37">
        <f>IFERROR(VLOOKUP(C73,LastWeek!B:Q,11,FALSE),"")</f>
        <v>12000</v>
      </c>
      <c r="M73" s="18">
        <v>12000</v>
      </c>
      <c r="N73" s="19" t="s">
        <v>69</v>
      </c>
      <c r="O73" s="20" t="str">
        <f>IFERROR(VLOOKUP(C73,LastWeek!B:Q,13,FALSE),"")</f>
        <v>MP</v>
      </c>
      <c r="P73" s="16" t="str">
        <f>IFERROR(VLOOKUP(C73,LastWeek!B:Q,14,FALSE),"")</f>
        <v>Dead</v>
      </c>
      <c r="Q73" s="16" t="str">
        <f>IFERROR(VLOOKUP(C73,LastWeek!B:Q,15,FALSE),"")</f>
        <v>SalesPM</v>
      </c>
      <c r="R73" s="16"/>
      <c r="S73" s="38" t="str">
        <f>IFERROR(VLOOKUP(C73,LastWeek!B:Q,16,FALSE),"")</f>
        <v xml:space="preserve">2016/12/05 project EOL , PM said : design new projects in other account . </v>
      </c>
      <c r="T73" s="18">
        <v>12000</v>
      </c>
      <c r="U73" s="18">
        <v>0</v>
      </c>
      <c r="V73" s="18">
        <v>0</v>
      </c>
      <c r="W73" s="18">
        <v>0</v>
      </c>
      <c r="X73" s="21">
        <v>12000</v>
      </c>
      <c r="Y73" s="17" t="s">
        <v>66</v>
      </c>
      <c r="Z73" s="22" t="s">
        <v>66</v>
      </c>
      <c r="AA73" s="21">
        <v>0</v>
      </c>
      <c r="AB73" s="18">
        <v>0</v>
      </c>
      <c r="AC73" s="23" t="s">
        <v>86</v>
      </c>
      <c r="AD73" s="24" t="str">
        <f t="shared" si="19"/>
        <v>E</v>
      </c>
      <c r="AE73" s="18">
        <v>0</v>
      </c>
      <c r="AF73" s="18">
        <v>0</v>
      </c>
      <c r="AG73" s="18">
        <v>0</v>
      </c>
      <c r="AH73" s="18">
        <v>0</v>
      </c>
      <c r="AI73" s="25">
        <v>7.7600000000000002E-2</v>
      </c>
      <c r="AJ73" s="6">
        <f t="shared" si="20"/>
        <v>0</v>
      </c>
      <c r="AK73" s="6">
        <f t="shared" si="21"/>
        <v>931.2</v>
      </c>
      <c r="AL73" s="6">
        <f t="shared" si="22"/>
        <v>0</v>
      </c>
      <c r="AM73" s="6">
        <f t="shared" si="23"/>
        <v>931.2</v>
      </c>
      <c r="AN73" s="6" t="s">
        <v>66</v>
      </c>
      <c r="AO73" s="6" t="s">
        <v>66</v>
      </c>
      <c r="AP73" s="6" t="s">
        <v>66</v>
      </c>
      <c r="AQ73" s="6" t="s">
        <v>66</v>
      </c>
      <c r="AR73" s="6" t="s">
        <v>66</v>
      </c>
      <c r="AS73" s="6" t="s">
        <v>66</v>
      </c>
      <c r="AT73" s="26">
        <v>3719</v>
      </c>
      <c r="AU73" s="15" t="s">
        <v>70</v>
      </c>
      <c r="AV73" s="15" t="s">
        <v>71</v>
      </c>
      <c r="AW73" s="39" t="str">
        <f t="shared" si="24"/>
        <v>R</v>
      </c>
      <c r="AX73" s="18">
        <f t="shared" si="25"/>
        <v>931.2</v>
      </c>
      <c r="AY73" s="20">
        <f t="shared" si="26"/>
        <v>70</v>
      </c>
      <c r="AZ73" s="34">
        <v>0</v>
      </c>
      <c r="BA73" s="35">
        <f t="shared" si="27"/>
        <v>0</v>
      </c>
    </row>
    <row r="74" spans="1:53" ht="16.5" customHeight="1" x14ac:dyDescent="0.2">
      <c r="A74">
        <v>980</v>
      </c>
      <c r="B74" s="13" t="str">
        <f t="shared" si="14"/>
        <v>OverStock</v>
      </c>
      <c r="C74" s="14" t="s">
        <v>127</v>
      </c>
      <c r="D74" s="15" t="s">
        <v>73</v>
      </c>
      <c r="E74" s="16">
        <f t="shared" si="15"/>
        <v>71.400000000000006</v>
      </c>
      <c r="F74" s="17">
        <f t="shared" si="16"/>
        <v>55.5</v>
      </c>
      <c r="G74" s="17">
        <f t="shared" si="17"/>
        <v>2625</v>
      </c>
      <c r="H74" s="17">
        <f t="shared" si="18"/>
        <v>2038.8</v>
      </c>
      <c r="I74" s="37">
        <f>IFERROR(VLOOKUP(C74,LastWeek!B:Q,8,FALSE),"")</f>
        <v>480000</v>
      </c>
      <c r="J74" s="18">
        <v>630000</v>
      </c>
      <c r="K74" s="18">
        <v>0</v>
      </c>
      <c r="L74" s="37">
        <f>IFERROR(VLOOKUP(C74,LastWeek!B:Q,11,FALSE),"")</f>
        <v>17143</v>
      </c>
      <c r="M74" s="18">
        <v>17143</v>
      </c>
      <c r="N74" s="19" t="s">
        <v>69</v>
      </c>
      <c r="O74" s="20" t="str">
        <f>IFERROR(VLOOKUP(C74,LastWeek!B:Q,13,FALSE),"")</f>
        <v>New</v>
      </c>
      <c r="P74" s="16" t="str">
        <f>IFERROR(VLOOKUP(C74,LastWeek!B:Q,14,FALSE),"")</f>
        <v>Checking</v>
      </c>
      <c r="Q74" s="16" t="str">
        <f>IFERROR(VLOOKUP(C74,LastWeek!B:Q,15,FALSE),"")</f>
        <v>Sales</v>
      </c>
      <c r="R74" s="16"/>
      <c r="S74" s="38" t="str">
        <f>IFERROR(VLOOKUP(C74,LastWeek!B:Q,16,FALSE),"")</f>
        <v xml:space="preserve">for new project </v>
      </c>
      <c r="T74" s="18">
        <v>9000</v>
      </c>
      <c r="U74" s="18">
        <v>0</v>
      </c>
      <c r="V74" s="18">
        <v>8143</v>
      </c>
      <c r="W74" s="18">
        <v>0</v>
      </c>
      <c r="X74" s="21">
        <v>647143</v>
      </c>
      <c r="Y74" s="17">
        <v>3321.4</v>
      </c>
      <c r="Z74" s="22">
        <v>2579.8000000000002</v>
      </c>
      <c r="AA74" s="21">
        <v>240</v>
      </c>
      <c r="AB74" s="18">
        <v>309</v>
      </c>
      <c r="AC74" s="23">
        <v>1.3</v>
      </c>
      <c r="AD74" s="24">
        <f t="shared" si="19"/>
        <v>100</v>
      </c>
      <c r="AE74" s="18">
        <v>784</v>
      </c>
      <c r="AF74" s="18">
        <v>2000</v>
      </c>
      <c r="AG74" s="18">
        <v>0</v>
      </c>
      <c r="AH74" s="18">
        <v>0</v>
      </c>
      <c r="AI74" s="25">
        <v>5.2299999999999999E-2</v>
      </c>
      <c r="AJ74" s="6">
        <f t="shared" si="20"/>
        <v>32949</v>
      </c>
      <c r="AK74" s="6">
        <f t="shared" si="21"/>
        <v>896.57889999999998</v>
      </c>
      <c r="AL74" s="6">
        <f t="shared" si="22"/>
        <v>425.87889999999999</v>
      </c>
      <c r="AM74" s="6">
        <f t="shared" si="23"/>
        <v>33845.5789</v>
      </c>
      <c r="AN74" s="6">
        <v>2304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26">
        <v>3719</v>
      </c>
      <c r="AU74" s="15" t="s">
        <v>70</v>
      </c>
      <c r="AV74" s="15" t="s">
        <v>71</v>
      </c>
      <c r="AW74" s="39" t="str">
        <f t="shared" si="24"/>
        <v>R</v>
      </c>
      <c r="AX74" s="18">
        <f t="shared" si="25"/>
        <v>896.57889999999998</v>
      </c>
      <c r="AY74" s="20">
        <f t="shared" si="26"/>
        <v>71</v>
      </c>
      <c r="AZ74" s="34">
        <v>150000</v>
      </c>
      <c r="BA74" s="35">
        <f t="shared" si="27"/>
        <v>7845</v>
      </c>
    </row>
    <row r="75" spans="1:53" ht="16.5" customHeight="1" x14ac:dyDescent="0.2">
      <c r="A75">
        <v>981</v>
      </c>
      <c r="B75" s="13" t="str">
        <f t="shared" si="14"/>
        <v>OverStock</v>
      </c>
      <c r="C75" s="14" t="s">
        <v>224</v>
      </c>
      <c r="D75" s="15" t="s">
        <v>175</v>
      </c>
      <c r="E75" s="16">
        <f t="shared" si="15"/>
        <v>95.5</v>
      </c>
      <c r="F75" s="17">
        <f t="shared" si="16"/>
        <v>28.8</v>
      </c>
      <c r="G75" s="17">
        <f t="shared" si="17"/>
        <v>127.4</v>
      </c>
      <c r="H75" s="17">
        <f t="shared" si="18"/>
        <v>38.5</v>
      </c>
      <c r="I75" s="37">
        <f>IFERROR(VLOOKUP(C75,LastWeek!B:Q,8,FALSE),"")</f>
        <v>20000</v>
      </c>
      <c r="J75" s="18">
        <v>20000</v>
      </c>
      <c r="K75" s="18">
        <v>20000</v>
      </c>
      <c r="L75" s="37">
        <f>IFERROR(VLOOKUP(C75,LastWeek!B:Q,11,FALSE),"")</f>
        <v>15000</v>
      </c>
      <c r="M75" s="18">
        <v>15000</v>
      </c>
      <c r="N75" s="19" t="s">
        <v>176</v>
      </c>
      <c r="O75" s="20" t="str">
        <f>IFERROR(VLOOKUP(C75,LastWeek!B:Q,13,FALSE),"")</f>
        <v>MP</v>
      </c>
      <c r="P75" s="16" t="str">
        <f>IFERROR(VLOOKUP(C75,LastWeek!B:Q,14,FALSE),"")</f>
        <v>Checking</v>
      </c>
      <c r="Q75" s="16" t="str">
        <f>IFERROR(VLOOKUP(C75,LastWeek!B:Q,15,FALSE),"")</f>
        <v>Sales</v>
      </c>
      <c r="R75" s="16"/>
      <c r="S75" s="38" t="str">
        <f>IFERROR(VLOOKUP(C75,LastWeek!B:Q,16,FALSE),"")</f>
        <v>FCST:1K/M</v>
      </c>
      <c r="T75" s="18">
        <v>15000</v>
      </c>
      <c r="U75" s="18">
        <v>0</v>
      </c>
      <c r="V75" s="18">
        <v>0</v>
      </c>
      <c r="W75" s="18">
        <v>0</v>
      </c>
      <c r="X75" s="21">
        <v>35000</v>
      </c>
      <c r="Y75" s="17">
        <v>222.9</v>
      </c>
      <c r="Z75" s="22">
        <v>67.3</v>
      </c>
      <c r="AA75" s="21">
        <v>157</v>
      </c>
      <c r="AB75" s="18">
        <v>520</v>
      </c>
      <c r="AC75" s="23">
        <v>3.3</v>
      </c>
      <c r="AD75" s="24">
        <f t="shared" si="19"/>
        <v>150</v>
      </c>
      <c r="AE75" s="18">
        <v>3632</v>
      </c>
      <c r="AF75" s="18">
        <v>0</v>
      </c>
      <c r="AG75" s="18">
        <v>1050</v>
      </c>
      <c r="AH75" s="18">
        <v>2600</v>
      </c>
      <c r="AI75" s="25">
        <v>5.7500000000000002E-2</v>
      </c>
      <c r="AJ75" s="6">
        <f t="shared" si="20"/>
        <v>1150</v>
      </c>
      <c r="AK75" s="6">
        <f t="shared" si="21"/>
        <v>862.5</v>
      </c>
      <c r="AL75" s="6">
        <f t="shared" si="22"/>
        <v>0</v>
      </c>
      <c r="AM75" s="6">
        <f t="shared" si="23"/>
        <v>2012.5</v>
      </c>
      <c r="AN75" s="6" t="s">
        <v>66</v>
      </c>
      <c r="AO75" s="6" t="s">
        <v>66</v>
      </c>
      <c r="AP75" s="6" t="s">
        <v>66</v>
      </c>
      <c r="AQ75" s="6" t="s">
        <v>66</v>
      </c>
      <c r="AR75" s="6" t="s">
        <v>66</v>
      </c>
      <c r="AS75" s="6" t="s">
        <v>66</v>
      </c>
      <c r="AT75" s="26">
        <v>3715</v>
      </c>
      <c r="AU75" s="15" t="s">
        <v>70</v>
      </c>
      <c r="AV75" s="15" t="s">
        <v>71</v>
      </c>
      <c r="AW75" s="39" t="str">
        <f t="shared" si="24"/>
        <v>R</v>
      </c>
      <c r="AX75" s="18">
        <f t="shared" si="25"/>
        <v>862.5</v>
      </c>
      <c r="AY75" s="20">
        <f t="shared" si="26"/>
        <v>72</v>
      </c>
      <c r="AZ75" s="34">
        <v>0</v>
      </c>
      <c r="BA75" s="35">
        <f t="shared" si="27"/>
        <v>0</v>
      </c>
    </row>
    <row r="76" spans="1:53" ht="16.5" customHeight="1" x14ac:dyDescent="0.2">
      <c r="A76">
        <v>982</v>
      </c>
      <c r="B76" s="13" t="str">
        <f t="shared" si="14"/>
        <v>OverStock</v>
      </c>
      <c r="C76" s="14" t="s">
        <v>113</v>
      </c>
      <c r="D76" s="15" t="s">
        <v>73</v>
      </c>
      <c r="E76" s="16">
        <f t="shared" si="15"/>
        <v>20</v>
      </c>
      <c r="F76" s="17" t="str">
        <f t="shared" si="16"/>
        <v>--</v>
      </c>
      <c r="G76" s="17">
        <f t="shared" si="17"/>
        <v>24</v>
      </c>
      <c r="H76" s="17" t="str">
        <f t="shared" si="18"/>
        <v>--</v>
      </c>
      <c r="I76" s="37">
        <f>IFERROR(VLOOKUP(C76,LastWeek!B:Q,8,FALSE),"")</f>
        <v>15000</v>
      </c>
      <c r="J76" s="18">
        <v>15000</v>
      </c>
      <c r="K76" s="18">
        <v>0</v>
      </c>
      <c r="L76" s="37">
        <f>IFERROR(VLOOKUP(C76,LastWeek!B:Q,11,FALSE),"")</f>
        <v>12500</v>
      </c>
      <c r="M76" s="18">
        <v>12500</v>
      </c>
      <c r="N76" s="19" t="s">
        <v>69</v>
      </c>
      <c r="O76" s="20" t="str">
        <f>IFERROR(VLOOKUP(C76,LastWeek!B:Q,13,FALSE),"")</f>
        <v>MP</v>
      </c>
      <c r="P76" s="16" t="str">
        <f>IFERROR(VLOOKUP(C76,LastWeek!B:Q,14,FALSE),"")</f>
        <v>Checking</v>
      </c>
      <c r="Q76" s="16" t="str">
        <f>IFERROR(VLOOKUP(C76,LastWeek!B:Q,15,FALSE),"")</f>
        <v>Sales</v>
      </c>
      <c r="R76" s="16"/>
      <c r="S76" s="38" t="str">
        <f>IFERROR(VLOOKUP(C76,LastWeek!B:Q,16,FALSE),"")</f>
        <v>FCST:5K/M</v>
      </c>
      <c r="T76" s="18">
        <v>12500</v>
      </c>
      <c r="U76" s="18">
        <v>0</v>
      </c>
      <c r="V76" s="18">
        <v>0</v>
      </c>
      <c r="W76" s="18">
        <v>0</v>
      </c>
      <c r="X76" s="21">
        <v>27500</v>
      </c>
      <c r="Y76" s="17">
        <v>68</v>
      </c>
      <c r="Z76" s="22" t="s">
        <v>66</v>
      </c>
      <c r="AA76" s="21">
        <v>625</v>
      </c>
      <c r="AB76" s="18">
        <v>0</v>
      </c>
      <c r="AC76" s="23" t="s">
        <v>86</v>
      </c>
      <c r="AD76" s="24" t="str">
        <f t="shared" si="19"/>
        <v>E</v>
      </c>
      <c r="AE76" s="18">
        <v>0</v>
      </c>
      <c r="AF76" s="18">
        <v>0</v>
      </c>
      <c r="AG76" s="18">
        <v>0</v>
      </c>
      <c r="AH76" s="18">
        <v>3455</v>
      </c>
      <c r="AI76" s="25">
        <v>6.8400000000000002E-2</v>
      </c>
      <c r="AJ76" s="6">
        <f t="shared" si="20"/>
        <v>1026</v>
      </c>
      <c r="AK76" s="6">
        <f t="shared" si="21"/>
        <v>855</v>
      </c>
      <c r="AL76" s="6">
        <f t="shared" si="22"/>
        <v>0</v>
      </c>
      <c r="AM76" s="6">
        <f t="shared" si="23"/>
        <v>1881</v>
      </c>
      <c r="AN76" s="6">
        <v>6000</v>
      </c>
      <c r="AO76" s="6">
        <v>5000</v>
      </c>
      <c r="AP76" s="6">
        <v>5000</v>
      </c>
      <c r="AQ76" s="6">
        <v>5000</v>
      </c>
      <c r="AR76" s="6">
        <v>5000</v>
      </c>
      <c r="AS76" s="6">
        <v>5000</v>
      </c>
      <c r="AT76" s="26">
        <v>3719</v>
      </c>
      <c r="AU76" s="15" t="s">
        <v>70</v>
      </c>
      <c r="AV76" s="15" t="s">
        <v>71</v>
      </c>
      <c r="AW76" s="39" t="str">
        <f t="shared" si="24"/>
        <v>R</v>
      </c>
      <c r="AX76" s="18">
        <f t="shared" si="25"/>
        <v>855</v>
      </c>
      <c r="AY76" s="20">
        <f t="shared" si="26"/>
        <v>73</v>
      </c>
      <c r="AZ76" s="34">
        <v>15000</v>
      </c>
      <c r="BA76" s="35">
        <f t="shared" si="27"/>
        <v>1026</v>
      </c>
    </row>
    <row r="77" spans="1:53" ht="16.5" customHeight="1" x14ac:dyDescent="0.2">
      <c r="A77">
        <v>983</v>
      </c>
      <c r="B77" s="13" t="str">
        <f t="shared" si="14"/>
        <v>ZeroZero</v>
      </c>
      <c r="C77" s="14" t="s">
        <v>296</v>
      </c>
      <c r="D77" s="15" t="s">
        <v>175</v>
      </c>
      <c r="E77" s="16" t="str">
        <f t="shared" si="15"/>
        <v>前八週無拉料</v>
      </c>
      <c r="F77" s="17" t="str">
        <f t="shared" si="16"/>
        <v>--</v>
      </c>
      <c r="G77" s="17" t="str">
        <f t="shared" si="17"/>
        <v>--</v>
      </c>
      <c r="H77" s="17" t="str">
        <f t="shared" si="18"/>
        <v>--</v>
      </c>
      <c r="I77" s="37">
        <f>IFERROR(VLOOKUP(C77,LastWeek!B:Q,8,FALSE),"")</f>
        <v>0</v>
      </c>
      <c r="J77" s="18">
        <v>0</v>
      </c>
      <c r="K77" s="18">
        <v>0</v>
      </c>
      <c r="L77" s="37">
        <f>IFERROR(VLOOKUP(C77,LastWeek!B:Q,11,FALSE),"")</f>
        <v>2500</v>
      </c>
      <c r="M77" s="18">
        <v>2500</v>
      </c>
      <c r="N77" s="19" t="s">
        <v>176</v>
      </c>
      <c r="O77" s="20" t="str">
        <f>IFERROR(VLOOKUP(C77,LastWeek!B:Q,13,FALSE),"")</f>
        <v>MP</v>
      </c>
      <c r="P77" s="16" t="str">
        <f>IFERROR(VLOOKUP(C77,LastWeek!B:Q,14,FALSE),"")</f>
        <v>Checking</v>
      </c>
      <c r="Q77" s="16" t="str">
        <f>IFERROR(VLOOKUP(C77,LastWeek!B:Q,15,FALSE),"")</f>
        <v>Sales</v>
      </c>
      <c r="R77" s="16"/>
      <c r="S77" s="38" t="str">
        <f>IFERROR(VLOOKUP(C77,LastWeek!B:Q,16,FALSE),"")</f>
        <v>no demand</v>
      </c>
      <c r="T77" s="18">
        <v>2500</v>
      </c>
      <c r="U77" s="18">
        <v>0</v>
      </c>
      <c r="V77" s="18">
        <v>0</v>
      </c>
      <c r="W77" s="18">
        <v>0</v>
      </c>
      <c r="X77" s="21">
        <v>2500</v>
      </c>
      <c r="Y77" s="17" t="s">
        <v>66</v>
      </c>
      <c r="Z77" s="22" t="s">
        <v>66</v>
      </c>
      <c r="AA77" s="21">
        <v>0</v>
      </c>
      <c r="AB77" s="18">
        <v>0</v>
      </c>
      <c r="AC77" s="23" t="s">
        <v>86</v>
      </c>
      <c r="AD77" s="24" t="str">
        <f t="shared" si="19"/>
        <v>E</v>
      </c>
      <c r="AE77" s="18">
        <v>0</v>
      </c>
      <c r="AF77" s="18">
        <v>0</v>
      </c>
      <c r="AG77" s="18">
        <v>0</v>
      </c>
      <c r="AH77" s="18">
        <v>0</v>
      </c>
      <c r="AI77" s="25">
        <v>0.32400000000000001</v>
      </c>
      <c r="AJ77" s="6">
        <f t="shared" si="20"/>
        <v>0</v>
      </c>
      <c r="AK77" s="6">
        <f t="shared" si="21"/>
        <v>810</v>
      </c>
      <c r="AL77" s="6">
        <f t="shared" si="22"/>
        <v>0</v>
      </c>
      <c r="AM77" s="6">
        <f t="shared" si="23"/>
        <v>810</v>
      </c>
      <c r="AN77" s="6" t="s">
        <v>66</v>
      </c>
      <c r="AO77" s="6" t="s">
        <v>66</v>
      </c>
      <c r="AP77" s="6" t="s">
        <v>66</v>
      </c>
      <c r="AQ77" s="6" t="s">
        <v>66</v>
      </c>
      <c r="AR77" s="6" t="s">
        <v>66</v>
      </c>
      <c r="AS77" s="6" t="s">
        <v>66</v>
      </c>
      <c r="AT77" s="26">
        <v>3715</v>
      </c>
      <c r="AU77" s="15" t="s">
        <v>70</v>
      </c>
      <c r="AV77" s="15" t="s">
        <v>71</v>
      </c>
      <c r="AW77" s="39" t="str">
        <f t="shared" si="24"/>
        <v>R</v>
      </c>
      <c r="AX77" s="18">
        <f t="shared" si="25"/>
        <v>810</v>
      </c>
      <c r="AY77" s="20">
        <f t="shared" si="26"/>
        <v>74</v>
      </c>
      <c r="AZ77" s="34">
        <v>0</v>
      </c>
      <c r="BA77" s="35">
        <f t="shared" si="27"/>
        <v>0</v>
      </c>
    </row>
    <row r="78" spans="1:53" ht="16.5" customHeight="1" x14ac:dyDescent="0.2">
      <c r="A78">
        <v>984</v>
      </c>
      <c r="B78" s="13" t="str">
        <f t="shared" si="14"/>
        <v>OverStock</v>
      </c>
      <c r="C78" s="14" t="s">
        <v>79</v>
      </c>
      <c r="D78" s="15" t="s">
        <v>73</v>
      </c>
      <c r="E78" s="16">
        <f t="shared" si="15"/>
        <v>35.299999999999997</v>
      </c>
      <c r="F78" s="17">
        <f t="shared" si="16"/>
        <v>26.3</v>
      </c>
      <c r="G78" s="17">
        <f t="shared" si="17"/>
        <v>148.69999999999999</v>
      </c>
      <c r="H78" s="17">
        <f t="shared" si="18"/>
        <v>110.8</v>
      </c>
      <c r="I78" s="37">
        <f>IFERROR(VLOOKUP(C78,LastWeek!B:Q,8,FALSE),"")</f>
        <v>84000</v>
      </c>
      <c r="J78" s="18">
        <v>84000</v>
      </c>
      <c r="K78" s="18">
        <v>0</v>
      </c>
      <c r="L78" s="37">
        <f>IFERROR(VLOOKUP(C78,LastWeek!B:Q,11,FALSE),"")</f>
        <v>22963</v>
      </c>
      <c r="M78" s="18">
        <v>19963</v>
      </c>
      <c r="N78" s="19" t="s">
        <v>69</v>
      </c>
      <c r="O78" s="20" t="str">
        <f>IFERROR(VLOOKUP(C78,LastWeek!B:Q,13,FALSE),"")</f>
        <v>MP</v>
      </c>
      <c r="P78" s="16" t="str">
        <f>IFERROR(VLOOKUP(C78,LastWeek!B:Q,14,FALSE),"")</f>
        <v>Checking</v>
      </c>
      <c r="Q78" s="16" t="str">
        <f>IFERROR(VLOOKUP(C78,LastWeek!B:Q,15,FALSE),"")</f>
        <v>Sales</v>
      </c>
      <c r="R78" s="16"/>
      <c r="S78" s="38" t="str">
        <f>IFERROR(VLOOKUP(C78,LastWeek!B:Q,16,FALSE),"")</f>
        <v>FCST:3K/M</v>
      </c>
      <c r="T78" s="18">
        <v>18000</v>
      </c>
      <c r="U78" s="18">
        <v>0</v>
      </c>
      <c r="V78" s="18">
        <v>1963</v>
      </c>
      <c r="W78" s="18">
        <v>0</v>
      </c>
      <c r="X78" s="21">
        <v>103963</v>
      </c>
      <c r="Y78" s="17">
        <v>481.4</v>
      </c>
      <c r="Z78" s="22">
        <v>358.8</v>
      </c>
      <c r="AA78" s="21">
        <v>565</v>
      </c>
      <c r="AB78" s="18">
        <v>758</v>
      </c>
      <c r="AC78" s="23">
        <v>1.3</v>
      </c>
      <c r="AD78" s="24">
        <f t="shared" si="19"/>
        <v>100</v>
      </c>
      <c r="AE78" s="18">
        <v>649</v>
      </c>
      <c r="AF78" s="18">
        <v>2881</v>
      </c>
      <c r="AG78" s="18">
        <v>3296</v>
      </c>
      <c r="AH78" s="18">
        <v>3594</v>
      </c>
      <c r="AI78" s="25">
        <v>3.7100000000000001E-2</v>
      </c>
      <c r="AJ78" s="6">
        <f t="shared" si="20"/>
        <v>3116.4</v>
      </c>
      <c r="AK78" s="6">
        <f t="shared" si="21"/>
        <v>740.62729999999999</v>
      </c>
      <c r="AL78" s="6">
        <f t="shared" si="22"/>
        <v>72.827300000000008</v>
      </c>
      <c r="AM78" s="6">
        <f t="shared" si="23"/>
        <v>3857.0273000000002</v>
      </c>
      <c r="AN78" s="6">
        <v>585</v>
      </c>
      <c r="AO78" s="6">
        <v>211</v>
      </c>
      <c r="AP78" s="6">
        <v>211</v>
      </c>
      <c r="AQ78" s="6">
        <v>211</v>
      </c>
      <c r="AR78" s="6">
        <v>211</v>
      </c>
      <c r="AS78" s="6">
        <v>211</v>
      </c>
      <c r="AT78" s="26">
        <v>3719</v>
      </c>
      <c r="AU78" s="15" t="s">
        <v>70</v>
      </c>
      <c r="AV78" s="15" t="s">
        <v>71</v>
      </c>
      <c r="AW78" s="39" t="str">
        <f t="shared" si="24"/>
        <v>R</v>
      </c>
      <c r="AX78" s="18">
        <f t="shared" si="25"/>
        <v>740.62729999999999</v>
      </c>
      <c r="AY78" s="20">
        <f t="shared" si="26"/>
        <v>75</v>
      </c>
      <c r="AZ78" s="34">
        <v>168000</v>
      </c>
      <c r="BA78" s="35">
        <f t="shared" si="27"/>
        <v>6232.8</v>
      </c>
    </row>
    <row r="79" spans="1:53" ht="16.5" customHeight="1" x14ac:dyDescent="0.2">
      <c r="A79">
        <v>985</v>
      </c>
      <c r="B79" s="13" t="str">
        <f t="shared" si="14"/>
        <v>ZeroZero</v>
      </c>
      <c r="C79" s="14" t="s">
        <v>94</v>
      </c>
      <c r="D79" s="15" t="s">
        <v>73</v>
      </c>
      <c r="E79" s="16" t="str">
        <f t="shared" si="15"/>
        <v>前八週無拉料</v>
      </c>
      <c r="F79" s="17" t="str">
        <f t="shared" si="16"/>
        <v>--</v>
      </c>
      <c r="G79" s="17" t="str">
        <f t="shared" si="17"/>
        <v>--</v>
      </c>
      <c r="H79" s="17" t="str">
        <f t="shared" si="18"/>
        <v>--</v>
      </c>
      <c r="I79" s="37">
        <f>IFERROR(VLOOKUP(C79,LastWeek!B:Q,8,FALSE),"")</f>
        <v>0</v>
      </c>
      <c r="J79" s="18">
        <v>0</v>
      </c>
      <c r="K79" s="18">
        <v>0</v>
      </c>
      <c r="L79" s="37">
        <f>IFERROR(VLOOKUP(C79,LastWeek!B:Q,11,FALSE),"")</f>
        <v>11695</v>
      </c>
      <c r="M79" s="18">
        <v>11695</v>
      </c>
      <c r="N79" s="19" t="s">
        <v>69</v>
      </c>
      <c r="O79" s="20" t="str">
        <f>IFERROR(VLOOKUP(C79,LastWeek!B:Q,13,FALSE),"")</f>
        <v>MP</v>
      </c>
      <c r="P79" s="16" t="str">
        <f>IFERROR(VLOOKUP(C79,LastWeek!B:Q,14,FALSE),"")</f>
        <v>Checking</v>
      </c>
      <c r="Q79" s="16" t="str">
        <f>IFERROR(VLOOKUP(C79,LastWeek!B:Q,15,FALSE),"")</f>
        <v>Sales</v>
      </c>
      <c r="R79" s="16"/>
      <c r="S79" s="38" t="str">
        <f>IFERROR(VLOOKUP(C79,LastWeek!B:Q,16,FALSE),"")</f>
        <v>FCST:3K/Q</v>
      </c>
      <c r="T79" s="18">
        <v>6000</v>
      </c>
      <c r="U79" s="18">
        <v>0</v>
      </c>
      <c r="V79" s="18">
        <v>5695</v>
      </c>
      <c r="W79" s="18">
        <v>0</v>
      </c>
      <c r="X79" s="21">
        <v>11695</v>
      </c>
      <c r="Y79" s="17" t="s">
        <v>66</v>
      </c>
      <c r="Z79" s="22" t="s">
        <v>66</v>
      </c>
      <c r="AA79" s="21">
        <v>0</v>
      </c>
      <c r="AB79" s="18" t="s">
        <v>66</v>
      </c>
      <c r="AC79" s="23" t="s">
        <v>86</v>
      </c>
      <c r="AD79" s="24" t="str">
        <f t="shared" si="19"/>
        <v>E</v>
      </c>
      <c r="AE79" s="18" t="s">
        <v>66</v>
      </c>
      <c r="AF79" s="18" t="s">
        <v>66</v>
      </c>
      <c r="AG79" s="18" t="s">
        <v>66</v>
      </c>
      <c r="AH79" s="18" t="s">
        <v>66</v>
      </c>
      <c r="AI79" s="25">
        <v>5.4199999999999998E-2</v>
      </c>
      <c r="AJ79" s="6">
        <f t="shared" si="20"/>
        <v>0</v>
      </c>
      <c r="AK79" s="6">
        <f t="shared" si="21"/>
        <v>633.86900000000003</v>
      </c>
      <c r="AL79" s="6">
        <f t="shared" si="22"/>
        <v>308.66899999999998</v>
      </c>
      <c r="AM79" s="6">
        <f t="shared" si="23"/>
        <v>633.86900000000003</v>
      </c>
      <c r="AN79" s="6" t="s">
        <v>66</v>
      </c>
      <c r="AO79" s="6" t="s">
        <v>66</v>
      </c>
      <c r="AP79" s="6" t="s">
        <v>66</v>
      </c>
      <c r="AQ79" s="6" t="s">
        <v>66</v>
      </c>
      <c r="AR79" s="6" t="s">
        <v>66</v>
      </c>
      <c r="AS79" s="6" t="s">
        <v>66</v>
      </c>
      <c r="AT79" s="26">
        <v>3719</v>
      </c>
      <c r="AU79" s="15" t="s">
        <v>70</v>
      </c>
      <c r="AV79" s="15" t="s">
        <v>71</v>
      </c>
      <c r="AW79" s="39" t="str">
        <f t="shared" si="24"/>
        <v>R</v>
      </c>
      <c r="AX79" s="18">
        <f t="shared" si="25"/>
        <v>633.86900000000003</v>
      </c>
      <c r="AY79" s="20">
        <f t="shared" si="26"/>
        <v>76</v>
      </c>
      <c r="AZ79" s="34">
        <v>0</v>
      </c>
      <c r="BA79" s="35">
        <f t="shared" si="27"/>
        <v>0</v>
      </c>
    </row>
    <row r="80" spans="1:53" ht="16.5" customHeight="1" x14ac:dyDescent="0.2">
      <c r="A80">
        <v>986</v>
      </c>
      <c r="B80" s="13" t="str">
        <f t="shared" si="14"/>
        <v>ZeroZero</v>
      </c>
      <c r="C80" s="14" t="s">
        <v>389</v>
      </c>
      <c r="D80" s="15" t="s">
        <v>183</v>
      </c>
      <c r="E80" s="16" t="str">
        <f t="shared" si="15"/>
        <v>前八週無拉料</v>
      </c>
      <c r="F80" s="17" t="str">
        <f t="shared" si="16"/>
        <v>--</v>
      </c>
      <c r="G80" s="17" t="str">
        <f t="shared" si="17"/>
        <v>--</v>
      </c>
      <c r="H80" s="17" t="str">
        <f t="shared" si="18"/>
        <v>--</v>
      </c>
      <c r="I80" s="37">
        <f>IFERROR(VLOOKUP(C80,LastWeek!B:Q,8,FALSE),"")</f>
        <v>0</v>
      </c>
      <c r="J80" s="18">
        <v>0</v>
      </c>
      <c r="K80" s="18">
        <v>0</v>
      </c>
      <c r="L80" s="37">
        <f>IFERROR(VLOOKUP(C80,LastWeek!B:Q,11,FALSE),"")</f>
        <v>3000</v>
      </c>
      <c r="M80" s="18">
        <v>3000</v>
      </c>
      <c r="N80" s="19" t="s">
        <v>69</v>
      </c>
      <c r="O80" s="20" t="str">
        <f>IFERROR(VLOOKUP(C80,LastWeek!B:Q,13,FALSE),"")</f>
        <v>MP</v>
      </c>
      <c r="P80" s="16" t="str">
        <f>IFERROR(VLOOKUP(C80,LastWeek!B:Q,14,FALSE),"")</f>
        <v>DD</v>
      </c>
      <c r="Q80" s="16" t="str">
        <f>IFERROR(VLOOKUP(C80,LastWeek!B:Q,15,FALSE),"")</f>
        <v>SalesPM</v>
      </c>
      <c r="R80" s="16"/>
      <c r="S80" s="38" t="str">
        <f>IFERROR(VLOOKUP(C80,LastWeek!B:Q,16,FALSE),"")</f>
        <v xml:space="preserve">2017/1/09 plan dumping </v>
      </c>
      <c r="T80" s="18">
        <v>3000</v>
      </c>
      <c r="U80" s="18">
        <v>0</v>
      </c>
      <c r="V80" s="18">
        <v>0</v>
      </c>
      <c r="W80" s="18">
        <v>0</v>
      </c>
      <c r="X80" s="21">
        <v>3000</v>
      </c>
      <c r="Y80" s="17" t="s">
        <v>66</v>
      </c>
      <c r="Z80" s="22" t="s">
        <v>66</v>
      </c>
      <c r="AA80" s="21">
        <v>0</v>
      </c>
      <c r="AB80" s="18" t="s">
        <v>66</v>
      </c>
      <c r="AC80" s="23" t="s">
        <v>86</v>
      </c>
      <c r="AD80" s="24" t="str">
        <f t="shared" si="19"/>
        <v>E</v>
      </c>
      <c r="AE80" s="18" t="s">
        <v>66</v>
      </c>
      <c r="AF80" s="18" t="s">
        <v>66</v>
      </c>
      <c r="AG80" s="18" t="s">
        <v>66</v>
      </c>
      <c r="AH80" s="18" t="s">
        <v>66</v>
      </c>
      <c r="AI80" s="25">
        <v>0.20899999999999999</v>
      </c>
      <c r="AJ80" s="6">
        <f t="shared" si="20"/>
        <v>0</v>
      </c>
      <c r="AK80" s="6">
        <f t="shared" si="21"/>
        <v>627</v>
      </c>
      <c r="AL80" s="6">
        <f t="shared" si="22"/>
        <v>0</v>
      </c>
      <c r="AM80" s="6">
        <f t="shared" si="23"/>
        <v>627</v>
      </c>
      <c r="AN80" s="6" t="s">
        <v>66</v>
      </c>
      <c r="AO80" s="6" t="s">
        <v>66</v>
      </c>
      <c r="AP80" s="6" t="s">
        <v>66</v>
      </c>
      <c r="AQ80" s="6" t="s">
        <v>66</v>
      </c>
      <c r="AR80" s="6" t="s">
        <v>66</v>
      </c>
      <c r="AS80" s="6" t="s">
        <v>66</v>
      </c>
      <c r="AT80" s="26">
        <v>3719</v>
      </c>
      <c r="AU80" s="15" t="s">
        <v>70</v>
      </c>
      <c r="AV80" s="15" t="s">
        <v>71</v>
      </c>
      <c r="AW80" s="39" t="str">
        <f t="shared" si="24"/>
        <v>R</v>
      </c>
      <c r="AX80" s="18">
        <f t="shared" si="25"/>
        <v>627</v>
      </c>
      <c r="AY80" s="20">
        <f t="shared" si="26"/>
        <v>77</v>
      </c>
      <c r="AZ80" s="34">
        <v>0</v>
      </c>
      <c r="BA80" s="35">
        <f t="shared" si="27"/>
        <v>0</v>
      </c>
    </row>
    <row r="81" spans="1:53" ht="16.5" customHeight="1" x14ac:dyDescent="0.2">
      <c r="A81">
        <v>1108</v>
      </c>
      <c r="B81" s="13" t="str">
        <f t="shared" si="14"/>
        <v>ZeroZero</v>
      </c>
      <c r="C81" s="14" t="s">
        <v>140</v>
      </c>
      <c r="D81" s="15" t="s">
        <v>73</v>
      </c>
      <c r="E81" s="16" t="str">
        <f t="shared" si="15"/>
        <v>前八週無拉料</v>
      </c>
      <c r="F81" s="17" t="str">
        <f t="shared" si="16"/>
        <v>--</v>
      </c>
      <c r="G81" s="17" t="str">
        <f t="shared" si="17"/>
        <v>--</v>
      </c>
      <c r="H81" s="17" t="str">
        <f t="shared" si="18"/>
        <v>--</v>
      </c>
      <c r="I81" s="37">
        <f>IFERROR(VLOOKUP(C81,LastWeek!B:Q,8,FALSE),"")</f>
        <v>6000</v>
      </c>
      <c r="J81" s="18">
        <v>0</v>
      </c>
      <c r="K81" s="18">
        <v>0</v>
      </c>
      <c r="L81" s="37">
        <f>IFERROR(VLOOKUP(C81,LastWeek!B:Q,11,FALSE),"")</f>
        <v>3000</v>
      </c>
      <c r="M81" s="18">
        <v>3000</v>
      </c>
      <c r="N81" s="19" t="s">
        <v>69</v>
      </c>
      <c r="O81" s="20" t="str">
        <f>IFERROR(VLOOKUP(C81,LastWeek!B:Q,13,FALSE),"")</f>
        <v>MP</v>
      </c>
      <c r="P81" s="16" t="str">
        <f>IFERROR(VLOOKUP(C81,LastWeek!B:Q,14,FALSE),"")</f>
        <v>Checking</v>
      </c>
      <c r="Q81" s="16" t="str">
        <f>IFERROR(VLOOKUP(C81,LastWeek!B:Q,15,FALSE),"")</f>
        <v>Sales</v>
      </c>
      <c r="R81" s="16"/>
      <c r="S81" s="38" t="str">
        <f>IFERROR(VLOOKUP(C81,LastWeek!B:Q,16,FALSE),"")</f>
        <v>FCST: 3K/Q</v>
      </c>
      <c r="T81" s="18">
        <v>0</v>
      </c>
      <c r="U81" s="18">
        <v>0</v>
      </c>
      <c r="V81" s="18">
        <v>3000</v>
      </c>
      <c r="W81" s="18">
        <v>0</v>
      </c>
      <c r="X81" s="21">
        <v>3000</v>
      </c>
      <c r="Y81" s="17" t="s">
        <v>66</v>
      </c>
      <c r="Z81" s="22" t="s">
        <v>66</v>
      </c>
      <c r="AA81" s="21">
        <v>0</v>
      </c>
      <c r="AB81" s="18">
        <v>0</v>
      </c>
      <c r="AC81" s="23" t="s">
        <v>86</v>
      </c>
      <c r="AD81" s="24" t="str">
        <f t="shared" si="19"/>
        <v>E</v>
      </c>
      <c r="AE81" s="18">
        <v>0</v>
      </c>
      <c r="AF81" s="18">
        <v>0</v>
      </c>
      <c r="AG81" s="18">
        <v>0</v>
      </c>
      <c r="AH81" s="18">
        <v>0</v>
      </c>
      <c r="AI81" s="25">
        <v>0.19950000000000001</v>
      </c>
      <c r="AJ81" s="6">
        <f t="shared" si="20"/>
        <v>0</v>
      </c>
      <c r="AK81" s="6">
        <f t="shared" si="21"/>
        <v>598.5</v>
      </c>
      <c r="AL81" s="6">
        <f t="shared" si="22"/>
        <v>598.5</v>
      </c>
      <c r="AM81" s="6">
        <f t="shared" si="23"/>
        <v>598.5</v>
      </c>
      <c r="AN81" s="6" t="s">
        <v>66</v>
      </c>
      <c r="AO81" s="6" t="s">
        <v>66</v>
      </c>
      <c r="AP81" s="6" t="s">
        <v>66</v>
      </c>
      <c r="AQ81" s="6" t="s">
        <v>66</v>
      </c>
      <c r="AR81" s="6" t="s">
        <v>66</v>
      </c>
      <c r="AS81" s="6" t="s">
        <v>66</v>
      </c>
      <c r="AT81" s="26">
        <v>3719</v>
      </c>
      <c r="AU81" s="15" t="s">
        <v>70</v>
      </c>
      <c r="AV81" s="15" t="s">
        <v>71</v>
      </c>
      <c r="AW81" s="39" t="str">
        <f t="shared" si="24"/>
        <v>R</v>
      </c>
      <c r="AX81" s="18">
        <f t="shared" si="25"/>
        <v>598.5</v>
      </c>
      <c r="AY81" s="20">
        <f t="shared" si="26"/>
        <v>78</v>
      </c>
      <c r="AZ81" s="34">
        <v>18000</v>
      </c>
      <c r="BA81" s="35">
        <f t="shared" si="27"/>
        <v>3591</v>
      </c>
    </row>
    <row r="82" spans="1:53" ht="16.5" customHeight="1" x14ac:dyDescent="0.2">
      <c r="A82">
        <v>987</v>
      </c>
      <c r="B82" s="13" t="str">
        <f t="shared" si="14"/>
        <v>FCST</v>
      </c>
      <c r="C82" s="14" t="s">
        <v>405</v>
      </c>
      <c r="D82" s="15" t="s">
        <v>183</v>
      </c>
      <c r="E82" s="16" t="str">
        <f t="shared" si="15"/>
        <v>前八週無拉料</v>
      </c>
      <c r="F82" s="17">
        <f t="shared" si="16"/>
        <v>26.1</v>
      </c>
      <c r="G82" s="17" t="str">
        <f t="shared" si="17"/>
        <v>--</v>
      </c>
      <c r="H82" s="17">
        <f t="shared" si="18"/>
        <v>104.3</v>
      </c>
      <c r="I82" s="37">
        <f>IFERROR(VLOOKUP(C82,LastWeek!B:Q,8,FALSE),"")</f>
        <v>18000</v>
      </c>
      <c r="J82" s="18">
        <v>36000</v>
      </c>
      <c r="K82" s="18">
        <v>36000</v>
      </c>
      <c r="L82" s="37">
        <f>IFERROR(VLOOKUP(C82,LastWeek!B:Q,11,FALSE),"")</f>
        <v>12000</v>
      </c>
      <c r="M82" s="18">
        <v>9000</v>
      </c>
      <c r="N82" s="19" t="s">
        <v>69</v>
      </c>
      <c r="O82" s="20" t="str">
        <f>IFERROR(VLOOKUP(C82,LastWeek!B:Q,13,FALSE),"")</f>
        <v>MP</v>
      </c>
      <c r="P82" s="16" t="str">
        <f>IFERROR(VLOOKUP(C82,LastWeek!B:Q,14,FALSE),"")</f>
        <v>Checking</v>
      </c>
      <c r="Q82" s="16" t="str">
        <f>IFERROR(VLOOKUP(C82,LastWeek!B:Q,15,FALSE),"")</f>
        <v>Sales</v>
      </c>
      <c r="R82" s="16"/>
      <c r="S82" s="38" t="str">
        <f>IFERROR(VLOOKUP(C82,LastWeek!B:Q,16,FALSE),"")</f>
        <v>FCST:9K/M</v>
      </c>
      <c r="T82" s="18">
        <v>9000</v>
      </c>
      <c r="U82" s="18">
        <v>0</v>
      </c>
      <c r="V82" s="18">
        <v>0</v>
      </c>
      <c r="W82" s="18">
        <v>0</v>
      </c>
      <c r="X82" s="21">
        <v>45000</v>
      </c>
      <c r="Y82" s="17" t="s">
        <v>66</v>
      </c>
      <c r="Z82" s="22">
        <v>130.4</v>
      </c>
      <c r="AA82" s="21">
        <v>0</v>
      </c>
      <c r="AB82" s="18">
        <v>345</v>
      </c>
      <c r="AC82" s="23" t="s">
        <v>82</v>
      </c>
      <c r="AD82" s="24" t="str">
        <f t="shared" si="19"/>
        <v>F</v>
      </c>
      <c r="AE82" s="18">
        <v>5</v>
      </c>
      <c r="AF82" s="18">
        <v>0</v>
      </c>
      <c r="AG82" s="18">
        <v>9200</v>
      </c>
      <c r="AH82" s="18">
        <v>3100</v>
      </c>
      <c r="AI82" s="25">
        <v>5.8000000000000003E-2</v>
      </c>
      <c r="AJ82" s="6">
        <f t="shared" si="20"/>
        <v>2088</v>
      </c>
      <c r="AK82" s="6">
        <f t="shared" si="21"/>
        <v>522</v>
      </c>
      <c r="AL82" s="6">
        <f t="shared" si="22"/>
        <v>0</v>
      </c>
      <c r="AM82" s="6">
        <f t="shared" si="23"/>
        <v>2610</v>
      </c>
      <c r="AN82" s="6">
        <v>6000</v>
      </c>
      <c r="AO82" s="6">
        <v>4100</v>
      </c>
      <c r="AP82" s="6">
        <v>4100</v>
      </c>
      <c r="AQ82" s="6">
        <v>4100</v>
      </c>
      <c r="AR82" s="6">
        <v>4100</v>
      </c>
      <c r="AS82" s="6">
        <v>4100</v>
      </c>
      <c r="AT82" s="26">
        <v>3719</v>
      </c>
      <c r="AU82" s="15" t="s">
        <v>70</v>
      </c>
      <c r="AV82" s="15" t="s">
        <v>71</v>
      </c>
      <c r="AW82" s="39" t="str">
        <f t="shared" si="24"/>
        <v>R</v>
      </c>
      <c r="AX82" s="18">
        <f t="shared" si="25"/>
        <v>522</v>
      </c>
      <c r="AY82" s="20">
        <f t="shared" si="26"/>
        <v>79</v>
      </c>
      <c r="AZ82" s="34">
        <v>0</v>
      </c>
      <c r="BA82" s="35">
        <f t="shared" si="27"/>
        <v>0</v>
      </c>
    </row>
    <row r="83" spans="1:53" ht="16.5" customHeight="1" x14ac:dyDescent="0.2">
      <c r="A83">
        <v>2897</v>
      </c>
      <c r="B83" s="13" t="str">
        <f t="shared" si="14"/>
        <v>ZeroZero</v>
      </c>
      <c r="C83" s="14" t="s">
        <v>171</v>
      </c>
      <c r="D83" s="15" t="s">
        <v>165</v>
      </c>
      <c r="E83" s="16" t="str">
        <f t="shared" si="15"/>
        <v>前八週無拉料</v>
      </c>
      <c r="F83" s="17" t="str">
        <f t="shared" si="16"/>
        <v>--</v>
      </c>
      <c r="G83" s="17" t="str">
        <f t="shared" si="17"/>
        <v>--</v>
      </c>
      <c r="H83" s="17" t="str">
        <f t="shared" si="18"/>
        <v>--</v>
      </c>
      <c r="I83" s="37">
        <f>IFERROR(VLOOKUP(C83,LastWeek!B:Q,8,FALSE),"")</f>
        <v>0</v>
      </c>
      <c r="J83" s="18">
        <v>0</v>
      </c>
      <c r="K83" s="18">
        <v>0</v>
      </c>
      <c r="L83" s="37">
        <f>IFERROR(VLOOKUP(C83,LastWeek!B:Q,11,FALSE),"")</f>
        <v>300</v>
      </c>
      <c r="M83" s="18">
        <v>300</v>
      </c>
      <c r="N83" s="19" t="s">
        <v>66</v>
      </c>
      <c r="O83" s="20" t="str">
        <f>IFERROR(VLOOKUP(C83,LastWeek!B:Q,13,FALSE),"")</f>
        <v>New</v>
      </c>
      <c r="P83" s="16" t="str">
        <f>IFERROR(VLOOKUP(C83,LastWeek!B:Q,14,FALSE),"")</f>
        <v>Checking</v>
      </c>
      <c r="Q83" s="16" t="str">
        <f>IFERROR(VLOOKUP(C83,LastWeek!B:Q,15,FALSE),"")</f>
        <v>Sales</v>
      </c>
      <c r="R83" s="16"/>
      <c r="S83" s="38" t="str">
        <f>IFERROR(VLOOKUP(C83,LastWeek!B:Q,16,FALSE),"")</f>
        <v>ES sample for sample run</v>
      </c>
      <c r="T83" s="18">
        <v>300</v>
      </c>
      <c r="U83" s="18">
        <v>0</v>
      </c>
      <c r="V83" s="18">
        <v>0</v>
      </c>
      <c r="W83" s="18">
        <v>0</v>
      </c>
      <c r="X83" s="21">
        <v>300</v>
      </c>
      <c r="Y83" s="17" t="s">
        <v>66</v>
      </c>
      <c r="Z83" s="22" t="s">
        <v>66</v>
      </c>
      <c r="AA83" s="21">
        <v>0</v>
      </c>
      <c r="AB83" s="18" t="s">
        <v>66</v>
      </c>
      <c r="AC83" s="23" t="s">
        <v>86</v>
      </c>
      <c r="AD83" s="24" t="str">
        <f t="shared" si="19"/>
        <v>E</v>
      </c>
      <c r="AE83" s="18" t="s">
        <v>66</v>
      </c>
      <c r="AF83" s="18" t="s">
        <v>66</v>
      </c>
      <c r="AG83" s="18" t="s">
        <v>66</v>
      </c>
      <c r="AH83" s="18" t="s">
        <v>66</v>
      </c>
      <c r="AI83" s="25">
        <v>1.7023999999999999</v>
      </c>
      <c r="AJ83" s="6">
        <f t="shared" si="20"/>
        <v>0</v>
      </c>
      <c r="AK83" s="6">
        <f t="shared" si="21"/>
        <v>510.71999999999997</v>
      </c>
      <c r="AL83" s="6">
        <f t="shared" si="22"/>
        <v>0</v>
      </c>
      <c r="AM83" s="6">
        <f t="shared" si="23"/>
        <v>510.71999999999997</v>
      </c>
      <c r="AN83" s="6" t="s">
        <v>66</v>
      </c>
      <c r="AO83" s="6" t="s">
        <v>66</v>
      </c>
      <c r="AP83" s="6" t="s">
        <v>66</v>
      </c>
      <c r="AQ83" s="6" t="s">
        <v>66</v>
      </c>
      <c r="AR83" s="6" t="s">
        <v>66</v>
      </c>
      <c r="AS83" s="6" t="s">
        <v>66</v>
      </c>
      <c r="AT83" s="26">
        <v>3715</v>
      </c>
      <c r="AU83" s="15" t="s">
        <v>70</v>
      </c>
      <c r="AV83" s="15" t="s">
        <v>71</v>
      </c>
      <c r="AW83" s="39" t="str">
        <f t="shared" si="24"/>
        <v>R</v>
      </c>
      <c r="AX83" s="18">
        <f t="shared" si="25"/>
        <v>510.71999999999997</v>
      </c>
      <c r="AY83" s="20">
        <f t="shared" si="26"/>
        <v>80</v>
      </c>
      <c r="AZ83" s="34">
        <v>0</v>
      </c>
      <c r="BA83" s="35">
        <f t="shared" si="27"/>
        <v>0</v>
      </c>
    </row>
    <row r="84" spans="1:53" ht="16.5" customHeight="1" x14ac:dyDescent="0.2">
      <c r="A84">
        <v>2892</v>
      </c>
      <c r="B84" s="13" t="str">
        <f t="shared" si="14"/>
        <v>ZeroZero</v>
      </c>
      <c r="C84" s="14" t="s">
        <v>115</v>
      </c>
      <c r="D84" s="15" t="s">
        <v>73</v>
      </c>
      <c r="E84" s="16" t="str">
        <f t="shared" si="15"/>
        <v>前八週無拉料</v>
      </c>
      <c r="F84" s="17" t="str">
        <f t="shared" si="16"/>
        <v>--</v>
      </c>
      <c r="G84" s="17" t="str">
        <f t="shared" si="17"/>
        <v>--</v>
      </c>
      <c r="H84" s="17" t="str">
        <f t="shared" si="18"/>
        <v>--</v>
      </c>
      <c r="I84" s="37">
        <f>IFERROR(VLOOKUP(C84,LastWeek!B:Q,8,FALSE),"")</f>
        <v>0</v>
      </c>
      <c r="J84" s="18">
        <v>0</v>
      </c>
      <c r="K84" s="18">
        <v>0</v>
      </c>
      <c r="L84" s="37">
        <f>IFERROR(VLOOKUP(C84,LastWeek!B:Q,11,FALSE),"")</f>
        <v>2500</v>
      </c>
      <c r="M84" s="18">
        <v>2500</v>
      </c>
      <c r="N84" s="19" t="s">
        <v>69</v>
      </c>
      <c r="O84" s="20" t="str">
        <f>IFERROR(VLOOKUP(C84,LastWeek!B:Q,13,FALSE),"")</f>
        <v>New</v>
      </c>
      <c r="P84" s="16" t="str">
        <f>IFERROR(VLOOKUP(C84,LastWeek!B:Q,14,FALSE),"")</f>
        <v>Checking</v>
      </c>
      <c r="Q84" s="16" t="str">
        <f>IFERROR(VLOOKUP(C84,LastWeek!B:Q,15,FALSE),"")</f>
        <v>Sales</v>
      </c>
      <c r="R84" s="16"/>
      <c r="S84" s="38" t="str">
        <f>IFERROR(VLOOKUP(C84,LastWeek!B:Q,16,FALSE),"")</f>
        <v xml:space="preserve">for new project </v>
      </c>
      <c r="T84" s="18">
        <v>2500</v>
      </c>
      <c r="U84" s="18">
        <v>0</v>
      </c>
      <c r="V84" s="18">
        <v>0</v>
      </c>
      <c r="W84" s="18">
        <v>0</v>
      </c>
      <c r="X84" s="21">
        <v>2500</v>
      </c>
      <c r="Y84" s="17" t="s">
        <v>66</v>
      </c>
      <c r="Z84" s="22" t="s">
        <v>66</v>
      </c>
      <c r="AA84" s="21">
        <v>0</v>
      </c>
      <c r="AB84" s="18" t="s">
        <v>66</v>
      </c>
      <c r="AC84" s="23" t="s">
        <v>86</v>
      </c>
      <c r="AD84" s="24" t="str">
        <f t="shared" si="19"/>
        <v>E</v>
      </c>
      <c r="AE84" s="18" t="s">
        <v>66</v>
      </c>
      <c r="AF84" s="18" t="s">
        <v>66</v>
      </c>
      <c r="AG84" s="18" t="s">
        <v>66</v>
      </c>
      <c r="AH84" s="18" t="s">
        <v>66</v>
      </c>
      <c r="AI84" s="25">
        <v>0.17580000000000001</v>
      </c>
      <c r="AJ84" s="6">
        <f t="shared" si="20"/>
        <v>0</v>
      </c>
      <c r="AK84" s="6">
        <f t="shared" si="21"/>
        <v>439.50000000000006</v>
      </c>
      <c r="AL84" s="6">
        <f t="shared" si="22"/>
        <v>0</v>
      </c>
      <c r="AM84" s="6">
        <f t="shared" si="23"/>
        <v>439.50000000000006</v>
      </c>
      <c r="AN84" s="6" t="s">
        <v>66</v>
      </c>
      <c r="AO84" s="6" t="s">
        <v>66</v>
      </c>
      <c r="AP84" s="6" t="s">
        <v>66</v>
      </c>
      <c r="AQ84" s="6" t="s">
        <v>66</v>
      </c>
      <c r="AR84" s="6" t="s">
        <v>66</v>
      </c>
      <c r="AS84" s="6" t="s">
        <v>66</v>
      </c>
      <c r="AT84" s="26">
        <v>3719</v>
      </c>
      <c r="AU84" s="15" t="s">
        <v>70</v>
      </c>
      <c r="AV84" s="15" t="s">
        <v>71</v>
      </c>
      <c r="AW84" s="39" t="str">
        <f t="shared" si="24"/>
        <v>R</v>
      </c>
      <c r="AX84" s="18">
        <f t="shared" si="25"/>
        <v>439.50000000000006</v>
      </c>
      <c r="AY84" s="20">
        <f t="shared" si="26"/>
        <v>81</v>
      </c>
      <c r="AZ84" s="34">
        <v>0</v>
      </c>
      <c r="BA84" s="35">
        <f t="shared" si="27"/>
        <v>0</v>
      </c>
    </row>
    <row r="85" spans="1:53" ht="16.5" customHeight="1" x14ac:dyDescent="0.2">
      <c r="A85">
        <v>1096</v>
      </c>
      <c r="B85" s="13" t="str">
        <f t="shared" si="14"/>
        <v>FCST</v>
      </c>
      <c r="C85" s="14" t="s">
        <v>395</v>
      </c>
      <c r="D85" s="15" t="s">
        <v>183</v>
      </c>
      <c r="E85" s="16" t="str">
        <f t="shared" si="15"/>
        <v>前八週無拉料</v>
      </c>
      <c r="F85" s="17">
        <f t="shared" si="16"/>
        <v>10.1</v>
      </c>
      <c r="G85" s="17" t="str">
        <f t="shared" si="17"/>
        <v>--</v>
      </c>
      <c r="H85" s="17">
        <f t="shared" si="18"/>
        <v>15.1</v>
      </c>
      <c r="I85" s="37">
        <f>IFERROR(VLOOKUP(C85,LastWeek!B:Q,8,FALSE),"")</f>
        <v>0</v>
      </c>
      <c r="J85" s="18">
        <v>9000</v>
      </c>
      <c r="K85" s="18">
        <v>9000</v>
      </c>
      <c r="L85" s="37">
        <f>IFERROR(VLOOKUP(C85,LastWeek!B:Q,11,FALSE),"")</f>
        <v>6000</v>
      </c>
      <c r="M85" s="18">
        <v>6000</v>
      </c>
      <c r="N85" s="19" t="s">
        <v>69</v>
      </c>
      <c r="O85" s="20" t="str">
        <f>IFERROR(VLOOKUP(C85,LastWeek!B:Q,13,FALSE),"")</f>
        <v>MP</v>
      </c>
      <c r="P85" s="16" t="str">
        <f>IFERROR(VLOOKUP(C85,LastWeek!B:Q,14,FALSE),"")</f>
        <v>Checking</v>
      </c>
      <c r="Q85" s="16" t="str">
        <f>IFERROR(VLOOKUP(C85,LastWeek!B:Q,15,FALSE),"")</f>
        <v>Sales</v>
      </c>
      <c r="R85" s="16"/>
      <c r="S85" s="38" t="str">
        <f>IFERROR(VLOOKUP(C85,LastWeek!B:Q,16,FALSE),"")</f>
        <v>FCSt:3K/M</v>
      </c>
      <c r="T85" s="18">
        <v>6000</v>
      </c>
      <c r="U85" s="18">
        <v>0</v>
      </c>
      <c r="V85" s="18">
        <v>0</v>
      </c>
      <c r="W85" s="18">
        <v>0</v>
      </c>
      <c r="X85" s="21">
        <v>15000</v>
      </c>
      <c r="Y85" s="17" t="s">
        <v>66</v>
      </c>
      <c r="Z85" s="22">
        <v>25.2</v>
      </c>
      <c r="AA85" s="21">
        <v>0</v>
      </c>
      <c r="AB85" s="18">
        <v>595</v>
      </c>
      <c r="AC85" s="23" t="s">
        <v>82</v>
      </c>
      <c r="AD85" s="24" t="str">
        <f t="shared" si="19"/>
        <v>F</v>
      </c>
      <c r="AE85" s="18">
        <v>3296</v>
      </c>
      <c r="AF85" s="18">
        <v>40</v>
      </c>
      <c r="AG85" s="18">
        <v>6630</v>
      </c>
      <c r="AH85" s="18">
        <v>4200</v>
      </c>
      <c r="AI85" s="25">
        <v>6.2399999999999997E-2</v>
      </c>
      <c r="AJ85" s="6">
        <f t="shared" si="20"/>
        <v>561.6</v>
      </c>
      <c r="AK85" s="6">
        <f t="shared" si="21"/>
        <v>374.4</v>
      </c>
      <c r="AL85" s="6">
        <f t="shared" si="22"/>
        <v>0</v>
      </c>
      <c r="AM85" s="6">
        <f t="shared" si="23"/>
        <v>936</v>
      </c>
      <c r="AN85" s="6">
        <v>3000</v>
      </c>
      <c r="AO85" s="6">
        <v>7426</v>
      </c>
      <c r="AP85" s="6">
        <v>7426</v>
      </c>
      <c r="AQ85" s="6">
        <v>7426</v>
      </c>
      <c r="AR85" s="6">
        <v>7426</v>
      </c>
      <c r="AS85" s="6">
        <v>7426</v>
      </c>
      <c r="AT85" s="26">
        <v>3719</v>
      </c>
      <c r="AU85" s="15" t="s">
        <v>70</v>
      </c>
      <c r="AV85" s="15" t="s">
        <v>71</v>
      </c>
      <c r="AW85" s="39" t="str">
        <f t="shared" si="24"/>
        <v>R</v>
      </c>
      <c r="AX85" s="18">
        <f t="shared" si="25"/>
        <v>374.4</v>
      </c>
      <c r="AY85" s="20">
        <f t="shared" si="26"/>
        <v>82</v>
      </c>
      <c r="AZ85" s="34">
        <v>0</v>
      </c>
      <c r="BA85" s="35">
        <f t="shared" si="27"/>
        <v>0</v>
      </c>
    </row>
    <row r="86" spans="1:53" ht="16.5" customHeight="1" x14ac:dyDescent="0.2">
      <c r="A86">
        <v>989</v>
      </c>
      <c r="B86" s="13" t="str">
        <f t="shared" si="14"/>
        <v>ZeroZero</v>
      </c>
      <c r="C86" s="14" t="s">
        <v>99</v>
      </c>
      <c r="D86" s="15" t="s">
        <v>73</v>
      </c>
      <c r="E86" s="16" t="str">
        <f t="shared" si="15"/>
        <v>前八週無拉料</v>
      </c>
      <c r="F86" s="17" t="str">
        <f t="shared" si="16"/>
        <v>--</v>
      </c>
      <c r="G86" s="17" t="str">
        <f t="shared" si="17"/>
        <v>--</v>
      </c>
      <c r="H86" s="17" t="str">
        <f t="shared" si="18"/>
        <v>--</v>
      </c>
      <c r="I86" s="37">
        <f>IFERROR(VLOOKUP(C86,LastWeek!B:Q,8,FALSE),"")</f>
        <v>3000</v>
      </c>
      <c r="J86" s="18">
        <v>6000</v>
      </c>
      <c r="K86" s="18">
        <v>0</v>
      </c>
      <c r="L86" s="37">
        <f>IFERROR(VLOOKUP(C86,LastWeek!B:Q,11,FALSE),"")</f>
        <v>3000</v>
      </c>
      <c r="M86" s="18">
        <v>3000</v>
      </c>
      <c r="N86" s="19" t="s">
        <v>69</v>
      </c>
      <c r="O86" s="20" t="str">
        <f>IFERROR(VLOOKUP(C86,LastWeek!B:Q,13,FALSE),"")</f>
        <v>MP</v>
      </c>
      <c r="P86" s="16" t="str">
        <f>IFERROR(VLOOKUP(C86,LastWeek!B:Q,14,FALSE),"")</f>
        <v>Checking</v>
      </c>
      <c r="Q86" s="16" t="str">
        <f>IFERROR(VLOOKUP(C86,LastWeek!B:Q,15,FALSE),"")</f>
        <v>Sales</v>
      </c>
      <c r="R86" s="16"/>
      <c r="S86" s="38" t="str">
        <f>IFERROR(VLOOKUP(C86,LastWeek!B:Q,16,FALSE),"")</f>
        <v>FCST; 3K/only</v>
      </c>
      <c r="T86" s="18">
        <v>3000</v>
      </c>
      <c r="U86" s="18">
        <v>0</v>
      </c>
      <c r="V86" s="18">
        <v>0</v>
      </c>
      <c r="W86" s="18">
        <v>0</v>
      </c>
      <c r="X86" s="21">
        <v>9000</v>
      </c>
      <c r="Y86" s="17" t="s">
        <v>66</v>
      </c>
      <c r="Z86" s="22" t="s">
        <v>66</v>
      </c>
      <c r="AA86" s="21">
        <v>0</v>
      </c>
      <c r="AB86" s="18" t="s">
        <v>66</v>
      </c>
      <c r="AC86" s="23" t="s">
        <v>86</v>
      </c>
      <c r="AD86" s="24" t="str">
        <f t="shared" si="19"/>
        <v>E</v>
      </c>
      <c r="AE86" s="18" t="s">
        <v>66</v>
      </c>
      <c r="AF86" s="18" t="s">
        <v>66</v>
      </c>
      <c r="AG86" s="18" t="s">
        <v>66</v>
      </c>
      <c r="AH86" s="18" t="s">
        <v>66</v>
      </c>
      <c r="AI86" s="25">
        <v>0.1045</v>
      </c>
      <c r="AJ86" s="6">
        <f t="shared" si="20"/>
        <v>627</v>
      </c>
      <c r="AK86" s="6">
        <f t="shared" si="21"/>
        <v>313.5</v>
      </c>
      <c r="AL86" s="6">
        <f t="shared" si="22"/>
        <v>0</v>
      </c>
      <c r="AM86" s="6">
        <f t="shared" si="23"/>
        <v>940.5</v>
      </c>
      <c r="AN86" s="6" t="s">
        <v>66</v>
      </c>
      <c r="AO86" s="6" t="s">
        <v>66</v>
      </c>
      <c r="AP86" s="6" t="s">
        <v>66</v>
      </c>
      <c r="AQ86" s="6" t="s">
        <v>66</v>
      </c>
      <c r="AR86" s="6" t="s">
        <v>66</v>
      </c>
      <c r="AS86" s="6" t="s">
        <v>66</v>
      </c>
      <c r="AT86" s="26">
        <v>3719</v>
      </c>
      <c r="AU86" s="15" t="s">
        <v>70</v>
      </c>
      <c r="AV86" s="15" t="s">
        <v>71</v>
      </c>
      <c r="AW86" s="39" t="str">
        <f t="shared" si="24"/>
        <v>R</v>
      </c>
      <c r="AX86" s="18">
        <f t="shared" si="25"/>
        <v>313.5</v>
      </c>
      <c r="AY86" s="20">
        <f t="shared" si="26"/>
        <v>83</v>
      </c>
      <c r="AZ86" s="34">
        <v>0</v>
      </c>
      <c r="BA86" s="35">
        <f t="shared" si="27"/>
        <v>0</v>
      </c>
    </row>
    <row r="87" spans="1:53" ht="16.5" customHeight="1" x14ac:dyDescent="0.2">
      <c r="A87">
        <v>9125</v>
      </c>
      <c r="B87" s="13" t="str">
        <f t="shared" si="14"/>
        <v>OverStock</v>
      </c>
      <c r="C87" s="14" t="s">
        <v>209</v>
      </c>
      <c r="D87" s="15" t="s">
        <v>175</v>
      </c>
      <c r="E87" s="16">
        <f t="shared" si="15"/>
        <v>12.6</v>
      </c>
      <c r="F87" s="17">
        <f t="shared" si="16"/>
        <v>13.7</v>
      </c>
      <c r="G87" s="17">
        <f t="shared" si="17"/>
        <v>12.6</v>
      </c>
      <c r="H87" s="17">
        <f t="shared" si="18"/>
        <v>13.7</v>
      </c>
      <c r="I87" s="37">
        <f>IFERROR(VLOOKUP(C87,LastWeek!B:Q,8,FALSE),"")</f>
        <v>5000</v>
      </c>
      <c r="J87" s="18">
        <v>2500</v>
      </c>
      <c r="K87" s="18">
        <v>2500</v>
      </c>
      <c r="L87" s="37">
        <f>IFERROR(VLOOKUP(C87,LastWeek!B:Q,11,FALSE),"")</f>
        <v>2500</v>
      </c>
      <c r="M87" s="18">
        <v>2500</v>
      </c>
      <c r="N87" s="19" t="s">
        <v>176</v>
      </c>
      <c r="O87" s="20" t="str">
        <f>IFERROR(VLOOKUP(C87,LastWeek!B:Q,13,FALSE),"")</f>
        <v>MP</v>
      </c>
      <c r="P87" s="16" t="str">
        <f>IFERROR(VLOOKUP(C87,LastWeek!B:Q,14,FALSE),"")</f>
        <v>Checking</v>
      </c>
      <c r="Q87" s="16" t="str">
        <f>IFERROR(VLOOKUP(C87,LastWeek!B:Q,15,FALSE),"")</f>
        <v>Sales</v>
      </c>
      <c r="R87" s="16"/>
      <c r="S87" s="38" t="str">
        <f>IFERROR(VLOOKUP(C87,LastWeek!B:Q,16,FALSE),"")</f>
        <v>FCST: 2.5K in Feb</v>
      </c>
      <c r="T87" s="18">
        <v>2500</v>
      </c>
      <c r="U87" s="18">
        <v>0</v>
      </c>
      <c r="V87" s="18">
        <v>0</v>
      </c>
      <c r="W87" s="18">
        <v>0</v>
      </c>
      <c r="X87" s="21">
        <v>5000</v>
      </c>
      <c r="Y87" s="17">
        <v>25.3</v>
      </c>
      <c r="Z87" s="22">
        <v>27.3</v>
      </c>
      <c r="AA87" s="21">
        <v>198</v>
      </c>
      <c r="AB87" s="18">
        <v>183</v>
      </c>
      <c r="AC87" s="23">
        <v>0.9</v>
      </c>
      <c r="AD87" s="24">
        <f t="shared" si="19"/>
        <v>100</v>
      </c>
      <c r="AE87" s="18">
        <v>0</v>
      </c>
      <c r="AF87" s="18">
        <v>1645</v>
      </c>
      <c r="AG87" s="18">
        <v>1400</v>
      </c>
      <c r="AH87" s="18">
        <v>0</v>
      </c>
      <c r="AI87" s="25">
        <v>0.12</v>
      </c>
      <c r="AJ87" s="6">
        <f t="shared" si="20"/>
        <v>300</v>
      </c>
      <c r="AK87" s="6">
        <f t="shared" si="21"/>
        <v>300</v>
      </c>
      <c r="AL87" s="6">
        <f t="shared" si="22"/>
        <v>0</v>
      </c>
      <c r="AM87" s="6">
        <f t="shared" si="23"/>
        <v>600</v>
      </c>
      <c r="AN87" s="6">
        <v>2500</v>
      </c>
      <c r="AO87" s="6">
        <v>2500</v>
      </c>
      <c r="AP87" s="6">
        <v>2500</v>
      </c>
      <c r="AQ87" s="6">
        <v>2500</v>
      </c>
      <c r="AR87" s="6">
        <v>2500</v>
      </c>
      <c r="AS87" s="6">
        <v>2500</v>
      </c>
      <c r="AT87" s="26">
        <v>3715</v>
      </c>
      <c r="AU87" s="15" t="s">
        <v>70</v>
      </c>
      <c r="AV87" s="15" t="s">
        <v>71</v>
      </c>
      <c r="AW87" s="39" t="str">
        <f t="shared" si="24"/>
        <v>R</v>
      </c>
      <c r="AX87" s="18">
        <f t="shared" si="25"/>
        <v>300</v>
      </c>
      <c r="AY87" s="20">
        <f t="shared" si="26"/>
        <v>84</v>
      </c>
      <c r="AZ87" s="34">
        <v>0</v>
      </c>
      <c r="BA87" s="35">
        <f t="shared" si="27"/>
        <v>0</v>
      </c>
    </row>
    <row r="88" spans="1:53" ht="16.5" customHeight="1" x14ac:dyDescent="0.2">
      <c r="A88">
        <v>4479</v>
      </c>
      <c r="B88" s="13" t="str">
        <f t="shared" si="14"/>
        <v>OverStock</v>
      </c>
      <c r="C88" s="14" t="s">
        <v>213</v>
      </c>
      <c r="D88" s="15" t="s">
        <v>175</v>
      </c>
      <c r="E88" s="16">
        <f t="shared" si="15"/>
        <v>31.3</v>
      </c>
      <c r="F88" s="17">
        <f t="shared" si="16"/>
        <v>32.9</v>
      </c>
      <c r="G88" s="17">
        <f t="shared" si="17"/>
        <v>46.5</v>
      </c>
      <c r="H88" s="17">
        <f t="shared" si="18"/>
        <v>48.8</v>
      </c>
      <c r="I88" s="37">
        <f>IFERROR(VLOOKUP(C88,LastWeek!B:Q,8,FALSE),"")</f>
        <v>6000</v>
      </c>
      <c r="J88" s="18">
        <v>6000</v>
      </c>
      <c r="K88" s="18">
        <v>6000</v>
      </c>
      <c r="L88" s="37">
        <f>IFERROR(VLOOKUP(C88,LastWeek!B:Q,11,FALSE),"")</f>
        <v>4043</v>
      </c>
      <c r="M88" s="18">
        <v>4043</v>
      </c>
      <c r="N88" s="19" t="s">
        <v>176</v>
      </c>
      <c r="O88" s="20" t="str">
        <f>IFERROR(VLOOKUP(C88,LastWeek!B:Q,13,FALSE),"")</f>
        <v>MP</v>
      </c>
      <c r="P88" s="16" t="str">
        <f>IFERROR(VLOOKUP(C88,LastWeek!B:Q,14,FALSE),"")</f>
        <v>Checking</v>
      </c>
      <c r="Q88" s="16" t="str">
        <f>IFERROR(VLOOKUP(C88,LastWeek!B:Q,15,FALSE),"")</f>
        <v>Sales</v>
      </c>
      <c r="R88" s="16"/>
      <c r="S88" s="38" t="str">
        <f>IFERROR(VLOOKUP(C88,LastWeek!B:Q,16,FALSE),"")</f>
        <v>FCST:1K/M</v>
      </c>
      <c r="T88" s="18">
        <v>3000</v>
      </c>
      <c r="U88" s="18">
        <v>0</v>
      </c>
      <c r="V88" s="18">
        <v>1043</v>
      </c>
      <c r="W88" s="18">
        <v>0</v>
      </c>
      <c r="X88" s="21">
        <v>10043</v>
      </c>
      <c r="Y88" s="17">
        <v>77.900000000000006</v>
      </c>
      <c r="Z88" s="22">
        <v>81.7</v>
      </c>
      <c r="AA88" s="21">
        <v>129</v>
      </c>
      <c r="AB88" s="18">
        <v>123</v>
      </c>
      <c r="AC88" s="23">
        <v>1</v>
      </c>
      <c r="AD88" s="24">
        <f t="shared" si="19"/>
        <v>100</v>
      </c>
      <c r="AE88" s="18">
        <v>585</v>
      </c>
      <c r="AF88" s="18">
        <v>20</v>
      </c>
      <c r="AG88" s="18">
        <v>2007</v>
      </c>
      <c r="AH88" s="18">
        <v>505</v>
      </c>
      <c r="AI88" s="25">
        <v>7.2900000000000006E-2</v>
      </c>
      <c r="AJ88" s="6">
        <f t="shared" si="20"/>
        <v>437.40000000000003</v>
      </c>
      <c r="AK88" s="6">
        <f t="shared" si="21"/>
        <v>294.73470000000003</v>
      </c>
      <c r="AL88" s="6">
        <f t="shared" si="22"/>
        <v>76.034700000000001</v>
      </c>
      <c r="AM88" s="6">
        <f t="shared" si="23"/>
        <v>732.13470000000007</v>
      </c>
      <c r="AN88" s="6">
        <v>500</v>
      </c>
      <c r="AO88" s="6">
        <v>500</v>
      </c>
      <c r="AP88" s="6">
        <v>500</v>
      </c>
      <c r="AQ88" s="6">
        <v>500</v>
      </c>
      <c r="AR88" s="6">
        <v>500</v>
      </c>
      <c r="AS88" s="6">
        <v>500</v>
      </c>
      <c r="AT88" s="26">
        <v>3715</v>
      </c>
      <c r="AU88" s="15" t="s">
        <v>70</v>
      </c>
      <c r="AV88" s="15" t="s">
        <v>71</v>
      </c>
      <c r="AW88" s="39" t="str">
        <f t="shared" si="24"/>
        <v>R</v>
      </c>
      <c r="AX88" s="18">
        <f t="shared" si="25"/>
        <v>294.73470000000003</v>
      </c>
      <c r="AY88" s="20">
        <f t="shared" si="26"/>
        <v>85</v>
      </c>
      <c r="AZ88" s="34">
        <v>0</v>
      </c>
      <c r="BA88" s="35">
        <f t="shared" si="27"/>
        <v>0</v>
      </c>
    </row>
    <row r="89" spans="1:53" ht="16.5" customHeight="1" x14ac:dyDescent="0.2">
      <c r="A89">
        <v>992</v>
      </c>
      <c r="B89" s="13" t="str">
        <f t="shared" si="14"/>
        <v>OverStock</v>
      </c>
      <c r="C89" s="14" t="s">
        <v>97</v>
      </c>
      <c r="D89" s="15" t="s">
        <v>73</v>
      </c>
      <c r="E89" s="16">
        <f t="shared" si="15"/>
        <v>65.2</v>
      </c>
      <c r="F89" s="17">
        <f t="shared" si="16"/>
        <v>9.5</v>
      </c>
      <c r="G89" s="17">
        <f t="shared" si="17"/>
        <v>724.1</v>
      </c>
      <c r="H89" s="17">
        <f t="shared" si="18"/>
        <v>105</v>
      </c>
      <c r="I89" s="37">
        <f>IFERROR(VLOOKUP(C89,LastWeek!B:Q,8,FALSE),"")</f>
        <v>0</v>
      </c>
      <c r="J89" s="18">
        <v>21000</v>
      </c>
      <c r="K89" s="18">
        <v>0</v>
      </c>
      <c r="L89" s="37">
        <f>IFERROR(VLOOKUP(C89,LastWeek!B:Q,11,FALSE),"")</f>
        <v>1890</v>
      </c>
      <c r="M89" s="18">
        <v>1890</v>
      </c>
      <c r="N89" s="19" t="s">
        <v>69</v>
      </c>
      <c r="O89" s="20" t="str">
        <f>IFERROR(VLOOKUP(C89,LastWeek!B:Q,13,FALSE),"")</f>
        <v>New</v>
      </c>
      <c r="P89" s="16" t="str">
        <f>IFERROR(VLOOKUP(C89,LastWeek!B:Q,14,FALSE),"")</f>
        <v>Checking</v>
      </c>
      <c r="Q89" s="16" t="str">
        <f>IFERROR(VLOOKUP(C89,LastWeek!B:Q,15,FALSE),"")</f>
        <v>Sales</v>
      </c>
      <c r="R89" s="16"/>
      <c r="S89" s="38" t="str">
        <f>IFERROR(VLOOKUP(C89,LastWeek!B:Q,16,FALSE),"")</f>
        <v>有出貨230pcs</v>
      </c>
      <c r="T89" s="18">
        <v>0</v>
      </c>
      <c r="U89" s="18">
        <v>0</v>
      </c>
      <c r="V89" s="18">
        <v>1890</v>
      </c>
      <c r="W89" s="18">
        <v>0</v>
      </c>
      <c r="X89" s="21">
        <v>22890</v>
      </c>
      <c r="Y89" s="17">
        <v>1410</v>
      </c>
      <c r="Z89" s="22">
        <v>204.5</v>
      </c>
      <c r="AA89" s="21">
        <v>29</v>
      </c>
      <c r="AB89" s="18">
        <v>200</v>
      </c>
      <c r="AC89" s="23">
        <v>6.9</v>
      </c>
      <c r="AD89" s="24">
        <f t="shared" si="19"/>
        <v>150</v>
      </c>
      <c r="AE89" s="18">
        <v>800</v>
      </c>
      <c r="AF89" s="18">
        <v>0</v>
      </c>
      <c r="AG89" s="18">
        <v>1000</v>
      </c>
      <c r="AH89" s="18">
        <v>500</v>
      </c>
      <c r="AI89" s="25">
        <v>0.14599999999999999</v>
      </c>
      <c r="AJ89" s="6">
        <f t="shared" si="20"/>
        <v>3066</v>
      </c>
      <c r="AK89" s="6">
        <f t="shared" si="21"/>
        <v>275.94</v>
      </c>
      <c r="AL89" s="6">
        <f t="shared" si="22"/>
        <v>275.94</v>
      </c>
      <c r="AM89" s="6">
        <f t="shared" si="23"/>
        <v>3341.9399999999996</v>
      </c>
      <c r="AN89" s="6" t="s">
        <v>66</v>
      </c>
      <c r="AO89" s="6" t="s">
        <v>66</v>
      </c>
      <c r="AP89" s="6" t="s">
        <v>66</v>
      </c>
      <c r="AQ89" s="6" t="s">
        <v>66</v>
      </c>
      <c r="AR89" s="6" t="s">
        <v>66</v>
      </c>
      <c r="AS89" s="6" t="s">
        <v>66</v>
      </c>
      <c r="AT89" s="26">
        <v>3719</v>
      </c>
      <c r="AU89" s="15" t="s">
        <v>70</v>
      </c>
      <c r="AV89" s="15" t="s">
        <v>71</v>
      </c>
      <c r="AW89" s="39" t="str">
        <f t="shared" si="24"/>
        <v>R</v>
      </c>
      <c r="AX89" s="18">
        <f t="shared" si="25"/>
        <v>275.94</v>
      </c>
      <c r="AY89" s="20">
        <f t="shared" si="26"/>
        <v>86</v>
      </c>
      <c r="AZ89" s="34">
        <v>18000</v>
      </c>
      <c r="BA89" s="35">
        <f t="shared" si="27"/>
        <v>2628</v>
      </c>
    </row>
    <row r="90" spans="1:53" ht="16.5" customHeight="1" x14ac:dyDescent="0.2">
      <c r="A90">
        <v>1092</v>
      </c>
      <c r="B90" s="13" t="str">
        <f t="shared" si="14"/>
        <v>ZeroZero</v>
      </c>
      <c r="C90" s="14" t="s">
        <v>157</v>
      </c>
      <c r="D90" s="15" t="s">
        <v>73</v>
      </c>
      <c r="E90" s="16" t="str">
        <f t="shared" si="15"/>
        <v>前八週無拉料</v>
      </c>
      <c r="F90" s="17" t="str">
        <f t="shared" si="16"/>
        <v>--</v>
      </c>
      <c r="G90" s="17" t="str">
        <f t="shared" si="17"/>
        <v>--</v>
      </c>
      <c r="H90" s="17" t="str">
        <f t="shared" si="18"/>
        <v>--</v>
      </c>
      <c r="I90" s="37">
        <f>IFERROR(VLOOKUP(C90,LastWeek!B:Q,8,FALSE),"")</f>
        <v>2000</v>
      </c>
      <c r="J90" s="18">
        <v>1000</v>
      </c>
      <c r="K90" s="18">
        <v>0</v>
      </c>
      <c r="L90" s="37">
        <f>IFERROR(VLOOKUP(C90,LastWeek!B:Q,11,FALSE),"")</f>
        <v>0</v>
      </c>
      <c r="M90" s="18">
        <v>350</v>
      </c>
      <c r="N90" s="19" t="s">
        <v>66</v>
      </c>
      <c r="O90" s="20" t="str">
        <f>IFERROR(VLOOKUP(C90,LastWeek!B:Q,13,FALSE),"")</f>
        <v>New</v>
      </c>
      <c r="P90" s="16" t="str">
        <f>IFERROR(VLOOKUP(C90,LastWeek!B:Q,14,FALSE),"")</f>
        <v>Checking</v>
      </c>
      <c r="Q90" s="16" t="str">
        <f>IFERROR(VLOOKUP(C90,LastWeek!B:Q,15,FALSE),"")</f>
        <v>Sales</v>
      </c>
      <c r="R90" s="16"/>
      <c r="S90" s="38" t="str">
        <f>IFERROR(VLOOKUP(C90,LastWeek!B:Q,16,FALSE),"")</f>
        <v>new demand</v>
      </c>
      <c r="T90" s="18">
        <v>350</v>
      </c>
      <c r="U90" s="18">
        <v>0</v>
      </c>
      <c r="V90" s="18">
        <v>0</v>
      </c>
      <c r="W90" s="18">
        <v>0</v>
      </c>
      <c r="X90" s="21">
        <v>1350</v>
      </c>
      <c r="Y90" s="17" t="s">
        <v>66</v>
      </c>
      <c r="Z90" s="22" t="s">
        <v>66</v>
      </c>
      <c r="AA90" s="21">
        <v>0</v>
      </c>
      <c r="AB90" s="18">
        <v>0</v>
      </c>
      <c r="AC90" s="23" t="s">
        <v>86</v>
      </c>
      <c r="AD90" s="24" t="str">
        <f t="shared" si="19"/>
        <v>E</v>
      </c>
      <c r="AE90" s="18">
        <v>0</v>
      </c>
      <c r="AF90" s="18">
        <v>0</v>
      </c>
      <c r="AG90" s="18">
        <v>0</v>
      </c>
      <c r="AH90" s="18">
        <v>0</v>
      </c>
      <c r="AI90" s="25">
        <v>0.77429999999999999</v>
      </c>
      <c r="AJ90" s="6">
        <f t="shared" si="20"/>
        <v>774.3</v>
      </c>
      <c r="AK90" s="6">
        <f t="shared" si="21"/>
        <v>271.005</v>
      </c>
      <c r="AL90" s="6">
        <f t="shared" si="22"/>
        <v>0</v>
      </c>
      <c r="AM90" s="6">
        <f t="shared" si="23"/>
        <v>1045.3050000000001</v>
      </c>
      <c r="AN90" s="6">
        <v>2000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26">
        <v>3719</v>
      </c>
      <c r="AU90" s="15" t="s">
        <v>70</v>
      </c>
      <c r="AV90" s="15" t="s">
        <v>71</v>
      </c>
      <c r="AW90" s="39" t="str">
        <f t="shared" si="24"/>
        <v>R</v>
      </c>
      <c r="AX90" s="18">
        <f t="shared" si="25"/>
        <v>271.005</v>
      </c>
      <c r="AY90" s="20">
        <f t="shared" si="26"/>
        <v>87</v>
      </c>
      <c r="AZ90" s="34">
        <v>0</v>
      </c>
      <c r="BA90" s="35">
        <f t="shared" si="27"/>
        <v>0</v>
      </c>
    </row>
    <row r="91" spans="1:53" ht="16.5" customHeight="1" x14ac:dyDescent="0.2">
      <c r="A91">
        <v>1084</v>
      </c>
      <c r="B91" s="13" t="str">
        <f t="shared" si="14"/>
        <v>ZeroZero</v>
      </c>
      <c r="C91" s="14" t="s">
        <v>215</v>
      </c>
      <c r="D91" s="15" t="s">
        <v>175</v>
      </c>
      <c r="E91" s="16" t="str">
        <f t="shared" si="15"/>
        <v>前八週無拉料</v>
      </c>
      <c r="F91" s="17" t="str">
        <f t="shared" si="16"/>
        <v>--</v>
      </c>
      <c r="G91" s="17" t="str">
        <f t="shared" si="17"/>
        <v>--</v>
      </c>
      <c r="H91" s="17" t="str">
        <f t="shared" si="18"/>
        <v>--</v>
      </c>
      <c r="I91" s="37">
        <f>IFERROR(VLOOKUP(C91,LastWeek!B:Q,8,FALSE),"")</f>
        <v>0</v>
      </c>
      <c r="J91" s="18">
        <v>0</v>
      </c>
      <c r="K91" s="18">
        <v>0</v>
      </c>
      <c r="L91" s="37">
        <f>IFERROR(VLOOKUP(C91,LastWeek!B:Q,11,FALSE),"")</f>
        <v>3000</v>
      </c>
      <c r="M91" s="18">
        <v>3000</v>
      </c>
      <c r="N91" s="19" t="s">
        <v>176</v>
      </c>
      <c r="O91" s="20" t="str">
        <f>IFERROR(VLOOKUP(C91,LastWeek!B:Q,13,FALSE),"")</f>
        <v>New</v>
      </c>
      <c r="P91" s="16" t="str">
        <f>IFERROR(VLOOKUP(C91,LastWeek!B:Q,14,FALSE),"")</f>
        <v>Checking</v>
      </c>
      <c r="Q91" s="16" t="str">
        <f>IFERROR(VLOOKUP(C91,LastWeek!B:Q,15,FALSE),"")</f>
        <v>Sales</v>
      </c>
      <c r="R91" s="16"/>
      <c r="S91" s="38" t="str">
        <f>IFERROR(VLOOKUP(C91,LastWeek!B:Q,16,FALSE),"")</f>
        <v>prepare for new project</v>
      </c>
      <c r="T91" s="18">
        <v>3000</v>
      </c>
      <c r="U91" s="18">
        <v>0</v>
      </c>
      <c r="V91" s="18">
        <v>0</v>
      </c>
      <c r="W91" s="18">
        <v>0</v>
      </c>
      <c r="X91" s="21">
        <v>3000</v>
      </c>
      <c r="Y91" s="17" t="s">
        <v>66</v>
      </c>
      <c r="Z91" s="22" t="s">
        <v>66</v>
      </c>
      <c r="AA91" s="21">
        <v>0</v>
      </c>
      <c r="AB91" s="18" t="s">
        <v>66</v>
      </c>
      <c r="AC91" s="23" t="s">
        <v>86</v>
      </c>
      <c r="AD91" s="24" t="str">
        <f t="shared" si="19"/>
        <v>E</v>
      </c>
      <c r="AE91" s="18" t="s">
        <v>66</v>
      </c>
      <c r="AF91" s="18" t="s">
        <v>66</v>
      </c>
      <c r="AG91" s="18" t="s">
        <v>66</v>
      </c>
      <c r="AH91" s="18" t="s">
        <v>66</v>
      </c>
      <c r="AI91" s="25">
        <v>8.5500000000000007E-2</v>
      </c>
      <c r="AJ91" s="6">
        <f t="shared" si="20"/>
        <v>0</v>
      </c>
      <c r="AK91" s="6">
        <f t="shared" si="21"/>
        <v>256.5</v>
      </c>
      <c r="AL91" s="6">
        <f t="shared" si="22"/>
        <v>0</v>
      </c>
      <c r="AM91" s="6">
        <f t="shared" si="23"/>
        <v>256.5</v>
      </c>
      <c r="AN91" s="6" t="s">
        <v>66</v>
      </c>
      <c r="AO91" s="6" t="s">
        <v>66</v>
      </c>
      <c r="AP91" s="6" t="s">
        <v>66</v>
      </c>
      <c r="AQ91" s="6" t="s">
        <v>66</v>
      </c>
      <c r="AR91" s="6" t="s">
        <v>66</v>
      </c>
      <c r="AS91" s="6" t="s">
        <v>66</v>
      </c>
      <c r="AT91" s="26">
        <v>3715</v>
      </c>
      <c r="AU91" s="15" t="s">
        <v>70</v>
      </c>
      <c r="AV91" s="15" t="s">
        <v>71</v>
      </c>
      <c r="AW91" s="39" t="str">
        <f t="shared" si="24"/>
        <v>R</v>
      </c>
      <c r="AX91" s="18">
        <f t="shared" si="25"/>
        <v>256.5</v>
      </c>
      <c r="AY91" s="20">
        <f t="shared" si="26"/>
        <v>88</v>
      </c>
      <c r="AZ91" s="34">
        <v>0</v>
      </c>
      <c r="BA91" s="35">
        <f t="shared" si="27"/>
        <v>0</v>
      </c>
    </row>
    <row r="92" spans="1:53" ht="16.5" customHeight="1" x14ac:dyDescent="0.2">
      <c r="A92">
        <v>4670</v>
      </c>
      <c r="B92" s="13" t="str">
        <f t="shared" si="14"/>
        <v>ZeroZero</v>
      </c>
      <c r="C92" s="14" t="s">
        <v>357</v>
      </c>
      <c r="D92" s="15" t="s">
        <v>168</v>
      </c>
      <c r="E92" s="16" t="str">
        <f t="shared" si="15"/>
        <v>前八週無拉料</v>
      </c>
      <c r="F92" s="17" t="str">
        <f t="shared" si="16"/>
        <v>--</v>
      </c>
      <c r="G92" s="17" t="str">
        <f t="shared" si="17"/>
        <v>--</v>
      </c>
      <c r="H92" s="17" t="str">
        <f t="shared" si="18"/>
        <v>--</v>
      </c>
      <c r="I92" s="37">
        <f>IFERROR(VLOOKUP(C92,LastWeek!B:Q,8,FALSE),"")</f>
        <v>0</v>
      </c>
      <c r="J92" s="18">
        <v>0</v>
      </c>
      <c r="K92" s="18">
        <v>0</v>
      </c>
      <c r="L92" s="37">
        <f>IFERROR(VLOOKUP(C92,LastWeek!B:Q,11,FALSE),"")</f>
        <v>4157</v>
      </c>
      <c r="M92" s="18">
        <v>4157</v>
      </c>
      <c r="N92" s="19" t="s">
        <v>69</v>
      </c>
      <c r="O92" s="20" t="str">
        <f>IFERROR(VLOOKUP(C92,LastWeek!B:Q,13,FALSE),"")</f>
        <v>MP</v>
      </c>
      <c r="P92" s="16" t="str">
        <f>IFERROR(VLOOKUP(C92,LastWeek!B:Q,14,FALSE),"")</f>
        <v>Slow</v>
      </c>
      <c r="Q92" s="16" t="str">
        <f>IFERROR(VLOOKUP(C92,LastWeek!B:Q,15,FALSE),"")</f>
        <v>Sales</v>
      </c>
      <c r="R92" s="16"/>
      <c r="S92" s="38" t="str">
        <f>IFERROR(VLOOKUP(C92,LastWeek!B:Q,16,FALSE),"")</f>
        <v>no demand checking with PM</v>
      </c>
      <c r="T92" s="18">
        <v>2500</v>
      </c>
      <c r="U92" s="18">
        <v>0</v>
      </c>
      <c r="V92" s="18">
        <v>1657</v>
      </c>
      <c r="W92" s="18">
        <v>0</v>
      </c>
      <c r="X92" s="21">
        <v>4157</v>
      </c>
      <c r="Y92" s="17" t="s">
        <v>66</v>
      </c>
      <c r="Z92" s="22" t="s">
        <v>66</v>
      </c>
      <c r="AA92" s="21">
        <v>0</v>
      </c>
      <c r="AB92" s="18">
        <v>0</v>
      </c>
      <c r="AC92" s="23" t="s">
        <v>86</v>
      </c>
      <c r="AD92" s="24" t="str">
        <f t="shared" si="19"/>
        <v>E</v>
      </c>
      <c r="AE92" s="18">
        <v>0</v>
      </c>
      <c r="AF92" s="18">
        <v>0</v>
      </c>
      <c r="AG92" s="18">
        <v>0</v>
      </c>
      <c r="AH92" s="18">
        <v>0</v>
      </c>
      <c r="AI92" s="25">
        <v>6.0400000000000002E-2</v>
      </c>
      <c r="AJ92" s="6">
        <f t="shared" si="20"/>
        <v>0</v>
      </c>
      <c r="AK92" s="6">
        <f t="shared" si="21"/>
        <v>251.08280000000002</v>
      </c>
      <c r="AL92" s="6">
        <f t="shared" si="22"/>
        <v>100.08280000000001</v>
      </c>
      <c r="AM92" s="6">
        <f t="shared" si="23"/>
        <v>251.08280000000002</v>
      </c>
      <c r="AN92" s="6" t="s">
        <v>66</v>
      </c>
      <c r="AO92" s="6" t="s">
        <v>66</v>
      </c>
      <c r="AP92" s="6" t="s">
        <v>66</v>
      </c>
      <c r="AQ92" s="6" t="s">
        <v>66</v>
      </c>
      <c r="AR92" s="6" t="s">
        <v>66</v>
      </c>
      <c r="AS92" s="6" t="s">
        <v>66</v>
      </c>
      <c r="AT92" s="26">
        <v>3714</v>
      </c>
      <c r="AU92" s="15" t="s">
        <v>70</v>
      </c>
      <c r="AV92" s="15" t="s">
        <v>71</v>
      </c>
      <c r="AW92" s="39" t="str">
        <f t="shared" si="24"/>
        <v>R</v>
      </c>
      <c r="AX92" s="18">
        <f t="shared" si="25"/>
        <v>251.08280000000002</v>
      </c>
      <c r="AY92" s="20">
        <f t="shared" si="26"/>
        <v>89</v>
      </c>
      <c r="AZ92" s="34">
        <v>0</v>
      </c>
      <c r="BA92" s="35">
        <f t="shared" si="27"/>
        <v>0</v>
      </c>
    </row>
    <row r="93" spans="1:53" ht="16.5" customHeight="1" x14ac:dyDescent="0.2">
      <c r="A93">
        <v>3338</v>
      </c>
      <c r="B93" s="13" t="str">
        <f t="shared" si="14"/>
        <v>ZeroZero</v>
      </c>
      <c r="C93" s="14" t="s">
        <v>117</v>
      </c>
      <c r="D93" s="15" t="s">
        <v>73</v>
      </c>
      <c r="E93" s="16" t="str">
        <f t="shared" si="15"/>
        <v>前八週無拉料</v>
      </c>
      <c r="F93" s="17" t="str">
        <f t="shared" si="16"/>
        <v>--</v>
      </c>
      <c r="G93" s="17" t="str">
        <f t="shared" si="17"/>
        <v>--</v>
      </c>
      <c r="H93" s="17" t="str">
        <f t="shared" si="18"/>
        <v>--</v>
      </c>
      <c r="I93" s="37">
        <f>IFERROR(VLOOKUP(C93,LastWeek!B:Q,8,FALSE),"")</f>
        <v>0</v>
      </c>
      <c r="J93" s="18">
        <v>0</v>
      </c>
      <c r="K93" s="18">
        <v>0</v>
      </c>
      <c r="L93" s="37">
        <f>IFERROR(VLOOKUP(C93,LastWeek!B:Q,11,FALSE),"")</f>
        <v>2150</v>
      </c>
      <c r="M93" s="18">
        <v>2150</v>
      </c>
      <c r="N93" s="19" t="s">
        <v>69</v>
      </c>
      <c r="O93" s="20" t="str">
        <f>IFERROR(VLOOKUP(C93,LastWeek!B:Q,13,FALSE),"")</f>
        <v>MP</v>
      </c>
      <c r="P93" s="16" t="str">
        <f>IFERROR(VLOOKUP(C93,LastWeek!B:Q,14,FALSE),"")</f>
        <v>Checking</v>
      </c>
      <c r="Q93" s="16" t="str">
        <f>IFERROR(VLOOKUP(C93,LastWeek!B:Q,15,FALSE),"")</f>
        <v>Sales</v>
      </c>
      <c r="R93" s="16"/>
      <c r="S93" s="38" t="str">
        <f>IFERROR(VLOOKUP(C93,LastWeek!B:Q,16,FALSE),"")</f>
        <v>in hub</v>
      </c>
      <c r="T93" s="18">
        <v>0</v>
      </c>
      <c r="U93" s="18">
        <v>0</v>
      </c>
      <c r="V93" s="18">
        <v>2150</v>
      </c>
      <c r="W93" s="18">
        <v>0</v>
      </c>
      <c r="X93" s="21">
        <v>2150</v>
      </c>
      <c r="Y93" s="17" t="s">
        <v>66</v>
      </c>
      <c r="Z93" s="22" t="s">
        <v>66</v>
      </c>
      <c r="AA93" s="21">
        <v>0</v>
      </c>
      <c r="AB93" s="18">
        <v>0</v>
      </c>
      <c r="AC93" s="23" t="s">
        <v>86</v>
      </c>
      <c r="AD93" s="24" t="str">
        <f t="shared" si="19"/>
        <v>E</v>
      </c>
      <c r="AE93" s="18">
        <v>0</v>
      </c>
      <c r="AF93" s="18">
        <v>0</v>
      </c>
      <c r="AG93" s="18">
        <v>0</v>
      </c>
      <c r="AH93" s="18">
        <v>0</v>
      </c>
      <c r="AI93" s="25">
        <v>0.10929999999999999</v>
      </c>
      <c r="AJ93" s="6">
        <f t="shared" si="20"/>
        <v>0</v>
      </c>
      <c r="AK93" s="6">
        <f t="shared" si="21"/>
        <v>234.99499999999998</v>
      </c>
      <c r="AL93" s="6">
        <f t="shared" si="22"/>
        <v>234.99499999999998</v>
      </c>
      <c r="AM93" s="6">
        <f t="shared" si="23"/>
        <v>234.99499999999998</v>
      </c>
      <c r="AN93" s="6" t="s">
        <v>66</v>
      </c>
      <c r="AO93" s="6" t="s">
        <v>66</v>
      </c>
      <c r="AP93" s="6" t="s">
        <v>66</v>
      </c>
      <c r="AQ93" s="6" t="s">
        <v>66</v>
      </c>
      <c r="AR93" s="6" t="s">
        <v>66</v>
      </c>
      <c r="AS93" s="6" t="s">
        <v>66</v>
      </c>
      <c r="AT93" s="26">
        <v>3719</v>
      </c>
      <c r="AU93" s="15" t="s">
        <v>70</v>
      </c>
      <c r="AV93" s="15" t="s">
        <v>71</v>
      </c>
      <c r="AW93" s="39" t="str">
        <f t="shared" si="24"/>
        <v>R</v>
      </c>
      <c r="AX93" s="18">
        <f t="shared" si="25"/>
        <v>234.99499999999998</v>
      </c>
      <c r="AY93" s="20">
        <f t="shared" si="26"/>
        <v>90</v>
      </c>
      <c r="AZ93" s="34">
        <v>0</v>
      </c>
      <c r="BA93" s="35">
        <f t="shared" si="27"/>
        <v>0</v>
      </c>
    </row>
    <row r="94" spans="1:53" ht="16.5" customHeight="1" x14ac:dyDescent="0.2">
      <c r="A94">
        <v>3337</v>
      </c>
      <c r="B94" s="13" t="str">
        <f t="shared" si="14"/>
        <v>ZeroZero</v>
      </c>
      <c r="C94" s="14" t="s">
        <v>334</v>
      </c>
      <c r="D94" s="15" t="s">
        <v>327</v>
      </c>
      <c r="E94" s="16" t="str">
        <f t="shared" si="15"/>
        <v>前八週無拉料</v>
      </c>
      <c r="F94" s="17" t="str">
        <f t="shared" si="16"/>
        <v>--</v>
      </c>
      <c r="G94" s="17" t="str">
        <f t="shared" si="17"/>
        <v>--</v>
      </c>
      <c r="H94" s="17" t="str">
        <f t="shared" si="18"/>
        <v>--</v>
      </c>
      <c r="I94" s="37">
        <f>IFERROR(VLOOKUP(C94,LastWeek!B:Q,8,FALSE),"")</f>
        <v>0</v>
      </c>
      <c r="J94" s="18">
        <v>0</v>
      </c>
      <c r="K94" s="18">
        <v>0</v>
      </c>
      <c r="L94" s="37">
        <f>IFERROR(VLOOKUP(C94,LastWeek!B:Q,11,FALSE),"")</f>
        <v>4371</v>
      </c>
      <c r="M94" s="18">
        <v>4371</v>
      </c>
      <c r="N94" s="19" t="s">
        <v>69</v>
      </c>
      <c r="O94" s="20" t="str">
        <f>IFERROR(VLOOKUP(C94,LastWeek!B:Q,13,FALSE),"")</f>
        <v>MP</v>
      </c>
      <c r="P94" s="16" t="str">
        <f>IFERROR(VLOOKUP(C94,LastWeek!B:Q,14,FALSE),"")</f>
        <v>Checking</v>
      </c>
      <c r="Q94" s="16" t="str">
        <f>IFERROR(VLOOKUP(C94,LastWeek!B:Q,15,FALSE),"")</f>
        <v>Sales</v>
      </c>
      <c r="R94" s="16"/>
      <c r="S94" s="38" t="str">
        <f>IFERROR(VLOOKUP(C94,LastWeek!B:Q,16,FALSE),"")</f>
        <v>customer no deamnd</v>
      </c>
      <c r="T94" s="18">
        <v>3000</v>
      </c>
      <c r="U94" s="18">
        <v>0</v>
      </c>
      <c r="V94" s="18">
        <v>1371</v>
      </c>
      <c r="W94" s="18">
        <v>0</v>
      </c>
      <c r="X94" s="21">
        <v>4371</v>
      </c>
      <c r="Y94" s="17" t="s">
        <v>66</v>
      </c>
      <c r="Z94" s="22" t="s">
        <v>66</v>
      </c>
      <c r="AA94" s="21">
        <v>0</v>
      </c>
      <c r="AB94" s="18">
        <v>0</v>
      </c>
      <c r="AC94" s="23" t="s">
        <v>86</v>
      </c>
      <c r="AD94" s="24" t="str">
        <f t="shared" si="19"/>
        <v>E</v>
      </c>
      <c r="AE94" s="18">
        <v>0</v>
      </c>
      <c r="AF94" s="18">
        <v>0</v>
      </c>
      <c r="AG94" s="18">
        <v>0</v>
      </c>
      <c r="AH94" s="18">
        <v>0</v>
      </c>
      <c r="AI94" s="25">
        <v>5.2600000000000001E-2</v>
      </c>
      <c r="AJ94" s="6">
        <f t="shared" si="20"/>
        <v>0</v>
      </c>
      <c r="AK94" s="6">
        <f t="shared" si="21"/>
        <v>229.91460000000001</v>
      </c>
      <c r="AL94" s="6">
        <f t="shared" si="22"/>
        <v>72.114599999999996</v>
      </c>
      <c r="AM94" s="6">
        <f t="shared" si="23"/>
        <v>229.91460000000001</v>
      </c>
      <c r="AN94" s="6" t="s">
        <v>66</v>
      </c>
      <c r="AO94" s="6" t="s">
        <v>66</v>
      </c>
      <c r="AP94" s="6" t="s">
        <v>66</v>
      </c>
      <c r="AQ94" s="6" t="s">
        <v>66</v>
      </c>
      <c r="AR94" s="6" t="s">
        <v>66</v>
      </c>
      <c r="AS94" s="6" t="s">
        <v>66</v>
      </c>
      <c r="AT94" s="26">
        <v>3719</v>
      </c>
      <c r="AU94" s="15" t="s">
        <v>70</v>
      </c>
      <c r="AV94" s="15" t="s">
        <v>71</v>
      </c>
      <c r="AW94" s="39" t="str">
        <f t="shared" si="24"/>
        <v>R</v>
      </c>
      <c r="AX94" s="18">
        <f t="shared" si="25"/>
        <v>229.91460000000001</v>
      </c>
      <c r="AY94" s="20">
        <f t="shared" si="26"/>
        <v>91</v>
      </c>
      <c r="AZ94" s="34">
        <v>0</v>
      </c>
      <c r="BA94" s="35">
        <f t="shared" si="27"/>
        <v>0</v>
      </c>
    </row>
    <row r="95" spans="1:53" ht="16.5" customHeight="1" x14ac:dyDescent="0.2">
      <c r="A95">
        <v>6465</v>
      </c>
      <c r="B95" s="13" t="str">
        <f t="shared" si="14"/>
        <v>OverStock</v>
      </c>
      <c r="C95" s="14" t="s">
        <v>214</v>
      </c>
      <c r="D95" s="15" t="s">
        <v>175</v>
      </c>
      <c r="E95" s="16">
        <f t="shared" si="15"/>
        <v>19.100000000000001</v>
      </c>
      <c r="F95" s="17">
        <f t="shared" si="16"/>
        <v>21.5</v>
      </c>
      <c r="G95" s="17">
        <f t="shared" si="17"/>
        <v>17</v>
      </c>
      <c r="H95" s="17">
        <f t="shared" si="18"/>
        <v>19.2</v>
      </c>
      <c r="I95" s="37">
        <f>IFERROR(VLOOKUP(C95,LastWeek!B:Q,8,FALSE),"")</f>
        <v>6000</v>
      </c>
      <c r="J95" s="18">
        <v>3000</v>
      </c>
      <c r="K95" s="18">
        <v>3000</v>
      </c>
      <c r="L95" s="37">
        <f>IFERROR(VLOOKUP(C95,LastWeek!B:Q,11,FALSE),"")</f>
        <v>3357</v>
      </c>
      <c r="M95" s="18">
        <v>3357</v>
      </c>
      <c r="N95" s="19" t="s">
        <v>176</v>
      </c>
      <c r="O95" s="20" t="str">
        <f>IFERROR(VLOOKUP(C95,LastWeek!B:Q,13,FALSE),"")</f>
        <v>MP</v>
      </c>
      <c r="P95" s="16" t="str">
        <f>IFERROR(VLOOKUP(C95,LastWeek!B:Q,14,FALSE),"")</f>
        <v>Checking</v>
      </c>
      <c r="Q95" s="16" t="str">
        <f>IFERROR(VLOOKUP(C95,LastWeek!B:Q,15,FALSE),"")</f>
        <v>Sales</v>
      </c>
      <c r="R95" s="16"/>
      <c r="S95" s="38" t="str">
        <f>IFERROR(VLOOKUP(C95,LastWeek!B:Q,16,FALSE),"")</f>
        <v>FCST:3K/M</v>
      </c>
      <c r="T95" s="18">
        <v>0</v>
      </c>
      <c r="U95" s="18">
        <v>0</v>
      </c>
      <c r="V95" s="18">
        <v>3357</v>
      </c>
      <c r="W95" s="18">
        <v>0</v>
      </c>
      <c r="X95" s="21">
        <v>6357</v>
      </c>
      <c r="Y95" s="17">
        <v>36.1</v>
      </c>
      <c r="Z95" s="22">
        <v>40.799999999999997</v>
      </c>
      <c r="AA95" s="21">
        <v>176</v>
      </c>
      <c r="AB95" s="18">
        <v>156</v>
      </c>
      <c r="AC95" s="23">
        <v>0.9</v>
      </c>
      <c r="AD95" s="24">
        <f t="shared" si="19"/>
        <v>100</v>
      </c>
      <c r="AE95" s="18">
        <v>1400</v>
      </c>
      <c r="AF95" s="18">
        <v>0</v>
      </c>
      <c r="AG95" s="18">
        <v>1600</v>
      </c>
      <c r="AH95" s="18">
        <v>400</v>
      </c>
      <c r="AI95" s="25">
        <v>6.3E-2</v>
      </c>
      <c r="AJ95" s="6">
        <f t="shared" si="20"/>
        <v>189</v>
      </c>
      <c r="AK95" s="6">
        <f t="shared" si="21"/>
        <v>211.49100000000001</v>
      </c>
      <c r="AL95" s="6">
        <f t="shared" si="22"/>
        <v>211.49100000000001</v>
      </c>
      <c r="AM95" s="6">
        <f t="shared" si="23"/>
        <v>400.49099999999999</v>
      </c>
      <c r="AN95" s="6">
        <v>3000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26">
        <v>3715</v>
      </c>
      <c r="AU95" s="15" t="s">
        <v>70</v>
      </c>
      <c r="AV95" s="15" t="s">
        <v>71</v>
      </c>
      <c r="AW95" s="39" t="str">
        <f t="shared" si="24"/>
        <v>R</v>
      </c>
      <c r="AX95" s="18">
        <f t="shared" si="25"/>
        <v>211.49100000000001</v>
      </c>
      <c r="AY95" s="20">
        <f t="shared" si="26"/>
        <v>92</v>
      </c>
      <c r="AZ95" s="34">
        <v>0</v>
      </c>
      <c r="BA95" s="35">
        <f t="shared" si="27"/>
        <v>0</v>
      </c>
    </row>
    <row r="96" spans="1:53" ht="16.5" customHeight="1" x14ac:dyDescent="0.2">
      <c r="A96">
        <v>9016</v>
      </c>
      <c r="B96" s="13" t="str">
        <f t="shared" si="14"/>
        <v>ZeroZero</v>
      </c>
      <c r="C96" s="14" t="s">
        <v>354</v>
      </c>
      <c r="D96" s="15" t="s">
        <v>168</v>
      </c>
      <c r="E96" s="16" t="str">
        <f t="shared" si="15"/>
        <v>前八週無拉料</v>
      </c>
      <c r="F96" s="17" t="str">
        <f t="shared" si="16"/>
        <v>--</v>
      </c>
      <c r="G96" s="17" t="str">
        <f t="shared" si="17"/>
        <v>--</v>
      </c>
      <c r="H96" s="17" t="str">
        <f t="shared" si="18"/>
        <v>--</v>
      </c>
      <c r="I96" s="37">
        <f>IFERROR(VLOOKUP(C96,LastWeek!B:Q,8,FALSE),"")</f>
        <v>0</v>
      </c>
      <c r="J96" s="18">
        <v>0</v>
      </c>
      <c r="K96" s="18">
        <v>0</v>
      </c>
      <c r="L96" s="37">
        <f>IFERROR(VLOOKUP(C96,LastWeek!B:Q,11,FALSE),"")</f>
        <v>1500</v>
      </c>
      <c r="M96" s="18">
        <v>1500</v>
      </c>
      <c r="N96" s="19" t="s">
        <v>69</v>
      </c>
      <c r="O96" s="20" t="str">
        <f>IFERROR(VLOOKUP(C96,LastWeek!B:Q,13,FALSE),"")</f>
        <v>MP</v>
      </c>
      <c r="P96" s="16" t="str">
        <f>IFERROR(VLOOKUP(C96,LastWeek!B:Q,14,FALSE),"")</f>
        <v>Checking</v>
      </c>
      <c r="Q96" s="16" t="str">
        <f>IFERROR(VLOOKUP(C96,LastWeek!B:Q,15,FALSE),"")</f>
        <v>Sales</v>
      </c>
      <c r="R96" s="16"/>
      <c r="S96" s="38" t="str">
        <f>IFERROR(VLOOKUP(C96,LastWeek!B:Q,16,FALSE),"")</f>
        <v>FCSt:3K/only</v>
      </c>
      <c r="T96" s="18">
        <v>1500</v>
      </c>
      <c r="U96" s="18">
        <v>0</v>
      </c>
      <c r="V96" s="18">
        <v>0</v>
      </c>
      <c r="W96" s="18">
        <v>0</v>
      </c>
      <c r="X96" s="21">
        <v>1500</v>
      </c>
      <c r="Y96" s="17" t="s">
        <v>66</v>
      </c>
      <c r="Z96" s="22" t="s">
        <v>66</v>
      </c>
      <c r="AA96" s="21">
        <v>0</v>
      </c>
      <c r="AB96" s="18">
        <v>0</v>
      </c>
      <c r="AC96" s="23" t="s">
        <v>86</v>
      </c>
      <c r="AD96" s="24" t="str">
        <f t="shared" si="19"/>
        <v>E</v>
      </c>
      <c r="AE96" s="18">
        <v>0</v>
      </c>
      <c r="AF96" s="18">
        <v>0</v>
      </c>
      <c r="AG96" s="18">
        <v>0</v>
      </c>
      <c r="AH96" s="18">
        <v>250</v>
      </c>
      <c r="AI96" s="25">
        <v>0.1215</v>
      </c>
      <c r="AJ96" s="6">
        <f t="shared" si="20"/>
        <v>0</v>
      </c>
      <c r="AK96" s="6">
        <f t="shared" si="21"/>
        <v>182.25</v>
      </c>
      <c r="AL96" s="6">
        <f t="shared" si="22"/>
        <v>0</v>
      </c>
      <c r="AM96" s="6">
        <f t="shared" si="23"/>
        <v>182.25</v>
      </c>
      <c r="AN96" s="6">
        <v>0</v>
      </c>
      <c r="AO96" s="6">
        <v>250</v>
      </c>
      <c r="AP96" s="6">
        <v>250</v>
      </c>
      <c r="AQ96" s="6">
        <v>250</v>
      </c>
      <c r="AR96" s="6">
        <v>250</v>
      </c>
      <c r="AS96" s="6">
        <v>250</v>
      </c>
      <c r="AT96" s="26">
        <v>3715</v>
      </c>
      <c r="AU96" s="15" t="s">
        <v>70</v>
      </c>
      <c r="AV96" s="15" t="s">
        <v>71</v>
      </c>
      <c r="AW96" s="39" t="str">
        <f t="shared" si="24"/>
        <v>R</v>
      </c>
      <c r="AX96" s="18">
        <f t="shared" si="25"/>
        <v>182.25</v>
      </c>
      <c r="AY96" s="20">
        <f t="shared" si="26"/>
        <v>93</v>
      </c>
      <c r="AZ96" s="34">
        <v>0</v>
      </c>
      <c r="BA96" s="35">
        <f t="shared" si="27"/>
        <v>0</v>
      </c>
    </row>
    <row r="97" spans="1:53" ht="16.5" customHeight="1" x14ac:dyDescent="0.2">
      <c r="A97">
        <v>8772</v>
      </c>
      <c r="B97" s="13" t="str">
        <f t="shared" si="14"/>
        <v>ZeroZero</v>
      </c>
      <c r="C97" s="14" t="s">
        <v>162</v>
      </c>
      <c r="D97" s="15" t="s">
        <v>161</v>
      </c>
      <c r="E97" s="16" t="str">
        <f t="shared" si="15"/>
        <v>前八週無拉料</v>
      </c>
      <c r="F97" s="17" t="str">
        <f t="shared" si="16"/>
        <v>--</v>
      </c>
      <c r="G97" s="17" t="str">
        <f t="shared" si="17"/>
        <v>--</v>
      </c>
      <c r="H97" s="17" t="str">
        <f t="shared" si="18"/>
        <v>--</v>
      </c>
      <c r="I97" s="37">
        <f>IFERROR(VLOOKUP(C97,LastWeek!B:Q,8,FALSE),"")</f>
        <v>0</v>
      </c>
      <c r="J97" s="18">
        <v>0</v>
      </c>
      <c r="K97" s="18">
        <v>0</v>
      </c>
      <c r="L97" s="37">
        <f>IFERROR(VLOOKUP(C97,LastWeek!B:Q,11,FALSE),"")</f>
        <v>1000</v>
      </c>
      <c r="M97" s="18">
        <v>1000</v>
      </c>
      <c r="N97" s="19" t="s">
        <v>69</v>
      </c>
      <c r="O97" s="20" t="str">
        <f>IFERROR(VLOOKUP(C97,LastWeek!B:Q,13,FALSE),"")</f>
        <v>New</v>
      </c>
      <c r="P97" s="16" t="str">
        <f>IFERROR(VLOOKUP(C97,LastWeek!B:Q,14,FALSE),"")</f>
        <v>Checking</v>
      </c>
      <c r="Q97" s="16" t="str">
        <f>IFERROR(VLOOKUP(C97,LastWeek!B:Q,15,FALSE),"")</f>
        <v>Sales</v>
      </c>
      <c r="R97" s="16"/>
      <c r="S97" s="38" t="str">
        <f>IFERROR(VLOOKUP(C97,LastWeek!B:Q,16,FALSE),"")</f>
        <v xml:space="preserve">for new project </v>
      </c>
      <c r="T97" s="18">
        <v>1000</v>
      </c>
      <c r="U97" s="18">
        <v>0</v>
      </c>
      <c r="V97" s="18">
        <v>0</v>
      </c>
      <c r="W97" s="18">
        <v>0</v>
      </c>
      <c r="X97" s="21">
        <v>1000</v>
      </c>
      <c r="Y97" s="17" t="s">
        <v>66</v>
      </c>
      <c r="Z97" s="22" t="s">
        <v>66</v>
      </c>
      <c r="AA97" s="21">
        <v>0</v>
      </c>
      <c r="AB97" s="18" t="s">
        <v>66</v>
      </c>
      <c r="AC97" s="23" t="s">
        <v>86</v>
      </c>
      <c r="AD97" s="24" t="str">
        <f t="shared" si="19"/>
        <v>E</v>
      </c>
      <c r="AE97" s="18" t="s">
        <v>66</v>
      </c>
      <c r="AF97" s="18" t="s">
        <v>66</v>
      </c>
      <c r="AG97" s="18" t="s">
        <v>66</v>
      </c>
      <c r="AH97" s="18" t="s">
        <v>66</v>
      </c>
      <c r="AI97" s="25">
        <v>0.1812</v>
      </c>
      <c r="AJ97" s="6">
        <f t="shared" si="20"/>
        <v>0</v>
      </c>
      <c r="AK97" s="6">
        <f t="shared" si="21"/>
        <v>181.2</v>
      </c>
      <c r="AL97" s="6">
        <f t="shared" si="22"/>
        <v>0</v>
      </c>
      <c r="AM97" s="6">
        <f t="shared" si="23"/>
        <v>181.2</v>
      </c>
      <c r="AN97" s="6" t="s">
        <v>66</v>
      </c>
      <c r="AO97" s="6" t="s">
        <v>66</v>
      </c>
      <c r="AP97" s="6" t="s">
        <v>66</v>
      </c>
      <c r="AQ97" s="6" t="s">
        <v>66</v>
      </c>
      <c r="AR97" s="6" t="s">
        <v>66</v>
      </c>
      <c r="AS97" s="6" t="s">
        <v>66</v>
      </c>
      <c r="AT97" s="26">
        <v>3719</v>
      </c>
      <c r="AU97" s="15" t="s">
        <v>70</v>
      </c>
      <c r="AV97" s="15" t="s">
        <v>71</v>
      </c>
      <c r="AW97" s="39" t="str">
        <f t="shared" si="24"/>
        <v>R</v>
      </c>
      <c r="AX97" s="18">
        <f t="shared" si="25"/>
        <v>181.2</v>
      </c>
      <c r="AY97" s="20">
        <f t="shared" si="26"/>
        <v>94</v>
      </c>
      <c r="AZ97" s="34">
        <v>0</v>
      </c>
      <c r="BA97" s="35">
        <f t="shared" si="27"/>
        <v>0</v>
      </c>
    </row>
    <row r="98" spans="1:53" ht="16.5" customHeight="1" x14ac:dyDescent="0.2">
      <c r="A98">
        <v>8985</v>
      </c>
      <c r="B98" s="13" t="str">
        <f t="shared" si="14"/>
        <v>ZeroZero</v>
      </c>
      <c r="C98" s="14" t="s">
        <v>355</v>
      </c>
      <c r="D98" s="15" t="s">
        <v>168</v>
      </c>
      <c r="E98" s="16" t="str">
        <f t="shared" si="15"/>
        <v>前八週無拉料</v>
      </c>
      <c r="F98" s="17" t="str">
        <f t="shared" si="16"/>
        <v>--</v>
      </c>
      <c r="G98" s="17" t="str">
        <f t="shared" si="17"/>
        <v>--</v>
      </c>
      <c r="H98" s="17" t="str">
        <f t="shared" si="18"/>
        <v>--</v>
      </c>
      <c r="I98" s="37">
        <f>IFERROR(VLOOKUP(C98,LastWeek!B:Q,8,FALSE),"")</f>
        <v>0</v>
      </c>
      <c r="J98" s="18">
        <v>0</v>
      </c>
      <c r="K98" s="18">
        <v>0</v>
      </c>
      <c r="L98" s="37">
        <f>IFERROR(VLOOKUP(C98,LastWeek!B:Q,11,FALSE),"")</f>
        <v>3000</v>
      </c>
      <c r="M98" s="18">
        <v>3000</v>
      </c>
      <c r="N98" s="19" t="s">
        <v>69</v>
      </c>
      <c r="O98" s="20" t="str">
        <f>IFERROR(VLOOKUP(C98,LastWeek!B:Q,13,FALSE),"")</f>
        <v>MP</v>
      </c>
      <c r="P98" s="16" t="str">
        <f>IFERROR(VLOOKUP(C98,LastWeek!B:Q,14,FALSE),"")</f>
        <v>Checking</v>
      </c>
      <c r="Q98" s="16" t="str">
        <f>IFERROR(VLOOKUP(C98,LastWeek!B:Q,15,FALSE),"")</f>
        <v>Sales</v>
      </c>
      <c r="R98" s="16"/>
      <c r="S98" s="38" t="str">
        <f>IFERROR(VLOOKUP(C98,LastWeek!B:Q,16,FALSE),"")</f>
        <v xml:space="preserve">no demand </v>
      </c>
      <c r="T98" s="18">
        <v>3000</v>
      </c>
      <c r="U98" s="18">
        <v>0</v>
      </c>
      <c r="V98" s="18">
        <v>0</v>
      </c>
      <c r="W98" s="18">
        <v>0</v>
      </c>
      <c r="X98" s="21">
        <v>3000</v>
      </c>
      <c r="Y98" s="17" t="s">
        <v>66</v>
      </c>
      <c r="Z98" s="22" t="s">
        <v>66</v>
      </c>
      <c r="AA98" s="21">
        <v>0</v>
      </c>
      <c r="AB98" s="18">
        <v>0</v>
      </c>
      <c r="AC98" s="23" t="s">
        <v>86</v>
      </c>
      <c r="AD98" s="24" t="str">
        <f t="shared" si="19"/>
        <v>E</v>
      </c>
      <c r="AE98" s="18">
        <v>0</v>
      </c>
      <c r="AF98" s="18">
        <v>0</v>
      </c>
      <c r="AG98" s="18">
        <v>0</v>
      </c>
      <c r="AH98" s="18">
        <v>250</v>
      </c>
      <c r="AI98" s="25">
        <v>4.7800000000000002E-2</v>
      </c>
      <c r="AJ98" s="6">
        <f t="shared" si="20"/>
        <v>0</v>
      </c>
      <c r="AK98" s="6">
        <f t="shared" si="21"/>
        <v>143.4</v>
      </c>
      <c r="AL98" s="6">
        <f t="shared" si="22"/>
        <v>0</v>
      </c>
      <c r="AM98" s="6">
        <f t="shared" si="23"/>
        <v>143.4</v>
      </c>
      <c r="AN98" s="6">
        <v>0</v>
      </c>
      <c r="AO98" s="6">
        <v>250</v>
      </c>
      <c r="AP98" s="6">
        <v>250</v>
      </c>
      <c r="AQ98" s="6">
        <v>250</v>
      </c>
      <c r="AR98" s="6">
        <v>250</v>
      </c>
      <c r="AS98" s="6">
        <v>250</v>
      </c>
      <c r="AT98" s="26">
        <v>3715</v>
      </c>
      <c r="AU98" s="15" t="s">
        <v>70</v>
      </c>
      <c r="AV98" s="15" t="s">
        <v>71</v>
      </c>
      <c r="AW98" s="39" t="str">
        <f t="shared" si="24"/>
        <v>R</v>
      </c>
      <c r="AX98" s="18">
        <f t="shared" si="25"/>
        <v>143.4</v>
      </c>
      <c r="AY98" s="20">
        <f t="shared" si="26"/>
        <v>95</v>
      </c>
      <c r="AZ98" s="34">
        <v>0</v>
      </c>
      <c r="BA98" s="35">
        <f t="shared" si="27"/>
        <v>0</v>
      </c>
    </row>
    <row r="99" spans="1:53" ht="16.5" customHeight="1" x14ac:dyDescent="0.2">
      <c r="A99">
        <v>3339</v>
      </c>
      <c r="B99" s="13" t="str">
        <f t="shared" si="14"/>
        <v>ZeroZero</v>
      </c>
      <c r="C99" s="14" t="s">
        <v>160</v>
      </c>
      <c r="D99" s="15" t="s">
        <v>161</v>
      </c>
      <c r="E99" s="16" t="str">
        <f t="shared" si="15"/>
        <v>前八週無拉料</v>
      </c>
      <c r="F99" s="17" t="str">
        <f t="shared" si="16"/>
        <v>--</v>
      </c>
      <c r="G99" s="17" t="str">
        <f t="shared" si="17"/>
        <v>--</v>
      </c>
      <c r="H99" s="17" t="str">
        <f t="shared" si="18"/>
        <v>--</v>
      </c>
      <c r="I99" s="37">
        <f>IFERROR(VLOOKUP(C99,LastWeek!B:Q,8,FALSE),"")</f>
        <v>0</v>
      </c>
      <c r="J99" s="18">
        <v>0</v>
      </c>
      <c r="K99" s="18">
        <v>0</v>
      </c>
      <c r="L99" s="37">
        <f>IFERROR(VLOOKUP(C99,LastWeek!B:Q,11,FALSE),"")</f>
        <v>500</v>
      </c>
      <c r="M99" s="18">
        <v>500</v>
      </c>
      <c r="N99" s="19" t="s">
        <v>69</v>
      </c>
      <c r="O99" s="20" t="str">
        <f>IFERROR(VLOOKUP(C99,LastWeek!B:Q,13,FALSE),"")</f>
        <v>New</v>
      </c>
      <c r="P99" s="16" t="str">
        <f>IFERROR(VLOOKUP(C99,LastWeek!B:Q,14,FALSE),"")</f>
        <v>Checking</v>
      </c>
      <c r="Q99" s="16" t="str">
        <f>IFERROR(VLOOKUP(C99,LastWeek!B:Q,15,FALSE),"")</f>
        <v>Sales</v>
      </c>
      <c r="R99" s="16"/>
      <c r="S99" s="38" t="str">
        <f>IFERROR(VLOOKUP(C99,LastWeek!B:Q,16,FALSE),"")</f>
        <v xml:space="preserve">for new project </v>
      </c>
      <c r="T99" s="18">
        <v>500</v>
      </c>
      <c r="U99" s="18">
        <v>0</v>
      </c>
      <c r="V99" s="18">
        <v>0</v>
      </c>
      <c r="W99" s="18">
        <v>0</v>
      </c>
      <c r="X99" s="21">
        <v>500</v>
      </c>
      <c r="Y99" s="17" t="s">
        <v>66</v>
      </c>
      <c r="Z99" s="22" t="s">
        <v>66</v>
      </c>
      <c r="AA99" s="21">
        <v>0</v>
      </c>
      <c r="AB99" s="18" t="s">
        <v>66</v>
      </c>
      <c r="AC99" s="23" t="s">
        <v>86</v>
      </c>
      <c r="AD99" s="24" t="str">
        <f t="shared" si="19"/>
        <v>E</v>
      </c>
      <c r="AE99" s="18" t="s">
        <v>66</v>
      </c>
      <c r="AF99" s="18" t="s">
        <v>66</v>
      </c>
      <c r="AG99" s="18" t="s">
        <v>66</v>
      </c>
      <c r="AH99" s="18" t="s">
        <v>66</v>
      </c>
      <c r="AI99" s="25">
        <v>0.25</v>
      </c>
      <c r="AJ99" s="6">
        <f t="shared" si="20"/>
        <v>0</v>
      </c>
      <c r="AK99" s="6">
        <f t="shared" si="21"/>
        <v>125</v>
      </c>
      <c r="AL99" s="6">
        <f t="shared" si="22"/>
        <v>0</v>
      </c>
      <c r="AM99" s="6">
        <f t="shared" si="23"/>
        <v>125</v>
      </c>
      <c r="AN99" s="6" t="s">
        <v>66</v>
      </c>
      <c r="AO99" s="6" t="s">
        <v>66</v>
      </c>
      <c r="AP99" s="6" t="s">
        <v>66</v>
      </c>
      <c r="AQ99" s="6" t="s">
        <v>66</v>
      </c>
      <c r="AR99" s="6" t="s">
        <v>66</v>
      </c>
      <c r="AS99" s="6" t="s">
        <v>66</v>
      </c>
      <c r="AT99" s="26">
        <v>3719</v>
      </c>
      <c r="AU99" s="15" t="s">
        <v>70</v>
      </c>
      <c r="AV99" s="15" t="s">
        <v>71</v>
      </c>
      <c r="AW99" s="39" t="str">
        <f t="shared" si="24"/>
        <v>R</v>
      </c>
      <c r="AX99" s="18">
        <f t="shared" si="25"/>
        <v>125</v>
      </c>
      <c r="AY99" s="20">
        <f t="shared" si="26"/>
        <v>96</v>
      </c>
      <c r="AZ99" s="34">
        <v>0</v>
      </c>
      <c r="BA99" s="35">
        <f t="shared" si="27"/>
        <v>0</v>
      </c>
    </row>
    <row r="100" spans="1:53" ht="16.5" customHeight="1" x14ac:dyDescent="0.2">
      <c r="A100">
        <v>5176</v>
      </c>
      <c r="B100" s="13" t="str">
        <f t="shared" si="14"/>
        <v>ZeroZero</v>
      </c>
      <c r="C100" s="14" t="s">
        <v>356</v>
      </c>
      <c r="D100" s="15" t="s">
        <v>168</v>
      </c>
      <c r="E100" s="16" t="str">
        <f t="shared" si="15"/>
        <v>前八週無拉料</v>
      </c>
      <c r="F100" s="17" t="str">
        <f t="shared" si="16"/>
        <v>--</v>
      </c>
      <c r="G100" s="17" t="str">
        <f t="shared" si="17"/>
        <v>--</v>
      </c>
      <c r="H100" s="17" t="str">
        <f t="shared" si="18"/>
        <v>--</v>
      </c>
      <c r="I100" s="37">
        <f>IFERROR(VLOOKUP(C100,LastWeek!B:Q,8,FALSE),"")</f>
        <v>0</v>
      </c>
      <c r="J100" s="18">
        <v>0</v>
      </c>
      <c r="K100" s="18">
        <v>0</v>
      </c>
      <c r="L100" s="37">
        <f>IFERROR(VLOOKUP(C100,LastWeek!B:Q,11,FALSE),"")</f>
        <v>2000</v>
      </c>
      <c r="M100" s="18">
        <v>2000</v>
      </c>
      <c r="N100" s="19" t="s">
        <v>69</v>
      </c>
      <c r="O100" s="20" t="str">
        <f>IFERROR(VLOOKUP(C100,LastWeek!B:Q,13,FALSE),"")</f>
        <v>MP</v>
      </c>
      <c r="P100" s="16" t="str">
        <f>IFERROR(VLOOKUP(C100,LastWeek!B:Q,14,FALSE),"")</f>
        <v>Slow</v>
      </c>
      <c r="Q100" s="16" t="str">
        <f>IFERROR(VLOOKUP(C100,LastWeek!B:Q,15,FALSE),"")</f>
        <v>Sales</v>
      </c>
      <c r="R100" s="16"/>
      <c r="S100" s="38" t="str">
        <f>IFERROR(VLOOKUP(C100,LastWeek!B:Q,16,FALSE),"")</f>
        <v>no demand checking with PM</v>
      </c>
      <c r="T100" s="18">
        <v>2000</v>
      </c>
      <c r="U100" s="18">
        <v>0</v>
      </c>
      <c r="V100" s="18">
        <v>0</v>
      </c>
      <c r="W100" s="18">
        <v>0</v>
      </c>
      <c r="X100" s="21">
        <v>2000</v>
      </c>
      <c r="Y100" s="17" t="s">
        <v>66</v>
      </c>
      <c r="Z100" s="22" t="s">
        <v>66</v>
      </c>
      <c r="AA100" s="21">
        <v>0</v>
      </c>
      <c r="AB100" s="18">
        <v>0</v>
      </c>
      <c r="AC100" s="23" t="s">
        <v>86</v>
      </c>
      <c r="AD100" s="24" t="str">
        <f t="shared" si="19"/>
        <v>E</v>
      </c>
      <c r="AE100" s="18">
        <v>0</v>
      </c>
      <c r="AF100" s="18">
        <v>0</v>
      </c>
      <c r="AG100" s="18">
        <v>0</v>
      </c>
      <c r="AH100" s="18">
        <v>80</v>
      </c>
      <c r="AI100" s="25">
        <v>6.1699999999999998E-2</v>
      </c>
      <c r="AJ100" s="6">
        <f t="shared" si="20"/>
        <v>0</v>
      </c>
      <c r="AK100" s="6">
        <f t="shared" si="21"/>
        <v>123.39999999999999</v>
      </c>
      <c r="AL100" s="6">
        <f t="shared" si="22"/>
        <v>0</v>
      </c>
      <c r="AM100" s="6">
        <f t="shared" si="23"/>
        <v>123.39999999999999</v>
      </c>
      <c r="AN100" s="6" t="s">
        <v>66</v>
      </c>
      <c r="AO100" s="6" t="s">
        <v>66</v>
      </c>
      <c r="AP100" s="6" t="s">
        <v>66</v>
      </c>
      <c r="AQ100" s="6" t="s">
        <v>66</v>
      </c>
      <c r="AR100" s="6" t="s">
        <v>66</v>
      </c>
      <c r="AS100" s="6" t="s">
        <v>66</v>
      </c>
      <c r="AT100" s="26">
        <v>3715</v>
      </c>
      <c r="AU100" s="15" t="s">
        <v>70</v>
      </c>
      <c r="AV100" s="15" t="s">
        <v>71</v>
      </c>
      <c r="AW100" s="39" t="str">
        <f t="shared" si="24"/>
        <v>R</v>
      </c>
      <c r="AX100" s="18">
        <f t="shared" si="25"/>
        <v>123.39999999999999</v>
      </c>
      <c r="AY100" s="20">
        <f t="shared" si="26"/>
        <v>97</v>
      </c>
      <c r="AZ100" s="34">
        <v>0</v>
      </c>
      <c r="BA100" s="35">
        <f t="shared" si="27"/>
        <v>0</v>
      </c>
    </row>
    <row r="101" spans="1:53" ht="16.5" customHeight="1" x14ac:dyDescent="0.2">
      <c r="A101">
        <v>5175</v>
      </c>
      <c r="B101" s="13" t="str">
        <f t="shared" si="14"/>
        <v>ZeroZero</v>
      </c>
      <c r="C101" s="14" t="s">
        <v>192</v>
      </c>
      <c r="D101" s="15" t="s">
        <v>183</v>
      </c>
      <c r="E101" s="16" t="str">
        <f t="shared" si="15"/>
        <v>前八週無拉料</v>
      </c>
      <c r="F101" s="17" t="str">
        <f t="shared" si="16"/>
        <v>--</v>
      </c>
      <c r="G101" s="17" t="str">
        <f t="shared" si="17"/>
        <v>--</v>
      </c>
      <c r="H101" s="17" t="str">
        <f t="shared" si="18"/>
        <v>--</v>
      </c>
      <c r="I101" s="37">
        <f>IFERROR(VLOOKUP(C101,LastWeek!B:Q,8,FALSE),"")</f>
        <v>17500</v>
      </c>
      <c r="J101" s="18">
        <v>67500</v>
      </c>
      <c r="K101" s="18">
        <v>0</v>
      </c>
      <c r="L101" s="37">
        <f>IFERROR(VLOOKUP(C101,LastWeek!B:Q,11,FALSE),"")</f>
        <v>100</v>
      </c>
      <c r="M101" s="18">
        <v>100</v>
      </c>
      <c r="N101" s="19" t="s">
        <v>69</v>
      </c>
      <c r="O101" s="20" t="str">
        <f>IFERROR(VLOOKUP(C101,LastWeek!B:Q,13,FALSE),"")</f>
        <v>New</v>
      </c>
      <c r="P101" s="16" t="str">
        <f>IFERROR(VLOOKUP(C101,LastWeek!B:Q,14,FALSE),"")</f>
        <v>Checking</v>
      </c>
      <c r="Q101" s="16" t="str">
        <f>IFERROR(VLOOKUP(C101,LastWeek!B:Q,15,FALSE),"")</f>
        <v>Sales</v>
      </c>
      <c r="R101" s="16"/>
      <c r="S101" s="38" t="str">
        <f>IFERROR(VLOOKUP(C101,LastWeek!B:Q,16,FALSE),"")</f>
        <v xml:space="preserve">for new project </v>
      </c>
      <c r="T101" s="18">
        <v>100</v>
      </c>
      <c r="U101" s="18">
        <v>0</v>
      </c>
      <c r="V101" s="18">
        <v>0</v>
      </c>
      <c r="W101" s="18">
        <v>0</v>
      </c>
      <c r="X101" s="21">
        <v>67600</v>
      </c>
      <c r="Y101" s="17" t="s">
        <v>66</v>
      </c>
      <c r="Z101" s="22" t="s">
        <v>66</v>
      </c>
      <c r="AA101" s="21">
        <v>0</v>
      </c>
      <c r="AB101" s="18">
        <v>0</v>
      </c>
      <c r="AC101" s="23" t="s">
        <v>86</v>
      </c>
      <c r="AD101" s="24" t="str">
        <f t="shared" si="19"/>
        <v>E</v>
      </c>
      <c r="AE101" s="18">
        <v>0</v>
      </c>
      <c r="AF101" s="18">
        <v>0</v>
      </c>
      <c r="AG101" s="18">
        <v>0</v>
      </c>
      <c r="AH101" s="18">
        <v>0</v>
      </c>
      <c r="AI101" s="25">
        <v>0.55000000000000004</v>
      </c>
      <c r="AJ101" s="6">
        <f t="shared" si="20"/>
        <v>37125</v>
      </c>
      <c r="AK101" s="6">
        <f t="shared" si="21"/>
        <v>55.000000000000007</v>
      </c>
      <c r="AL101" s="6">
        <f t="shared" si="22"/>
        <v>0</v>
      </c>
      <c r="AM101" s="6">
        <f t="shared" si="23"/>
        <v>37180</v>
      </c>
      <c r="AN101" s="6" t="s">
        <v>66</v>
      </c>
      <c r="AO101" s="6" t="s">
        <v>66</v>
      </c>
      <c r="AP101" s="6" t="s">
        <v>66</v>
      </c>
      <c r="AQ101" s="6" t="s">
        <v>66</v>
      </c>
      <c r="AR101" s="6" t="s">
        <v>66</v>
      </c>
      <c r="AS101" s="6" t="s">
        <v>66</v>
      </c>
      <c r="AT101" s="26">
        <v>3719</v>
      </c>
      <c r="AU101" s="15" t="s">
        <v>70</v>
      </c>
      <c r="AV101" s="15" t="s">
        <v>71</v>
      </c>
      <c r="AW101" s="39" t="str">
        <f t="shared" si="24"/>
        <v>R</v>
      </c>
      <c r="AX101" s="18">
        <f t="shared" si="25"/>
        <v>55.000000000000007</v>
      </c>
      <c r="AY101" s="20">
        <f t="shared" si="26"/>
        <v>98</v>
      </c>
      <c r="AZ101" s="34">
        <v>0</v>
      </c>
      <c r="BA101" s="35">
        <f t="shared" si="27"/>
        <v>0</v>
      </c>
    </row>
    <row r="102" spans="1:53" ht="16.5" customHeight="1" x14ac:dyDescent="0.2">
      <c r="A102">
        <v>5518</v>
      </c>
      <c r="B102" s="13" t="str">
        <f t="shared" si="14"/>
        <v>ZeroZero</v>
      </c>
      <c r="C102" s="14" t="s">
        <v>289</v>
      </c>
      <c r="D102" s="15" t="s">
        <v>175</v>
      </c>
      <c r="E102" s="16" t="str">
        <f t="shared" si="15"/>
        <v>前八週無拉料</v>
      </c>
      <c r="F102" s="17" t="str">
        <f t="shared" si="16"/>
        <v>--</v>
      </c>
      <c r="G102" s="17" t="str">
        <f t="shared" si="17"/>
        <v>--</v>
      </c>
      <c r="H102" s="17" t="str">
        <f t="shared" si="18"/>
        <v>--</v>
      </c>
      <c r="I102" s="37">
        <f>IFERROR(VLOOKUP(C102,LastWeek!B:Q,8,FALSE),"")</f>
        <v>0</v>
      </c>
      <c r="J102" s="18">
        <v>0</v>
      </c>
      <c r="K102" s="18">
        <v>0</v>
      </c>
      <c r="L102" s="37">
        <f>IFERROR(VLOOKUP(C102,LastWeek!B:Q,11,FALSE),"")</f>
        <v>200</v>
      </c>
      <c r="M102" s="18">
        <v>100</v>
      </c>
      <c r="N102" s="19" t="s">
        <v>176</v>
      </c>
      <c r="O102" s="20" t="str">
        <f>IFERROR(VLOOKUP(C102,LastWeek!B:Q,13,FALSE),"")</f>
        <v>MP</v>
      </c>
      <c r="P102" s="16" t="str">
        <f>IFERROR(VLOOKUP(C102,LastWeek!B:Q,14,FALSE),"")</f>
        <v>Checking</v>
      </c>
      <c r="Q102" s="16" t="str">
        <f>IFERROR(VLOOKUP(C102,LastWeek!B:Q,15,FALSE),"")</f>
        <v>Sales</v>
      </c>
      <c r="R102" s="16"/>
      <c r="S102" s="38" t="str">
        <f>IFERROR(VLOOKUP(C102,LastWeek!B:Q,16,FALSE),"")</f>
        <v>no demand</v>
      </c>
      <c r="T102" s="18">
        <v>100</v>
      </c>
      <c r="U102" s="18">
        <v>0</v>
      </c>
      <c r="V102" s="18">
        <v>0</v>
      </c>
      <c r="W102" s="18">
        <v>0</v>
      </c>
      <c r="X102" s="21">
        <v>100</v>
      </c>
      <c r="Y102" s="17" t="s">
        <v>66</v>
      </c>
      <c r="Z102" s="22" t="s">
        <v>66</v>
      </c>
      <c r="AA102" s="21">
        <v>0</v>
      </c>
      <c r="AB102" s="18">
        <v>0</v>
      </c>
      <c r="AC102" s="23" t="s">
        <v>86</v>
      </c>
      <c r="AD102" s="24" t="str">
        <f t="shared" si="19"/>
        <v>E</v>
      </c>
      <c r="AE102" s="18">
        <v>0</v>
      </c>
      <c r="AF102" s="18">
        <v>0</v>
      </c>
      <c r="AG102" s="18">
        <v>0</v>
      </c>
      <c r="AH102" s="18">
        <v>0</v>
      </c>
      <c r="AI102" s="25">
        <v>0.27210000000000001</v>
      </c>
      <c r="AJ102" s="6">
        <f t="shared" si="20"/>
        <v>0</v>
      </c>
      <c r="AK102" s="6">
        <f t="shared" si="21"/>
        <v>27.21</v>
      </c>
      <c r="AL102" s="6">
        <f t="shared" si="22"/>
        <v>0</v>
      </c>
      <c r="AM102" s="6">
        <f t="shared" si="23"/>
        <v>27.21</v>
      </c>
      <c r="AN102" s="6" t="s">
        <v>66</v>
      </c>
      <c r="AO102" s="6" t="s">
        <v>66</v>
      </c>
      <c r="AP102" s="6" t="s">
        <v>66</v>
      </c>
      <c r="AQ102" s="6" t="s">
        <v>66</v>
      </c>
      <c r="AR102" s="6" t="s">
        <v>66</v>
      </c>
      <c r="AS102" s="6" t="s">
        <v>66</v>
      </c>
      <c r="AT102" s="26">
        <v>3715</v>
      </c>
      <c r="AU102" s="15" t="s">
        <v>70</v>
      </c>
      <c r="AV102" s="15" t="s">
        <v>71</v>
      </c>
      <c r="AW102" s="39" t="str">
        <f t="shared" si="24"/>
        <v>R</v>
      </c>
      <c r="AX102" s="18">
        <f t="shared" si="25"/>
        <v>27.21</v>
      </c>
      <c r="AY102" s="20">
        <f t="shared" si="26"/>
        <v>99</v>
      </c>
      <c r="AZ102" s="34">
        <v>0</v>
      </c>
      <c r="BA102" s="35">
        <f t="shared" si="27"/>
        <v>0</v>
      </c>
    </row>
    <row r="103" spans="1:53" ht="16.5" customHeight="1" x14ac:dyDescent="0.2">
      <c r="A103">
        <v>5174</v>
      </c>
      <c r="B103" s="13" t="str">
        <f t="shared" si="14"/>
        <v>ZeroZero</v>
      </c>
      <c r="C103" s="14" t="s">
        <v>222</v>
      </c>
      <c r="D103" s="15" t="s">
        <v>175</v>
      </c>
      <c r="E103" s="16" t="str">
        <f t="shared" si="15"/>
        <v>前八週無拉料</v>
      </c>
      <c r="F103" s="17" t="str">
        <f t="shared" si="16"/>
        <v>--</v>
      </c>
      <c r="G103" s="17" t="str">
        <f t="shared" si="17"/>
        <v>--</v>
      </c>
      <c r="H103" s="17" t="str">
        <f t="shared" si="18"/>
        <v>--</v>
      </c>
      <c r="I103" s="37">
        <f>IFERROR(VLOOKUP(C103,LastWeek!B:Q,8,FALSE),"")</f>
        <v>0</v>
      </c>
      <c r="J103" s="18">
        <v>2500</v>
      </c>
      <c r="K103" s="18">
        <v>2500</v>
      </c>
      <c r="L103" s="37">
        <f>IFERROR(VLOOKUP(C103,LastWeek!B:Q,11,FALSE),"")</f>
        <v>330</v>
      </c>
      <c r="M103" s="18">
        <v>230</v>
      </c>
      <c r="N103" s="19" t="s">
        <v>66</v>
      </c>
      <c r="O103" s="20" t="str">
        <f>IFERROR(VLOOKUP(C103,LastWeek!B:Q,13,FALSE),"")</f>
        <v/>
      </c>
      <c r="P103" s="16" t="str">
        <f>IFERROR(VLOOKUP(C103,LastWeek!B:Q,14,FALSE),"")</f>
        <v/>
      </c>
      <c r="Q103" s="16" t="str">
        <f>IFERROR(VLOOKUP(C103,LastWeek!B:Q,15,FALSE),"")</f>
        <v/>
      </c>
      <c r="R103" s="16"/>
      <c r="S103" s="38" t="str">
        <f>IFERROR(VLOOKUP(C103,LastWeek!B:Q,16,FALSE),"")</f>
        <v/>
      </c>
      <c r="T103" s="18">
        <v>230</v>
      </c>
      <c r="U103" s="18">
        <v>0</v>
      </c>
      <c r="V103" s="18">
        <v>0</v>
      </c>
      <c r="W103" s="18">
        <v>0</v>
      </c>
      <c r="X103" s="21">
        <v>2730</v>
      </c>
      <c r="Y103" s="17" t="s">
        <v>66</v>
      </c>
      <c r="Z103" s="22" t="s">
        <v>66</v>
      </c>
      <c r="AA103" s="21">
        <v>0</v>
      </c>
      <c r="AB103" s="18" t="s">
        <v>66</v>
      </c>
      <c r="AC103" s="23" t="s">
        <v>86</v>
      </c>
      <c r="AD103" s="24" t="str">
        <f t="shared" si="19"/>
        <v>E</v>
      </c>
      <c r="AE103" s="18" t="s">
        <v>66</v>
      </c>
      <c r="AF103" s="18" t="s">
        <v>66</v>
      </c>
      <c r="AG103" s="18" t="s">
        <v>66</v>
      </c>
      <c r="AH103" s="18" t="s">
        <v>66</v>
      </c>
      <c r="AI103" s="25">
        <v>4.7600000000000003E-2</v>
      </c>
      <c r="AJ103" s="6">
        <f t="shared" si="20"/>
        <v>119.00000000000001</v>
      </c>
      <c r="AK103" s="6">
        <f t="shared" si="21"/>
        <v>10.948</v>
      </c>
      <c r="AL103" s="6">
        <f t="shared" si="22"/>
        <v>0</v>
      </c>
      <c r="AM103" s="6">
        <f t="shared" si="23"/>
        <v>129.94800000000001</v>
      </c>
      <c r="AN103" s="6" t="s">
        <v>66</v>
      </c>
      <c r="AO103" s="6" t="s">
        <v>66</v>
      </c>
      <c r="AP103" s="6" t="s">
        <v>66</v>
      </c>
      <c r="AQ103" s="6" t="s">
        <v>66</v>
      </c>
      <c r="AR103" s="6" t="s">
        <v>66</v>
      </c>
      <c r="AS103" s="6" t="s">
        <v>66</v>
      </c>
      <c r="AT103" s="26">
        <v>3719</v>
      </c>
      <c r="AU103" s="15" t="s">
        <v>70</v>
      </c>
      <c r="AV103" s="15" t="s">
        <v>71</v>
      </c>
      <c r="AW103" s="39" t="str">
        <f t="shared" si="24"/>
        <v>R</v>
      </c>
      <c r="AX103" s="18">
        <f t="shared" si="25"/>
        <v>10.948</v>
      </c>
      <c r="AY103" s="20">
        <f t="shared" si="26"/>
        <v>100</v>
      </c>
      <c r="AZ103" s="34">
        <v>0</v>
      </c>
      <c r="BA103" s="35">
        <f t="shared" si="27"/>
        <v>0</v>
      </c>
    </row>
    <row r="104" spans="1:53" ht="16.5" customHeight="1" x14ac:dyDescent="0.2">
      <c r="A104">
        <v>8767</v>
      </c>
      <c r="B104" s="13" t="str">
        <f t="shared" si="14"/>
        <v>ZeroZero</v>
      </c>
      <c r="C104" s="14" t="s">
        <v>105</v>
      </c>
      <c r="D104" s="15" t="s">
        <v>73</v>
      </c>
      <c r="E104" s="16" t="str">
        <f t="shared" si="15"/>
        <v>前八週無拉料</v>
      </c>
      <c r="F104" s="17" t="str">
        <f t="shared" si="16"/>
        <v>--</v>
      </c>
      <c r="G104" s="17" t="str">
        <f t="shared" si="17"/>
        <v>--</v>
      </c>
      <c r="H104" s="17" t="str">
        <f t="shared" si="18"/>
        <v>--</v>
      </c>
      <c r="I104" s="37">
        <f>IFERROR(VLOOKUP(C104,LastWeek!B:Q,8,FALSE),"")</f>
        <v>0</v>
      </c>
      <c r="J104" s="18">
        <v>0</v>
      </c>
      <c r="K104" s="18">
        <v>0</v>
      </c>
      <c r="L104" s="37">
        <f>IFERROR(VLOOKUP(C104,LastWeek!B:Q,11,FALSE),"")</f>
        <v>100</v>
      </c>
      <c r="M104" s="18">
        <v>100</v>
      </c>
      <c r="N104" s="19" t="s">
        <v>69</v>
      </c>
      <c r="O104" s="20" t="str">
        <f>IFERROR(VLOOKUP(C104,LastWeek!B:Q,13,FALSE),"")</f>
        <v>New</v>
      </c>
      <c r="P104" s="16" t="str">
        <f>IFERROR(VLOOKUP(C104,LastWeek!B:Q,14,FALSE),"")</f>
        <v>Checking</v>
      </c>
      <c r="Q104" s="16" t="str">
        <f>IFERROR(VLOOKUP(C104,LastWeek!B:Q,15,FALSE),"")</f>
        <v>Sales</v>
      </c>
      <c r="R104" s="16"/>
      <c r="S104" s="38" t="str">
        <f>IFERROR(VLOOKUP(C104,LastWeek!B:Q,16,FALSE),"")</f>
        <v>for new project sample use</v>
      </c>
      <c r="T104" s="18">
        <v>100</v>
      </c>
      <c r="U104" s="18">
        <v>0</v>
      </c>
      <c r="V104" s="18">
        <v>0</v>
      </c>
      <c r="W104" s="18">
        <v>0</v>
      </c>
      <c r="X104" s="21">
        <v>100</v>
      </c>
      <c r="Y104" s="17" t="s">
        <v>66</v>
      </c>
      <c r="Z104" s="22" t="s">
        <v>66</v>
      </c>
      <c r="AA104" s="21">
        <v>0</v>
      </c>
      <c r="AB104" s="18" t="s">
        <v>66</v>
      </c>
      <c r="AC104" s="23" t="s">
        <v>86</v>
      </c>
      <c r="AD104" s="24" t="str">
        <f t="shared" si="19"/>
        <v>E</v>
      </c>
      <c r="AE104" s="18" t="s">
        <v>66</v>
      </c>
      <c r="AF104" s="18" t="s">
        <v>66</v>
      </c>
      <c r="AG104" s="18" t="s">
        <v>66</v>
      </c>
      <c r="AH104" s="18" t="s">
        <v>66</v>
      </c>
      <c r="AI104" s="25">
        <v>6.4000000000000001E-2</v>
      </c>
      <c r="AJ104" s="6">
        <f t="shared" si="20"/>
        <v>0</v>
      </c>
      <c r="AK104" s="6">
        <f t="shared" si="21"/>
        <v>6.4</v>
      </c>
      <c r="AL104" s="6">
        <f t="shared" si="22"/>
        <v>0</v>
      </c>
      <c r="AM104" s="6">
        <f t="shared" si="23"/>
        <v>6.4</v>
      </c>
      <c r="AN104" s="6" t="s">
        <v>66</v>
      </c>
      <c r="AO104" s="6" t="s">
        <v>66</v>
      </c>
      <c r="AP104" s="6" t="s">
        <v>66</v>
      </c>
      <c r="AQ104" s="6" t="s">
        <v>66</v>
      </c>
      <c r="AR104" s="6" t="s">
        <v>66</v>
      </c>
      <c r="AS104" s="6" t="s">
        <v>66</v>
      </c>
      <c r="AT104" s="26">
        <v>3719</v>
      </c>
      <c r="AU104" s="15" t="s">
        <v>70</v>
      </c>
      <c r="AV104" s="15" t="s">
        <v>71</v>
      </c>
      <c r="AW104" s="39" t="str">
        <f t="shared" si="24"/>
        <v>R</v>
      </c>
      <c r="AX104" s="18">
        <f t="shared" si="25"/>
        <v>6.4</v>
      </c>
      <c r="AY104" s="20">
        <f t="shared" si="26"/>
        <v>101</v>
      </c>
      <c r="AZ104" s="34">
        <v>0</v>
      </c>
      <c r="BA104" s="35">
        <f t="shared" si="27"/>
        <v>0</v>
      </c>
    </row>
    <row r="105" spans="1:53" ht="16.5" customHeight="1" x14ac:dyDescent="0.2">
      <c r="A105">
        <v>9126</v>
      </c>
      <c r="B105" s="13" t="str">
        <f t="shared" si="14"/>
        <v>ZeroZero</v>
      </c>
      <c r="C105" s="14" t="s">
        <v>301</v>
      </c>
      <c r="D105" s="15" t="s">
        <v>175</v>
      </c>
      <c r="E105" s="16" t="str">
        <f t="shared" si="15"/>
        <v>前八週無拉料</v>
      </c>
      <c r="F105" s="17" t="str">
        <f t="shared" si="16"/>
        <v>--</v>
      </c>
      <c r="G105" s="17" t="str">
        <f t="shared" si="17"/>
        <v>--</v>
      </c>
      <c r="H105" s="17" t="str">
        <f t="shared" si="18"/>
        <v>--</v>
      </c>
      <c r="I105" s="37">
        <f>IFERROR(VLOOKUP(C105,LastWeek!B:Q,8,FALSE),"")</f>
        <v>0</v>
      </c>
      <c r="J105" s="18">
        <v>5000</v>
      </c>
      <c r="K105" s="18">
        <v>5000</v>
      </c>
      <c r="L105" s="37">
        <f>IFERROR(VLOOKUP(C105,LastWeek!B:Q,11,FALSE),"")</f>
        <v>50</v>
      </c>
      <c r="M105" s="18">
        <v>50</v>
      </c>
      <c r="N105" s="19" t="s">
        <v>66</v>
      </c>
      <c r="O105" s="20" t="str">
        <f>IFERROR(VLOOKUP(C105,LastWeek!B:Q,13,FALSE),"")</f>
        <v/>
      </c>
      <c r="P105" s="16" t="str">
        <f>IFERROR(VLOOKUP(C105,LastWeek!B:Q,14,FALSE),"")</f>
        <v/>
      </c>
      <c r="Q105" s="16" t="str">
        <f>IFERROR(VLOOKUP(C105,LastWeek!B:Q,15,FALSE),"")</f>
        <v/>
      </c>
      <c r="R105" s="16"/>
      <c r="S105" s="38" t="str">
        <f>IFERROR(VLOOKUP(C105,LastWeek!B:Q,16,FALSE),"")</f>
        <v/>
      </c>
      <c r="T105" s="18">
        <v>50</v>
      </c>
      <c r="U105" s="18">
        <v>0</v>
      </c>
      <c r="V105" s="18">
        <v>0</v>
      </c>
      <c r="W105" s="18">
        <v>0</v>
      </c>
      <c r="X105" s="21">
        <v>5050</v>
      </c>
      <c r="Y105" s="17" t="s">
        <v>66</v>
      </c>
      <c r="Z105" s="22" t="s">
        <v>66</v>
      </c>
      <c r="AA105" s="21">
        <v>0</v>
      </c>
      <c r="AB105" s="18" t="s">
        <v>66</v>
      </c>
      <c r="AC105" s="23" t="s">
        <v>86</v>
      </c>
      <c r="AD105" s="24" t="str">
        <f t="shared" si="19"/>
        <v>E</v>
      </c>
      <c r="AE105" s="18" t="s">
        <v>66</v>
      </c>
      <c r="AF105" s="18" t="s">
        <v>66</v>
      </c>
      <c r="AG105" s="18" t="s">
        <v>66</v>
      </c>
      <c r="AH105" s="18" t="s">
        <v>66</v>
      </c>
      <c r="AI105" s="25">
        <v>0.1275</v>
      </c>
      <c r="AJ105" s="6">
        <f t="shared" si="20"/>
        <v>637.5</v>
      </c>
      <c r="AK105" s="6">
        <f t="shared" si="21"/>
        <v>6.375</v>
      </c>
      <c r="AL105" s="6">
        <f t="shared" si="22"/>
        <v>0</v>
      </c>
      <c r="AM105" s="6">
        <f t="shared" si="23"/>
        <v>643.875</v>
      </c>
      <c r="AN105" s="6" t="s">
        <v>66</v>
      </c>
      <c r="AO105" s="6" t="s">
        <v>66</v>
      </c>
      <c r="AP105" s="6" t="s">
        <v>66</v>
      </c>
      <c r="AQ105" s="6" t="s">
        <v>66</v>
      </c>
      <c r="AR105" s="6" t="s">
        <v>66</v>
      </c>
      <c r="AS105" s="6" t="s">
        <v>66</v>
      </c>
      <c r="AT105" s="26">
        <v>3719</v>
      </c>
      <c r="AU105" s="15" t="s">
        <v>70</v>
      </c>
      <c r="AV105" s="15" t="s">
        <v>71</v>
      </c>
      <c r="AW105" s="39" t="str">
        <f t="shared" si="24"/>
        <v>R</v>
      </c>
      <c r="AX105" s="18">
        <f t="shared" si="25"/>
        <v>6.375</v>
      </c>
      <c r="AY105" s="20">
        <f t="shared" si="26"/>
        <v>102</v>
      </c>
      <c r="AZ105" s="34">
        <v>0</v>
      </c>
      <c r="BA105" s="35">
        <f t="shared" si="27"/>
        <v>0</v>
      </c>
    </row>
    <row r="106" spans="1:53" ht="16.5" customHeight="1" x14ac:dyDescent="0.2">
      <c r="A106">
        <v>1089</v>
      </c>
      <c r="B106" s="13" t="str">
        <f t="shared" si="14"/>
        <v>OverStock</v>
      </c>
      <c r="C106" s="14" t="s">
        <v>67</v>
      </c>
      <c r="D106" s="15" t="s">
        <v>68</v>
      </c>
      <c r="E106" s="16">
        <f t="shared" si="15"/>
        <v>20</v>
      </c>
      <c r="F106" s="17">
        <f t="shared" si="16"/>
        <v>13.4</v>
      </c>
      <c r="G106" s="17">
        <f t="shared" si="17"/>
        <v>0</v>
      </c>
      <c r="H106" s="17">
        <f t="shared" si="18"/>
        <v>0</v>
      </c>
      <c r="I106" s="37">
        <f>IFERROR(VLOOKUP(C106,LastWeek!B:Q,8,FALSE),"")</f>
        <v>0</v>
      </c>
      <c r="J106" s="18">
        <v>0</v>
      </c>
      <c r="K106" s="18">
        <v>0</v>
      </c>
      <c r="L106" s="37">
        <f>IFERROR(VLOOKUP(C106,LastWeek!B:Q,11,FALSE),"")</f>
        <v>112000</v>
      </c>
      <c r="M106" s="18">
        <v>70000</v>
      </c>
      <c r="N106" s="19" t="s">
        <v>69</v>
      </c>
      <c r="O106" s="20" t="str">
        <f>IFERROR(VLOOKUP(C106,LastWeek!B:Q,13,FALSE),"")</f>
        <v>MP</v>
      </c>
      <c r="P106" s="16" t="str">
        <f>IFERROR(VLOOKUP(C106,LastWeek!B:Q,14,FALSE),"")</f>
        <v>Checking</v>
      </c>
      <c r="Q106" s="16" t="str">
        <f>IFERROR(VLOOKUP(C106,LastWeek!B:Q,15,FALSE),"")</f>
        <v>Sales</v>
      </c>
      <c r="R106" s="16"/>
      <c r="S106" s="38" t="str">
        <f>IFERROR(VLOOKUP(C106,LastWeek!B:Q,16,FALSE),"")</f>
        <v>出貨70K</v>
      </c>
      <c r="T106" s="18">
        <v>70000</v>
      </c>
      <c r="U106" s="18">
        <v>0</v>
      </c>
      <c r="V106" s="18">
        <v>0</v>
      </c>
      <c r="W106" s="18">
        <v>0</v>
      </c>
      <c r="X106" s="21">
        <v>70000</v>
      </c>
      <c r="Y106" s="17">
        <v>20</v>
      </c>
      <c r="Z106" s="22">
        <v>13.4</v>
      </c>
      <c r="AA106" s="21">
        <v>3500</v>
      </c>
      <c r="AB106" s="18">
        <v>5222</v>
      </c>
      <c r="AC106" s="23">
        <v>1.5</v>
      </c>
      <c r="AD106" s="24">
        <f t="shared" si="19"/>
        <v>100</v>
      </c>
      <c r="AE106" s="18">
        <v>42000</v>
      </c>
      <c r="AF106" s="18">
        <v>0</v>
      </c>
      <c r="AG106" s="18">
        <v>20000</v>
      </c>
      <c r="AH106" s="18">
        <v>7000</v>
      </c>
      <c r="AI106" s="25">
        <v>0.124</v>
      </c>
      <c r="AJ106" s="6">
        <f t="shared" si="20"/>
        <v>0</v>
      </c>
      <c r="AK106" s="6">
        <f t="shared" si="21"/>
        <v>8680</v>
      </c>
      <c r="AL106" s="6">
        <f t="shared" si="22"/>
        <v>0</v>
      </c>
      <c r="AM106" s="6">
        <f t="shared" si="23"/>
        <v>8680</v>
      </c>
      <c r="AN106" s="6" t="s">
        <v>66</v>
      </c>
      <c r="AO106" s="6" t="s">
        <v>66</v>
      </c>
      <c r="AP106" s="6" t="s">
        <v>66</v>
      </c>
      <c r="AQ106" s="6" t="s">
        <v>66</v>
      </c>
      <c r="AR106" s="6" t="s">
        <v>66</v>
      </c>
      <c r="AS106" s="6" t="s">
        <v>66</v>
      </c>
      <c r="AT106" s="26">
        <v>3715</v>
      </c>
      <c r="AU106" s="15" t="s">
        <v>70</v>
      </c>
      <c r="AV106" s="15" t="s">
        <v>71</v>
      </c>
      <c r="AW106" s="39" t="str">
        <f t="shared" si="24"/>
        <v>G</v>
      </c>
      <c r="AX106" s="18">
        <f t="shared" si="25"/>
        <v>0</v>
      </c>
      <c r="AY106" s="20">
        <f t="shared" si="26"/>
        <v>103</v>
      </c>
      <c r="AZ106" s="34">
        <v>0</v>
      </c>
      <c r="BA106" s="35">
        <f t="shared" si="27"/>
        <v>0</v>
      </c>
    </row>
    <row r="107" spans="1:53" ht="16.5" customHeight="1" x14ac:dyDescent="0.2">
      <c r="A107">
        <v>2898</v>
      </c>
      <c r="B107" s="13" t="str">
        <f t="shared" si="14"/>
        <v>OverStock</v>
      </c>
      <c r="C107" s="14" t="s">
        <v>75</v>
      </c>
      <c r="D107" s="15" t="s">
        <v>73</v>
      </c>
      <c r="E107" s="16">
        <f t="shared" si="15"/>
        <v>102.1</v>
      </c>
      <c r="F107" s="17">
        <f t="shared" si="16"/>
        <v>133.19999999999999</v>
      </c>
      <c r="G107" s="17">
        <f t="shared" si="17"/>
        <v>4.0999999999999996</v>
      </c>
      <c r="H107" s="17">
        <f t="shared" si="18"/>
        <v>5.3</v>
      </c>
      <c r="I107" s="37">
        <f>IFERROR(VLOOKUP(C107,LastWeek!B:Q,8,FALSE),"")</f>
        <v>66000</v>
      </c>
      <c r="J107" s="18">
        <v>6000</v>
      </c>
      <c r="K107" s="18">
        <v>6000</v>
      </c>
      <c r="L107" s="37">
        <f>IFERROR(VLOOKUP(C107,LastWeek!B:Q,11,FALSE),"")</f>
        <v>90066</v>
      </c>
      <c r="M107" s="18">
        <v>150066</v>
      </c>
      <c r="N107" s="19" t="s">
        <v>69</v>
      </c>
      <c r="O107" s="20" t="str">
        <f>IFERROR(VLOOKUP(C107,LastWeek!B:Q,13,FALSE),"")</f>
        <v>MP</v>
      </c>
      <c r="P107" s="16" t="str">
        <f>IFERROR(VLOOKUP(C107,LastWeek!B:Q,14,FALSE),"")</f>
        <v>Checking</v>
      </c>
      <c r="Q107" s="16" t="str">
        <f>IFERROR(VLOOKUP(C107,LastWeek!B:Q,15,FALSE),"")</f>
        <v>Sales</v>
      </c>
      <c r="R107" s="16"/>
      <c r="S107" s="38" t="str">
        <f>IFERROR(VLOOKUP(C107,LastWeek!B:Q,16,FALSE),"")</f>
        <v>FCST:6K/M</v>
      </c>
      <c r="T107" s="18">
        <v>129000</v>
      </c>
      <c r="U107" s="18">
        <v>0</v>
      </c>
      <c r="V107" s="18">
        <v>21066</v>
      </c>
      <c r="W107" s="18">
        <v>0</v>
      </c>
      <c r="X107" s="21">
        <v>156066</v>
      </c>
      <c r="Y107" s="17">
        <v>142.9</v>
      </c>
      <c r="Z107" s="22">
        <v>186.4</v>
      </c>
      <c r="AA107" s="21">
        <v>1470</v>
      </c>
      <c r="AB107" s="18">
        <v>1127</v>
      </c>
      <c r="AC107" s="23">
        <v>0.8</v>
      </c>
      <c r="AD107" s="24">
        <f t="shared" si="19"/>
        <v>100</v>
      </c>
      <c r="AE107" s="18">
        <v>1390</v>
      </c>
      <c r="AF107" s="18">
        <v>8758</v>
      </c>
      <c r="AG107" s="18">
        <v>70</v>
      </c>
      <c r="AH107" s="18">
        <v>750</v>
      </c>
      <c r="AI107" s="25">
        <v>3.8300000000000001E-2</v>
      </c>
      <c r="AJ107" s="6">
        <f t="shared" si="20"/>
        <v>229.8</v>
      </c>
      <c r="AK107" s="6">
        <f t="shared" si="21"/>
        <v>5747.5277999999998</v>
      </c>
      <c r="AL107" s="6">
        <f t="shared" si="22"/>
        <v>806.82780000000002</v>
      </c>
      <c r="AM107" s="6">
        <f t="shared" si="23"/>
        <v>5977.3278</v>
      </c>
      <c r="AN107" s="6">
        <v>1100</v>
      </c>
      <c r="AO107" s="6">
        <v>992</v>
      </c>
      <c r="AP107" s="6">
        <v>992</v>
      </c>
      <c r="AQ107" s="6">
        <v>992</v>
      </c>
      <c r="AR107" s="6">
        <v>992</v>
      </c>
      <c r="AS107" s="6">
        <v>992</v>
      </c>
      <c r="AT107" s="26">
        <v>3719</v>
      </c>
      <c r="AU107" s="15" t="s">
        <v>70</v>
      </c>
      <c r="AV107" s="15" t="s">
        <v>71</v>
      </c>
      <c r="AW107" s="39" t="str">
        <f t="shared" si="24"/>
        <v>G</v>
      </c>
      <c r="AX107" s="18">
        <f t="shared" si="25"/>
        <v>0</v>
      </c>
      <c r="AY107" s="20">
        <f t="shared" si="26"/>
        <v>103</v>
      </c>
      <c r="AZ107" s="34">
        <v>54000</v>
      </c>
      <c r="BA107" s="35">
        <f t="shared" si="27"/>
        <v>2068.1999999999998</v>
      </c>
    </row>
    <row r="108" spans="1:53" ht="16.5" customHeight="1" x14ac:dyDescent="0.2">
      <c r="A108">
        <v>995</v>
      </c>
      <c r="B108" s="13" t="str">
        <f t="shared" si="14"/>
        <v>OverStock</v>
      </c>
      <c r="C108" s="14" t="s">
        <v>77</v>
      </c>
      <c r="D108" s="15" t="s">
        <v>73</v>
      </c>
      <c r="E108" s="16">
        <f t="shared" si="15"/>
        <v>59.1</v>
      </c>
      <c r="F108" s="17">
        <f t="shared" si="16"/>
        <v>39.799999999999997</v>
      </c>
      <c r="G108" s="17">
        <f t="shared" si="17"/>
        <v>2.9</v>
      </c>
      <c r="H108" s="17">
        <f t="shared" si="18"/>
        <v>2</v>
      </c>
      <c r="I108" s="37">
        <f>IFERROR(VLOOKUP(C108,LastWeek!B:Q,8,FALSE),"")</f>
        <v>1836000</v>
      </c>
      <c r="J108" s="18">
        <v>66000</v>
      </c>
      <c r="K108" s="18">
        <v>0</v>
      </c>
      <c r="L108" s="37">
        <f>IFERROR(VLOOKUP(C108,LastWeek!B:Q,11,FALSE),"")</f>
        <v>1083232</v>
      </c>
      <c r="M108" s="18">
        <v>1347232</v>
      </c>
      <c r="N108" s="19" t="s">
        <v>69</v>
      </c>
      <c r="O108" s="20" t="str">
        <f>IFERROR(VLOOKUP(C108,LastWeek!B:Q,13,FALSE),"")</f>
        <v>MP</v>
      </c>
      <c r="P108" s="16" t="str">
        <f>IFERROR(VLOOKUP(C108,LastWeek!B:Q,14,FALSE),"")</f>
        <v>Checking</v>
      </c>
      <c r="Q108" s="16" t="str">
        <f>IFERROR(VLOOKUP(C108,LastWeek!B:Q,15,FALSE),"")</f>
        <v>Sales</v>
      </c>
      <c r="R108" s="16"/>
      <c r="S108" s="38" t="str">
        <f>IFERROR(VLOOKUP(C108,LastWeek!B:Q,16,FALSE),"")</f>
        <v>FCST:150K/M</v>
      </c>
      <c r="T108" s="18">
        <v>1169500</v>
      </c>
      <c r="U108" s="18">
        <v>0</v>
      </c>
      <c r="V108" s="18">
        <v>177732</v>
      </c>
      <c r="W108" s="18">
        <v>0</v>
      </c>
      <c r="X108" s="21">
        <v>1413232</v>
      </c>
      <c r="Y108" s="17">
        <v>197.7</v>
      </c>
      <c r="Z108" s="22">
        <v>133.1</v>
      </c>
      <c r="AA108" s="21">
        <v>22780</v>
      </c>
      <c r="AB108" s="18">
        <v>33836</v>
      </c>
      <c r="AC108" s="23">
        <v>1.5</v>
      </c>
      <c r="AD108" s="24">
        <f t="shared" si="19"/>
        <v>100</v>
      </c>
      <c r="AE108" s="18">
        <v>131014</v>
      </c>
      <c r="AF108" s="18">
        <v>105589</v>
      </c>
      <c r="AG108" s="18">
        <v>136985</v>
      </c>
      <c r="AH108" s="18">
        <v>122728</v>
      </c>
      <c r="AI108" s="25">
        <v>3.9E-2</v>
      </c>
      <c r="AJ108" s="6">
        <f t="shared" si="20"/>
        <v>2574</v>
      </c>
      <c r="AK108" s="6">
        <f t="shared" si="21"/>
        <v>52542.048000000003</v>
      </c>
      <c r="AL108" s="6">
        <f t="shared" si="22"/>
        <v>6931.5479999999998</v>
      </c>
      <c r="AM108" s="6">
        <f t="shared" si="23"/>
        <v>55116.048000000003</v>
      </c>
      <c r="AN108" s="6">
        <v>142240</v>
      </c>
      <c r="AO108" s="6">
        <v>96480</v>
      </c>
      <c r="AP108" s="6">
        <v>96480</v>
      </c>
      <c r="AQ108" s="6">
        <v>96480</v>
      </c>
      <c r="AR108" s="6">
        <v>96480</v>
      </c>
      <c r="AS108" s="6">
        <v>96480</v>
      </c>
      <c r="AT108" s="26">
        <v>3719</v>
      </c>
      <c r="AU108" s="15" t="s">
        <v>70</v>
      </c>
      <c r="AV108" s="15" t="s">
        <v>71</v>
      </c>
      <c r="AW108" s="39" t="str">
        <f t="shared" si="24"/>
        <v>G</v>
      </c>
      <c r="AX108" s="18">
        <f t="shared" si="25"/>
        <v>0</v>
      </c>
      <c r="AY108" s="20">
        <f t="shared" si="26"/>
        <v>103</v>
      </c>
      <c r="AZ108" s="34">
        <v>3090000</v>
      </c>
      <c r="BA108" s="35">
        <f t="shared" si="27"/>
        <v>120510</v>
      </c>
    </row>
    <row r="109" spans="1:53" ht="16.5" customHeight="1" x14ac:dyDescent="0.2">
      <c r="A109">
        <v>2910</v>
      </c>
      <c r="B109" s="13" t="str">
        <f t="shared" si="14"/>
        <v>OverStock</v>
      </c>
      <c r="C109" s="14" t="s">
        <v>78</v>
      </c>
      <c r="D109" s="15" t="s">
        <v>73</v>
      </c>
      <c r="E109" s="16">
        <f t="shared" si="15"/>
        <v>35.200000000000003</v>
      </c>
      <c r="F109" s="17">
        <f t="shared" si="16"/>
        <v>83.6</v>
      </c>
      <c r="G109" s="17">
        <f t="shared" si="17"/>
        <v>6</v>
      </c>
      <c r="H109" s="17">
        <f t="shared" si="18"/>
        <v>14.2</v>
      </c>
      <c r="I109" s="37">
        <f>IFERROR(VLOOKUP(C109,LastWeek!B:Q,8,FALSE),"")</f>
        <v>1686000</v>
      </c>
      <c r="J109" s="18">
        <v>177000</v>
      </c>
      <c r="K109" s="18">
        <v>57000</v>
      </c>
      <c r="L109" s="37">
        <f>IFERROR(VLOOKUP(C109,LastWeek!B:Q,11,FALSE),"")</f>
        <v>1121138</v>
      </c>
      <c r="M109" s="18">
        <v>1043138</v>
      </c>
      <c r="N109" s="19" t="s">
        <v>69</v>
      </c>
      <c r="O109" s="20" t="str">
        <f>IFERROR(VLOOKUP(C109,LastWeek!B:Q,13,FALSE),"")</f>
        <v>MP</v>
      </c>
      <c r="P109" s="16" t="str">
        <f>IFERROR(VLOOKUP(C109,LastWeek!B:Q,14,FALSE),"")</f>
        <v>Checking</v>
      </c>
      <c r="Q109" s="16" t="str">
        <f>IFERROR(VLOOKUP(C109,LastWeek!B:Q,15,FALSE),"")</f>
        <v>Sales</v>
      </c>
      <c r="R109" s="16"/>
      <c r="S109" s="38" t="str">
        <f>IFERROR(VLOOKUP(C109,LastWeek!B:Q,16,FALSE),"")</f>
        <v>FCST:120K/M</v>
      </c>
      <c r="T109" s="18">
        <v>923100</v>
      </c>
      <c r="U109" s="18">
        <v>0</v>
      </c>
      <c r="V109" s="18">
        <v>120038</v>
      </c>
      <c r="W109" s="18">
        <v>0</v>
      </c>
      <c r="X109" s="21">
        <v>1220138</v>
      </c>
      <c r="Y109" s="17">
        <v>118.9</v>
      </c>
      <c r="Z109" s="22">
        <v>282.60000000000002</v>
      </c>
      <c r="AA109" s="21">
        <v>29656</v>
      </c>
      <c r="AB109" s="18">
        <v>12480</v>
      </c>
      <c r="AC109" s="23">
        <v>0.4</v>
      </c>
      <c r="AD109" s="24">
        <f t="shared" si="19"/>
        <v>50</v>
      </c>
      <c r="AE109" s="18">
        <v>33480</v>
      </c>
      <c r="AF109" s="18">
        <v>64170</v>
      </c>
      <c r="AG109" s="18">
        <v>20994</v>
      </c>
      <c r="AH109" s="18">
        <v>36995</v>
      </c>
      <c r="AI109" s="25">
        <v>2.5700000000000001E-2</v>
      </c>
      <c r="AJ109" s="6">
        <f t="shared" si="20"/>
        <v>4548.9000000000005</v>
      </c>
      <c r="AK109" s="6">
        <f t="shared" si="21"/>
        <v>26808.6466</v>
      </c>
      <c r="AL109" s="6">
        <f t="shared" si="22"/>
        <v>3084.9766</v>
      </c>
      <c r="AM109" s="6">
        <f t="shared" si="23"/>
        <v>31357.546600000001</v>
      </c>
      <c r="AN109" s="6">
        <v>150000</v>
      </c>
      <c r="AO109" s="6">
        <v>230000</v>
      </c>
      <c r="AP109" s="6">
        <v>230000</v>
      </c>
      <c r="AQ109" s="6">
        <v>230000</v>
      </c>
      <c r="AR109" s="6">
        <v>230000</v>
      </c>
      <c r="AS109" s="6">
        <v>230000</v>
      </c>
      <c r="AT109" s="26">
        <v>3719</v>
      </c>
      <c r="AU109" s="15" t="s">
        <v>70</v>
      </c>
      <c r="AV109" s="15" t="s">
        <v>71</v>
      </c>
      <c r="AW109" s="39" t="str">
        <f t="shared" si="24"/>
        <v>G</v>
      </c>
      <c r="AX109" s="18">
        <f t="shared" si="25"/>
        <v>0</v>
      </c>
      <c r="AY109" s="20">
        <f t="shared" si="26"/>
        <v>103</v>
      </c>
      <c r="AZ109" s="34">
        <v>2307000</v>
      </c>
      <c r="BA109" s="35">
        <f t="shared" si="27"/>
        <v>59289.9</v>
      </c>
    </row>
    <row r="110" spans="1:53" ht="16.5" customHeight="1" x14ac:dyDescent="0.2">
      <c r="A110">
        <v>3332</v>
      </c>
      <c r="B110" s="13" t="str">
        <f t="shared" si="14"/>
        <v>OverStock</v>
      </c>
      <c r="C110" s="14" t="s">
        <v>80</v>
      </c>
      <c r="D110" s="15" t="s">
        <v>73</v>
      </c>
      <c r="E110" s="16">
        <f t="shared" si="15"/>
        <v>2.2000000000000002</v>
      </c>
      <c r="F110" s="17">
        <f t="shared" si="16"/>
        <v>4.2</v>
      </c>
      <c r="G110" s="17">
        <f t="shared" si="17"/>
        <v>58.2</v>
      </c>
      <c r="H110" s="17">
        <f t="shared" si="18"/>
        <v>114.9</v>
      </c>
      <c r="I110" s="37">
        <f>IFERROR(VLOOKUP(C110,LastWeek!B:Q,8,FALSE),"")</f>
        <v>327000</v>
      </c>
      <c r="J110" s="18">
        <v>447000</v>
      </c>
      <c r="K110" s="18">
        <v>231000</v>
      </c>
      <c r="L110" s="37">
        <f>IFERROR(VLOOKUP(C110,LastWeek!B:Q,11,FALSE),"")</f>
        <v>16523</v>
      </c>
      <c r="M110" s="18">
        <v>16523</v>
      </c>
      <c r="N110" s="19" t="s">
        <v>69</v>
      </c>
      <c r="O110" s="20" t="str">
        <f>IFERROR(VLOOKUP(C110,LastWeek!B:Q,13,FALSE),"")</f>
        <v>MP</v>
      </c>
      <c r="P110" s="16" t="str">
        <f>IFERROR(VLOOKUP(C110,LastWeek!B:Q,14,FALSE),"")</f>
        <v>Checking</v>
      </c>
      <c r="Q110" s="16" t="str">
        <f>IFERROR(VLOOKUP(C110,LastWeek!B:Q,15,FALSE),"")</f>
        <v>Sales</v>
      </c>
      <c r="R110" s="16"/>
      <c r="S110" s="38" t="str">
        <f>IFERROR(VLOOKUP(C110,LastWeek!B:Q,16,FALSE),"")</f>
        <v>FCST:50K/M</v>
      </c>
      <c r="T110" s="18">
        <v>0</v>
      </c>
      <c r="U110" s="18">
        <v>0</v>
      </c>
      <c r="V110" s="18">
        <v>16523</v>
      </c>
      <c r="W110" s="18">
        <v>0</v>
      </c>
      <c r="X110" s="21">
        <v>463523</v>
      </c>
      <c r="Y110" s="17">
        <v>75.900000000000006</v>
      </c>
      <c r="Z110" s="22">
        <v>150</v>
      </c>
      <c r="AA110" s="21">
        <v>7685</v>
      </c>
      <c r="AB110" s="18">
        <v>3889</v>
      </c>
      <c r="AC110" s="23">
        <v>0.5</v>
      </c>
      <c r="AD110" s="24">
        <f t="shared" si="19"/>
        <v>100</v>
      </c>
      <c r="AE110" s="18">
        <v>0</v>
      </c>
      <c r="AF110" s="18">
        <v>35000</v>
      </c>
      <c r="AG110" s="18">
        <v>0</v>
      </c>
      <c r="AH110" s="18">
        <v>0</v>
      </c>
      <c r="AI110" s="25">
        <v>7.2400000000000006E-2</v>
      </c>
      <c r="AJ110" s="6">
        <f t="shared" si="20"/>
        <v>32362.800000000003</v>
      </c>
      <c r="AK110" s="6">
        <f t="shared" si="21"/>
        <v>1196.2652</v>
      </c>
      <c r="AL110" s="6">
        <f t="shared" si="22"/>
        <v>1196.2652</v>
      </c>
      <c r="AM110" s="6">
        <f t="shared" si="23"/>
        <v>33559.065200000005</v>
      </c>
      <c r="AN110" s="6">
        <v>66000</v>
      </c>
      <c r="AO110" s="6">
        <v>36000</v>
      </c>
      <c r="AP110" s="6">
        <v>36000</v>
      </c>
      <c r="AQ110" s="6">
        <v>36000</v>
      </c>
      <c r="AR110" s="6">
        <v>36000</v>
      </c>
      <c r="AS110" s="6">
        <v>36000</v>
      </c>
      <c r="AT110" s="26">
        <v>3719</v>
      </c>
      <c r="AU110" s="15" t="s">
        <v>70</v>
      </c>
      <c r="AV110" s="15" t="s">
        <v>71</v>
      </c>
      <c r="AW110" s="39" t="str">
        <f t="shared" si="24"/>
        <v>G</v>
      </c>
      <c r="AX110" s="18">
        <f t="shared" si="25"/>
        <v>0</v>
      </c>
      <c r="AY110" s="20">
        <f t="shared" si="26"/>
        <v>103</v>
      </c>
      <c r="AZ110" s="34">
        <v>120000</v>
      </c>
      <c r="BA110" s="35">
        <f t="shared" si="27"/>
        <v>8688</v>
      </c>
    </row>
    <row r="111" spans="1:53" ht="16.5" customHeight="1" x14ac:dyDescent="0.2">
      <c r="A111">
        <v>9196</v>
      </c>
      <c r="B111" s="13" t="str">
        <f t="shared" si="14"/>
        <v>FCST</v>
      </c>
      <c r="C111" s="14" t="s">
        <v>81</v>
      </c>
      <c r="D111" s="15" t="s">
        <v>73</v>
      </c>
      <c r="E111" s="16" t="str">
        <f t="shared" si="15"/>
        <v>前八週無拉料</v>
      </c>
      <c r="F111" s="17">
        <f t="shared" si="16"/>
        <v>0</v>
      </c>
      <c r="G111" s="17" t="str">
        <f t="shared" si="17"/>
        <v>--</v>
      </c>
      <c r="H111" s="17">
        <f t="shared" si="18"/>
        <v>7</v>
      </c>
      <c r="I111" s="37">
        <f>IFERROR(VLOOKUP(C111,LastWeek!B:Q,8,FALSE),"")</f>
        <v>0</v>
      </c>
      <c r="J111" s="18">
        <v>51000</v>
      </c>
      <c r="K111" s="18">
        <v>0</v>
      </c>
      <c r="L111" s="37">
        <f>IFERROR(VLOOKUP(C111,LastWeek!B:Q,11,FALSE),"")</f>
        <v>0</v>
      </c>
      <c r="M111" s="18">
        <v>0</v>
      </c>
      <c r="N111" s="19" t="s">
        <v>69</v>
      </c>
      <c r="O111" s="20" t="str">
        <f>IFERROR(VLOOKUP(C111,LastWeek!B:Q,13,FALSE),"")</f>
        <v>New</v>
      </c>
      <c r="P111" s="16" t="str">
        <f>IFERROR(VLOOKUP(C111,LastWeek!B:Q,14,FALSE),"")</f>
        <v>Checking</v>
      </c>
      <c r="Q111" s="16" t="str">
        <f>IFERROR(VLOOKUP(C111,LastWeek!B:Q,15,FALSE),"")</f>
        <v>Sales</v>
      </c>
      <c r="R111" s="16"/>
      <c r="S111" s="38" t="str">
        <f>IFERROR(VLOOKUP(C111,LastWeek!B:Q,16,FALSE),"")</f>
        <v xml:space="preserve">new project </v>
      </c>
      <c r="T111" s="18">
        <v>0</v>
      </c>
      <c r="U111" s="18">
        <v>0</v>
      </c>
      <c r="V111" s="18">
        <v>0</v>
      </c>
      <c r="W111" s="18">
        <v>0</v>
      </c>
      <c r="X111" s="21">
        <v>51000</v>
      </c>
      <c r="Y111" s="17" t="s">
        <v>66</v>
      </c>
      <c r="Z111" s="22">
        <v>18.600000000000001</v>
      </c>
      <c r="AA111" s="21">
        <v>0</v>
      </c>
      <c r="AB111" s="18">
        <v>7244</v>
      </c>
      <c r="AC111" s="23" t="s">
        <v>82</v>
      </c>
      <c r="AD111" s="24" t="str">
        <f t="shared" si="19"/>
        <v>F</v>
      </c>
      <c r="AE111" s="18">
        <v>25696</v>
      </c>
      <c r="AF111" s="18">
        <v>13500</v>
      </c>
      <c r="AG111" s="18">
        <v>26000</v>
      </c>
      <c r="AH111" s="18">
        <v>22000</v>
      </c>
      <c r="AI111" s="25">
        <v>0.1196</v>
      </c>
      <c r="AJ111" s="6">
        <f t="shared" si="20"/>
        <v>6099.5999999999995</v>
      </c>
      <c r="AK111" s="6">
        <f t="shared" si="21"/>
        <v>0</v>
      </c>
      <c r="AL111" s="6">
        <f t="shared" si="22"/>
        <v>0</v>
      </c>
      <c r="AM111" s="6">
        <f t="shared" si="23"/>
        <v>6099.5999999999995</v>
      </c>
      <c r="AN111" s="6">
        <v>30000</v>
      </c>
      <c r="AO111" s="6">
        <v>30000</v>
      </c>
      <c r="AP111" s="6">
        <v>30000</v>
      </c>
      <c r="AQ111" s="6">
        <v>30000</v>
      </c>
      <c r="AR111" s="6">
        <v>30000</v>
      </c>
      <c r="AS111" s="6">
        <v>30000</v>
      </c>
      <c r="AT111" s="26">
        <v>3719</v>
      </c>
      <c r="AU111" s="15" t="s">
        <v>70</v>
      </c>
      <c r="AV111" s="15" t="s">
        <v>71</v>
      </c>
      <c r="AW111" s="39" t="str">
        <f t="shared" si="24"/>
        <v>G</v>
      </c>
      <c r="AX111" s="18">
        <f t="shared" si="25"/>
        <v>0</v>
      </c>
      <c r="AY111" s="20">
        <f t="shared" si="26"/>
        <v>103</v>
      </c>
      <c r="AZ111" s="34">
        <v>84000</v>
      </c>
      <c r="BA111" s="35">
        <f t="shared" si="27"/>
        <v>10046.4</v>
      </c>
    </row>
    <row r="112" spans="1:53" ht="16.5" customHeight="1" x14ac:dyDescent="0.2">
      <c r="A112">
        <v>2899</v>
      </c>
      <c r="B112" s="13" t="str">
        <f t="shared" si="14"/>
        <v>None</v>
      </c>
      <c r="C112" s="14" t="s">
        <v>85</v>
      </c>
      <c r="D112" s="15" t="s">
        <v>73</v>
      </c>
      <c r="E112" s="16" t="str">
        <f t="shared" si="15"/>
        <v>前八週無拉料</v>
      </c>
      <c r="F112" s="17" t="str">
        <f t="shared" si="16"/>
        <v>--</v>
      </c>
      <c r="G112" s="17" t="str">
        <f t="shared" si="17"/>
        <v>--</v>
      </c>
      <c r="H112" s="17" t="str">
        <f t="shared" si="18"/>
        <v>--</v>
      </c>
      <c r="I112" s="37">
        <f>IFERROR(VLOOKUP(C112,LastWeek!B:Q,8,FALSE),"")</f>
        <v>0</v>
      </c>
      <c r="J112" s="18">
        <v>0</v>
      </c>
      <c r="K112" s="18">
        <v>0</v>
      </c>
      <c r="L112" s="37">
        <f>IFERROR(VLOOKUP(C112,LastWeek!B:Q,11,FALSE),"")</f>
        <v>0</v>
      </c>
      <c r="M112" s="18">
        <v>0</v>
      </c>
      <c r="N112" s="19" t="s">
        <v>69</v>
      </c>
      <c r="O112" s="20" t="str">
        <f>IFERROR(VLOOKUP(C112,LastWeek!B:Q,13,FALSE),"")</f>
        <v>New</v>
      </c>
      <c r="P112" s="16" t="str">
        <f>IFERROR(VLOOKUP(C112,LastWeek!B:Q,14,FALSE),"")</f>
        <v>Checking</v>
      </c>
      <c r="Q112" s="16" t="str">
        <f>IFERROR(VLOOKUP(C112,LastWeek!B:Q,15,FALSE),"")</f>
        <v>Sales</v>
      </c>
      <c r="R112" s="16"/>
      <c r="S112" s="38" t="str">
        <f>IFERROR(VLOOKUP(C112,LastWeek!B:Q,16,FALSE),"")</f>
        <v>有出貨 21000</v>
      </c>
      <c r="T112" s="18">
        <v>0</v>
      </c>
      <c r="U112" s="18">
        <v>0</v>
      </c>
      <c r="V112" s="18">
        <v>0</v>
      </c>
      <c r="W112" s="18">
        <v>0</v>
      </c>
      <c r="X112" s="21">
        <v>0</v>
      </c>
      <c r="Y112" s="17" t="s">
        <v>66</v>
      </c>
      <c r="Z112" s="22" t="s">
        <v>66</v>
      </c>
      <c r="AA112" s="21">
        <v>0</v>
      </c>
      <c r="AB112" s="18" t="s">
        <v>66</v>
      </c>
      <c r="AC112" s="23" t="s">
        <v>86</v>
      </c>
      <c r="AD112" s="24" t="str">
        <f t="shared" si="19"/>
        <v>E</v>
      </c>
      <c r="AE112" s="18" t="s">
        <v>66</v>
      </c>
      <c r="AF112" s="18" t="s">
        <v>66</v>
      </c>
      <c r="AG112" s="18" t="s">
        <v>66</v>
      </c>
      <c r="AH112" s="18" t="s">
        <v>66</v>
      </c>
      <c r="AI112" s="25">
        <v>0.1283</v>
      </c>
      <c r="AJ112" s="6">
        <f t="shared" si="20"/>
        <v>0</v>
      </c>
      <c r="AK112" s="6">
        <f t="shared" si="21"/>
        <v>0</v>
      </c>
      <c r="AL112" s="6">
        <f t="shared" si="22"/>
        <v>0</v>
      </c>
      <c r="AM112" s="6">
        <f t="shared" si="23"/>
        <v>0</v>
      </c>
      <c r="AN112" s="6" t="s">
        <v>66</v>
      </c>
      <c r="AO112" s="6" t="s">
        <v>66</v>
      </c>
      <c r="AP112" s="6" t="s">
        <v>66</v>
      </c>
      <c r="AQ112" s="6" t="s">
        <v>66</v>
      </c>
      <c r="AR112" s="6" t="s">
        <v>66</v>
      </c>
      <c r="AS112" s="6" t="s">
        <v>66</v>
      </c>
      <c r="AT112" s="26">
        <v>3719</v>
      </c>
      <c r="AU112" s="15" t="s">
        <v>70</v>
      </c>
      <c r="AV112" s="15" t="s">
        <v>71</v>
      </c>
      <c r="AW112" s="39" t="str">
        <f t="shared" si="24"/>
        <v>G</v>
      </c>
      <c r="AX112" s="18">
        <f t="shared" si="25"/>
        <v>0</v>
      </c>
      <c r="AY112" s="20">
        <f t="shared" si="26"/>
        <v>103</v>
      </c>
      <c r="AZ112" s="34">
        <v>0</v>
      </c>
      <c r="BA112" s="35">
        <f t="shared" si="27"/>
        <v>0</v>
      </c>
    </row>
    <row r="113" spans="1:53" ht="16.5" customHeight="1" x14ac:dyDescent="0.2">
      <c r="A113">
        <v>2908</v>
      </c>
      <c r="B113" s="13" t="str">
        <f t="shared" si="14"/>
        <v>FCST</v>
      </c>
      <c r="C113" s="14" t="s">
        <v>88</v>
      </c>
      <c r="D113" s="15" t="s">
        <v>73</v>
      </c>
      <c r="E113" s="16" t="str">
        <f t="shared" si="15"/>
        <v>前八週無拉料</v>
      </c>
      <c r="F113" s="17">
        <f t="shared" si="16"/>
        <v>0.7</v>
      </c>
      <c r="G113" s="17" t="str">
        <f t="shared" si="17"/>
        <v>--</v>
      </c>
      <c r="H113" s="17">
        <f t="shared" si="18"/>
        <v>0</v>
      </c>
      <c r="I113" s="37">
        <f>IFERROR(VLOOKUP(C113,LastWeek!B:Q,8,FALSE),"")</f>
        <v>0</v>
      </c>
      <c r="J113" s="18">
        <v>0</v>
      </c>
      <c r="K113" s="18">
        <v>0</v>
      </c>
      <c r="L113" s="37">
        <f>IFERROR(VLOOKUP(C113,LastWeek!B:Q,11,FALSE),"")</f>
        <v>300</v>
      </c>
      <c r="M113" s="18">
        <v>300</v>
      </c>
      <c r="N113" s="19" t="s">
        <v>69</v>
      </c>
      <c r="O113" s="20" t="str">
        <f>IFERROR(VLOOKUP(C113,LastWeek!B:Q,13,FALSE),"")</f>
        <v>MP</v>
      </c>
      <c r="P113" s="16" t="str">
        <f>IFERROR(VLOOKUP(C113,LastWeek!B:Q,14,FALSE),"")</f>
        <v>Checking</v>
      </c>
      <c r="Q113" s="16" t="str">
        <f>IFERROR(VLOOKUP(C113,LastWeek!B:Q,15,FALSE),"")</f>
        <v>Sales</v>
      </c>
      <c r="R113" s="16"/>
      <c r="S113" s="38" t="str">
        <f>IFERROR(VLOOKUP(C113,LastWeek!B:Q,16,FALSE),"")</f>
        <v xml:space="preserve">EOL part </v>
      </c>
      <c r="T113" s="18">
        <v>300</v>
      </c>
      <c r="U113" s="18">
        <v>0</v>
      </c>
      <c r="V113" s="18">
        <v>0</v>
      </c>
      <c r="W113" s="18">
        <v>0</v>
      </c>
      <c r="X113" s="21">
        <v>300</v>
      </c>
      <c r="Y113" s="17" t="s">
        <v>66</v>
      </c>
      <c r="Z113" s="22">
        <v>0.7</v>
      </c>
      <c r="AA113" s="21">
        <v>0</v>
      </c>
      <c r="AB113" s="18">
        <v>455</v>
      </c>
      <c r="AC113" s="23" t="s">
        <v>82</v>
      </c>
      <c r="AD113" s="24" t="str">
        <f t="shared" si="19"/>
        <v>F</v>
      </c>
      <c r="AE113" s="18">
        <v>2100</v>
      </c>
      <c r="AF113" s="18">
        <v>2000</v>
      </c>
      <c r="AG113" s="18">
        <v>0</v>
      </c>
      <c r="AH113" s="18">
        <v>0</v>
      </c>
      <c r="AI113" s="25">
        <v>9.98E-2</v>
      </c>
      <c r="AJ113" s="6">
        <f t="shared" si="20"/>
        <v>0</v>
      </c>
      <c r="AK113" s="6">
        <f t="shared" si="21"/>
        <v>29.94</v>
      </c>
      <c r="AL113" s="6">
        <f t="shared" si="22"/>
        <v>0</v>
      </c>
      <c r="AM113" s="6">
        <f t="shared" si="23"/>
        <v>29.94</v>
      </c>
      <c r="AN113" s="6" t="s">
        <v>66</v>
      </c>
      <c r="AO113" s="6" t="s">
        <v>66</v>
      </c>
      <c r="AP113" s="6" t="s">
        <v>66</v>
      </c>
      <c r="AQ113" s="6" t="s">
        <v>66</v>
      </c>
      <c r="AR113" s="6" t="s">
        <v>66</v>
      </c>
      <c r="AS113" s="6" t="s">
        <v>66</v>
      </c>
      <c r="AT113" s="26">
        <v>3719</v>
      </c>
      <c r="AU113" s="15" t="s">
        <v>70</v>
      </c>
      <c r="AV113" s="15" t="s">
        <v>71</v>
      </c>
      <c r="AW113" s="39" t="str">
        <f t="shared" si="24"/>
        <v>G</v>
      </c>
      <c r="AX113" s="18">
        <f t="shared" si="25"/>
        <v>0</v>
      </c>
      <c r="AY113" s="20">
        <f t="shared" si="26"/>
        <v>103</v>
      </c>
      <c r="AZ113" s="34">
        <v>0</v>
      </c>
      <c r="BA113" s="35">
        <f t="shared" si="27"/>
        <v>0</v>
      </c>
    </row>
    <row r="114" spans="1:53" ht="16.5" customHeight="1" x14ac:dyDescent="0.2">
      <c r="A114">
        <v>9197</v>
      </c>
      <c r="B114" s="13" t="str">
        <f t="shared" si="14"/>
        <v>OverStock</v>
      </c>
      <c r="C114" s="14" t="s">
        <v>89</v>
      </c>
      <c r="D114" s="15" t="s">
        <v>73</v>
      </c>
      <c r="E114" s="16">
        <f t="shared" si="15"/>
        <v>17</v>
      </c>
      <c r="F114" s="17">
        <f t="shared" si="16"/>
        <v>19.100000000000001</v>
      </c>
      <c r="G114" s="17">
        <f t="shared" si="17"/>
        <v>2.7</v>
      </c>
      <c r="H114" s="17">
        <f t="shared" si="18"/>
        <v>3</v>
      </c>
      <c r="I114" s="37">
        <f>IFERROR(VLOOKUP(C114,LastWeek!B:Q,8,FALSE),"")</f>
        <v>234000</v>
      </c>
      <c r="J114" s="18">
        <v>39000</v>
      </c>
      <c r="K114" s="18">
        <v>0</v>
      </c>
      <c r="L114" s="37">
        <f>IFERROR(VLOOKUP(C114,LastWeek!B:Q,11,FALSE),"")</f>
        <v>238901</v>
      </c>
      <c r="M114" s="18">
        <v>244901</v>
      </c>
      <c r="N114" s="19" t="s">
        <v>69</v>
      </c>
      <c r="O114" s="20" t="str">
        <f>IFERROR(VLOOKUP(C114,LastWeek!B:Q,13,FALSE),"")</f>
        <v>MP</v>
      </c>
      <c r="P114" s="16" t="str">
        <f>IFERROR(VLOOKUP(C114,LastWeek!B:Q,14,FALSE),"")</f>
        <v>Checking</v>
      </c>
      <c r="Q114" s="16" t="str">
        <f>IFERROR(VLOOKUP(C114,LastWeek!B:Q,15,FALSE),"")</f>
        <v>Sales</v>
      </c>
      <c r="R114" s="16"/>
      <c r="S114" s="38" t="str">
        <f>IFERROR(VLOOKUP(C114,LastWeek!B:Q,16,FALSE),"")</f>
        <v>FCST:90K/M</v>
      </c>
      <c r="T114" s="18">
        <v>195500</v>
      </c>
      <c r="U114" s="18">
        <v>0</v>
      </c>
      <c r="V114" s="18">
        <v>49401</v>
      </c>
      <c r="W114" s="18">
        <v>0</v>
      </c>
      <c r="X114" s="21">
        <v>283901</v>
      </c>
      <c r="Y114" s="17">
        <v>128</v>
      </c>
      <c r="Z114" s="22">
        <v>144.19999999999999</v>
      </c>
      <c r="AA114" s="21">
        <v>14428</v>
      </c>
      <c r="AB114" s="18">
        <v>12805</v>
      </c>
      <c r="AC114" s="23">
        <v>0.9</v>
      </c>
      <c r="AD114" s="24">
        <f t="shared" si="19"/>
        <v>100</v>
      </c>
      <c r="AE114" s="18">
        <v>55378</v>
      </c>
      <c r="AF114" s="18">
        <v>28612</v>
      </c>
      <c r="AG114" s="18">
        <v>34728</v>
      </c>
      <c r="AH114" s="18">
        <v>27660</v>
      </c>
      <c r="AI114" s="25">
        <v>0.13300000000000001</v>
      </c>
      <c r="AJ114" s="6">
        <f t="shared" si="20"/>
        <v>5187</v>
      </c>
      <c r="AK114" s="6">
        <f t="shared" si="21"/>
        <v>32571.833000000002</v>
      </c>
      <c r="AL114" s="6">
        <f t="shared" si="22"/>
        <v>6570.3330000000005</v>
      </c>
      <c r="AM114" s="6">
        <f t="shared" si="23"/>
        <v>37758.832999999999</v>
      </c>
      <c r="AN114" s="6">
        <v>73076</v>
      </c>
      <c r="AO114" s="6">
        <v>72000</v>
      </c>
      <c r="AP114" s="6">
        <v>72000</v>
      </c>
      <c r="AQ114" s="6">
        <v>72000</v>
      </c>
      <c r="AR114" s="6">
        <v>72000</v>
      </c>
      <c r="AS114" s="6">
        <v>72000</v>
      </c>
      <c r="AT114" s="26">
        <v>3719</v>
      </c>
      <c r="AU114" s="15" t="s">
        <v>70</v>
      </c>
      <c r="AV114" s="15" t="s">
        <v>71</v>
      </c>
      <c r="AW114" s="39" t="str">
        <f t="shared" si="24"/>
        <v>G</v>
      </c>
      <c r="AX114" s="18">
        <f t="shared" si="25"/>
        <v>0</v>
      </c>
      <c r="AY114" s="20">
        <f t="shared" si="26"/>
        <v>103</v>
      </c>
      <c r="AZ114" s="34">
        <v>1563000</v>
      </c>
      <c r="BA114" s="35">
        <f t="shared" si="27"/>
        <v>207879</v>
      </c>
    </row>
    <row r="115" spans="1:53" ht="16.5" customHeight="1" x14ac:dyDescent="0.2">
      <c r="A115">
        <v>5087</v>
      </c>
      <c r="B115" s="13" t="str">
        <f t="shared" si="14"/>
        <v>OverStock</v>
      </c>
      <c r="C115" s="14" t="s">
        <v>91</v>
      </c>
      <c r="D115" s="15" t="s">
        <v>73</v>
      </c>
      <c r="E115" s="16">
        <f t="shared" si="15"/>
        <v>8</v>
      </c>
      <c r="F115" s="17" t="str">
        <f t="shared" si="16"/>
        <v>--</v>
      </c>
      <c r="G115" s="17">
        <f t="shared" si="17"/>
        <v>55.7</v>
      </c>
      <c r="H115" s="17" t="str">
        <f t="shared" si="18"/>
        <v>--</v>
      </c>
      <c r="I115" s="37">
        <f>IFERROR(VLOOKUP(C115,LastWeek!B:Q,8,FALSE),"")</f>
        <v>2799000</v>
      </c>
      <c r="J115" s="18">
        <v>2562000</v>
      </c>
      <c r="K115" s="18">
        <v>54000</v>
      </c>
      <c r="L115" s="37">
        <f>IFERROR(VLOOKUP(C115,LastWeek!B:Q,11,FALSE),"")</f>
        <v>132694</v>
      </c>
      <c r="M115" s="18">
        <v>369694</v>
      </c>
      <c r="N115" s="19" t="s">
        <v>69</v>
      </c>
      <c r="O115" s="20" t="str">
        <f>IFERROR(VLOOKUP(C115,LastWeek!B:Q,13,FALSE),"")</f>
        <v>MP</v>
      </c>
      <c r="P115" s="16" t="str">
        <f>IFERROR(VLOOKUP(C115,LastWeek!B:Q,14,FALSE),"")</f>
        <v>Checking</v>
      </c>
      <c r="Q115" s="16" t="str">
        <f>IFERROR(VLOOKUP(C115,LastWeek!B:Q,15,FALSE),"")</f>
        <v>Sales</v>
      </c>
      <c r="R115" s="16"/>
      <c r="S115" s="38" t="str">
        <f>IFERROR(VLOOKUP(C115,LastWeek!B:Q,16,FALSE),"")</f>
        <v>FCST:240K/M</v>
      </c>
      <c r="T115" s="18">
        <v>237000</v>
      </c>
      <c r="U115" s="18">
        <v>0</v>
      </c>
      <c r="V115" s="18">
        <v>132694</v>
      </c>
      <c r="W115" s="18">
        <v>0</v>
      </c>
      <c r="X115" s="21">
        <v>2931694</v>
      </c>
      <c r="Y115" s="17">
        <v>133.30000000000001</v>
      </c>
      <c r="Z115" s="22" t="s">
        <v>66</v>
      </c>
      <c r="AA115" s="21">
        <v>46028</v>
      </c>
      <c r="AB115" s="18" t="s">
        <v>66</v>
      </c>
      <c r="AC115" s="23" t="s">
        <v>86</v>
      </c>
      <c r="AD115" s="24" t="str">
        <f t="shared" si="19"/>
        <v>E</v>
      </c>
      <c r="AE115" s="18" t="s">
        <v>66</v>
      </c>
      <c r="AF115" s="18" t="s">
        <v>66</v>
      </c>
      <c r="AG115" s="18" t="s">
        <v>66</v>
      </c>
      <c r="AH115" s="18" t="s">
        <v>66</v>
      </c>
      <c r="AI115" s="25">
        <v>0.15010000000000001</v>
      </c>
      <c r="AJ115" s="6">
        <f t="shared" si="20"/>
        <v>384556.2</v>
      </c>
      <c r="AK115" s="6">
        <f t="shared" si="21"/>
        <v>55491.069400000008</v>
      </c>
      <c r="AL115" s="6">
        <f t="shared" si="22"/>
        <v>19917.369400000003</v>
      </c>
      <c r="AM115" s="6">
        <f t="shared" si="23"/>
        <v>440047.26940000005</v>
      </c>
      <c r="AN115" s="6">
        <v>300000</v>
      </c>
      <c r="AO115" s="6">
        <v>200000</v>
      </c>
      <c r="AP115" s="6">
        <v>200000</v>
      </c>
      <c r="AQ115" s="6">
        <v>200000</v>
      </c>
      <c r="AR115" s="6">
        <v>200000</v>
      </c>
      <c r="AS115" s="6">
        <v>200000</v>
      </c>
      <c r="AT115" s="26">
        <v>3719</v>
      </c>
      <c r="AU115" s="15" t="s">
        <v>70</v>
      </c>
      <c r="AV115" s="15" t="s">
        <v>71</v>
      </c>
      <c r="AW115" s="39" t="str">
        <f t="shared" si="24"/>
        <v>G</v>
      </c>
      <c r="AX115" s="18">
        <f t="shared" si="25"/>
        <v>0</v>
      </c>
      <c r="AY115" s="20">
        <f t="shared" si="26"/>
        <v>103</v>
      </c>
      <c r="AZ115" s="34">
        <v>3204000</v>
      </c>
      <c r="BA115" s="35">
        <f t="shared" si="27"/>
        <v>480920.4</v>
      </c>
    </row>
    <row r="116" spans="1:53" ht="16.5" customHeight="1" x14ac:dyDescent="0.2">
      <c r="A116">
        <v>996</v>
      </c>
      <c r="B116" s="13" t="str">
        <f t="shared" si="14"/>
        <v>None</v>
      </c>
      <c r="C116" s="14" t="s">
        <v>92</v>
      </c>
      <c r="D116" s="15" t="s">
        <v>73</v>
      </c>
      <c r="E116" s="16" t="str">
        <f t="shared" si="15"/>
        <v>前八週無拉料</v>
      </c>
      <c r="F116" s="17" t="str">
        <f t="shared" si="16"/>
        <v>--</v>
      </c>
      <c r="G116" s="17" t="str">
        <f t="shared" si="17"/>
        <v>--</v>
      </c>
      <c r="H116" s="17" t="str">
        <f t="shared" si="18"/>
        <v>--</v>
      </c>
      <c r="I116" s="37">
        <f>IFERROR(VLOOKUP(C116,LastWeek!B:Q,8,FALSE),"")</f>
        <v>0</v>
      </c>
      <c r="J116" s="18">
        <v>0</v>
      </c>
      <c r="K116" s="18">
        <v>0</v>
      </c>
      <c r="L116" s="37">
        <f>IFERROR(VLOOKUP(C116,LastWeek!B:Q,11,FALSE),"")</f>
        <v>0</v>
      </c>
      <c r="M116" s="18">
        <v>0</v>
      </c>
      <c r="N116" s="19" t="s">
        <v>69</v>
      </c>
      <c r="O116" s="20" t="str">
        <f>IFERROR(VLOOKUP(C116,LastWeek!B:Q,13,FALSE),"")</f>
        <v>MP</v>
      </c>
      <c r="P116" s="16" t="str">
        <f>IFERROR(VLOOKUP(C116,LastWeek!B:Q,14,FALSE),"")</f>
        <v>Checking</v>
      </c>
      <c r="Q116" s="16" t="str">
        <f>IFERROR(VLOOKUP(C116,LastWeek!B:Q,15,FALSE),"")</f>
        <v>Sales</v>
      </c>
      <c r="R116" s="16"/>
      <c r="S116" s="38" t="str">
        <f>IFERROR(VLOOKUP(C116,LastWeek!B:Q,16,FALSE),"")</f>
        <v>EOL</v>
      </c>
      <c r="T116" s="18">
        <v>0</v>
      </c>
      <c r="U116" s="18">
        <v>0</v>
      </c>
      <c r="V116" s="18">
        <v>0</v>
      </c>
      <c r="W116" s="18">
        <v>0</v>
      </c>
      <c r="X116" s="21">
        <v>0</v>
      </c>
      <c r="Y116" s="17" t="s">
        <v>66</v>
      </c>
      <c r="Z116" s="22" t="s">
        <v>66</v>
      </c>
      <c r="AA116" s="21">
        <v>0</v>
      </c>
      <c r="AB116" s="18">
        <v>0</v>
      </c>
      <c r="AC116" s="23" t="s">
        <v>86</v>
      </c>
      <c r="AD116" s="24" t="str">
        <f t="shared" si="19"/>
        <v>E</v>
      </c>
      <c r="AE116" s="18">
        <v>0</v>
      </c>
      <c r="AF116" s="18">
        <v>0</v>
      </c>
      <c r="AG116" s="18">
        <v>0</v>
      </c>
      <c r="AH116" s="18">
        <v>0</v>
      </c>
      <c r="AI116" s="25">
        <v>6.5000000000000002E-2</v>
      </c>
      <c r="AJ116" s="6">
        <f t="shared" si="20"/>
        <v>0</v>
      </c>
      <c r="AK116" s="6">
        <f t="shared" si="21"/>
        <v>0</v>
      </c>
      <c r="AL116" s="6">
        <f t="shared" si="22"/>
        <v>0</v>
      </c>
      <c r="AM116" s="6">
        <f t="shared" si="23"/>
        <v>0</v>
      </c>
      <c r="AN116" s="6" t="s">
        <v>66</v>
      </c>
      <c r="AO116" s="6" t="s">
        <v>66</v>
      </c>
      <c r="AP116" s="6" t="s">
        <v>66</v>
      </c>
      <c r="AQ116" s="6" t="s">
        <v>66</v>
      </c>
      <c r="AR116" s="6" t="s">
        <v>66</v>
      </c>
      <c r="AS116" s="6" t="s">
        <v>66</v>
      </c>
      <c r="AT116" s="26">
        <v>3719</v>
      </c>
      <c r="AU116" s="15" t="s">
        <v>70</v>
      </c>
      <c r="AV116" s="15" t="s">
        <v>71</v>
      </c>
      <c r="AW116" s="39" t="str">
        <f t="shared" si="24"/>
        <v>G</v>
      </c>
      <c r="AX116" s="18">
        <f t="shared" si="25"/>
        <v>0</v>
      </c>
      <c r="AY116" s="20">
        <f t="shared" si="26"/>
        <v>103</v>
      </c>
      <c r="AZ116" s="34">
        <v>0</v>
      </c>
      <c r="BA116" s="35">
        <f t="shared" si="27"/>
        <v>0</v>
      </c>
    </row>
    <row r="117" spans="1:53" ht="16.5" customHeight="1" x14ac:dyDescent="0.2">
      <c r="A117">
        <v>997</v>
      </c>
      <c r="B117" s="13" t="str">
        <f t="shared" si="14"/>
        <v>OverStock</v>
      </c>
      <c r="C117" s="14" t="s">
        <v>93</v>
      </c>
      <c r="D117" s="15" t="s">
        <v>73</v>
      </c>
      <c r="E117" s="16">
        <f t="shared" si="15"/>
        <v>39.299999999999997</v>
      </c>
      <c r="F117" s="17">
        <f t="shared" si="16"/>
        <v>16.399999999999999</v>
      </c>
      <c r="G117" s="17">
        <f t="shared" si="17"/>
        <v>0.9</v>
      </c>
      <c r="H117" s="17">
        <f t="shared" si="18"/>
        <v>0.4</v>
      </c>
      <c r="I117" s="37">
        <f>IFERROR(VLOOKUP(C117,LastWeek!B:Q,8,FALSE),"")</f>
        <v>57000</v>
      </c>
      <c r="J117" s="18">
        <v>57000</v>
      </c>
      <c r="K117" s="18">
        <v>57000</v>
      </c>
      <c r="L117" s="37">
        <f>IFERROR(VLOOKUP(C117,LastWeek!B:Q,11,FALSE),"")</f>
        <v>2443347</v>
      </c>
      <c r="M117" s="18">
        <v>2443347</v>
      </c>
      <c r="N117" s="19" t="s">
        <v>69</v>
      </c>
      <c r="O117" s="20" t="str">
        <f>IFERROR(VLOOKUP(C117,LastWeek!B:Q,13,FALSE),"")</f>
        <v>MP</v>
      </c>
      <c r="P117" s="16" t="str">
        <f>IFERROR(VLOOKUP(C117,LastWeek!B:Q,14,FALSE),"")</f>
        <v>Slow</v>
      </c>
      <c r="Q117" s="16" t="str">
        <f>IFERROR(VLOOKUP(C117,LastWeek!B:Q,15,FALSE),"")</f>
        <v>Sales</v>
      </c>
      <c r="R117" s="16"/>
      <c r="S117" s="38" t="str">
        <f>IFERROR(VLOOKUP(C117,LastWeek!B:Q,16,FALSE),"")</f>
        <v>FCST:200K/M , 2016/12/05 : already cancel all PBK , plan 3Mu 2016 Q4 SR .</v>
      </c>
      <c r="T117" s="18">
        <v>1755000</v>
      </c>
      <c r="U117" s="18">
        <v>0</v>
      </c>
      <c r="V117" s="18">
        <v>688347</v>
      </c>
      <c r="W117" s="18">
        <v>0</v>
      </c>
      <c r="X117" s="21">
        <v>2500347</v>
      </c>
      <c r="Y117" s="17">
        <v>41.5</v>
      </c>
      <c r="Z117" s="22">
        <v>17.3</v>
      </c>
      <c r="AA117" s="21">
        <v>62130</v>
      </c>
      <c r="AB117" s="18">
        <v>149057</v>
      </c>
      <c r="AC117" s="23">
        <v>2.4</v>
      </c>
      <c r="AD117" s="24">
        <f t="shared" si="19"/>
        <v>150</v>
      </c>
      <c r="AE117" s="18">
        <v>447012</v>
      </c>
      <c r="AF117" s="18">
        <v>378020</v>
      </c>
      <c r="AG117" s="18">
        <v>851280</v>
      </c>
      <c r="AH117" s="18">
        <v>200000</v>
      </c>
      <c r="AI117" s="25">
        <v>3.5900000000000001E-2</v>
      </c>
      <c r="AJ117" s="6">
        <f t="shared" si="20"/>
        <v>2046.3000000000002</v>
      </c>
      <c r="AK117" s="6">
        <f t="shared" si="21"/>
        <v>87716.157300000006</v>
      </c>
      <c r="AL117" s="6">
        <f t="shared" si="22"/>
        <v>24711.657300000003</v>
      </c>
      <c r="AM117" s="6">
        <f t="shared" si="23"/>
        <v>89762.457300000009</v>
      </c>
      <c r="AN117" s="6">
        <v>201024</v>
      </c>
      <c r="AO117" s="6">
        <v>240000</v>
      </c>
      <c r="AP117" s="6">
        <v>240000</v>
      </c>
      <c r="AQ117" s="6">
        <v>240000</v>
      </c>
      <c r="AR117" s="6">
        <v>240000</v>
      </c>
      <c r="AS117" s="6">
        <v>240000</v>
      </c>
      <c r="AT117" s="26">
        <v>3719</v>
      </c>
      <c r="AU117" s="15" t="s">
        <v>70</v>
      </c>
      <c r="AV117" s="15" t="s">
        <v>71</v>
      </c>
      <c r="AW117" s="39" t="str">
        <f t="shared" si="24"/>
        <v>G</v>
      </c>
      <c r="AX117" s="18">
        <f t="shared" si="25"/>
        <v>0</v>
      </c>
      <c r="AY117" s="20">
        <f t="shared" si="26"/>
        <v>103</v>
      </c>
      <c r="AZ117" s="34">
        <v>75000</v>
      </c>
      <c r="BA117" s="35">
        <f t="shared" si="27"/>
        <v>2692.5</v>
      </c>
    </row>
    <row r="118" spans="1:53" ht="16.5" customHeight="1" x14ac:dyDescent="0.2">
      <c r="A118">
        <v>5513</v>
      </c>
      <c r="B118" s="13" t="str">
        <f t="shared" si="14"/>
        <v>OverStock</v>
      </c>
      <c r="C118" s="14" t="s">
        <v>96</v>
      </c>
      <c r="D118" s="15" t="s">
        <v>73</v>
      </c>
      <c r="E118" s="16">
        <f t="shared" si="15"/>
        <v>8</v>
      </c>
      <c r="F118" s="17">
        <f t="shared" si="16"/>
        <v>9.4</v>
      </c>
      <c r="G118" s="17">
        <f t="shared" si="17"/>
        <v>43</v>
      </c>
      <c r="H118" s="17">
        <f t="shared" si="18"/>
        <v>50.5</v>
      </c>
      <c r="I118" s="37">
        <f>IFERROR(VLOOKUP(C118,LastWeek!B:Q,8,FALSE),"")</f>
        <v>129000</v>
      </c>
      <c r="J118" s="18">
        <v>129000</v>
      </c>
      <c r="K118" s="18">
        <v>0</v>
      </c>
      <c r="L118" s="37">
        <f>IFERROR(VLOOKUP(C118,LastWeek!B:Q,11,FALSE),"")</f>
        <v>36000</v>
      </c>
      <c r="M118" s="18">
        <v>24000</v>
      </c>
      <c r="N118" s="19" t="s">
        <v>69</v>
      </c>
      <c r="O118" s="20" t="str">
        <f>IFERROR(VLOOKUP(C118,LastWeek!B:Q,13,FALSE),"")</f>
        <v>MP</v>
      </c>
      <c r="P118" s="16" t="str">
        <f>IFERROR(VLOOKUP(C118,LastWeek!B:Q,14,FALSE),"")</f>
        <v>Checking</v>
      </c>
      <c r="Q118" s="16" t="str">
        <f>IFERROR(VLOOKUP(C118,LastWeek!B:Q,15,FALSE),"")</f>
        <v>Sales</v>
      </c>
      <c r="R118" s="16"/>
      <c r="S118" s="38" t="str">
        <f>IFERROR(VLOOKUP(C118,LastWeek!B:Q,16,FALSE),"")</f>
        <v>FCST:15K/M</v>
      </c>
      <c r="T118" s="18">
        <v>24000</v>
      </c>
      <c r="U118" s="18">
        <v>0</v>
      </c>
      <c r="V118" s="18">
        <v>0</v>
      </c>
      <c r="W118" s="18">
        <v>0</v>
      </c>
      <c r="X118" s="21">
        <v>153000</v>
      </c>
      <c r="Y118" s="17">
        <v>111</v>
      </c>
      <c r="Z118" s="22">
        <v>130.30000000000001</v>
      </c>
      <c r="AA118" s="21">
        <v>3000</v>
      </c>
      <c r="AB118" s="18">
        <v>2555</v>
      </c>
      <c r="AC118" s="23">
        <v>0.9</v>
      </c>
      <c r="AD118" s="24">
        <f t="shared" si="19"/>
        <v>100</v>
      </c>
      <c r="AE118" s="18">
        <v>19884</v>
      </c>
      <c r="AF118" s="18">
        <v>200</v>
      </c>
      <c r="AG118" s="18">
        <v>17342</v>
      </c>
      <c r="AH118" s="18">
        <v>0</v>
      </c>
      <c r="AI118" s="25">
        <v>9.5000000000000001E-2</v>
      </c>
      <c r="AJ118" s="6">
        <f t="shared" si="20"/>
        <v>12255</v>
      </c>
      <c r="AK118" s="6">
        <f t="shared" si="21"/>
        <v>2280</v>
      </c>
      <c r="AL118" s="6">
        <f t="shared" si="22"/>
        <v>0</v>
      </c>
      <c r="AM118" s="6">
        <f t="shared" si="23"/>
        <v>14535</v>
      </c>
      <c r="AN118" s="6">
        <v>12000</v>
      </c>
      <c r="AO118" s="6">
        <v>13648</v>
      </c>
      <c r="AP118" s="6">
        <v>13648</v>
      </c>
      <c r="AQ118" s="6">
        <v>13648</v>
      </c>
      <c r="AR118" s="6">
        <v>13648</v>
      </c>
      <c r="AS118" s="6">
        <v>13648</v>
      </c>
      <c r="AT118" s="26">
        <v>3719</v>
      </c>
      <c r="AU118" s="15" t="s">
        <v>70</v>
      </c>
      <c r="AV118" s="15" t="s">
        <v>71</v>
      </c>
      <c r="AW118" s="39" t="str">
        <f t="shared" si="24"/>
        <v>G</v>
      </c>
      <c r="AX118" s="18">
        <f t="shared" si="25"/>
        <v>0</v>
      </c>
      <c r="AY118" s="20">
        <f t="shared" si="26"/>
        <v>103</v>
      </c>
      <c r="AZ118" s="34">
        <v>180000</v>
      </c>
      <c r="BA118" s="35">
        <f t="shared" si="27"/>
        <v>17100</v>
      </c>
    </row>
    <row r="119" spans="1:53" ht="16.5" customHeight="1" x14ac:dyDescent="0.2">
      <c r="A119">
        <v>1075</v>
      </c>
      <c r="B119" s="13" t="str">
        <f t="shared" si="14"/>
        <v>FCST</v>
      </c>
      <c r="C119" s="14" t="s">
        <v>100</v>
      </c>
      <c r="D119" s="15" t="s">
        <v>73</v>
      </c>
      <c r="E119" s="16" t="str">
        <f t="shared" si="15"/>
        <v>前八週無拉料</v>
      </c>
      <c r="F119" s="17">
        <f t="shared" si="16"/>
        <v>0</v>
      </c>
      <c r="G119" s="17" t="str">
        <f t="shared" si="17"/>
        <v>--</v>
      </c>
      <c r="H119" s="17">
        <f t="shared" si="18"/>
        <v>0</v>
      </c>
      <c r="I119" s="37">
        <f>IFERROR(VLOOKUP(C119,LastWeek!B:Q,8,FALSE),"")</f>
        <v>0</v>
      </c>
      <c r="J119" s="18">
        <v>0</v>
      </c>
      <c r="K119" s="18">
        <v>0</v>
      </c>
      <c r="L119" s="37">
        <f>IFERROR(VLOOKUP(C119,LastWeek!B:Q,11,FALSE),"")</f>
        <v>0</v>
      </c>
      <c r="M119" s="18">
        <v>0</v>
      </c>
      <c r="N119" s="19" t="s">
        <v>69</v>
      </c>
      <c r="O119" s="20" t="str">
        <f>IFERROR(VLOOKUP(C119,LastWeek!B:Q,13,FALSE),"")</f>
        <v>MP</v>
      </c>
      <c r="P119" s="16" t="str">
        <f>IFERROR(VLOOKUP(C119,LastWeek!B:Q,14,FALSE),"")</f>
        <v>Checking</v>
      </c>
      <c r="Q119" s="16" t="str">
        <f>IFERROR(VLOOKUP(C119,LastWeek!B:Q,15,FALSE),"")</f>
        <v>Sales</v>
      </c>
      <c r="R119" s="16"/>
      <c r="S119" s="38" t="str">
        <f>IFERROR(VLOOKUP(C119,LastWeek!B:Q,16,FALSE),"")</f>
        <v>與AO4850相同</v>
      </c>
      <c r="T119" s="18">
        <v>0</v>
      </c>
      <c r="U119" s="18">
        <v>0</v>
      </c>
      <c r="V119" s="18">
        <v>0</v>
      </c>
      <c r="W119" s="18">
        <v>0</v>
      </c>
      <c r="X119" s="21">
        <v>0</v>
      </c>
      <c r="Y119" s="17" t="s">
        <v>66</v>
      </c>
      <c r="Z119" s="22">
        <v>0</v>
      </c>
      <c r="AA119" s="21">
        <v>0</v>
      </c>
      <c r="AB119" s="18">
        <v>40</v>
      </c>
      <c r="AC119" s="23" t="s">
        <v>82</v>
      </c>
      <c r="AD119" s="24" t="str">
        <f t="shared" si="19"/>
        <v>F</v>
      </c>
      <c r="AE119" s="18">
        <v>0</v>
      </c>
      <c r="AF119" s="18">
        <v>0</v>
      </c>
      <c r="AG119" s="18">
        <v>360</v>
      </c>
      <c r="AH119" s="18">
        <v>360</v>
      </c>
      <c r="AI119" s="25">
        <v>0</v>
      </c>
      <c r="AJ119" s="6">
        <f t="shared" si="20"/>
        <v>0</v>
      </c>
      <c r="AK119" s="6">
        <f t="shared" si="21"/>
        <v>0</v>
      </c>
      <c r="AL119" s="6">
        <f t="shared" si="22"/>
        <v>0</v>
      </c>
      <c r="AM119" s="6">
        <f t="shared" si="23"/>
        <v>0</v>
      </c>
      <c r="AN119" s="6" t="s">
        <v>66</v>
      </c>
      <c r="AO119" s="6" t="s">
        <v>66</v>
      </c>
      <c r="AP119" s="6" t="s">
        <v>66</v>
      </c>
      <c r="AQ119" s="6" t="s">
        <v>66</v>
      </c>
      <c r="AR119" s="6" t="s">
        <v>66</v>
      </c>
      <c r="AS119" s="6" t="s">
        <v>66</v>
      </c>
      <c r="AT119" s="26">
        <v>3719</v>
      </c>
      <c r="AU119" s="15" t="s">
        <v>70</v>
      </c>
      <c r="AV119" s="15" t="s">
        <v>71</v>
      </c>
      <c r="AW119" s="39" t="str">
        <f t="shared" si="24"/>
        <v>G</v>
      </c>
      <c r="AX119" s="18">
        <f t="shared" si="25"/>
        <v>0</v>
      </c>
      <c r="AY119" s="20">
        <f t="shared" si="26"/>
        <v>103</v>
      </c>
      <c r="AZ119" s="34">
        <v>0</v>
      </c>
      <c r="BA119" s="35">
        <f t="shared" si="27"/>
        <v>0</v>
      </c>
    </row>
    <row r="120" spans="1:53" ht="16.5" customHeight="1" x14ac:dyDescent="0.2">
      <c r="A120">
        <v>1074</v>
      </c>
      <c r="B120" s="13" t="str">
        <f t="shared" si="14"/>
        <v>OverStock</v>
      </c>
      <c r="C120" s="14" t="s">
        <v>101</v>
      </c>
      <c r="D120" s="15" t="s">
        <v>73</v>
      </c>
      <c r="E120" s="16">
        <f t="shared" si="15"/>
        <v>3.6</v>
      </c>
      <c r="F120" s="17">
        <f t="shared" si="16"/>
        <v>4.2</v>
      </c>
      <c r="G120" s="17">
        <f t="shared" si="17"/>
        <v>18.3</v>
      </c>
      <c r="H120" s="17">
        <f t="shared" si="18"/>
        <v>20.9</v>
      </c>
      <c r="I120" s="37">
        <f>IFERROR(VLOOKUP(C120,LastWeek!B:Q,8,FALSE),"")</f>
        <v>5790000</v>
      </c>
      <c r="J120" s="18">
        <v>5490000</v>
      </c>
      <c r="K120" s="18">
        <v>1794000</v>
      </c>
      <c r="L120" s="37">
        <f>IFERROR(VLOOKUP(C120,LastWeek!B:Q,11,FALSE),"")</f>
        <v>1525902</v>
      </c>
      <c r="M120" s="18">
        <v>1093902</v>
      </c>
      <c r="N120" s="19" t="s">
        <v>69</v>
      </c>
      <c r="O120" s="20" t="str">
        <f>IFERROR(VLOOKUP(C120,LastWeek!B:Q,13,FALSE),"")</f>
        <v>MP</v>
      </c>
      <c r="P120" s="16" t="str">
        <f>IFERROR(VLOOKUP(C120,LastWeek!B:Q,14,FALSE),"")</f>
        <v>Checking</v>
      </c>
      <c r="Q120" s="16" t="str">
        <f>IFERROR(VLOOKUP(C120,LastWeek!B:Q,15,FALSE),"")</f>
        <v>Sales</v>
      </c>
      <c r="R120" s="16"/>
      <c r="S120" s="38" t="str">
        <f>IFERROR(VLOOKUP(C120,LastWeek!B:Q,16,FALSE),"")</f>
        <v>FCSt:1.8KK/M</v>
      </c>
      <c r="T120" s="18">
        <v>518814</v>
      </c>
      <c r="U120" s="18">
        <v>210000</v>
      </c>
      <c r="V120" s="18">
        <v>365088</v>
      </c>
      <c r="W120" s="18">
        <v>0</v>
      </c>
      <c r="X120" s="21">
        <v>6583902</v>
      </c>
      <c r="Y120" s="17">
        <v>116.1</v>
      </c>
      <c r="Z120" s="22">
        <v>133.19999999999999</v>
      </c>
      <c r="AA120" s="21">
        <v>300606</v>
      </c>
      <c r="AB120" s="18">
        <v>262177</v>
      </c>
      <c r="AC120" s="23">
        <v>0.9</v>
      </c>
      <c r="AD120" s="24">
        <f t="shared" si="19"/>
        <v>100</v>
      </c>
      <c r="AE120" s="18">
        <v>1192592</v>
      </c>
      <c r="AF120" s="18">
        <v>884950</v>
      </c>
      <c r="AG120" s="18">
        <v>672452</v>
      </c>
      <c r="AH120" s="18">
        <v>139056</v>
      </c>
      <c r="AI120" s="25">
        <v>3.7100000000000001E-2</v>
      </c>
      <c r="AJ120" s="6">
        <f t="shared" si="20"/>
        <v>203679</v>
      </c>
      <c r="AK120" s="6">
        <f t="shared" si="21"/>
        <v>40583.764199999998</v>
      </c>
      <c r="AL120" s="6">
        <f t="shared" si="22"/>
        <v>21335.764800000001</v>
      </c>
      <c r="AM120" s="6">
        <f t="shared" si="23"/>
        <v>244262.76420000001</v>
      </c>
      <c r="AN120" s="6">
        <v>1234412</v>
      </c>
      <c r="AO120" s="6">
        <v>1200000</v>
      </c>
      <c r="AP120" s="6">
        <v>1200000</v>
      </c>
      <c r="AQ120" s="6">
        <v>1200000</v>
      </c>
      <c r="AR120" s="6">
        <v>1200000</v>
      </c>
      <c r="AS120" s="6">
        <v>1200000</v>
      </c>
      <c r="AT120" s="26">
        <v>3719</v>
      </c>
      <c r="AU120" s="15" t="s">
        <v>70</v>
      </c>
      <c r="AV120" s="15" t="s">
        <v>71</v>
      </c>
      <c r="AW120" s="39" t="str">
        <f t="shared" si="24"/>
        <v>G</v>
      </c>
      <c r="AX120" s="18">
        <f t="shared" si="25"/>
        <v>0</v>
      </c>
      <c r="AY120" s="20">
        <f t="shared" si="26"/>
        <v>103</v>
      </c>
      <c r="AZ120" s="34">
        <v>28326000</v>
      </c>
      <c r="BA120" s="35">
        <f t="shared" si="27"/>
        <v>1050894.6000000001</v>
      </c>
    </row>
    <row r="121" spans="1:53" ht="16.5" customHeight="1" x14ac:dyDescent="0.2">
      <c r="A121">
        <v>4180</v>
      </c>
      <c r="B121" s="13" t="str">
        <f t="shared" si="14"/>
        <v>OverStock</v>
      </c>
      <c r="C121" s="14" t="s">
        <v>103</v>
      </c>
      <c r="D121" s="15" t="s">
        <v>73</v>
      </c>
      <c r="E121" s="16">
        <f t="shared" si="15"/>
        <v>51.6</v>
      </c>
      <c r="F121" s="17">
        <f t="shared" si="16"/>
        <v>34.1</v>
      </c>
      <c r="G121" s="17">
        <f t="shared" si="17"/>
        <v>0</v>
      </c>
      <c r="H121" s="17">
        <f t="shared" si="18"/>
        <v>0</v>
      </c>
      <c r="I121" s="37">
        <f>IFERROR(VLOOKUP(C121,LastWeek!B:Q,8,FALSE),"")</f>
        <v>39000</v>
      </c>
      <c r="J121" s="18">
        <v>0</v>
      </c>
      <c r="K121" s="18">
        <v>0</v>
      </c>
      <c r="L121" s="37">
        <f>IFERROR(VLOOKUP(C121,LastWeek!B:Q,11,FALSE),"")</f>
        <v>95154</v>
      </c>
      <c r="M121" s="18">
        <v>128154</v>
      </c>
      <c r="N121" s="19" t="s">
        <v>69</v>
      </c>
      <c r="O121" s="20" t="str">
        <f>IFERROR(VLOOKUP(C121,LastWeek!B:Q,13,FALSE),"")</f>
        <v>MP</v>
      </c>
      <c r="P121" s="16" t="str">
        <f>IFERROR(VLOOKUP(C121,LastWeek!B:Q,14,FALSE),"")</f>
        <v>Checking</v>
      </c>
      <c r="Q121" s="16" t="str">
        <f>IFERROR(VLOOKUP(C121,LastWeek!B:Q,15,FALSE),"")</f>
        <v>Sales</v>
      </c>
      <c r="R121" s="16"/>
      <c r="S121" s="38" t="str">
        <f>IFERROR(VLOOKUP(C121,LastWeek!B:Q,16,FALSE),"")</f>
        <v>FCST:15K/M</v>
      </c>
      <c r="T121" s="18">
        <v>99000</v>
      </c>
      <c r="U121" s="18">
        <v>0</v>
      </c>
      <c r="V121" s="18">
        <v>29154</v>
      </c>
      <c r="W121" s="18">
        <v>0</v>
      </c>
      <c r="X121" s="21">
        <v>128154</v>
      </c>
      <c r="Y121" s="17">
        <v>410</v>
      </c>
      <c r="Z121" s="22">
        <v>271.39999999999998</v>
      </c>
      <c r="AA121" s="21">
        <v>2486</v>
      </c>
      <c r="AB121" s="18">
        <v>3755</v>
      </c>
      <c r="AC121" s="23">
        <v>1.5</v>
      </c>
      <c r="AD121" s="24">
        <f t="shared" si="19"/>
        <v>100</v>
      </c>
      <c r="AE121" s="18">
        <v>17530</v>
      </c>
      <c r="AF121" s="18">
        <v>13301</v>
      </c>
      <c r="AG121" s="18">
        <v>4503</v>
      </c>
      <c r="AH121" s="18">
        <v>0</v>
      </c>
      <c r="AI121" s="25">
        <v>5.4199999999999998E-2</v>
      </c>
      <c r="AJ121" s="6">
        <f t="shared" si="20"/>
        <v>0</v>
      </c>
      <c r="AK121" s="6">
        <f t="shared" si="21"/>
        <v>6945.9467999999997</v>
      </c>
      <c r="AL121" s="6">
        <f t="shared" si="22"/>
        <v>1580.1468</v>
      </c>
      <c r="AM121" s="6">
        <f t="shared" si="23"/>
        <v>6945.9467999999997</v>
      </c>
      <c r="AN121" s="6">
        <v>3707</v>
      </c>
      <c r="AO121" s="6">
        <v>5640</v>
      </c>
      <c r="AP121" s="6">
        <v>5640</v>
      </c>
      <c r="AQ121" s="6">
        <v>5640</v>
      </c>
      <c r="AR121" s="6">
        <v>5640</v>
      </c>
      <c r="AS121" s="6">
        <v>5640</v>
      </c>
      <c r="AT121" s="26">
        <v>3719</v>
      </c>
      <c r="AU121" s="15" t="s">
        <v>70</v>
      </c>
      <c r="AV121" s="15" t="s">
        <v>71</v>
      </c>
      <c r="AW121" s="39" t="str">
        <f t="shared" si="24"/>
        <v>G</v>
      </c>
      <c r="AX121" s="18">
        <f t="shared" si="25"/>
        <v>0</v>
      </c>
      <c r="AY121" s="20">
        <f t="shared" si="26"/>
        <v>103</v>
      </c>
      <c r="AZ121" s="34">
        <v>891000</v>
      </c>
      <c r="BA121" s="35">
        <f t="shared" si="27"/>
        <v>48292.2</v>
      </c>
    </row>
    <row r="122" spans="1:53" ht="16.5" customHeight="1" x14ac:dyDescent="0.2">
      <c r="A122">
        <v>4141</v>
      </c>
      <c r="B122" s="13" t="str">
        <f t="shared" si="14"/>
        <v>OverStock</v>
      </c>
      <c r="C122" s="14" t="s">
        <v>104</v>
      </c>
      <c r="D122" s="15" t="s">
        <v>73</v>
      </c>
      <c r="E122" s="16">
        <f t="shared" si="15"/>
        <v>8</v>
      </c>
      <c r="F122" s="17">
        <f t="shared" si="16"/>
        <v>9</v>
      </c>
      <c r="G122" s="17">
        <f t="shared" si="17"/>
        <v>78</v>
      </c>
      <c r="H122" s="17">
        <f t="shared" si="18"/>
        <v>87.3</v>
      </c>
      <c r="I122" s="37">
        <f>IFERROR(VLOOKUP(C122,LastWeek!B:Q,8,FALSE),"")</f>
        <v>84000</v>
      </c>
      <c r="J122" s="18">
        <v>117000</v>
      </c>
      <c r="K122" s="18">
        <v>69000</v>
      </c>
      <c r="L122" s="37">
        <f>IFERROR(VLOOKUP(C122,LastWeek!B:Q,11,FALSE),"")</f>
        <v>9000</v>
      </c>
      <c r="M122" s="18">
        <v>12000</v>
      </c>
      <c r="N122" s="19" t="s">
        <v>69</v>
      </c>
      <c r="O122" s="20" t="str">
        <f>IFERROR(VLOOKUP(C122,LastWeek!B:Q,13,FALSE),"")</f>
        <v>MP</v>
      </c>
      <c r="P122" s="16" t="str">
        <f>IFERROR(VLOOKUP(C122,LastWeek!B:Q,14,FALSE),"")</f>
        <v>Slow</v>
      </c>
      <c r="Q122" s="16" t="str">
        <f>IFERROR(VLOOKUP(C122,LastWeek!B:Q,15,FALSE),"")</f>
        <v>Sales</v>
      </c>
      <c r="R122" s="16"/>
      <c r="S122" s="38" t="str">
        <f>IFERROR(VLOOKUP(C122,LastWeek!B:Q,16,FALSE),"")</f>
        <v>FCST: 3K/M</v>
      </c>
      <c r="T122" s="18">
        <v>12000</v>
      </c>
      <c r="U122" s="18">
        <v>0</v>
      </c>
      <c r="V122" s="18">
        <v>0</v>
      </c>
      <c r="W122" s="18">
        <v>0</v>
      </c>
      <c r="X122" s="21">
        <v>129000</v>
      </c>
      <c r="Y122" s="17">
        <v>90</v>
      </c>
      <c r="Z122" s="22">
        <v>100.7</v>
      </c>
      <c r="AA122" s="21">
        <v>1500</v>
      </c>
      <c r="AB122" s="18">
        <v>1340</v>
      </c>
      <c r="AC122" s="23">
        <v>0.9</v>
      </c>
      <c r="AD122" s="24">
        <f t="shared" si="19"/>
        <v>100</v>
      </c>
      <c r="AE122" s="18">
        <v>5860</v>
      </c>
      <c r="AF122" s="18">
        <v>1700</v>
      </c>
      <c r="AG122" s="18">
        <v>4500</v>
      </c>
      <c r="AH122" s="18">
        <v>3100</v>
      </c>
      <c r="AI122" s="25">
        <v>3.2300000000000002E-2</v>
      </c>
      <c r="AJ122" s="6">
        <f t="shared" si="20"/>
        <v>3779.1000000000004</v>
      </c>
      <c r="AK122" s="6">
        <f t="shared" si="21"/>
        <v>387.6</v>
      </c>
      <c r="AL122" s="6">
        <f t="shared" si="22"/>
        <v>0</v>
      </c>
      <c r="AM122" s="6">
        <f t="shared" si="23"/>
        <v>4166.7000000000007</v>
      </c>
      <c r="AN122" s="6">
        <v>3090</v>
      </c>
      <c r="AO122" s="6">
        <v>2000</v>
      </c>
      <c r="AP122" s="6">
        <v>2000</v>
      </c>
      <c r="AQ122" s="6">
        <v>2000</v>
      </c>
      <c r="AR122" s="6">
        <v>2000</v>
      </c>
      <c r="AS122" s="6">
        <v>2000</v>
      </c>
      <c r="AT122" s="26">
        <v>3719</v>
      </c>
      <c r="AU122" s="15" t="s">
        <v>70</v>
      </c>
      <c r="AV122" s="15" t="s">
        <v>71</v>
      </c>
      <c r="AW122" s="39" t="str">
        <f t="shared" si="24"/>
        <v>G</v>
      </c>
      <c r="AX122" s="18">
        <f t="shared" si="25"/>
        <v>0</v>
      </c>
      <c r="AY122" s="20">
        <f t="shared" si="26"/>
        <v>103</v>
      </c>
      <c r="AZ122" s="34">
        <v>6000</v>
      </c>
      <c r="BA122" s="35">
        <f t="shared" si="27"/>
        <v>193.8</v>
      </c>
    </row>
    <row r="123" spans="1:53" ht="16.5" customHeight="1" x14ac:dyDescent="0.2">
      <c r="A123">
        <v>4143</v>
      </c>
      <c r="B123" s="13" t="str">
        <f t="shared" si="14"/>
        <v>None</v>
      </c>
      <c r="C123" s="14" t="s">
        <v>107</v>
      </c>
      <c r="D123" s="15" t="s">
        <v>73</v>
      </c>
      <c r="E123" s="16" t="str">
        <f t="shared" si="15"/>
        <v>前八週無拉料</v>
      </c>
      <c r="F123" s="17" t="str">
        <f t="shared" si="16"/>
        <v>--</v>
      </c>
      <c r="G123" s="17" t="str">
        <f t="shared" si="17"/>
        <v>--</v>
      </c>
      <c r="H123" s="17" t="str">
        <f t="shared" si="18"/>
        <v>--</v>
      </c>
      <c r="I123" s="37">
        <f>IFERROR(VLOOKUP(C123,LastWeek!B:Q,8,FALSE),"")</f>
        <v>0</v>
      </c>
      <c r="J123" s="18">
        <v>0</v>
      </c>
      <c r="K123" s="18">
        <v>0</v>
      </c>
      <c r="L123" s="37">
        <f>IFERROR(VLOOKUP(C123,LastWeek!B:Q,11,FALSE),"")</f>
        <v>0</v>
      </c>
      <c r="M123" s="18">
        <v>0</v>
      </c>
      <c r="N123" s="19" t="s">
        <v>69</v>
      </c>
      <c r="O123" s="20" t="str">
        <f>IFERROR(VLOOKUP(C123,LastWeek!B:Q,13,FALSE),"")</f>
        <v>MP</v>
      </c>
      <c r="P123" s="16" t="str">
        <f>IFERROR(VLOOKUP(C123,LastWeek!B:Q,14,FALSE),"")</f>
        <v>Dead</v>
      </c>
      <c r="Q123" s="16" t="str">
        <f>IFERROR(VLOOKUP(C123,LastWeek!B:Q,15,FALSE),"")</f>
        <v>Sales</v>
      </c>
      <c r="R123" s="16"/>
      <c r="S123" s="38" t="str">
        <f>IFERROR(VLOOKUP(C123,LastWeek!B:Q,16,FALSE),"")</f>
        <v>EOL</v>
      </c>
      <c r="T123" s="18">
        <v>0</v>
      </c>
      <c r="U123" s="18">
        <v>0</v>
      </c>
      <c r="V123" s="18">
        <v>0</v>
      </c>
      <c r="W123" s="18">
        <v>0</v>
      </c>
      <c r="X123" s="21">
        <v>0</v>
      </c>
      <c r="Y123" s="17" t="s">
        <v>66</v>
      </c>
      <c r="Z123" s="22" t="s">
        <v>66</v>
      </c>
      <c r="AA123" s="21">
        <v>0</v>
      </c>
      <c r="AB123" s="18" t="s">
        <v>66</v>
      </c>
      <c r="AC123" s="23" t="s">
        <v>86</v>
      </c>
      <c r="AD123" s="24" t="str">
        <f t="shared" si="19"/>
        <v>E</v>
      </c>
      <c r="AE123" s="18" t="s">
        <v>66</v>
      </c>
      <c r="AF123" s="18" t="s">
        <v>66</v>
      </c>
      <c r="AG123" s="18" t="s">
        <v>66</v>
      </c>
      <c r="AH123" s="18" t="s">
        <v>66</v>
      </c>
      <c r="AI123" s="25">
        <v>0.19</v>
      </c>
      <c r="AJ123" s="6">
        <f t="shared" si="20"/>
        <v>0</v>
      </c>
      <c r="AK123" s="6">
        <f t="shared" si="21"/>
        <v>0</v>
      </c>
      <c r="AL123" s="6">
        <f t="shared" si="22"/>
        <v>0</v>
      </c>
      <c r="AM123" s="6">
        <f t="shared" si="23"/>
        <v>0</v>
      </c>
      <c r="AN123" s="6" t="s">
        <v>66</v>
      </c>
      <c r="AO123" s="6" t="s">
        <v>66</v>
      </c>
      <c r="AP123" s="6" t="s">
        <v>66</v>
      </c>
      <c r="AQ123" s="6" t="s">
        <v>66</v>
      </c>
      <c r="AR123" s="6" t="s">
        <v>66</v>
      </c>
      <c r="AS123" s="6" t="s">
        <v>66</v>
      </c>
      <c r="AT123" s="26">
        <v>3719</v>
      </c>
      <c r="AU123" s="15" t="s">
        <v>70</v>
      </c>
      <c r="AV123" s="15" t="s">
        <v>71</v>
      </c>
      <c r="AW123" s="39" t="str">
        <f t="shared" si="24"/>
        <v>G</v>
      </c>
      <c r="AX123" s="18">
        <f t="shared" si="25"/>
        <v>0</v>
      </c>
      <c r="AY123" s="20">
        <f t="shared" si="26"/>
        <v>103</v>
      </c>
      <c r="AZ123" s="34">
        <v>0</v>
      </c>
      <c r="BA123" s="35">
        <f t="shared" si="27"/>
        <v>0</v>
      </c>
    </row>
    <row r="124" spans="1:53" ht="16.5" customHeight="1" x14ac:dyDescent="0.2">
      <c r="A124">
        <v>4190</v>
      </c>
      <c r="B124" s="13" t="str">
        <f t="shared" si="14"/>
        <v>OverStock</v>
      </c>
      <c r="C124" s="14" t="s">
        <v>111</v>
      </c>
      <c r="D124" s="15" t="s">
        <v>73</v>
      </c>
      <c r="E124" s="16">
        <f t="shared" si="15"/>
        <v>0</v>
      </c>
      <c r="F124" s="17">
        <f t="shared" si="16"/>
        <v>0</v>
      </c>
      <c r="G124" s="17">
        <f t="shared" si="17"/>
        <v>127.8</v>
      </c>
      <c r="H124" s="17">
        <f t="shared" si="18"/>
        <v>59</v>
      </c>
      <c r="I124" s="37">
        <f>IFERROR(VLOOKUP(C124,LastWeek!B:Q,8,FALSE),"")</f>
        <v>40000</v>
      </c>
      <c r="J124" s="18">
        <v>40000</v>
      </c>
      <c r="K124" s="18">
        <v>5000</v>
      </c>
      <c r="L124" s="37">
        <f>IFERROR(VLOOKUP(C124,LastWeek!B:Q,11,FALSE),"")</f>
        <v>0</v>
      </c>
      <c r="M124" s="18">
        <v>0</v>
      </c>
      <c r="N124" s="19" t="s">
        <v>69</v>
      </c>
      <c r="O124" s="20" t="str">
        <f>IFERROR(VLOOKUP(C124,LastWeek!B:Q,13,FALSE),"")</f>
        <v>MP</v>
      </c>
      <c r="P124" s="16" t="str">
        <f>IFERROR(VLOOKUP(C124,LastWeek!B:Q,14,FALSE),"")</f>
        <v>Checking</v>
      </c>
      <c r="Q124" s="16" t="str">
        <f>IFERROR(VLOOKUP(C124,LastWeek!B:Q,15,FALSE),"")</f>
        <v>Sales</v>
      </c>
      <c r="R124" s="16"/>
      <c r="S124" s="38" t="str">
        <f>IFERROR(VLOOKUP(C124,LastWeek!B:Q,16,FALSE),"")</f>
        <v>已貨2.5K</v>
      </c>
      <c r="T124" s="18">
        <v>0</v>
      </c>
      <c r="U124" s="18">
        <v>0</v>
      </c>
      <c r="V124" s="18">
        <v>0</v>
      </c>
      <c r="W124" s="18">
        <v>0</v>
      </c>
      <c r="X124" s="21">
        <v>40000</v>
      </c>
      <c r="Y124" s="17">
        <v>127.8</v>
      </c>
      <c r="Z124" s="22">
        <v>59</v>
      </c>
      <c r="AA124" s="21">
        <v>313</v>
      </c>
      <c r="AB124" s="18">
        <v>678</v>
      </c>
      <c r="AC124" s="23">
        <v>2.2000000000000002</v>
      </c>
      <c r="AD124" s="24">
        <f t="shared" si="19"/>
        <v>150</v>
      </c>
      <c r="AE124" s="18">
        <v>6054</v>
      </c>
      <c r="AF124" s="18">
        <v>15</v>
      </c>
      <c r="AG124" s="18">
        <v>831</v>
      </c>
      <c r="AH124" s="18">
        <v>2964</v>
      </c>
      <c r="AI124" s="25">
        <v>8.8400000000000006E-2</v>
      </c>
      <c r="AJ124" s="6">
        <f t="shared" si="20"/>
        <v>3536.0000000000005</v>
      </c>
      <c r="AK124" s="6">
        <f t="shared" si="21"/>
        <v>0</v>
      </c>
      <c r="AL124" s="6">
        <f t="shared" si="22"/>
        <v>0</v>
      </c>
      <c r="AM124" s="6">
        <f t="shared" si="23"/>
        <v>3536.0000000000005</v>
      </c>
      <c r="AN124" s="6">
        <v>640</v>
      </c>
      <c r="AO124" s="6">
        <v>827</v>
      </c>
      <c r="AP124" s="6">
        <v>827</v>
      </c>
      <c r="AQ124" s="6">
        <v>827</v>
      </c>
      <c r="AR124" s="6">
        <v>827</v>
      </c>
      <c r="AS124" s="6">
        <v>827</v>
      </c>
      <c r="AT124" s="26">
        <v>3719</v>
      </c>
      <c r="AU124" s="15" t="s">
        <v>70</v>
      </c>
      <c r="AV124" s="15" t="s">
        <v>71</v>
      </c>
      <c r="AW124" s="39" t="str">
        <f t="shared" si="24"/>
        <v>G</v>
      </c>
      <c r="AX124" s="18">
        <f t="shared" si="25"/>
        <v>0</v>
      </c>
      <c r="AY124" s="20">
        <f t="shared" si="26"/>
        <v>103</v>
      </c>
      <c r="AZ124" s="34">
        <v>0</v>
      </c>
      <c r="BA124" s="35">
        <f t="shared" si="27"/>
        <v>0</v>
      </c>
    </row>
    <row r="125" spans="1:53" ht="16.5" customHeight="1" x14ac:dyDescent="0.2">
      <c r="A125">
        <v>4196</v>
      </c>
      <c r="B125" s="13" t="str">
        <f t="shared" si="14"/>
        <v>OverStock</v>
      </c>
      <c r="C125" s="14" t="s">
        <v>114</v>
      </c>
      <c r="D125" s="15" t="s">
        <v>73</v>
      </c>
      <c r="E125" s="16">
        <f t="shared" si="15"/>
        <v>5.0999999999999996</v>
      </c>
      <c r="F125" s="17">
        <f t="shared" si="16"/>
        <v>2.6</v>
      </c>
      <c r="G125" s="17">
        <f t="shared" si="17"/>
        <v>120.6</v>
      </c>
      <c r="H125" s="17">
        <f t="shared" si="18"/>
        <v>61.1</v>
      </c>
      <c r="I125" s="37">
        <f>IFERROR(VLOOKUP(C125,LastWeek!B:Q,8,FALSE),"")</f>
        <v>132500</v>
      </c>
      <c r="J125" s="18">
        <v>132500</v>
      </c>
      <c r="K125" s="18">
        <v>32500</v>
      </c>
      <c r="L125" s="37">
        <f>IFERROR(VLOOKUP(C125,LastWeek!B:Q,11,FALSE),"")</f>
        <v>5586</v>
      </c>
      <c r="M125" s="18">
        <v>5586</v>
      </c>
      <c r="N125" s="19" t="s">
        <v>69</v>
      </c>
      <c r="O125" s="20" t="str">
        <f>IFERROR(VLOOKUP(C125,LastWeek!B:Q,13,FALSE),"")</f>
        <v>MP</v>
      </c>
      <c r="P125" s="16" t="str">
        <f>IFERROR(VLOOKUP(C125,LastWeek!B:Q,14,FALSE),"")</f>
        <v>Checking</v>
      </c>
      <c r="Q125" s="16" t="str">
        <f>IFERROR(VLOOKUP(C125,LastWeek!B:Q,15,FALSE),"")</f>
        <v>Sales</v>
      </c>
      <c r="R125" s="16"/>
      <c r="S125" s="38" t="str">
        <f>IFERROR(VLOOKUP(C125,LastWeek!B:Q,16,FALSE),"")</f>
        <v>FCST:10K/M</v>
      </c>
      <c r="T125" s="18">
        <v>0</v>
      </c>
      <c r="U125" s="18">
        <v>0</v>
      </c>
      <c r="V125" s="18">
        <v>5586</v>
      </c>
      <c r="W125" s="18">
        <v>0</v>
      </c>
      <c r="X125" s="21">
        <v>138086</v>
      </c>
      <c r="Y125" s="17">
        <v>216.6</v>
      </c>
      <c r="Z125" s="22">
        <v>109.7</v>
      </c>
      <c r="AA125" s="21">
        <v>1099</v>
      </c>
      <c r="AB125" s="18">
        <v>2170</v>
      </c>
      <c r="AC125" s="23">
        <v>2</v>
      </c>
      <c r="AD125" s="24">
        <f t="shared" si="19"/>
        <v>150</v>
      </c>
      <c r="AE125" s="18">
        <v>9156</v>
      </c>
      <c r="AF125" s="18">
        <v>6380</v>
      </c>
      <c r="AG125" s="18">
        <v>4000</v>
      </c>
      <c r="AH125" s="18">
        <v>4000</v>
      </c>
      <c r="AI125" s="25">
        <v>0.152</v>
      </c>
      <c r="AJ125" s="6">
        <f t="shared" si="20"/>
        <v>20140</v>
      </c>
      <c r="AK125" s="6">
        <f t="shared" si="21"/>
        <v>849.072</v>
      </c>
      <c r="AL125" s="6">
        <f t="shared" si="22"/>
        <v>849.072</v>
      </c>
      <c r="AM125" s="6">
        <f t="shared" si="23"/>
        <v>20989.072</v>
      </c>
      <c r="AN125" s="6">
        <v>4000</v>
      </c>
      <c r="AO125" s="6">
        <v>4920</v>
      </c>
      <c r="AP125" s="6">
        <v>4920</v>
      </c>
      <c r="AQ125" s="6">
        <v>4920</v>
      </c>
      <c r="AR125" s="6">
        <v>4920</v>
      </c>
      <c r="AS125" s="6">
        <v>4920</v>
      </c>
      <c r="AT125" s="26">
        <v>3719</v>
      </c>
      <c r="AU125" s="15" t="s">
        <v>70</v>
      </c>
      <c r="AV125" s="15" t="s">
        <v>71</v>
      </c>
      <c r="AW125" s="39" t="str">
        <f t="shared" si="24"/>
        <v>G</v>
      </c>
      <c r="AX125" s="18">
        <f t="shared" si="25"/>
        <v>0</v>
      </c>
      <c r="AY125" s="20">
        <f t="shared" si="26"/>
        <v>103</v>
      </c>
      <c r="AZ125" s="34">
        <v>100000</v>
      </c>
      <c r="BA125" s="35">
        <f t="shared" si="27"/>
        <v>15200</v>
      </c>
    </row>
    <row r="126" spans="1:53" ht="16.5" customHeight="1" x14ac:dyDescent="0.2">
      <c r="A126">
        <v>4184</v>
      </c>
      <c r="B126" s="13" t="str">
        <f t="shared" si="14"/>
        <v>OverStock</v>
      </c>
      <c r="C126" s="14" t="s">
        <v>120</v>
      </c>
      <c r="D126" s="15" t="s">
        <v>73</v>
      </c>
      <c r="E126" s="16">
        <f t="shared" si="15"/>
        <v>39.1</v>
      </c>
      <c r="F126" s="17">
        <f t="shared" si="16"/>
        <v>41.9</v>
      </c>
      <c r="G126" s="17">
        <f t="shared" si="17"/>
        <v>6.8</v>
      </c>
      <c r="H126" s="17">
        <f t="shared" si="18"/>
        <v>7.3</v>
      </c>
      <c r="I126" s="37">
        <f>IFERROR(VLOOKUP(C126,LastWeek!B:Q,8,FALSE),"")</f>
        <v>277500</v>
      </c>
      <c r="J126" s="18">
        <v>122500</v>
      </c>
      <c r="K126" s="18">
        <v>0</v>
      </c>
      <c r="L126" s="37">
        <f>IFERROR(VLOOKUP(C126,LastWeek!B:Q,11,FALSE),"")</f>
        <v>573505</v>
      </c>
      <c r="M126" s="18">
        <v>708505</v>
      </c>
      <c r="N126" s="19" t="s">
        <v>69</v>
      </c>
      <c r="O126" s="20" t="str">
        <f>IFERROR(VLOOKUP(C126,LastWeek!B:Q,13,FALSE),"")</f>
        <v>MP</v>
      </c>
      <c r="P126" s="16" t="str">
        <f>IFERROR(VLOOKUP(C126,LastWeek!B:Q,14,FALSE),"")</f>
        <v>Checking</v>
      </c>
      <c r="Q126" s="16" t="str">
        <f>IFERROR(VLOOKUP(C126,LastWeek!B:Q,15,FALSE),"")</f>
        <v>Sales</v>
      </c>
      <c r="R126" s="16"/>
      <c r="S126" s="38" t="str">
        <f>IFERROR(VLOOKUP(C126,LastWeek!B:Q,16,FALSE),"")</f>
        <v>fcst:150K/M</v>
      </c>
      <c r="T126" s="18">
        <v>492200</v>
      </c>
      <c r="U126" s="18">
        <v>0</v>
      </c>
      <c r="V126" s="18">
        <v>216305</v>
      </c>
      <c r="W126" s="18">
        <v>0</v>
      </c>
      <c r="X126" s="21">
        <v>831005</v>
      </c>
      <c r="Y126" s="17">
        <v>98.8</v>
      </c>
      <c r="Z126" s="22">
        <v>106</v>
      </c>
      <c r="AA126" s="21">
        <v>18129</v>
      </c>
      <c r="AB126" s="18">
        <v>16896</v>
      </c>
      <c r="AC126" s="23">
        <v>0.9</v>
      </c>
      <c r="AD126" s="24">
        <f t="shared" si="19"/>
        <v>100</v>
      </c>
      <c r="AE126" s="18">
        <v>47970</v>
      </c>
      <c r="AF126" s="18">
        <v>62584</v>
      </c>
      <c r="AG126" s="18">
        <v>41504</v>
      </c>
      <c r="AH126" s="18">
        <v>0</v>
      </c>
      <c r="AI126" s="25">
        <v>0.17580000000000001</v>
      </c>
      <c r="AJ126" s="6">
        <f t="shared" si="20"/>
        <v>21535.5</v>
      </c>
      <c r="AK126" s="6">
        <f t="shared" si="21"/>
        <v>124555.179</v>
      </c>
      <c r="AL126" s="6">
        <f t="shared" si="22"/>
        <v>38026.419000000002</v>
      </c>
      <c r="AM126" s="6">
        <f t="shared" si="23"/>
        <v>146090.679</v>
      </c>
      <c r="AN126" s="6">
        <v>64152</v>
      </c>
      <c r="AO126" s="6">
        <v>100000</v>
      </c>
      <c r="AP126" s="6">
        <v>100000</v>
      </c>
      <c r="AQ126" s="6">
        <v>100000</v>
      </c>
      <c r="AR126" s="6">
        <v>100000</v>
      </c>
      <c r="AS126" s="6">
        <v>100000</v>
      </c>
      <c r="AT126" s="26">
        <v>3719</v>
      </c>
      <c r="AU126" s="15" t="s">
        <v>70</v>
      </c>
      <c r="AV126" s="15" t="s">
        <v>71</v>
      </c>
      <c r="AW126" s="39" t="str">
        <f t="shared" si="24"/>
        <v>G</v>
      </c>
      <c r="AX126" s="18">
        <f t="shared" si="25"/>
        <v>0</v>
      </c>
      <c r="AY126" s="20">
        <f t="shared" si="26"/>
        <v>103</v>
      </c>
      <c r="AZ126" s="34">
        <v>960000</v>
      </c>
      <c r="BA126" s="35">
        <f t="shared" si="27"/>
        <v>168768</v>
      </c>
    </row>
    <row r="127" spans="1:53" ht="16.5" customHeight="1" x14ac:dyDescent="0.2">
      <c r="A127">
        <v>4181</v>
      </c>
      <c r="B127" s="13" t="str">
        <f t="shared" si="14"/>
        <v>OverStock</v>
      </c>
      <c r="C127" s="14" t="s">
        <v>121</v>
      </c>
      <c r="D127" s="15" t="s">
        <v>73</v>
      </c>
      <c r="E127" s="16">
        <f t="shared" si="15"/>
        <v>3</v>
      </c>
      <c r="F127" s="17">
        <f t="shared" si="16"/>
        <v>2</v>
      </c>
      <c r="G127" s="17">
        <f t="shared" si="17"/>
        <v>31.4</v>
      </c>
      <c r="H127" s="17">
        <f t="shared" si="18"/>
        <v>21.3</v>
      </c>
      <c r="I127" s="37">
        <f>IFERROR(VLOOKUP(C127,LastWeek!B:Q,8,FALSE),"")</f>
        <v>2920760</v>
      </c>
      <c r="J127" s="18">
        <v>2920760</v>
      </c>
      <c r="K127" s="18">
        <v>1030760</v>
      </c>
      <c r="L127" s="37">
        <f>IFERROR(VLOOKUP(C127,LastWeek!B:Q,11,FALSE),"")</f>
        <v>309244</v>
      </c>
      <c r="M127" s="18">
        <v>279244</v>
      </c>
      <c r="N127" s="19" t="s">
        <v>69</v>
      </c>
      <c r="O127" s="20" t="str">
        <f>IFERROR(VLOOKUP(C127,LastWeek!B:Q,13,FALSE),"")</f>
        <v>MP</v>
      </c>
      <c r="P127" s="16" t="str">
        <f>IFERROR(VLOOKUP(C127,LastWeek!B:Q,14,FALSE),"")</f>
        <v>Checking</v>
      </c>
      <c r="Q127" s="16" t="str">
        <f>IFERROR(VLOOKUP(C127,LastWeek!B:Q,15,FALSE),"")</f>
        <v>Sales</v>
      </c>
      <c r="R127" s="16"/>
      <c r="S127" s="38" t="str">
        <f>IFERROR(VLOOKUP(C127,LastWeek!B:Q,16,FALSE),"")</f>
        <v>FCST:1M/M</v>
      </c>
      <c r="T127" s="18">
        <v>25740</v>
      </c>
      <c r="U127" s="18">
        <v>60000</v>
      </c>
      <c r="V127" s="18">
        <v>193504</v>
      </c>
      <c r="W127" s="18">
        <v>0</v>
      </c>
      <c r="X127" s="21">
        <v>3200004</v>
      </c>
      <c r="Y127" s="17">
        <v>163.9</v>
      </c>
      <c r="Z127" s="22">
        <v>111.1</v>
      </c>
      <c r="AA127" s="21">
        <v>92961</v>
      </c>
      <c r="AB127" s="18">
        <v>137129</v>
      </c>
      <c r="AC127" s="23">
        <v>1.5</v>
      </c>
      <c r="AD127" s="24">
        <f t="shared" si="19"/>
        <v>100</v>
      </c>
      <c r="AE127" s="18">
        <v>635430</v>
      </c>
      <c r="AF127" s="18">
        <v>446631</v>
      </c>
      <c r="AG127" s="18">
        <v>217184</v>
      </c>
      <c r="AH127" s="18">
        <v>112096</v>
      </c>
      <c r="AI127" s="25">
        <v>0.1178</v>
      </c>
      <c r="AJ127" s="6">
        <f t="shared" si="20"/>
        <v>344065.52799999999</v>
      </c>
      <c r="AK127" s="6">
        <f t="shared" si="21"/>
        <v>32894.943200000002</v>
      </c>
      <c r="AL127" s="6">
        <f t="shared" si="22"/>
        <v>29862.771199999999</v>
      </c>
      <c r="AM127" s="6">
        <f t="shared" si="23"/>
        <v>376960.47120000003</v>
      </c>
      <c r="AN127" s="6">
        <v>518866</v>
      </c>
      <c r="AO127" s="6">
        <v>700000</v>
      </c>
      <c r="AP127" s="6">
        <v>700000</v>
      </c>
      <c r="AQ127" s="6">
        <v>700000</v>
      </c>
      <c r="AR127" s="6">
        <v>700000</v>
      </c>
      <c r="AS127" s="6">
        <v>700000</v>
      </c>
      <c r="AT127" s="26">
        <v>3719</v>
      </c>
      <c r="AU127" s="15" t="s">
        <v>70</v>
      </c>
      <c r="AV127" s="15" t="s">
        <v>71</v>
      </c>
      <c r="AW127" s="39" t="str">
        <f t="shared" si="24"/>
        <v>G</v>
      </c>
      <c r="AX127" s="18">
        <f t="shared" si="25"/>
        <v>0</v>
      </c>
      <c r="AY127" s="20">
        <f t="shared" si="26"/>
        <v>103</v>
      </c>
      <c r="AZ127" s="34">
        <v>12035000</v>
      </c>
      <c r="BA127" s="35">
        <f t="shared" si="27"/>
        <v>1417723</v>
      </c>
    </row>
    <row r="128" spans="1:53" ht="16.5" customHeight="1" x14ac:dyDescent="0.2">
      <c r="A128">
        <v>5170</v>
      </c>
      <c r="B128" s="13" t="str">
        <f t="shared" si="14"/>
        <v>OverStock</v>
      </c>
      <c r="C128" s="14" t="s">
        <v>122</v>
      </c>
      <c r="D128" s="15" t="s">
        <v>73</v>
      </c>
      <c r="E128" s="16">
        <f t="shared" si="15"/>
        <v>13.2</v>
      </c>
      <c r="F128" s="17">
        <f t="shared" si="16"/>
        <v>4.3</v>
      </c>
      <c r="G128" s="17">
        <f t="shared" si="17"/>
        <v>21.9</v>
      </c>
      <c r="H128" s="17">
        <f t="shared" si="18"/>
        <v>7.2</v>
      </c>
      <c r="I128" s="37">
        <f>IFERROR(VLOOKUP(C128,LastWeek!B:Q,8,FALSE),"")</f>
        <v>190000</v>
      </c>
      <c r="J128" s="18">
        <v>135000</v>
      </c>
      <c r="K128" s="18">
        <v>135000</v>
      </c>
      <c r="L128" s="37">
        <f>IFERROR(VLOOKUP(C128,LastWeek!B:Q,11,FALSE),"")</f>
        <v>116466</v>
      </c>
      <c r="M128" s="18">
        <v>81466</v>
      </c>
      <c r="N128" s="19" t="s">
        <v>69</v>
      </c>
      <c r="O128" s="20" t="str">
        <f>IFERROR(VLOOKUP(C128,LastWeek!B:Q,13,FALSE),"")</f>
        <v>MP</v>
      </c>
      <c r="P128" s="16" t="str">
        <f>IFERROR(VLOOKUP(C128,LastWeek!B:Q,14,FALSE),"")</f>
        <v>Checking</v>
      </c>
      <c r="Q128" s="16" t="str">
        <f>IFERROR(VLOOKUP(C128,LastWeek!B:Q,15,FALSE),"")</f>
        <v>Sales</v>
      </c>
      <c r="R128" s="16"/>
      <c r="S128" s="38" t="str">
        <f>IFERROR(VLOOKUP(C128,LastWeek!B:Q,16,FALSE),"")</f>
        <v>FCST:30K/M</v>
      </c>
      <c r="T128" s="18">
        <v>30000</v>
      </c>
      <c r="U128" s="18">
        <v>0</v>
      </c>
      <c r="V128" s="18">
        <v>51466</v>
      </c>
      <c r="W128" s="18">
        <v>0</v>
      </c>
      <c r="X128" s="21">
        <v>216466</v>
      </c>
      <c r="Y128" s="17">
        <v>111.2</v>
      </c>
      <c r="Z128" s="22">
        <v>36.5</v>
      </c>
      <c r="AA128" s="21">
        <v>6172</v>
      </c>
      <c r="AB128" s="18">
        <v>18799</v>
      </c>
      <c r="AC128" s="23">
        <v>3</v>
      </c>
      <c r="AD128" s="24">
        <f t="shared" si="19"/>
        <v>150</v>
      </c>
      <c r="AE128" s="18">
        <v>82162</v>
      </c>
      <c r="AF128" s="18">
        <v>61612</v>
      </c>
      <c r="AG128" s="18">
        <v>25419</v>
      </c>
      <c r="AH128" s="18">
        <v>0</v>
      </c>
      <c r="AI128" s="25">
        <v>8.3599999999999994E-2</v>
      </c>
      <c r="AJ128" s="6">
        <f t="shared" si="20"/>
        <v>11286</v>
      </c>
      <c r="AK128" s="6">
        <f t="shared" si="21"/>
        <v>6810.5575999999992</v>
      </c>
      <c r="AL128" s="6">
        <f t="shared" si="22"/>
        <v>4302.5576000000001</v>
      </c>
      <c r="AM128" s="6">
        <f t="shared" si="23"/>
        <v>18096.5576</v>
      </c>
      <c r="AN128" s="6">
        <v>36000</v>
      </c>
      <c r="AO128" s="6">
        <v>36000</v>
      </c>
      <c r="AP128" s="6">
        <v>36000</v>
      </c>
      <c r="AQ128" s="6">
        <v>36000</v>
      </c>
      <c r="AR128" s="6">
        <v>36000</v>
      </c>
      <c r="AS128" s="6">
        <v>36000</v>
      </c>
      <c r="AT128" s="26">
        <v>3719</v>
      </c>
      <c r="AU128" s="15" t="s">
        <v>70</v>
      </c>
      <c r="AV128" s="15" t="s">
        <v>71</v>
      </c>
      <c r="AW128" s="39" t="str">
        <f t="shared" si="24"/>
        <v>G</v>
      </c>
      <c r="AX128" s="18">
        <f t="shared" si="25"/>
        <v>0</v>
      </c>
      <c r="AY128" s="20">
        <f t="shared" si="26"/>
        <v>103</v>
      </c>
      <c r="AZ128" s="34">
        <v>470000</v>
      </c>
      <c r="BA128" s="35">
        <f t="shared" si="27"/>
        <v>39292</v>
      </c>
    </row>
    <row r="129" spans="1:53" ht="16.5" customHeight="1" x14ac:dyDescent="0.2">
      <c r="A129">
        <v>4142</v>
      </c>
      <c r="B129" s="13" t="str">
        <f t="shared" si="14"/>
        <v>FCST</v>
      </c>
      <c r="C129" s="14" t="s">
        <v>125</v>
      </c>
      <c r="D129" s="15" t="s">
        <v>73</v>
      </c>
      <c r="E129" s="16" t="str">
        <f t="shared" si="15"/>
        <v>前八週無拉料</v>
      </c>
      <c r="F129" s="17">
        <f t="shared" si="16"/>
        <v>0</v>
      </c>
      <c r="G129" s="17" t="str">
        <f t="shared" si="17"/>
        <v>--</v>
      </c>
      <c r="H129" s="17">
        <f t="shared" si="18"/>
        <v>59</v>
      </c>
      <c r="I129" s="37">
        <f>IFERROR(VLOOKUP(C129,LastWeek!B:Q,8,FALSE),"")</f>
        <v>10500</v>
      </c>
      <c r="J129" s="18">
        <v>10500</v>
      </c>
      <c r="K129" s="18">
        <v>0</v>
      </c>
      <c r="L129" s="37">
        <f>IFERROR(VLOOKUP(C129,LastWeek!B:Q,11,FALSE),"")</f>
        <v>3500</v>
      </c>
      <c r="M129" s="18">
        <v>0</v>
      </c>
      <c r="N129" s="19" t="s">
        <v>69</v>
      </c>
      <c r="O129" s="20" t="str">
        <f>IFERROR(VLOOKUP(C129,LastWeek!B:Q,13,FALSE),"")</f>
        <v>MP</v>
      </c>
      <c r="P129" s="16" t="str">
        <f>IFERROR(VLOOKUP(C129,LastWeek!B:Q,14,FALSE),"")</f>
        <v>Checking</v>
      </c>
      <c r="Q129" s="16" t="str">
        <f>IFERROR(VLOOKUP(C129,LastWeek!B:Q,15,FALSE),"")</f>
        <v>Sales</v>
      </c>
      <c r="R129" s="16"/>
      <c r="S129" s="38" t="str">
        <f>IFERROR(VLOOKUP(C129,LastWeek!B:Q,16,FALSE),"")</f>
        <v>FCST:3.5K/2Q</v>
      </c>
      <c r="T129" s="18">
        <v>0</v>
      </c>
      <c r="U129" s="18">
        <v>0</v>
      </c>
      <c r="V129" s="18">
        <v>0</v>
      </c>
      <c r="W129" s="18">
        <v>0</v>
      </c>
      <c r="X129" s="21">
        <v>10500</v>
      </c>
      <c r="Y129" s="17" t="s">
        <v>66</v>
      </c>
      <c r="Z129" s="22">
        <v>59</v>
      </c>
      <c r="AA129" s="21">
        <v>0</v>
      </c>
      <c r="AB129" s="18">
        <v>178</v>
      </c>
      <c r="AC129" s="23" t="s">
        <v>82</v>
      </c>
      <c r="AD129" s="24" t="str">
        <f t="shared" si="19"/>
        <v>F</v>
      </c>
      <c r="AE129" s="18">
        <v>256</v>
      </c>
      <c r="AF129" s="18">
        <v>544</v>
      </c>
      <c r="AG129" s="18">
        <v>1600</v>
      </c>
      <c r="AH129" s="18">
        <v>1056</v>
      </c>
      <c r="AI129" s="25">
        <v>7.1300000000000002E-2</v>
      </c>
      <c r="AJ129" s="6">
        <f t="shared" si="20"/>
        <v>748.65</v>
      </c>
      <c r="AK129" s="6">
        <f t="shared" si="21"/>
        <v>0</v>
      </c>
      <c r="AL129" s="6">
        <f t="shared" si="22"/>
        <v>0</v>
      </c>
      <c r="AM129" s="6">
        <f t="shared" si="23"/>
        <v>748.65</v>
      </c>
      <c r="AN129" s="6">
        <v>1040</v>
      </c>
      <c r="AO129" s="6">
        <v>1348</v>
      </c>
      <c r="AP129" s="6">
        <v>1348</v>
      </c>
      <c r="AQ129" s="6">
        <v>1348</v>
      </c>
      <c r="AR129" s="6">
        <v>1348</v>
      </c>
      <c r="AS129" s="6">
        <v>1348</v>
      </c>
      <c r="AT129" s="26">
        <v>3719</v>
      </c>
      <c r="AU129" s="15" t="s">
        <v>70</v>
      </c>
      <c r="AV129" s="15" t="s">
        <v>71</v>
      </c>
      <c r="AW129" s="39" t="str">
        <f t="shared" si="24"/>
        <v>G</v>
      </c>
      <c r="AX129" s="18">
        <f t="shared" si="25"/>
        <v>0</v>
      </c>
      <c r="AY129" s="20">
        <f t="shared" si="26"/>
        <v>103</v>
      </c>
      <c r="AZ129" s="34">
        <v>0</v>
      </c>
      <c r="BA129" s="35">
        <f t="shared" si="27"/>
        <v>0</v>
      </c>
    </row>
    <row r="130" spans="1:53" ht="16.5" customHeight="1" x14ac:dyDescent="0.2">
      <c r="A130">
        <v>4148</v>
      </c>
      <c r="B130" s="13" t="str">
        <f t="shared" si="14"/>
        <v>OverStock</v>
      </c>
      <c r="C130" s="14" t="s">
        <v>126</v>
      </c>
      <c r="D130" s="15" t="s">
        <v>73</v>
      </c>
      <c r="E130" s="16">
        <f t="shared" si="15"/>
        <v>3</v>
      </c>
      <c r="F130" s="17">
        <f t="shared" si="16"/>
        <v>4.4000000000000004</v>
      </c>
      <c r="G130" s="17">
        <f t="shared" si="17"/>
        <v>31.1</v>
      </c>
      <c r="H130" s="17">
        <f t="shared" si="18"/>
        <v>44.9</v>
      </c>
      <c r="I130" s="37">
        <f>IFERROR(VLOOKUP(C130,LastWeek!B:Q,8,FALSE),"")</f>
        <v>144000</v>
      </c>
      <c r="J130" s="18">
        <v>144000</v>
      </c>
      <c r="K130" s="18">
        <v>24000</v>
      </c>
      <c r="L130" s="37">
        <f>IFERROR(VLOOKUP(C130,LastWeek!B:Q,11,FALSE),"")</f>
        <v>22998</v>
      </c>
      <c r="M130" s="18">
        <v>13998</v>
      </c>
      <c r="N130" s="19" t="s">
        <v>69</v>
      </c>
      <c r="O130" s="20" t="str">
        <f>IFERROR(VLOOKUP(C130,LastWeek!B:Q,13,FALSE),"")</f>
        <v>MP</v>
      </c>
      <c r="P130" s="16" t="str">
        <f>IFERROR(VLOOKUP(C130,LastWeek!B:Q,14,FALSE),"")</f>
        <v>Checking</v>
      </c>
      <c r="Q130" s="16" t="str">
        <f>IFERROR(VLOOKUP(C130,LastWeek!B:Q,15,FALSE),"")</f>
        <v>Sales</v>
      </c>
      <c r="R130" s="16"/>
      <c r="S130" s="38" t="str">
        <f>IFERROR(VLOOKUP(C130,LastWeek!B:Q,16,FALSE),"")</f>
        <v>FCST:15K/M</v>
      </c>
      <c r="T130" s="18">
        <v>6000</v>
      </c>
      <c r="U130" s="18">
        <v>0</v>
      </c>
      <c r="V130" s="18">
        <v>7998</v>
      </c>
      <c r="W130" s="18">
        <v>0</v>
      </c>
      <c r="X130" s="21">
        <v>157998</v>
      </c>
      <c r="Y130" s="17">
        <v>86.1</v>
      </c>
      <c r="Z130" s="22">
        <v>124.1</v>
      </c>
      <c r="AA130" s="21">
        <v>4625</v>
      </c>
      <c r="AB130" s="18">
        <v>3208</v>
      </c>
      <c r="AC130" s="23">
        <v>0.7</v>
      </c>
      <c r="AD130" s="24">
        <f t="shared" si="19"/>
        <v>100</v>
      </c>
      <c r="AE130" s="18">
        <v>9160</v>
      </c>
      <c r="AF130" s="18">
        <v>19710</v>
      </c>
      <c r="AG130" s="18">
        <v>0</v>
      </c>
      <c r="AH130" s="18">
        <v>0</v>
      </c>
      <c r="AI130" s="25">
        <v>7.3200000000000001E-2</v>
      </c>
      <c r="AJ130" s="6">
        <f t="shared" si="20"/>
        <v>10540.8</v>
      </c>
      <c r="AK130" s="6">
        <f t="shared" si="21"/>
        <v>1024.6536000000001</v>
      </c>
      <c r="AL130" s="6">
        <f t="shared" si="22"/>
        <v>585.45360000000005</v>
      </c>
      <c r="AM130" s="6">
        <f t="shared" si="23"/>
        <v>11565.453600000001</v>
      </c>
      <c r="AN130" s="6">
        <v>6000</v>
      </c>
      <c r="AO130" s="6">
        <v>6000</v>
      </c>
      <c r="AP130" s="6">
        <v>6000</v>
      </c>
      <c r="AQ130" s="6">
        <v>6000</v>
      </c>
      <c r="AR130" s="6">
        <v>6000</v>
      </c>
      <c r="AS130" s="6">
        <v>6000</v>
      </c>
      <c r="AT130" s="26">
        <v>3719</v>
      </c>
      <c r="AU130" s="15" t="s">
        <v>70</v>
      </c>
      <c r="AV130" s="15" t="s">
        <v>71</v>
      </c>
      <c r="AW130" s="39" t="str">
        <f t="shared" si="24"/>
        <v>G</v>
      </c>
      <c r="AX130" s="18">
        <f t="shared" si="25"/>
        <v>0</v>
      </c>
      <c r="AY130" s="20">
        <f t="shared" si="26"/>
        <v>103</v>
      </c>
      <c r="AZ130" s="34">
        <v>240000</v>
      </c>
      <c r="BA130" s="35">
        <f t="shared" si="27"/>
        <v>17568</v>
      </c>
    </row>
    <row r="131" spans="1:53" ht="16.5" customHeight="1" x14ac:dyDescent="0.2">
      <c r="A131">
        <v>4144</v>
      </c>
      <c r="B131" s="13" t="str">
        <f t="shared" si="14"/>
        <v>OverStock</v>
      </c>
      <c r="C131" s="14" t="s">
        <v>129</v>
      </c>
      <c r="D131" s="15" t="s">
        <v>73</v>
      </c>
      <c r="E131" s="16">
        <f t="shared" si="15"/>
        <v>227.4</v>
      </c>
      <c r="F131" s="17">
        <f t="shared" si="16"/>
        <v>5.4</v>
      </c>
      <c r="G131" s="17">
        <f t="shared" si="17"/>
        <v>136</v>
      </c>
      <c r="H131" s="17">
        <f t="shared" si="18"/>
        <v>3.2</v>
      </c>
      <c r="I131" s="37">
        <f>IFERROR(VLOOKUP(C131,LastWeek!B:Q,8,FALSE),"")</f>
        <v>51000</v>
      </c>
      <c r="J131" s="18">
        <v>51000</v>
      </c>
      <c r="K131" s="18">
        <v>51000</v>
      </c>
      <c r="L131" s="37">
        <f>IFERROR(VLOOKUP(C131,LastWeek!B:Q,11,FALSE),"")</f>
        <v>97283</v>
      </c>
      <c r="M131" s="18">
        <v>85283</v>
      </c>
      <c r="N131" s="19" t="s">
        <v>69</v>
      </c>
      <c r="O131" s="20" t="str">
        <f>IFERROR(VLOOKUP(C131,LastWeek!B:Q,13,FALSE),"")</f>
        <v>MP</v>
      </c>
      <c r="P131" s="16" t="str">
        <f>IFERROR(VLOOKUP(C131,LastWeek!B:Q,14,FALSE),"")</f>
        <v>Checking</v>
      </c>
      <c r="Q131" s="16" t="str">
        <f>IFERROR(VLOOKUP(C131,LastWeek!B:Q,15,FALSE),"")</f>
        <v>Sales</v>
      </c>
      <c r="R131" s="16"/>
      <c r="S131" s="38" t="str">
        <f>IFERROR(VLOOKUP(C131,LastWeek!B:Q,16,FALSE),"")</f>
        <v>FCST:15K/M</v>
      </c>
      <c r="T131" s="18">
        <v>36000</v>
      </c>
      <c r="U131" s="18">
        <v>0</v>
      </c>
      <c r="V131" s="18">
        <v>49283</v>
      </c>
      <c r="W131" s="18">
        <v>0</v>
      </c>
      <c r="X131" s="21">
        <v>136283</v>
      </c>
      <c r="Y131" s="17">
        <v>1139.4000000000001</v>
      </c>
      <c r="Z131" s="22">
        <v>27.1</v>
      </c>
      <c r="AA131" s="21">
        <v>375</v>
      </c>
      <c r="AB131" s="18">
        <v>15749</v>
      </c>
      <c r="AC131" s="23">
        <v>42</v>
      </c>
      <c r="AD131" s="24">
        <f t="shared" si="19"/>
        <v>150</v>
      </c>
      <c r="AE131" s="18">
        <v>15000</v>
      </c>
      <c r="AF131" s="18">
        <v>74743</v>
      </c>
      <c r="AG131" s="18">
        <v>130800</v>
      </c>
      <c r="AH131" s="18">
        <v>154080</v>
      </c>
      <c r="AI131" s="25">
        <v>0.19</v>
      </c>
      <c r="AJ131" s="6">
        <f t="shared" si="20"/>
        <v>9690</v>
      </c>
      <c r="AK131" s="6">
        <f t="shared" si="21"/>
        <v>16203.77</v>
      </c>
      <c r="AL131" s="6">
        <f t="shared" si="22"/>
        <v>9363.77</v>
      </c>
      <c r="AM131" s="6">
        <f t="shared" si="23"/>
        <v>25893.77</v>
      </c>
      <c r="AN131" s="6">
        <v>14400</v>
      </c>
      <c r="AO131" s="6">
        <v>21600</v>
      </c>
      <c r="AP131" s="6">
        <v>21600</v>
      </c>
      <c r="AQ131" s="6">
        <v>21600</v>
      </c>
      <c r="AR131" s="6">
        <v>21600</v>
      </c>
      <c r="AS131" s="6">
        <v>21600</v>
      </c>
      <c r="AT131" s="26">
        <v>3719</v>
      </c>
      <c r="AU131" s="15" t="s">
        <v>70</v>
      </c>
      <c r="AV131" s="15" t="s">
        <v>71</v>
      </c>
      <c r="AW131" s="39" t="str">
        <f t="shared" si="24"/>
        <v>G</v>
      </c>
      <c r="AX131" s="18">
        <f t="shared" si="25"/>
        <v>0</v>
      </c>
      <c r="AY131" s="20">
        <f t="shared" si="26"/>
        <v>103</v>
      </c>
      <c r="AZ131" s="34">
        <v>291000</v>
      </c>
      <c r="BA131" s="35">
        <f t="shared" si="27"/>
        <v>55290</v>
      </c>
    </row>
    <row r="132" spans="1:53" ht="16.5" customHeight="1" x14ac:dyDescent="0.2">
      <c r="A132">
        <v>5168</v>
      </c>
      <c r="B132" s="13" t="str">
        <f t="shared" ref="B132:B195" si="28">IF(OR(AA132=0,LEN(AA132)=0)*OR(AB132=0,LEN(AB132)=0),IF(X132&gt;0,"ZeroZero","None"),IF(IF(LEN(Y132)=0,0,Y132)&gt;16,"OverStock",IF(AA132=0,"FCST","Normal")))</f>
        <v>OverStock</v>
      </c>
      <c r="C132" s="14" t="s">
        <v>131</v>
      </c>
      <c r="D132" s="15" t="s">
        <v>73</v>
      </c>
      <c r="E132" s="16">
        <f t="shared" ref="E132:E195" si="29">IF(AA132=0,"前八週無拉料",ROUND(M132/AA132,1))</f>
        <v>21.2</v>
      </c>
      <c r="F132" s="17">
        <f t="shared" ref="F132:F195" si="30">IF(OR(AB132=0,LEN(AB132)=0),"--",ROUND(M132/AB132,1))</f>
        <v>5.4</v>
      </c>
      <c r="G132" s="17">
        <f t="shared" ref="G132:G195" si="31">IF(AA132=0,"--",ROUND(J132/AA132,1))</f>
        <v>0</v>
      </c>
      <c r="H132" s="17">
        <f t="shared" ref="H132:H195" si="32">IF(OR(AB132=0,LEN(AB132)=0),"--",ROUND(J132/AB132,1))</f>
        <v>0</v>
      </c>
      <c r="I132" s="37">
        <f>IFERROR(VLOOKUP(C132,LastWeek!B:Q,8,FALSE),"")</f>
        <v>30000</v>
      </c>
      <c r="J132" s="18">
        <v>0</v>
      </c>
      <c r="K132" s="18">
        <v>0</v>
      </c>
      <c r="L132" s="37">
        <f>IFERROR(VLOOKUP(C132,LastWeek!B:Q,11,FALSE),"")</f>
        <v>108403</v>
      </c>
      <c r="M132" s="18">
        <v>63403</v>
      </c>
      <c r="N132" s="19" t="s">
        <v>69</v>
      </c>
      <c r="O132" s="20" t="str">
        <f>IFERROR(VLOOKUP(C132,LastWeek!B:Q,13,FALSE),"")</f>
        <v>MP</v>
      </c>
      <c r="P132" s="16" t="str">
        <f>IFERROR(VLOOKUP(C132,LastWeek!B:Q,14,FALSE),"")</f>
        <v>Checking</v>
      </c>
      <c r="Q132" s="16" t="str">
        <f>IFERROR(VLOOKUP(C132,LastWeek!B:Q,15,FALSE),"")</f>
        <v>Sales</v>
      </c>
      <c r="R132" s="16"/>
      <c r="S132" s="38" t="str">
        <f>IFERROR(VLOOKUP(C132,LastWeek!B:Q,16,FALSE),"")</f>
        <v>FCST:30K/M</v>
      </c>
      <c r="T132" s="18">
        <v>24000</v>
      </c>
      <c r="U132" s="18">
        <v>9000</v>
      </c>
      <c r="V132" s="18">
        <v>30403</v>
      </c>
      <c r="W132" s="18">
        <v>0</v>
      </c>
      <c r="X132" s="21">
        <v>63403</v>
      </c>
      <c r="Y132" s="17">
        <v>222.2</v>
      </c>
      <c r="Z132" s="22">
        <v>56.9</v>
      </c>
      <c r="AA132" s="21">
        <v>2986</v>
      </c>
      <c r="AB132" s="18">
        <v>11667</v>
      </c>
      <c r="AC132" s="23">
        <v>3.9</v>
      </c>
      <c r="AD132" s="24">
        <f t="shared" ref="AD132:AD195" si="33">IF($AC132="E","E",IF($AC132="F","F",IF($AC132&lt;0.5,50,IF($AC132&lt;2,100,150))))</f>
        <v>150</v>
      </c>
      <c r="AE132" s="18">
        <v>49000</v>
      </c>
      <c r="AF132" s="18">
        <v>36000</v>
      </c>
      <c r="AG132" s="18">
        <v>60000</v>
      </c>
      <c r="AH132" s="18">
        <v>30000</v>
      </c>
      <c r="AI132" s="25">
        <v>0.23749999999999999</v>
      </c>
      <c r="AJ132" s="6">
        <f t="shared" ref="AJ132:AJ195" si="34">J132*AI132</f>
        <v>0</v>
      </c>
      <c r="AK132" s="6">
        <f t="shared" ref="AK132:AK195" si="35">M132*AI132</f>
        <v>15058.2125</v>
      </c>
      <c r="AL132" s="6">
        <f t="shared" ref="AL132:AL195" si="36">(U132+V132)*AI132</f>
        <v>9358.2124999999996</v>
      </c>
      <c r="AM132" s="6">
        <f t="shared" ref="AM132:AM195" si="37">X132*AI132</f>
        <v>15058.2125</v>
      </c>
      <c r="AN132" s="6">
        <v>20000</v>
      </c>
      <c r="AO132" s="6">
        <v>40000</v>
      </c>
      <c r="AP132" s="6">
        <v>40000</v>
      </c>
      <c r="AQ132" s="6">
        <v>40000</v>
      </c>
      <c r="AR132" s="6">
        <v>40000</v>
      </c>
      <c r="AS132" s="6">
        <v>40000</v>
      </c>
      <c r="AT132" s="26">
        <v>3719</v>
      </c>
      <c r="AU132" s="15" t="s">
        <v>70</v>
      </c>
      <c r="AV132" s="15" t="s">
        <v>71</v>
      </c>
      <c r="AW132" s="39" t="str">
        <f t="shared" ref="AW132:AW195" si="38">IF(AND(OR(E132&gt;8,E132="前八週無拉料"),OR(F132&gt;8,F132="--"),OR(G132&gt;8,G132="--"),OR(H132&gt;8,H132="--"),X132&gt;0),"R","G")</f>
        <v>G</v>
      </c>
      <c r="AX132" s="18">
        <f t="shared" ref="AX132:AX195" si="39">IF(AW132="R",AK132,0)</f>
        <v>0</v>
      </c>
      <c r="AY132" s="20">
        <f t="shared" ref="AY132:AY195" si="40">RANK(AX132,$AX:$AX)</f>
        <v>103</v>
      </c>
      <c r="AZ132" s="34">
        <v>600000</v>
      </c>
      <c r="BA132" s="35">
        <f t="shared" ref="BA132:BA195" si="41">AZ132*AI132</f>
        <v>142500</v>
      </c>
    </row>
    <row r="133" spans="1:53" ht="16.5" customHeight="1" x14ac:dyDescent="0.2">
      <c r="A133">
        <v>4175</v>
      </c>
      <c r="B133" s="13" t="str">
        <f t="shared" si="28"/>
        <v>None</v>
      </c>
      <c r="C133" s="14" t="s">
        <v>132</v>
      </c>
      <c r="D133" s="15" t="s">
        <v>73</v>
      </c>
      <c r="E133" s="16" t="str">
        <f t="shared" si="29"/>
        <v>前八週無拉料</v>
      </c>
      <c r="F133" s="17" t="str">
        <f t="shared" si="30"/>
        <v>--</v>
      </c>
      <c r="G133" s="17" t="str">
        <f t="shared" si="31"/>
        <v>--</v>
      </c>
      <c r="H133" s="17" t="str">
        <f t="shared" si="32"/>
        <v>--</v>
      </c>
      <c r="I133" s="37">
        <f>IFERROR(VLOOKUP(C133,LastWeek!B:Q,8,FALSE),"")</f>
        <v>0</v>
      </c>
      <c r="J133" s="18">
        <v>0</v>
      </c>
      <c r="K133" s="18">
        <v>0</v>
      </c>
      <c r="L133" s="37">
        <f>IFERROR(VLOOKUP(C133,LastWeek!B:Q,11,FALSE),"")</f>
        <v>0</v>
      </c>
      <c r="M133" s="18">
        <v>0</v>
      </c>
      <c r="N133" s="19" t="s">
        <v>69</v>
      </c>
      <c r="O133" s="20" t="str">
        <f>IFERROR(VLOOKUP(C133,LastWeek!B:Q,13,FALSE),"")</f>
        <v>New</v>
      </c>
      <c r="P133" s="16" t="str">
        <f>IFERROR(VLOOKUP(C133,LastWeek!B:Q,14,FALSE),"")</f>
        <v>Checking</v>
      </c>
      <c r="Q133" s="16" t="str">
        <f>IFERROR(VLOOKUP(C133,LastWeek!B:Q,15,FALSE),"")</f>
        <v>Sales</v>
      </c>
      <c r="R133" s="16"/>
      <c r="S133" s="38" t="str">
        <f>IFERROR(VLOOKUP(C133,LastWeek!B:Q,16,FALSE),"")</f>
        <v xml:space="preserve">for new project </v>
      </c>
      <c r="T133" s="18">
        <v>0</v>
      </c>
      <c r="U133" s="18">
        <v>0</v>
      </c>
      <c r="V133" s="18">
        <v>0</v>
      </c>
      <c r="W133" s="18">
        <v>0</v>
      </c>
      <c r="X133" s="21">
        <v>0</v>
      </c>
      <c r="Y133" s="17" t="s">
        <v>66</v>
      </c>
      <c r="Z133" s="22" t="s">
        <v>66</v>
      </c>
      <c r="AA133" s="21">
        <v>0</v>
      </c>
      <c r="AB133" s="18" t="s">
        <v>66</v>
      </c>
      <c r="AC133" s="23" t="s">
        <v>86</v>
      </c>
      <c r="AD133" s="24" t="str">
        <f t="shared" si="33"/>
        <v>E</v>
      </c>
      <c r="AE133" s="18" t="s">
        <v>66</v>
      </c>
      <c r="AF133" s="18" t="s">
        <v>66</v>
      </c>
      <c r="AG133" s="18" t="s">
        <v>66</v>
      </c>
      <c r="AH133" s="18" t="s">
        <v>66</v>
      </c>
      <c r="AI133" s="25">
        <v>0.41899999999999998</v>
      </c>
      <c r="AJ133" s="6">
        <f t="shared" si="34"/>
        <v>0</v>
      </c>
      <c r="AK133" s="6">
        <f t="shared" si="35"/>
        <v>0</v>
      </c>
      <c r="AL133" s="6">
        <f t="shared" si="36"/>
        <v>0</v>
      </c>
      <c r="AM133" s="6">
        <f t="shared" si="37"/>
        <v>0</v>
      </c>
      <c r="AN133" s="6" t="s">
        <v>66</v>
      </c>
      <c r="AO133" s="6" t="s">
        <v>66</v>
      </c>
      <c r="AP133" s="6" t="s">
        <v>66</v>
      </c>
      <c r="AQ133" s="6" t="s">
        <v>66</v>
      </c>
      <c r="AR133" s="6" t="s">
        <v>66</v>
      </c>
      <c r="AS133" s="6" t="s">
        <v>66</v>
      </c>
      <c r="AT133" s="26">
        <v>3719</v>
      </c>
      <c r="AU133" s="15" t="s">
        <v>70</v>
      </c>
      <c r="AV133" s="15" t="s">
        <v>71</v>
      </c>
      <c r="AW133" s="39" t="str">
        <f t="shared" si="38"/>
        <v>G</v>
      </c>
      <c r="AX133" s="18">
        <f t="shared" si="39"/>
        <v>0</v>
      </c>
      <c r="AY133" s="20">
        <f t="shared" si="40"/>
        <v>103</v>
      </c>
      <c r="AZ133" s="34">
        <v>63000</v>
      </c>
      <c r="BA133" s="35">
        <f t="shared" si="41"/>
        <v>26397</v>
      </c>
    </row>
    <row r="134" spans="1:53" ht="16.5" customHeight="1" x14ac:dyDescent="0.2">
      <c r="A134">
        <v>4155</v>
      </c>
      <c r="B134" s="13" t="str">
        <f t="shared" si="28"/>
        <v>FCST</v>
      </c>
      <c r="C134" s="14" t="s">
        <v>133</v>
      </c>
      <c r="D134" s="15" t="s">
        <v>73</v>
      </c>
      <c r="E134" s="16" t="str">
        <f t="shared" si="29"/>
        <v>前八週無拉料</v>
      </c>
      <c r="F134" s="17">
        <f t="shared" si="30"/>
        <v>0</v>
      </c>
      <c r="G134" s="17" t="str">
        <f t="shared" si="31"/>
        <v>--</v>
      </c>
      <c r="H134" s="17">
        <f t="shared" si="32"/>
        <v>0</v>
      </c>
      <c r="I134" s="37">
        <f>IFERROR(VLOOKUP(C134,LastWeek!B:Q,8,FALSE),"")</f>
        <v>0</v>
      </c>
      <c r="J134" s="18">
        <v>0</v>
      </c>
      <c r="K134" s="18">
        <v>0</v>
      </c>
      <c r="L134" s="37">
        <f>IFERROR(VLOOKUP(C134,LastWeek!B:Q,11,FALSE),"")</f>
        <v>3000</v>
      </c>
      <c r="M134" s="18">
        <v>0</v>
      </c>
      <c r="N134" s="19" t="s">
        <v>66</v>
      </c>
      <c r="O134" s="20" t="str">
        <f>IFERROR(VLOOKUP(C134,LastWeek!B:Q,13,FALSE),"")</f>
        <v/>
      </c>
      <c r="P134" s="16" t="str">
        <f>IFERROR(VLOOKUP(C134,LastWeek!B:Q,14,FALSE),"")</f>
        <v/>
      </c>
      <c r="Q134" s="16" t="str">
        <f>IFERROR(VLOOKUP(C134,LastWeek!B:Q,15,FALSE),"")</f>
        <v/>
      </c>
      <c r="R134" s="16"/>
      <c r="S134" s="38" t="str">
        <f>IFERROR(VLOOKUP(C134,LastWeek!B:Q,16,FALSE),"")</f>
        <v/>
      </c>
      <c r="T134" s="18">
        <v>0</v>
      </c>
      <c r="U134" s="18">
        <v>0</v>
      </c>
      <c r="V134" s="18">
        <v>0</v>
      </c>
      <c r="W134" s="18">
        <v>0</v>
      </c>
      <c r="X134" s="21">
        <v>0</v>
      </c>
      <c r="Y134" s="17" t="s">
        <v>66</v>
      </c>
      <c r="Z134" s="22">
        <v>166.7</v>
      </c>
      <c r="AA134" s="21">
        <v>0</v>
      </c>
      <c r="AB134" s="18">
        <v>18</v>
      </c>
      <c r="AC134" s="23" t="s">
        <v>82</v>
      </c>
      <c r="AD134" s="24" t="str">
        <f t="shared" si="33"/>
        <v>F</v>
      </c>
      <c r="AE134" s="18">
        <v>0</v>
      </c>
      <c r="AF134" s="18">
        <v>162</v>
      </c>
      <c r="AG134" s="18">
        <v>0</v>
      </c>
      <c r="AH134" s="18">
        <v>0</v>
      </c>
      <c r="AI134" s="25">
        <v>0.2833</v>
      </c>
      <c r="AJ134" s="6">
        <f t="shared" si="34"/>
        <v>0</v>
      </c>
      <c r="AK134" s="6">
        <f t="shared" si="35"/>
        <v>0</v>
      </c>
      <c r="AL134" s="6">
        <f t="shared" si="36"/>
        <v>0</v>
      </c>
      <c r="AM134" s="6">
        <f t="shared" si="37"/>
        <v>0</v>
      </c>
      <c r="AN134" s="6">
        <v>0</v>
      </c>
      <c r="AO134" s="6">
        <v>3000</v>
      </c>
      <c r="AP134" s="6">
        <v>3000</v>
      </c>
      <c r="AQ134" s="6">
        <v>3000</v>
      </c>
      <c r="AR134" s="6">
        <v>3000</v>
      </c>
      <c r="AS134" s="6">
        <v>3000</v>
      </c>
      <c r="AT134" s="26">
        <v>3719</v>
      </c>
      <c r="AU134" s="15" t="s">
        <v>70</v>
      </c>
      <c r="AV134" s="15" t="s">
        <v>71</v>
      </c>
      <c r="AW134" s="39" t="str">
        <f t="shared" si="38"/>
        <v>G</v>
      </c>
      <c r="AX134" s="18">
        <f t="shared" si="39"/>
        <v>0</v>
      </c>
      <c r="AY134" s="20">
        <f t="shared" si="40"/>
        <v>103</v>
      </c>
      <c r="AZ134" s="34">
        <v>3000</v>
      </c>
      <c r="BA134" s="35">
        <f t="shared" si="41"/>
        <v>849.9</v>
      </c>
    </row>
    <row r="135" spans="1:53" ht="16.5" customHeight="1" x14ac:dyDescent="0.2">
      <c r="A135">
        <v>4197</v>
      </c>
      <c r="B135" s="13" t="str">
        <f t="shared" si="28"/>
        <v>OverStock</v>
      </c>
      <c r="C135" s="14" t="s">
        <v>134</v>
      </c>
      <c r="D135" s="15" t="s">
        <v>73</v>
      </c>
      <c r="E135" s="16">
        <f t="shared" si="29"/>
        <v>8</v>
      </c>
      <c r="F135" s="17">
        <f t="shared" si="30"/>
        <v>8.4</v>
      </c>
      <c r="G135" s="17">
        <f t="shared" si="31"/>
        <v>72</v>
      </c>
      <c r="H135" s="17">
        <f t="shared" si="32"/>
        <v>75.599999999999994</v>
      </c>
      <c r="I135" s="37">
        <f>IFERROR(VLOOKUP(C135,LastWeek!B:Q,8,FALSE),"")</f>
        <v>27000</v>
      </c>
      <c r="J135" s="18">
        <v>27000</v>
      </c>
      <c r="K135" s="18">
        <v>27000</v>
      </c>
      <c r="L135" s="37">
        <f>IFERROR(VLOOKUP(C135,LastWeek!B:Q,11,FALSE),"")</f>
        <v>3000</v>
      </c>
      <c r="M135" s="18">
        <v>3000</v>
      </c>
      <c r="N135" s="19" t="s">
        <v>69</v>
      </c>
      <c r="O135" s="20" t="str">
        <f>IFERROR(VLOOKUP(C135,LastWeek!B:Q,13,FALSE),"")</f>
        <v>New</v>
      </c>
      <c r="P135" s="16" t="str">
        <f>IFERROR(VLOOKUP(C135,LastWeek!B:Q,14,FALSE),"")</f>
        <v>Checking</v>
      </c>
      <c r="Q135" s="16" t="str">
        <f>IFERROR(VLOOKUP(C135,LastWeek!B:Q,15,FALSE),"")</f>
        <v>Sales</v>
      </c>
      <c r="R135" s="16"/>
      <c r="S135" s="38" t="str">
        <f>IFERROR(VLOOKUP(C135,LastWeek!B:Q,16,FALSE),"")</f>
        <v xml:space="preserve">for new project </v>
      </c>
      <c r="T135" s="18">
        <v>3000</v>
      </c>
      <c r="U135" s="18">
        <v>0</v>
      </c>
      <c r="V135" s="18">
        <v>0</v>
      </c>
      <c r="W135" s="18">
        <v>0</v>
      </c>
      <c r="X135" s="21">
        <v>30000</v>
      </c>
      <c r="Y135" s="17">
        <v>240</v>
      </c>
      <c r="Z135" s="22">
        <v>252.1</v>
      </c>
      <c r="AA135" s="21">
        <v>375</v>
      </c>
      <c r="AB135" s="18">
        <v>357</v>
      </c>
      <c r="AC135" s="23">
        <v>1</v>
      </c>
      <c r="AD135" s="24">
        <f t="shared" si="33"/>
        <v>100</v>
      </c>
      <c r="AE135" s="18">
        <v>0</v>
      </c>
      <c r="AF135" s="18">
        <v>3210</v>
      </c>
      <c r="AG135" s="18">
        <v>0</v>
      </c>
      <c r="AH135" s="18">
        <v>0</v>
      </c>
      <c r="AI135" s="25">
        <v>0.28029999999999999</v>
      </c>
      <c r="AJ135" s="6">
        <f t="shared" si="34"/>
        <v>7568.0999999999995</v>
      </c>
      <c r="AK135" s="6">
        <f t="shared" si="35"/>
        <v>840.9</v>
      </c>
      <c r="AL135" s="6">
        <f t="shared" si="36"/>
        <v>0</v>
      </c>
      <c r="AM135" s="6">
        <f t="shared" si="37"/>
        <v>8409</v>
      </c>
      <c r="AN135" s="6" t="s">
        <v>66</v>
      </c>
      <c r="AO135" s="6" t="s">
        <v>66</v>
      </c>
      <c r="AP135" s="6" t="s">
        <v>66</v>
      </c>
      <c r="AQ135" s="6" t="s">
        <v>66</v>
      </c>
      <c r="AR135" s="6" t="s">
        <v>66</v>
      </c>
      <c r="AS135" s="6" t="s">
        <v>66</v>
      </c>
      <c r="AT135" s="26">
        <v>3719</v>
      </c>
      <c r="AU135" s="15" t="s">
        <v>70</v>
      </c>
      <c r="AV135" s="15" t="s">
        <v>71</v>
      </c>
      <c r="AW135" s="39" t="str">
        <f t="shared" si="38"/>
        <v>G</v>
      </c>
      <c r="AX135" s="18">
        <f t="shared" si="39"/>
        <v>0</v>
      </c>
      <c r="AY135" s="20">
        <f t="shared" si="40"/>
        <v>103</v>
      </c>
      <c r="AZ135" s="34">
        <v>60000</v>
      </c>
      <c r="BA135" s="35">
        <f t="shared" si="41"/>
        <v>16818</v>
      </c>
    </row>
    <row r="136" spans="1:53" ht="16.5" customHeight="1" x14ac:dyDescent="0.2">
      <c r="A136">
        <v>4173</v>
      </c>
      <c r="B136" s="13" t="str">
        <f t="shared" si="28"/>
        <v>FCST</v>
      </c>
      <c r="C136" s="14" t="s">
        <v>138</v>
      </c>
      <c r="D136" s="15" t="s">
        <v>73</v>
      </c>
      <c r="E136" s="16" t="str">
        <f t="shared" si="29"/>
        <v>前八週無拉料</v>
      </c>
      <c r="F136" s="17">
        <f t="shared" si="30"/>
        <v>12.7</v>
      </c>
      <c r="G136" s="17" t="str">
        <f t="shared" si="31"/>
        <v>--</v>
      </c>
      <c r="H136" s="17">
        <f t="shared" si="32"/>
        <v>0</v>
      </c>
      <c r="I136" s="37">
        <f>IFERROR(VLOOKUP(C136,LastWeek!B:Q,8,FALSE),"")</f>
        <v>0</v>
      </c>
      <c r="J136" s="18">
        <v>0</v>
      </c>
      <c r="K136" s="18">
        <v>0</v>
      </c>
      <c r="L136" s="37">
        <f>IFERROR(VLOOKUP(C136,LastWeek!B:Q,11,FALSE),"")</f>
        <v>0</v>
      </c>
      <c r="M136" s="18">
        <v>9000</v>
      </c>
      <c r="N136" s="19" t="s">
        <v>69</v>
      </c>
      <c r="O136" s="20" t="str">
        <f>IFERROR(VLOOKUP(C136,LastWeek!B:Q,13,FALSE),"")</f>
        <v>New</v>
      </c>
      <c r="P136" s="16" t="str">
        <f>IFERROR(VLOOKUP(C136,LastWeek!B:Q,14,FALSE),"")</f>
        <v>Checking</v>
      </c>
      <c r="Q136" s="16" t="str">
        <f>IFERROR(VLOOKUP(C136,LastWeek!B:Q,15,FALSE),"")</f>
        <v>Sales</v>
      </c>
      <c r="R136" s="16"/>
      <c r="S136" s="38" t="str">
        <f>IFERROR(VLOOKUP(C136,LastWeek!B:Q,16,FALSE),"")</f>
        <v xml:space="preserve">for new project </v>
      </c>
      <c r="T136" s="18">
        <v>9000</v>
      </c>
      <c r="U136" s="18">
        <v>0</v>
      </c>
      <c r="V136" s="18">
        <v>0</v>
      </c>
      <c r="W136" s="18">
        <v>0</v>
      </c>
      <c r="X136" s="21">
        <v>9000</v>
      </c>
      <c r="Y136" s="17" t="s">
        <v>66</v>
      </c>
      <c r="Z136" s="22">
        <v>12.7</v>
      </c>
      <c r="AA136" s="21">
        <v>0</v>
      </c>
      <c r="AB136" s="18">
        <v>707</v>
      </c>
      <c r="AC136" s="23" t="s">
        <v>82</v>
      </c>
      <c r="AD136" s="24" t="str">
        <f t="shared" si="33"/>
        <v>F</v>
      </c>
      <c r="AE136" s="18">
        <v>0</v>
      </c>
      <c r="AF136" s="18">
        <v>0</v>
      </c>
      <c r="AG136" s="18">
        <v>6365</v>
      </c>
      <c r="AH136" s="18">
        <v>2000</v>
      </c>
      <c r="AI136" s="25">
        <v>0.30399999999999999</v>
      </c>
      <c r="AJ136" s="6">
        <f t="shared" si="34"/>
        <v>0</v>
      </c>
      <c r="AK136" s="6">
        <f t="shared" si="35"/>
        <v>2736</v>
      </c>
      <c r="AL136" s="6">
        <f t="shared" si="36"/>
        <v>0</v>
      </c>
      <c r="AM136" s="6">
        <f t="shared" si="37"/>
        <v>2736</v>
      </c>
      <c r="AN136" s="6" t="s">
        <v>66</v>
      </c>
      <c r="AO136" s="6" t="s">
        <v>66</v>
      </c>
      <c r="AP136" s="6" t="s">
        <v>66</v>
      </c>
      <c r="AQ136" s="6" t="s">
        <v>66</v>
      </c>
      <c r="AR136" s="6" t="s">
        <v>66</v>
      </c>
      <c r="AS136" s="6" t="s">
        <v>66</v>
      </c>
      <c r="AT136" s="26">
        <v>3719</v>
      </c>
      <c r="AU136" s="15" t="s">
        <v>70</v>
      </c>
      <c r="AV136" s="15" t="s">
        <v>71</v>
      </c>
      <c r="AW136" s="39" t="str">
        <f t="shared" si="38"/>
        <v>G</v>
      </c>
      <c r="AX136" s="18">
        <f t="shared" si="39"/>
        <v>0</v>
      </c>
      <c r="AY136" s="20">
        <f t="shared" si="40"/>
        <v>103</v>
      </c>
      <c r="AZ136" s="34">
        <v>0</v>
      </c>
      <c r="BA136" s="35">
        <f t="shared" si="41"/>
        <v>0</v>
      </c>
    </row>
    <row r="137" spans="1:53" ht="16.5" customHeight="1" x14ac:dyDescent="0.2">
      <c r="A137">
        <v>4205</v>
      </c>
      <c r="B137" s="13" t="str">
        <f t="shared" si="28"/>
        <v>OverStock</v>
      </c>
      <c r="C137" s="14" t="s">
        <v>139</v>
      </c>
      <c r="D137" s="15" t="s">
        <v>73</v>
      </c>
      <c r="E137" s="16">
        <f t="shared" si="29"/>
        <v>9.8000000000000007</v>
      </c>
      <c r="F137" s="17">
        <f t="shared" si="30"/>
        <v>6.4</v>
      </c>
      <c r="G137" s="17">
        <f t="shared" si="31"/>
        <v>36.6</v>
      </c>
      <c r="H137" s="17">
        <f t="shared" si="32"/>
        <v>23.9</v>
      </c>
      <c r="I137" s="37">
        <f>IFERROR(VLOOKUP(C137,LastWeek!B:Q,8,FALSE),"")</f>
        <v>12000</v>
      </c>
      <c r="J137" s="18">
        <v>93000</v>
      </c>
      <c r="K137" s="18">
        <v>93000</v>
      </c>
      <c r="L137" s="37">
        <f>IFERROR(VLOOKUP(C137,LastWeek!B:Q,11,FALSE),"")</f>
        <v>36965</v>
      </c>
      <c r="M137" s="18">
        <v>24965</v>
      </c>
      <c r="N137" s="19" t="s">
        <v>69</v>
      </c>
      <c r="O137" s="20" t="str">
        <f>IFERROR(VLOOKUP(C137,LastWeek!B:Q,13,FALSE),"")</f>
        <v>MP</v>
      </c>
      <c r="P137" s="16" t="str">
        <f>IFERROR(VLOOKUP(C137,LastWeek!B:Q,14,FALSE),"")</f>
        <v>Checking</v>
      </c>
      <c r="Q137" s="16" t="str">
        <f>IFERROR(VLOOKUP(C137,LastWeek!B:Q,15,FALSE),"")</f>
        <v>Sales</v>
      </c>
      <c r="R137" s="16"/>
      <c r="S137" s="38" t="str">
        <f>IFERROR(VLOOKUP(C137,LastWeek!B:Q,16,FALSE),"")</f>
        <v>FCST:10K/M</v>
      </c>
      <c r="T137" s="18">
        <v>18000</v>
      </c>
      <c r="U137" s="18">
        <v>0</v>
      </c>
      <c r="V137" s="18">
        <v>6965</v>
      </c>
      <c r="W137" s="18">
        <v>0</v>
      </c>
      <c r="X137" s="21">
        <v>117965</v>
      </c>
      <c r="Y137" s="17">
        <v>103</v>
      </c>
      <c r="Z137" s="22">
        <v>67.2</v>
      </c>
      <c r="AA137" s="21">
        <v>2544</v>
      </c>
      <c r="AB137" s="18">
        <v>3898</v>
      </c>
      <c r="AC137" s="23">
        <v>1.5</v>
      </c>
      <c r="AD137" s="24">
        <f t="shared" si="33"/>
        <v>100</v>
      </c>
      <c r="AE137" s="18">
        <v>15085</v>
      </c>
      <c r="AF137" s="18">
        <v>10000</v>
      </c>
      <c r="AG137" s="18">
        <v>20000</v>
      </c>
      <c r="AH137" s="18">
        <v>10000</v>
      </c>
      <c r="AI137" s="25">
        <v>0.23280000000000001</v>
      </c>
      <c r="AJ137" s="6">
        <f t="shared" si="34"/>
        <v>21650.400000000001</v>
      </c>
      <c r="AK137" s="6">
        <f t="shared" si="35"/>
        <v>5811.8519999999999</v>
      </c>
      <c r="AL137" s="6">
        <f t="shared" si="36"/>
        <v>1621.452</v>
      </c>
      <c r="AM137" s="6">
        <f t="shared" si="37"/>
        <v>27462.252</v>
      </c>
      <c r="AN137" s="6">
        <v>5000</v>
      </c>
      <c r="AO137" s="6">
        <v>5000</v>
      </c>
      <c r="AP137" s="6">
        <v>5000</v>
      </c>
      <c r="AQ137" s="6">
        <v>5000</v>
      </c>
      <c r="AR137" s="6">
        <v>5000</v>
      </c>
      <c r="AS137" s="6">
        <v>5000</v>
      </c>
      <c r="AT137" s="26">
        <v>3719</v>
      </c>
      <c r="AU137" s="15" t="s">
        <v>70</v>
      </c>
      <c r="AV137" s="15" t="s">
        <v>71</v>
      </c>
      <c r="AW137" s="39" t="str">
        <f t="shared" si="38"/>
        <v>G</v>
      </c>
      <c r="AX137" s="18">
        <f t="shared" si="39"/>
        <v>0</v>
      </c>
      <c r="AY137" s="20">
        <f t="shared" si="40"/>
        <v>103</v>
      </c>
      <c r="AZ137" s="34">
        <v>144000</v>
      </c>
      <c r="BA137" s="35">
        <f t="shared" si="41"/>
        <v>33523.200000000004</v>
      </c>
    </row>
    <row r="138" spans="1:53" ht="16.5" customHeight="1" x14ac:dyDescent="0.2">
      <c r="A138">
        <v>8769</v>
      </c>
      <c r="B138" s="13" t="str">
        <f t="shared" si="28"/>
        <v>OverStock</v>
      </c>
      <c r="C138" s="14" t="s">
        <v>141</v>
      </c>
      <c r="D138" s="15" t="s">
        <v>73</v>
      </c>
      <c r="E138" s="16">
        <f t="shared" si="29"/>
        <v>19.8</v>
      </c>
      <c r="F138" s="17">
        <f t="shared" si="30"/>
        <v>18.7</v>
      </c>
      <c r="G138" s="17">
        <f t="shared" si="31"/>
        <v>3.6</v>
      </c>
      <c r="H138" s="17">
        <f t="shared" si="32"/>
        <v>3.4</v>
      </c>
      <c r="I138" s="37">
        <f>IFERROR(VLOOKUP(C138,LastWeek!B:Q,8,FALSE),"")</f>
        <v>30000</v>
      </c>
      <c r="J138" s="18">
        <v>12000</v>
      </c>
      <c r="K138" s="18">
        <v>12000</v>
      </c>
      <c r="L138" s="37">
        <f>IFERROR(VLOOKUP(C138,LastWeek!B:Q,11,FALSE),"")</f>
        <v>30870</v>
      </c>
      <c r="M138" s="18">
        <v>66870</v>
      </c>
      <c r="N138" s="19" t="s">
        <v>69</v>
      </c>
      <c r="O138" s="20" t="str">
        <f>IFERROR(VLOOKUP(C138,LastWeek!B:Q,13,FALSE),"")</f>
        <v>MP</v>
      </c>
      <c r="P138" s="16" t="str">
        <f>IFERROR(VLOOKUP(C138,LastWeek!B:Q,14,FALSE),"")</f>
        <v>Checking</v>
      </c>
      <c r="Q138" s="16" t="str">
        <f>IFERROR(VLOOKUP(C138,LastWeek!B:Q,15,FALSE),"")</f>
        <v>Sales</v>
      </c>
      <c r="R138" s="16"/>
      <c r="S138" s="38" t="str">
        <f>IFERROR(VLOOKUP(C138,LastWeek!B:Q,16,FALSE),"")</f>
        <v>FCST:15K/M</v>
      </c>
      <c r="T138" s="18">
        <v>66870</v>
      </c>
      <c r="U138" s="18">
        <v>0</v>
      </c>
      <c r="V138" s="18">
        <v>0</v>
      </c>
      <c r="W138" s="18">
        <v>0</v>
      </c>
      <c r="X138" s="21">
        <v>78870</v>
      </c>
      <c r="Y138" s="17">
        <v>75.8</v>
      </c>
      <c r="Z138" s="22">
        <v>71.599999999999994</v>
      </c>
      <c r="AA138" s="21">
        <v>3375</v>
      </c>
      <c r="AB138" s="18">
        <v>3576</v>
      </c>
      <c r="AC138" s="23">
        <v>1.1000000000000001</v>
      </c>
      <c r="AD138" s="24">
        <f t="shared" si="33"/>
        <v>100</v>
      </c>
      <c r="AE138" s="18">
        <v>17012</v>
      </c>
      <c r="AF138" s="18">
        <v>9750</v>
      </c>
      <c r="AG138" s="18">
        <v>13220</v>
      </c>
      <c r="AH138" s="18">
        <v>23880</v>
      </c>
      <c r="AI138" s="25">
        <v>0.2233</v>
      </c>
      <c r="AJ138" s="6">
        <f t="shared" si="34"/>
        <v>2679.6</v>
      </c>
      <c r="AK138" s="6">
        <f t="shared" si="35"/>
        <v>14932.071</v>
      </c>
      <c r="AL138" s="6">
        <f t="shared" si="36"/>
        <v>0</v>
      </c>
      <c r="AM138" s="6">
        <f t="shared" si="37"/>
        <v>17611.670999999998</v>
      </c>
      <c r="AN138" s="6">
        <v>10600</v>
      </c>
      <c r="AO138" s="6">
        <v>11060</v>
      </c>
      <c r="AP138" s="6">
        <v>11060</v>
      </c>
      <c r="AQ138" s="6">
        <v>11060</v>
      </c>
      <c r="AR138" s="6">
        <v>11060</v>
      </c>
      <c r="AS138" s="6">
        <v>11060</v>
      </c>
      <c r="AT138" s="26">
        <v>3719</v>
      </c>
      <c r="AU138" s="15" t="s">
        <v>70</v>
      </c>
      <c r="AV138" s="15" t="s">
        <v>71</v>
      </c>
      <c r="AW138" s="39" t="str">
        <f t="shared" si="38"/>
        <v>G</v>
      </c>
      <c r="AX138" s="18">
        <f t="shared" si="39"/>
        <v>0</v>
      </c>
      <c r="AY138" s="20">
        <f t="shared" si="40"/>
        <v>103</v>
      </c>
      <c r="AZ138" s="34">
        <v>177000</v>
      </c>
      <c r="BA138" s="35">
        <f t="shared" si="41"/>
        <v>39524.1</v>
      </c>
    </row>
    <row r="139" spans="1:53" ht="16.5" customHeight="1" x14ac:dyDescent="0.2">
      <c r="A139">
        <v>4192</v>
      </c>
      <c r="B139" s="13" t="str">
        <f t="shared" si="28"/>
        <v>OverStock</v>
      </c>
      <c r="C139" s="14" t="s">
        <v>143</v>
      </c>
      <c r="D139" s="15" t="s">
        <v>73</v>
      </c>
      <c r="E139" s="16">
        <f t="shared" si="29"/>
        <v>119.1</v>
      </c>
      <c r="F139" s="17">
        <f t="shared" si="30"/>
        <v>48</v>
      </c>
      <c r="G139" s="17">
        <f t="shared" si="31"/>
        <v>19.100000000000001</v>
      </c>
      <c r="H139" s="17">
        <f t="shared" si="32"/>
        <v>7.7</v>
      </c>
      <c r="I139" s="37">
        <f>IFERROR(VLOOKUP(C139,LastWeek!B:Q,8,FALSE),"")</f>
        <v>33000</v>
      </c>
      <c r="J139" s="18">
        <v>30000</v>
      </c>
      <c r="K139" s="18">
        <v>18000</v>
      </c>
      <c r="L139" s="37">
        <f>IFERROR(VLOOKUP(C139,LastWeek!B:Q,11,FALSE),"")</f>
        <v>199291</v>
      </c>
      <c r="M139" s="18">
        <v>187291</v>
      </c>
      <c r="N139" s="19" t="s">
        <v>69</v>
      </c>
      <c r="O139" s="20" t="str">
        <f>IFERROR(VLOOKUP(C139,LastWeek!B:Q,13,FALSE),"")</f>
        <v>MP</v>
      </c>
      <c r="P139" s="16" t="str">
        <f>IFERROR(VLOOKUP(C139,LastWeek!B:Q,14,FALSE),"")</f>
        <v>Checking</v>
      </c>
      <c r="Q139" s="16" t="str">
        <f>IFERROR(VLOOKUP(C139,LastWeek!B:Q,15,FALSE),"")</f>
        <v>Sales</v>
      </c>
      <c r="R139" s="16"/>
      <c r="S139" s="38" t="str">
        <f>IFERROR(VLOOKUP(C139,LastWeek!B:Q,16,FALSE),"")</f>
        <v>FCST:6K/M</v>
      </c>
      <c r="T139" s="18">
        <v>162000</v>
      </c>
      <c r="U139" s="18">
        <v>0</v>
      </c>
      <c r="V139" s="18">
        <v>25291</v>
      </c>
      <c r="W139" s="18">
        <v>0</v>
      </c>
      <c r="X139" s="21">
        <v>217291</v>
      </c>
      <c r="Y139" s="17">
        <v>292.8</v>
      </c>
      <c r="Z139" s="22">
        <v>118</v>
      </c>
      <c r="AA139" s="21">
        <v>1572</v>
      </c>
      <c r="AB139" s="18">
        <v>3902</v>
      </c>
      <c r="AC139" s="23">
        <v>2.5</v>
      </c>
      <c r="AD139" s="24">
        <f t="shared" si="33"/>
        <v>150</v>
      </c>
      <c r="AE139" s="18">
        <v>16900</v>
      </c>
      <c r="AF139" s="18">
        <v>12220</v>
      </c>
      <c r="AG139" s="18">
        <v>16000</v>
      </c>
      <c r="AH139" s="18">
        <v>16000</v>
      </c>
      <c r="AI139" s="25">
        <v>0.1159</v>
      </c>
      <c r="AJ139" s="6">
        <f t="shared" si="34"/>
        <v>3477</v>
      </c>
      <c r="AK139" s="6">
        <f t="shared" si="35"/>
        <v>21707.026900000001</v>
      </c>
      <c r="AL139" s="6">
        <f t="shared" si="36"/>
        <v>2931.2269000000001</v>
      </c>
      <c r="AM139" s="6">
        <f t="shared" si="37"/>
        <v>25184.026900000001</v>
      </c>
      <c r="AN139" s="6">
        <v>6700</v>
      </c>
      <c r="AO139" s="6">
        <v>14400</v>
      </c>
      <c r="AP139" s="6">
        <v>14400</v>
      </c>
      <c r="AQ139" s="6">
        <v>14400</v>
      </c>
      <c r="AR139" s="6">
        <v>14400</v>
      </c>
      <c r="AS139" s="6">
        <v>14400</v>
      </c>
      <c r="AT139" s="26">
        <v>3719</v>
      </c>
      <c r="AU139" s="15" t="s">
        <v>70</v>
      </c>
      <c r="AV139" s="15" t="s">
        <v>71</v>
      </c>
      <c r="AW139" s="39" t="str">
        <f t="shared" si="38"/>
        <v>G</v>
      </c>
      <c r="AX139" s="18">
        <f t="shared" si="39"/>
        <v>0</v>
      </c>
      <c r="AY139" s="20">
        <f t="shared" si="40"/>
        <v>103</v>
      </c>
      <c r="AZ139" s="34">
        <v>243000</v>
      </c>
      <c r="BA139" s="35">
        <f t="shared" si="41"/>
        <v>28163.7</v>
      </c>
    </row>
    <row r="140" spans="1:53" ht="16.5" customHeight="1" x14ac:dyDescent="0.2">
      <c r="A140">
        <v>4188</v>
      </c>
      <c r="B140" s="13" t="str">
        <f t="shared" si="28"/>
        <v>FCST</v>
      </c>
      <c r="C140" s="14" t="s">
        <v>144</v>
      </c>
      <c r="D140" s="15" t="s">
        <v>73</v>
      </c>
      <c r="E140" s="16" t="str">
        <f t="shared" si="29"/>
        <v>前八週無拉料</v>
      </c>
      <c r="F140" s="17">
        <f t="shared" si="30"/>
        <v>32.1</v>
      </c>
      <c r="G140" s="17" t="str">
        <f t="shared" si="31"/>
        <v>--</v>
      </c>
      <c r="H140" s="17">
        <f t="shared" si="32"/>
        <v>0</v>
      </c>
      <c r="I140" s="37">
        <f>IFERROR(VLOOKUP(C140,LastWeek!B:Q,8,FALSE),"")</f>
        <v>0</v>
      </c>
      <c r="J140" s="18">
        <v>0</v>
      </c>
      <c r="K140" s="18">
        <v>0</v>
      </c>
      <c r="L140" s="37">
        <f>IFERROR(VLOOKUP(C140,LastWeek!B:Q,11,FALSE),"")</f>
        <v>40756</v>
      </c>
      <c r="M140" s="18">
        <v>37756</v>
      </c>
      <c r="N140" s="19" t="s">
        <v>69</v>
      </c>
      <c r="O140" s="20" t="str">
        <f>IFERROR(VLOOKUP(C140,LastWeek!B:Q,13,FALSE),"")</f>
        <v>MP</v>
      </c>
      <c r="P140" s="16" t="str">
        <f>IFERROR(VLOOKUP(C140,LastWeek!B:Q,14,FALSE),"")</f>
        <v>Checking</v>
      </c>
      <c r="Q140" s="16" t="str">
        <f>IFERROR(VLOOKUP(C140,LastWeek!B:Q,15,FALSE),"")</f>
        <v>Sales</v>
      </c>
      <c r="R140" s="16"/>
      <c r="S140" s="38" t="str">
        <f>IFERROR(VLOOKUP(C140,LastWeek!B:Q,16,FALSE),"")</f>
        <v>FCST:6K/M</v>
      </c>
      <c r="T140" s="18">
        <v>30000</v>
      </c>
      <c r="U140" s="18">
        <v>0</v>
      </c>
      <c r="V140" s="18">
        <v>7756</v>
      </c>
      <c r="W140" s="18">
        <v>0</v>
      </c>
      <c r="X140" s="21">
        <v>37756</v>
      </c>
      <c r="Y140" s="17" t="s">
        <v>66</v>
      </c>
      <c r="Z140" s="22">
        <v>161.9</v>
      </c>
      <c r="AA140" s="21">
        <v>0</v>
      </c>
      <c r="AB140" s="18">
        <v>1178</v>
      </c>
      <c r="AC140" s="23" t="s">
        <v>82</v>
      </c>
      <c r="AD140" s="24" t="str">
        <f t="shared" si="33"/>
        <v>F</v>
      </c>
      <c r="AE140" s="18">
        <v>3800</v>
      </c>
      <c r="AF140" s="18">
        <v>2000</v>
      </c>
      <c r="AG140" s="18">
        <v>4800</v>
      </c>
      <c r="AH140" s="18">
        <v>9600</v>
      </c>
      <c r="AI140" s="25">
        <v>0.2014</v>
      </c>
      <c r="AJ140" s="6">
        <f t="shared" si="34"/>
        <v>0</v>
      </c>
      <c r="AK140" s="6">
        <f t="shared" si="35"/>
        <v>7604.0583999999999</v>
      </c>
      <c r="AL140" s="6">
        <f t="shared" si="36"/>
        <v>1562.0583999999999</v>
      </c>
      <c r="AM140" s="6">
        <f t="shared" si="37"/>
        <v>7604.0583999999999</v>
      </c>
      <c r="AN140" s="6">
        <v>9600</v>
      </c>
      <c r="AO140" s="6">
        <v>3000</v>
      </c>
      <c r="AP140" s="6">
        <v>3000</v>
      </c>
      <c r="AQ140" s="6">
        <v>3000</v>
      </c>
      <c r="AR140" s="6">
        <v>3000</v>
      </c>
      <c r="AS140" s="6">
        <v>3000</v>
      </c>
      <c r="AT140" s="26">
        <v>3719</v>
      </c>
      <c r="AU140" s="15" t="s">
        <v>70</v>
      </c>
      <c r="AV140" s="15" t="s">
        <v>71</v>
      </c>
      <c r="AW140" s="39" t="str">
        <f t="shared" si="38"/>
        <v>G</v>
      </c>
      <c r="AX140" s="18">
        <f t="shared" si="39"/>
        <v>0</v>
      </c>
      <c r="AY140" s="20">
        <f t="shared" si="40"/>
        <v>103</v>
      </c>
      <c r="AZ140" s="34">
        <v>153000</v>
      </c>
      <c r="BA140" s="35">
        <f t="shared" si="41"/>
        <v>30814.2</v>
      </c>
    </row>
    <row r="141" spans="1:53" ht="16.5" customHeight="1" x14ac:dyDescent="0.2">
      <c r="A141">
        <v>4146</v>
      </c>
      <c r="B141" s="13" t="str">
        <f t="shared" si="28"/>
        <v>OverStock</v>
      </c>
      <c r="C141" s="14" t="s">
        <v>145</v>
      </c>
      <c r="D141" s="15" t="s">
        <v>73</v>
      </c>
      <c r="E141" s="16">
        <f t="shared" si="29"/>
        <v>341.7</v>
      </c>
      <c r="F141" s="17">
        <f t="shared" si="30"/>
        <v>2.7</v>
      </c>
      <c r="G141" s="17">
        <f t="shared" si="31"/>
        <v>1039.9000000000001</v>
      </c>
      <c r="H141" s="17">
        <f t="shared" si="32"/>
        <v>8.1999999999999993</v>
      </c>
      <c r="I141" s="37">
        <f>IFERROR(VLOOKUP(C141,LastWeek!B:Q,8,FALSE),"")</f>
        <v>3324000</v>
      </c>
      <c r="J141" s="18">
        <v>1668000</v>
      </c>
      <c r="K141" s="18">
        <v>1569000</v>
      </c>
      <c r="L141" s="37">
        <f>IFERROR(VLOOKUP(C141,LastWeek!B:Q,11,FALSE),"")</f>
        <v>68157</v>
      </c>
      <c r="M141" s="18">
        <v>548157</v>
      </c>
      <c r="N141" s="19" t="s">
        <v>69</v>
      </c>
      <c r="O141" s="20" t="str">
        <f>IFERROR(VLOOKUP(C141,LastWeek!B:Q,13,FALSE),"")</f>
        <v>MP</v>
      </c>
      <c r="P141" s="16" t="str">
        <f>IFERROR(VLOOKUP(C141,LastWeek!B:Q,14,FALSE),"")</f>
        <v>Checking</v>
      </c>
      <c r="Q141" s="16" t="str">
        <f>IFERROR(VLOOKUP(C141,LastWeek!B:Q,15,FALSE),"")</f>
        <v>Sales</v>
      </c>
      <c r="R141" s="16"/>
      <c r="S141" s="38" t="str">
        <f>IFERROR(VLOOKUP(C141,LastWeek!B:Q,16,FALSE),"")</f>
        <v>FCST:2M/M</v>
      </c>
      <c r="T141" s="18">
        <v>513000</v>
      </c>
      <c r="U141" s="18">
        <v>0</v>
      </c>
      <c r="V141" s="18">
        <v>35157</v>
      </c>
      <c r="W141" s="18">
        <v>0</v>
      </c>
      <c r="X141" s="21">
        <v>2216157</v>
      </c>
      <c r="Y141" s="17">
        <v>7344.2</v>
      </c>
      <c r="Z141" s="22">
        <v>57.8</v>
      </c>
      <c r="AA141" s="21">
        <v>1604</v>
      </c>
      <c r="AB141" s="18">
        <v>203851</v>
      </c>
      <c r="AC141" s="23">
        <v>127.1</v>
      </c>
      <c r="AD141" s="24">
        <f t="shared" si="33"/>
        <v>150</v>
      </c>
      <c r="AE141" s="18">
        <v>1024477</v>
      </c>
      <c r="AF141" s="18">
        <v>175580</v>
      </c>
      <c r="AG141" s="18">
        <v>711160</v>
      </c>
      <c r="AH141" s="18">
        <v>215170</v>
      </c>
      <c r="AI141" s="25">
        <v>0.19969999999999999</v>
      </c>
      <c r="AJ141" s="6">
        <f t="shared" si="34"/>
        <v>333099.59999999998</v>
      </c>
      <c r="AK141" s="6">
        <f t="shared" si="35"/>
        <v>109466.95289999999</v>
      </c>
      <c r="AL141" s="6">
        <f t="shared" si="36"/>
        <v>7020.8528999999999</v>
      </c>
      <c r="AM141" s="6">
        <f t="shared" si="37"/>
        <v>442566.55289999995</v>
      </c>
      <c r="AN141" s="6">
        <v>952960</v>
      </c>
      <c r="AO141" s="6">
        <v>925872</v>
      </c>
      <c r="AP141" s="6">
        <v>925872</v>
      </c>
      <c r="AQ141" s="6">
        <v>925872</v>
      </c>
      <c r="AR141" s="6">
        <v>925872</v>
      </c>
      <c r="AS141" s="6">
        <v>925872</v>
      </c>
      <c r="AT141" s="26">
        <v>3719</v>
      </c>
      <c r="AU141" s="15" t="s">
        <v>70</v>
      </c>
      <c r="AV141" s="15" t="s">
        <v>71</v>
      </c>
      <c r="AW141" s="39" t="str">
        <f t="shared" si="38"/>
        <v>G</v>
      </c>
      <c r="AX141" s="18">
        <f t="shared" si="39"/>
        <v>0</v>
      </c>
      <c r="AY141" s="20">
        <f t="shared" si="40"/>
        <v>103</v>
      </c>
      <c r="AZ141" s="34">
        <v>9564000</v>
      </c>
      <c r="BA141" s="35">
        <f t="shared" si="41"/>
        <v>1909930.7999999998</v>
      </c>
    </row>
    <row r="142" spans="1:53" ht="16.5" customHeight="1" x14ac:dyDescent="0.2">
      <c r="A142">
        <v>4191</v>
      </c>
      <c r="B142" s="13" t="str">
        <f t="shared" si="28"/>
        <v>FCST</v>
      </c>
      <c r="C142" s="14" t="s">
        <v>146</v>
      </c>
      <c r="D142" s="15" t="s">
        <v>73</v>
      </c>
      <c r="E142" s="16" t="str">
        <f t="shared" si="29"/>
        <v>前八週無拉料</v>
      </c>
      <c r="F142" s="17">
        <f t="shared" si="30"/>
        <v>0</v>
      </c>
      <c r="G142" s="17" t="str">
        <f t="shared" si="31"/>
        <v>--</v>
      </c>
      <c r="H142" s="17">
        <f t="shared" si="32"/>
        <v>20.399999999999999</v>
      </c>
      <c r="I142" s="37">
        <f>IFERROR(VLOOKUP(C142,LastWeek!B:Q,8,FALSE),"")</f>
        <v>1482000</v>
      </c>
      <c r="J142" s="18">
        <v>1845000</v>
      </c>
      <c r="K142" s="18">
        <v>909000</v>
      </c>
      <c r="L142" s="37">
        <f>IFERROR(VLOOKUP(C142,LastWeek!B:Q,11,FALSE),"")</f>
        <v>20</v>
      </c>
      <c r="M142" s="18">
        <v>20</v>
      </c>
      <c r="N142" s="19" t="s">
        <v>69</v>
      </c>
      <c r="O142" s="20" t="str">
        <f>IFERROR(VLOOKUP(C142,LastWeek!B:Q,13,FALSE),"")</f>
        <v>MP</v>
      </c>
      <c r="P142" s="16" t="str">
        <f>IFERROR(VLOOKUP(C142,LastWeek!B:Q,14,FALSE),"")</f>
        <v>Checking</v>
      </c>
      <c r="Q142" s="16" t="str">
        <f>IFERROR(VLOOKUP(C142,LastWeek!B:Q,15,FALSE),"")</f>
        <v>Sales</v>
      </c>
      <c r="R142" s="16"/>
      <c r="S142" s="38" t="str">
        <f>IFERROR(VLOOKUP(C142,LastWeek!B:Q,16,FALSE),"")</f>
        <v>有出貨658000</v>
      </c>
      <c r="T142" s="18">
        <v>20</v>
      </c>
      <c r="U142" s="18">
        <v>0</v>
      </c>
      <c r="V142" s="18">
        <v>0</v>
      </c>
      <c r="W142" s="18">
        <v>0</v>
      </c>
      <c r="X142" s="21">
        <v>1845020</v>
      </c>
      <c r="Y142" s="17" t="s">
        <v>66</v>
      </c>
      <c r="Z142" s="22">
        <v>66.7</v>
      </c>
      <c r="AA142" s="21">
        <v>0</v>
      </c>
      <c r="AB142" s="18">
        <v>90389</v>
      </c>
      <c r="AC142" s="23" t="s">
        <v>82</v>
      </c>
      <c r="AD142" s="24" t="str">
        <f t="shared" si="33"/>
        <v>F</v>
      </c>
      <c r="AE142" s="18">
        <v>274902</v>
      </c>
      <c r="AF142" s="18">
        <v>124000</v>
      </c>
      <c r="AG142" s="18">
        <v>450600</v>
      </c>
      <c r="AH142" s="18">
        <v>546600</v>
      </c>
      <c r="AI142" s="25">
        <v>0.2964</v>
      </c>
      <c r="AJ142" s="6">
        <f t="shared" si="34"/>
        <v>546858</v>
      </c>
      <c r="AK142" s="6">
        <f t="shared" si="35"/>
        <v>5.9279999999999999</v>
      </c>
      <c r="AL142" s="6">
        <f t="shared" si="36"/>
        <v>0</v>
      </c>
      <c r="AM142" s="6">
        <f t="shared" si="37"/>
        <v>546863.92799999996</v>
      </c>
      <c r="AN142" s="6">
        <v>300000</v>
      </c>
      <c r="AO142" s="6">
        <v>400000</v>
      </c>
      <c r="AP142" s="6">
        <v>400000</v>
      </c>
      <c r="AQ142" s="6">
        <v>400000</v>
      </c>
      <c r="AR142" s="6">
        <v>400000</v>
      </c>
      <c r="AS142" s="6">
        <v>400000</v>
      </c>
      <c r="AT142" s="26">
        <v>3719</v>
      </c>
      <c r="AU142" s="15" t="s">
        <v>70</v>
      </c>
      <c r="AV142" s="15" t="s">
        <v>71</v>
      </c>
      <c r="AW142" s="39" t="str">
        <f t="shared" si="38"/>
        <v>G</v>
      </c>
      <c r="AX142" s="18">
        <f t="shared" si="39"/>
        <v>0</v>
      </c>
      <c r="AY142" s="20">
        <f t="shared" si="40"/>
        <v>103</v>
      </c>
      <c r="AZ142" s="34">
        <v>4185000</v>
      </c>
      <c r="BA142" s="35">
        <f t="shared" si="41"/>
        <v>1240434</v>
      </c>
    </row>
    <row r="143" spans="1:53" ht="16.5" customHeight="1" x14ac:dyDescent="0.2">
      <c r="A143">
        <v>8964</v>
      </c>
      <c r="B143" s="13" t="str">
        <f t="shared" si="28"/>
        <v>OverStock</v>
      </c>
      <c r="C143" s="14" t="s">
        <v>147</v>
      </c>
      <c r="D143" s="15" t="s">
        <v>73</v>
      </c>
      <c r="E143" s="16">
        <f t="shared" si="29"/>
        <v>5.7</v>
      </c>
      <c r="F143" s="17">
        <f t="shared" si="30"/>
        <v>36.5</v>
      </c>
      <c r="G143" s="17">
        <f t="shared" si="31"/>
        <v>7.7</v>
      </c>
      <c r="H143" s="17">
        <f t="shared" si="32"/>
        <v>48.6</v>
      </c>
      <c r="I143" s="37">
        <f>IFERROR(VLOOKUP(C143,LastWeek!B:Q,8,FALSE),"")</f>
        <v>435000</v>
      </c>
      <c r="J143" s="18">
        <v>132000</v>
      </c>
      <c r="K143" s="18">
        <v>42000</v>
      </c>
      <c r="L143" s="37">
        <f>IFERROR(VLOOKUP(C143,LastWeek!B:Q,11,FALSE),"")</f>
        <v>0</v>
      </c>
      <c r="M143" s="18">
        <v>99000</v>
      </c>
      <c r="N143" s="19" t="s">
        <v>69</v>
      </c>
      <c r="O143" s="20" t="str">
        <f>IFERROR(VLOOKUP(C143,LastWeek!B:Q,13,FALSE),"")</f>
        <v>MP</v>
      </c>
      <c r="P143" s="16" t="str">
        <f>IFERROR(VLOOKUP(C143,LastWeek!B:Q,14,FALSE),"")</f>
        <v>Checking</v>
      </c>
      <c r="Q143" s="16" t="str">
        <f>IFERROR(VLOOKUP(C143,LastWeek!B:Q,15,FALSE),"")</f>
        <v>Sales</v>
      </c>
      <c r="R143" s="16"/>
      <c r="S143" s="38" t="str">
        <f>IFERROR(VLOOKUP(C143,LastWeek!B:Q,16,FALSE),"")</f>
        <v>FCST:70K/M</v>
      </c>
      <c r="T143" s="18">
        <v>99000</v>
      </c>
      <c r="U143" s="18">
        <v>0</v>
      </c>
      <c r="V143" s="18">
        <v>0</v>
      </c>
      <c r="W143" s="18">
        <v>0</v>
      </c>
      <c r="X143" s="21">
        <v>231000</v>
      </c>
      <c r="Y143" s="17">
        <v>55.7</v>
      </c>
      <c r="Z143" s="22">
        <v>353.5</v>
      </c>
      <c r="AA143" s="21">
        <v>17250</v>
      </c>
      <c r="AB143" s="18">
        <v>2716</v>
      </c>
      <c r="AC143" s="23">
        <v>0.2</v>
      </c>
      <c r="AD143" s="24">
        <f t="shared" si="33"/>
        <v>50</v>
      </c>
      <c r="AE143" s="18">
        <v>0</v>
      </c>
      <c r="AF143" s="18">
        <v>0</v>
      </c>
      <c r="AG143" s="18">
        <v>44447</v>
      </c>
      <c r="AH143" s="18">
        <v>60000</v>
      </c>
      <c r="AI143" s="25">
        <v>0.28499999999999998</v>
      </c>
      <c r="AJ143" s="6">
        <f t="shared" si="34"/>
        <v>37620</v>
      </c>
      <c r="AK143" s="6">
        <f t="shared" si="35"/>
        <v>28214.999999999996</v>
      </c>
      <c r="AL143" s="6">
        <f t="shared" si="36"/>
        <v>0</v>
      </c>
      <c r="AM143" s="6">
        <f t="shared" si="37"/>
        <v>65835</v>
      </c>
      <c r="AN143" s="6">
        <v>80000</v>
      </c>
      <c r="AO143" s="6">
        <v>70000</v>
      </c>
      <c r="AP143" s="6">
        <v>70000</v>
      </c>
      <c r="AQ143" s="6">
        <v>70000</v>
      </c>
      <c r="AR143" s="6">
        <v>70000</v>
      </c>
      <c r="AS143" s="6">
        <v>70000</v>
      </c>
      <c r="AT143" s="26">
        <v>3719</v>
      </c>
      <c r="AU143" s="15" t="s">
        <v>70</v>
      </c>
      <c r="AV143" s="15" t="s">
        <v>71</v>
      </c>
      <c r="AW143" s="39" t="str">
        <f t="shared" si="38"/>
        <v>G</v>
      </c>
      <c r="AX143" s="18">
        <f t="shared" si="39"/>
        <v>0</v>
      </c>
      <c r="AY143" s="20">
        <f t="shared" si="40"/>
        <v>103</v>
      </c>
      <c r="AZ143" s="34">
        <v>729000</v>
      </c>
      <c r="BA143" s="35">
        <f t="shared" si="41"/>
        <v>207764.99999999997</v>
      </c>
    </row>
    <row r="144" spans="1:53" ht="16.5" customHeight="1" x14ac:dyDescent="0.2">
      <c r="A144">
        <v>8187</v>
      </c>
      <c r="B144" s="13" t="str">
        <f t="shared" si="28"/>
        <v>Normal</v>
      </c>
      <c r="C144" s="14" t="s">
        <v>148</v>
      </c>
      <c r="D144" s="15" t="s">
        <v>73</v>
      </c>
      <c r="E144" s="16">
        <f t="shared" si="29"/>
        <v>0</v>
      </c>
      <c r="F144" s="17">
        <f t="shared" si="30"/>
        <v>0</v>
      </c>
      <c r="G144" s="17">
        <f t="shared" si="31"/>
        <v>8</v>
      </c>
      <c r="H144" s="17">
        <f t="shared" si="32"/>
        <v>12.4</v>
      </c>
      <c r="I144" s="37">
        <f>IFERROR(VLOOKUP(C144,LastWeek!B:Q,8,FALSE),"")</f>
        <v>60000</v>
      </c>
      <c r="J144" s="18">
        <v>30000</v>
      </c>
      <c r="K144" s="18">
        <v>30000</v>
      </c>
      <c r="L144" s="37">
        <f>IFERROR(VLOOKUP(C144,LastWeek!B:Q,11,FALSE),"")</f>
        <v>0</v>
      </c>
      <c r="M144" s="18">
        <v>0</v>
      </c>
      <c r="N144" s="19" t="s">
        <v>69</v>
      </c>
      <c r="O144" s="20" t="str">
        <f>IFERROR(VLOOKUP(C144,LastWeek!B:Q,13,FALSE),"")</f>
        <v>New</v>
      </c>
      <c r="P144" s="16" t="str">
        <f>IFERROR(VLOOKUP(C144,LastWeek!B:Q,14,FALSE),"")</f>
        <v>Checking</v>
      </c>
      <c r="Q144" s="16" t="str">
        <f>IFERROR(VLOOKUP(C144,LastWeek!B:Q,15,FALSE),"")</f>
        <v>Sales</v>
      </c>
      <c r="R144" s="16"/>
      <c r="S144" s="38" t="str">
        <f>IFERROR(VLOOKUP(C144,LastWeek!B:Q,16,FALSE),"")</f>
        <v xml:space="preserve">for new project </v>
      </c>
      <c r="T144" s="18">
        <v>0</v>
      </c>
      <c r="U144" s="18">
        <v>0</v>
      </c>
      <c r="V144" s="18">
        <v>0</v>
      </c>
      <c r="W144" s="18">
        <v>0</v>
      </c>
      <c r="X144" s="21">
        <v>30000</v>
      </c>
      <c r="Y144" s="17">
        <v>8</v>
      </c>
      <c r="Z144" s="22">
        <v>12.4</v>
      </c>
      <c r="AA144" s="21">
        <v>3750</v>
      </c>
      <c r="AB144" s="18">
        <v>2421</v>
      </c>
      <c r="AC144" s="23">
        <v>0.6</v>
      </c>
      <c r="AD144" s="24">
        <f t="shared" si="33"/>
        <v>100</v>
      </c>
      <c r="AE144" s="18">
        <v>0</v>
      </c>
      <c r="AF144" s="18">
        <v>7786</v>
      </c>
      <c r="AG144" s="18">
        <v>14000</v>
      </c>
      <c r="AH144" s="18">
        <v>14000</v>
      </c>
      <c r="AI144" s="25">
        <v>0.17580000000000001</v>
      </c>
      <c r="AJ144" s="6">
        <f t="shared" si="34"/>
        <v>5274</v>
      </c>
      <c r="AK144" s="6">
        <f t="shared" si="35"/>
        <v>0</v>
      </c>
      <c r="AL144" s="6">
        <f t="shared" si="36"/>
        <v>0</v>
      </c>
      <c r="AM144" s="6">
        <f t="shared" si="37"/>
        <v>5274</v>
      </c>
      <c r="AN144" s="6" t="s">
        <v>66</v>
      </c>
      <c r="AO144" s="6" t="s">
        <v>66</v>
      </c>
      <c r="AP144" s="6" t="s">
        <v>66</v>
      </c>
      <c r="AQ144" s="6" t="s">
        <v>66</v>
      </c>
      <c r="AR144" s="6" t="s">
        <v>66</v>
      </c>
      <c r="AS144" s="6" t="s">
        <v>66</v>
      </c>
      <c r="AT144" s="26">
        <v>3719</v>
      </c>
      <c r="AU144" s="15" t="s">
        <v>70</v>
      </c>
      <c r="AV144" s="15" t="s">
        <v>71</v>
      </c>
      <c r="AW144" s="39" t="str">
        <f t="shared" si="38"/>
        <v>G</v>
      </c>
      <c r="AX144" s="18">
        <f t="shared" si="39"/>
        <v>0</v>
      </c>
      <c r="AY144" s="20">
        <f t="shared" si="40"/>
        <v>103</v>
      </c>
      <c r="AZ144" s="34">
        <v>0</v>
      </c>
      <c r="BA144" s="35">
        <f t="shared" si="41"/>
        <v>0</v>
      </c>
    </row>
    <row r="145" spans="1:53" ht="16.5" customHeight="1" x14ac:dyDescent="0.2">
      <c r="A145">
        <v>9274</v>
      </c>
      <c r="B145" s="13" t="str">
        <f t="shared" si="28"/>
        <v>OverStock</v>
      </c>
      <c r="C145" s="14" t="s">
        <v>153</v>
      </c>
      <c r="D145" s="15" t="s">
        <v>73</v>
      </c>
      <c r="E145" s="16">
        <f t="shared" si="29"/>
        <v>2185.5</v>
      </c>
      <c r="F145" s="17" t="str">
        <f t="shared" si="30"/>
        <v>--</v>
      </c>
      <c r="G145" s="17">
        <f t="shared" si="31"/>
        <v>0</v>
      </c>
      <c r="H145" s="17" t="str">
        <f t="shared" si="32"/>
        <v>--</v>
      </c>
      <c r="I145" s="37">
        <f>IFERROR(VLOOKUP(C145,LastWeek!B:Q,8,FALSE),"")</f>
        <v>0</v>
      </c>
      <c r="J145" s="18">
        <v>0</v>
      </c>
      <c r="K145" s="18">
        <v>0</v>
      </c>
      <c r="L145" s="37">
        <f>IFERROR(VLOOKUP(C145,LastWeek!B:Q,11,FALSE),"")</f>
        <v>32412</v>
      </c>
      <c r="M145" s="18">
        <v>28412</v>
      </c>
      <c r="N145" s="19" t="s">
        <v>69</v>
      </c>
      <c r="O145" s="20" t="str">
        <f>IFERROR(VLOOKUP(C145,LastWeek!B:Q,13,FALSE),"")</f>
        <v>MP</v>
      </c>
      <c r="P145" s="16" t="str">
        <f>IFERROR(VLOOKUP(C145,LastWeek!B:Q,14,FALSE),"")</f>
        <v>Checking</v>
      </c>
      <c r="Q145" s="16" t="str">
        <f>IFERROR(VLOOKUP(C145,LastWeek!B:Q,15,FALSE),"")</f>
        <v>Sales</v>
      </c>
      <c r="R145" s="16"/>
      <c r="S145" s="38" t="str">
        <f>IFERROR(VLOOKUP(C145,LastWeek!B:Q,16,FALSE),"")</f>
        <v>FCST:1K/M</v>
      </c>
      <c r="T145" s="18">
        <v>25000</v>
      </c>
      <c r="U145" s="18">
        <v>0</v>
      </c>
      <c r="V145" s="18">
        <v>3412</v>
      </c>
      <c r="W145" s="18">
        <v>0</v>
      </c>
      <c r="X145" s="21">
        <v>28412</v>
      </c>
      <c r="Y145" s="17">
        <v>2185.5</v>
      </c>
      <c r="Z145" s="22" t="s">
        <v>66</v>
      </c>
      <c r="AA145" s="21">
        <v>13</v>
      </c>
      <c r="AB145" s="18">
        <v>0</v>
      </c>
      <c r="AC145" s="23" t="s">
        <v>86</v>
      </c>
      <c r="AD145" s="24" t="str">
        <f t="shared" si="33"/>
        <v>E</v>
      </c>
      <c r="AE145" s="18">
        <v>0</v>
      </c>
      <c r="AF145" s="18">
        <v>0</v>
      </c>
      <c r="AG145" s="18">
        <v>0</v>
      </c>
      <c r="AH145" s="18">
        <v>0</v>
      </c>
      <c r="AI145" s="25">
        <v>0.49</v>
      </c>
      <c r="AJ145" s="6">
        <f t="shared" si="34"/>
        <v>0</v>
      </c>
      <c r="AK145" s="6">
        <f t="shared" si="35"/>
        <v>13921.88</v>
      </c>
      <c r="AL145" s="6">
        <f t="shared" si="36"/>
        <v>1671.8799999999999</v>
      </c>
      <c r="AM145" s="6">
        <f t="shared" si="37"/>
        <v>13921.88</v>
      </c>
      <c r="AN145" s="6" t="s">
        <v>66</v>
      </c>
      <c r="AO145" s="6" t="s">
        <v>66</v>
      </c>
      <c r="AP145" s="6" t="s">
        <v>66</v>
      </c>
      <c r="AQ145" s="6" t="s">
        <v>66</v>
      </c>
      <c r="AR145" s="6" t="s">
        <v>66</v>
      </c>
      <c r="AS145" s="6" t="s">
        <v>66</v>
      </c>
      <c r="AT145" s="26">
        <v>3719</v>
      </c>
      <c r="AU145" s="15" t="s">
        <v>70</v>
      </c>
      <c r="AV145" s="15" t="s">
        <v>71</v>
      </c>
      <c r="AW145" s="39" t="str">
        <f t="shared" si="38"/>
        <v>G</v>
      </c>
      <c r="AX145" s="18">
        <f t="shared" si="39"/>
        <v>0</v>
      </c>
      <c r="AY145" s="20">
        <f t="shared" si="40"/>
        <v>103</v>
      </c>
      <c r="AZ145" s="34">
        <v>0</v>
      </c>
      <c r="BA145" s="35">
        <f t="shared" si="41"/>
        <v>0</v>
      </c>
    </row>
    <row r="146" spans="1:53" ht="16.5" customHeight="1" x14ac:dyDescent="0.2">
      <c r="A146">
        <v>8771</v>
      </c>
      <c r="B146" s="13" t="str">
        <f t="shared" si="28"/>
        <v>Normal</v>
      </c>
      <c r="C146" s="14" t="s">
        <v>158</v>
      </c>
      <c r="D146" s="15" t="s">
        <v>73</v>
      </c>
      <c r="E146" s="16">
        <f t="shared" si="29"/>
        <v>6.5</v>
      </c>
      <c r="F146" s="17">
        <f t="shared" si="30"/>
        <v>11.1</v>
      </c>
      <c r="G146" s="17">
        <f t="shared" si="31"/>
        <v>0</v>
      </c>
      <c r="H146" s="17">
        <f t="shared" si="32"/>
        <v>0</v>
      </c>
      <c r="I146" s="37">
        <f>IFERROR(VLOOKUP(C146,LastWeek!B:Q,8,FALSE),"")</f>
        <v>0</v>
      </c>
      <c r="J146" s="18">
        <v>0</v>
      </c>
      <c r="K146" s="18">
        <v>0</v>
      </c>
      <c r="L146" s="37">
        <f>IFERROR(VLOOKUP(C146,LastWeek!B:Q,11,FALSE),"")</f>
        <v>9373</v>
      </c>
      <c r="M146" s="18">
        <v>9373</v>
      </c>
      <c r="N146" s="19" t="s">
        <v>69</v>
      </c>
      <c r="O146" s="20" t="str">
        <f>IFERROR(VLOOKUP(C146,LastWeek!B:Q,13,FALSE),"")</f>
        <v>MP</v>
      </c>
      <c r="P146" s="16" t="str">
        <f>IFERROR(VLOOKUP(C146,LastWeek!B:Q,14,FALSE),"")</f>
        <v>Checking</v>
      </c>
      <c r="Q146" s="16" t="str">
        <f>IFERROR(VLOOKUP(C146,LastWeek!B:Q,15,FALSE),"")</f>
        <v>Sales</v>
      </c>
      <c r="R146" s="16"/>
      <c r="S146" s="38" t="str">
        <f>IFERROR(VLOOKUP(C146,LastWeek!B:Q,16,FALSE),"")</f>
        <v>FCST:21K/total</v>
      </c>
      <c r="T146" s="18">
        <v>0</v>
      </c>
      <c r="U146" s="18">
        <v>0</v>
      </c>
      <c r="V146" s="18">
        <v>9373</v>
      </c>
      <c r="W146" s="18">
        <v>0</v>
      </c>
      <c r="X146" s="21">
        <v>9373</v>
      </c>
      <c r="Y146" s="17">
        <v>6.5</v>
      </c>
      <c r="Z146" s="22">
        <v>11.1</v>
      </c>
      <c r="AA146" s="21">
        <v>1453</v>
      </c>
      <c r="AB146" s="18">
        <v>843</v>
      </c>
      <c r="AC146" s="23">
        <v>0.6</v>
      </c>
      <c r="AD146" s="24">
        <f t="shared" si="33"/>
        <v>100</v>
      </c>
      <c r="AE146" s="18">
        <v>0</v>
      </c>
      <c r="AF146" s="18">
        <v>4260</v>
      </c>
      <c r="AG146" s="18">
        <v>5884</v>
      </c>
      <c r="AH146" s="18">
        <v>3324</v>
      </c>
      <c r="AI146" s="25">
        <v>0.13300000000000001</v>
      </c>
      <c r="AJ146" s="6">
        <f t="shared" si="34"/>
        <v>0</v>
      </c>
      <c r="AK146" s="6">
        <f t="shared" si="35"/>
        <v>1246.6090000000002</v>
      </c>
      <c r="AL146" s="6">
        <f t="shared" si="36"/>
        <v>1246.6090000000002</v>
      </c>
      <c r="AM146" s="6">
        <f t="shared" si="37"/>
        <v>1246.6090000000002</v>
      </c>
      <c r="AN146" s="6" t="s">
        <v>66</v>
      </c>
      <c r="AO146" s="6" t="s">
        <v>66</v>
      </c>
      <c r="AP146" s="6" t="s">
        <v>66</v>
      </c>
      <c r="AQ146" s="6" t="s">
        <v>66</v>
      </c>
      <c r="AR146" s="6" t="s">
        <v>66</v>
      </c>
      <c r="AS146" s="6" t="s">
        <v>66</v>
      </c>
      <c r="AT146" s="26">
        <v>3719</v>
      </c>
      <c r="AU146" s="15" t="s">
        <v>70</v>
      </c>
      <c r="AV146" s="15" t="s">
        <v>71</v>
      </c>
      <c r="AW146" s="39" t="str">
        <f t="shared" si="38"/>
        <v>G</v>
      </c>
      <c r="AX146" s="18">
        <f t="shared" si="39"/>
        <v>0</v>
      </c>
      <c r="AY146" s="20">
        <f t="shared" si="40"/>
        <v>103</v>
      </c>
      <c r="AZ146" s="34">
        <v>0</v>
      </c>
      <c r="BA146" s="35">
        <f t="shared" si="41"/>
        <v>0</v>
      </c>
    </row>
    <row r="147" spans="1:53" ht="16.5" customHeight="1" x14ac:dyDescent="0.2">
      <c r="A147">
        <v>6474</v>
      </c>
      <c r="B147" s="13" t="str">
        <f t="shared" si="28"/>
        <v>OverStock</v>
      </c>
      <c r="C147" s="14" t="s">
        <v>159</v>
      </c>
      <c r="D147" s="15" t="s">
        <v>73</v>
      </c>
      <c r="E147" s="16">
        <f t="shared" si="29"/>
        <v>14</v>
      </c>
      <c r="F147" s="17">
        <f t="shared" si="30"/>
        <v>4.9000000000000004</v>
      </c>
      <c r="G147" s="17">
        <f t="shared" si="31"/>
        <v>0</v>
      </c>
      <c r="H147" s="17">
        <f t="shared" si="32"/>
        <v>0</v>
      </c>
      <c r="I147" s="37">
        <f>IFERROR(VLOOKUP(C147,LastWeek!B:Q,8,FALSE),"")</f>
        <v>0</v>
      </c>
      <c r="J147" s="18">
        <v>0</v>
      </c>
      <c r="K147" s="18">
        <v>0</v>
      </c>
      <c r="L147" s="37">
        <f>IFERROR(VLOOKUP(C147,LastWeek!B:Q,11,FALSE),"")</f>
        <v>2902</v>
      </c>
      <c r="M147" s="18">
        <v>10902</v>
      </c>
      <c r="N147" s="19" t="s">
        <v>69</v>
      </c>
      <c r="O147" s="20" t="str">
        <f>IFERROR(VLOOKUP(C147,LastWeek!B:Q,13,FALSE),"")</f>
        <v>MP</v>
      </c>
      <c r="P147" s="16" t="str">
        <f>IFERROR(VLOOKUP(C147,LastWeek!B:Q,14,FALSE),"")</f>
        <v>Slow</v>
      </c>
      <c r="Q147" s="16" t="str">
        <f>IFERROR(VLOOKUP(C147,LastWeek!B:Q,15,FALSE),"")</f>
        <v>Sales</v>
      </c>
      <c r="R147" s="16"/>
      <c r="S147" s="38" t="str">
        <f>IFERROR(VLOOKUP(C147,LastWeek!B:Q,16,FALSE),"")</f>
        <v xml:space="preserve">cancel all PBK , Q4 already SR </v>
      </c>
      <c r="T147" s="18">
        <v>8000</v>
      </c>
      <c r="U147" s="18">
        <v>0</v>
      </c>
      <c r="V147" s="18">
        <v>2902</v>
      </c>
      <c r="W147" s="18">
        <v>0</v>
      </c>
      <c r="X147" s="21">
        <v>10902</v>
      </c>
      <c r="Y147" s="17">
        <v>26.9</v>
      </c>
      <c r="Z147" s="22">
        <v>9.4</v>
      </c>
      <c r="AA147" s="21">
        <v>776</v>
      </c>
      <c r="AB147" s="18">
        <v>2222</v>
      </c>
      <c r="AC147" s="23">
        <v>2.9</v>
      </c>
      <c r="AD147" s="24">
        <f t="shared" si="33"/>
        <v>150</v>
      </c>
      <c r="AE147" s="18">
        <v>10000</v>
      </c>
      <c r="AF147" s="18">
        <v>10000</v>
      </c>
      <c r="AG147" s="18">
        <v>0</v>
      </c>
      <c r="AH147" s="18">
        <v>0</v>
      </c>
      <c r="AI147" s="25">
        <v>0.48</v>
      </c>
      <c r="AJ147" s="6">
        <f t="shared" si="34"/>
        <v>0</v>
      </c>
      <c r="AK147" s="6">
        <f t="shared" si="35"/>
        <v>5232.96</v>
      </c>
      <c r="AL147" s="6">
        <f t="shared" si="36"/>
        <v>1392.96</v>
      </c>
      <c r="AM147" s="6">
        <f t="shared" si="37"/>
        <v>5232.96</v>
      </c>
      <c r="AN147" s="6">
        <v>0</v>
      </c>
      <c r="AO147" s="6">
        <v>10000</v>
      </c>
      <c r="AP147" s="6">
        <v>10000</v>
      </c>
      <c r="AQ147" s="6">
        <v>10000</v>
      </c>
      <c r="AR147" s="6">
        <v>10000</v>
      </c>
      <c r="AS147" s="6">
        <v>10000</v>
      </c>
      <c r="AT147" s="26">
        <v>3719</v>
      </c>
      <c r="AU147" s="15" t="s">
        <v>70</v>
      </c>
      <c r="AV147" s="15" t="s">
        <v>71</v>
      </c>
      <c r="AW147" s="39" t="str">
        <f t="shared" si="38"/>
        <v>G</v>
      </c>
      <c r="AX147" s="18">
        <f t="shared" si="39"/>
        <v>0</v>
      </c>
      <c r="AY147" s="20">
        <f t="shared" si="40"/>
        <v>103</v>
      </c>
      <c r="AZ147" s="34">
        <v>10000</v>
      </c>
      <c r="BA147" s="35">
        <f t="shared" si="41"/>
        <v>4800</v>
      </c>
    </row>
    <row r="148" spans="1:53" ht="16.5" customHeight="1" x14ac:dyDescent="0.2">
      <c r="A148">
        <v>5169</v>
      </c>
      <c r="B148" s="13" t="str">
        <f t="shared" si="28"/>
        <v>FCST</v>
      </c>
      <c r="C148" s="14" t="s">
        <v>163</v>
      </c>
      <c r="D148" s="15" t="s">
        <v>161</v>
      </c>
      <c r="E148" s="16" t="str">
        <f t="shared" si="29"/>
        <v>前八週無拉料</v>
      </c>
      <c r="F148" s="17">
        <f t="shared" si="30"/>
        <v>0</v>
      </c>
      <c r="G148" s="17" t="str">
        <f t="shared" si="31"/>
        <v>--</v>
      </c>
      <c r="H148" s="17">
        <f t="shared" si="32"/>
        <v>0</v>
      </c>
      <c r="I148" s="37">
        <f>IFERROR(VLOOKUP(C148,LastWeek!B:Q,8,FALSE),"")</f>
        <v>0</v>
      </c>
      <c r="J148" s="18">
        <v>0</v>
      </c>
      <c r="K148" s="18">
        <v>0</v>
      </c>
      <c r="L148" s="37">
        <f>IFERROR(VLOOKUP(C148,LastWeek!B:Q,11,FALSE),"")</f>
        <v>0</v>
      </c>
      <c r="M148" s="18">
        <v>0</v>
      </c>
      <c r="N148" s="19" t="s">
        <v>69</v>
      </c>
      <c r="O148" s="20" t="str">
        <f>IFERROR(VLOOKUP(C148,LastWeek!B:Q,13,FALSE),"")</f>
        <v>MP</v>
      </c>
      <c r="P148" s="16" t="str">
        <f>IFERROR(VLOOKUP(C148,LastWeek!B:Q,14,FALSE),"")</f>
        <v>Checking</v>
      </c>
      <c r="Q148" s="16" t="str">
        <f>IFERROR(VLOOKUP(C148,LastWeek!B:Q,15,FALSE),"")</f>
        <v>Sales</v>
      </c>
      <c r="R148" s="16"/>
      <c r="S148" s="38" t="str">
        <f>IFERROR(VLOOKUP(C148,LastWeek!B:Q,16,FALSE),"")</f>
        <v>FCST:3K/total</v>
      </c>
      <c r="T148" s="18">
        <v>0</v>
      </c>
      <c r="U148" s="18">
        <v>0</v>
      </c>
      <c r="V148" s="18">
        <v>0</v>
      </c>
      <c r="W148" s="18">
        <v>0</v>
      </c>
      <c r="X148" s="21">
        <v>0</v>
      </c>
      <c r="Y148" s="17" t="s">
        <v>66</v>
      </c>
      <c r="Z148" s="22">
        <v>0</v>
      </c>
      <c r="AA148" s="21">
        <v>0</v>
      </c>
      <c r="AB148" s="18">
        <v>333</v>
      </c>
      <c r="AC148" s="23" t="s">
        <v>82</v>
      </c>
      <c r="AD148" s="24" t="str">
        <f t="shared" si="33"/>
        <v>F</v>
      </c>
      <c r="AE148" s="18">
        <v>0</v>
      </c>
      <c r="AF148" s="18">
        <v>0</v>
      </c>
      <c r="AG148" s="18">
        <v>3000</v>
      </c>
      <c r="AH148" s="18">
        <v>0</v>
      </c>
      <c r="AI148" s="25">
        <v>0.57999999999999996</v>
      </c>
      <c r="AJ148" s="6">
        <f t="shared" si="34"/>
        <v>0</v>
      </c>
      <c r="AK148" s="6">
        <f t="shared" si="35"/>
        <v>0</v>
      </c>
      <c r="AL148" s="6">
        <f t="shared" si="36"/>
        <v>0</v>
      </c>
      <c r="AM148" s="6">
        <f t="shared" si="37"/>
        <v>0</v>
      </c>
      <c r="AN148" s="6" t="s">
        <v>66</v>
      </c>
      <c r="AO148" s="6" t="s">
        <v>66</v>
      </c>
      <c r="AP148" s="6" t="s">
        <v>66</v>
      </c>
      <c r="AQ148" s="6" t="s">
        <v>66</v>
      </c>
      <c r="AR148" s="6" t="s">
        <v>66</v>
      </c>
      <c r="AS148" s="6" t="s">
        <v>66</v>
      </c>
      <c r="AT148" s="26">
        <v>3719</v>
      </c>
      <c r="AU148" s="15" t="s">
        <v>70</v>
      </c>
      <c r="AV148" s="15" t="s">
        <v>71</v>
      </c>
      <c r="AW148" s="39" t="str">
        <f t="shared" si="38"/>
        <v>G</v>
      </c>
      <c r="AX148" s="18">
        <f t="shared" si="39"/>
        <v>0</v>
      </c>
      <c r="AY148" s="20">
        <f t="shared" si="40"/>
        <v>103</v>
      </c>
      <c r="AZ148" s="34">
        <v>0</v>
      </c>
      <c r="BA148" s="35">
        <f t="shared" si="41"/>
        <v>0</v>
      </c>
    </row>
    <row r="149" spans="1:53" ht="16.5" customHeight="1" x14ac:dyDescent="0.2">
      <c r="A149">
        <v>6453</v>
      </c>
      <c r="B149" s="13" t="str">
        <f t="shared" si="28"/>
        <v>FCST</v>
      </c>
      <c r="C149" s="14" t="s">
        <v>164</v>
      </c>
      <c r="D149" s="15" t="s">
        <v>165</v>
      </c>
      <c r="E149" s="16" t="str">
        <f t="shared" si="29"/>
        <v>前八週無拉料</v>
      </c>
      <c r="F149" s="17">
        <f t="shared" si="30"/>
        <v>0</v>
      </c>
      <c r="G149" s="17" t="str">
        <f t="shared" si="31"/>
        <v>--</v>
      </c>
      <c r="H149" s="17">
        <f t="shared" si="32"/>
        <v>0</v>
      </c>
      <c r="I149" s="37">
        <f>IFERROR(VLOOKUP(C149,LastWeek!B:Q,8,FALSE),"")</f>
        <v>0</v>
      </c>
      <c r="J149" s="18">
        <v>0</v>
      </c>
      <c r="K149" s="18">
        <v>0</v>
      </c>
      <c r="L149" s="37">
        <f>IFERROR(VLOOKUP(C149,LastWeek!B:Q,11,FALSE),"")</f>
        <v>0</v>
      </c>
      <c r="M149" s="18">
        <v>0</v>
      </c>
      <c r="N149" s="19" t="s">
        <v>69</v>
      </c>
      <c r="O149" s="20" t="str">
        <f>IFERROR(VLOOKUP(C149,LastWeek!B:Q,13,FALSE),"")</f>
        <v>MP</v>
      </c>
      <c r="P149" s="16" t="str">
        <f>IFERROR(VLOOKUP(C149,LastWeek!B:Q,14,FALSE),"")</f>
        <v>Checking</v>
      </c>
      <c r="Q149" s="16" t="str">
        <f>IFERROR(VLOOKUP(C149,LastWeek!B:Q,15,FALSE),"")</f>
        <v>Sales</v>
      </c>
      <c r="R149" s="16"/>
      <c r="S149" s="38" t="str">
        <f>IFERROR(VLOOKUP(C149,LastWeek!B:Q,16,FALSE),"")</f>
        <v>FCS:5K/M</v>
      </c>
      <c r="T149" s="18">
        <v>0</v>
      </c>
      <c r="U149" s="18">
        <v>0</v>
      </c>
      <c r="V149" s="18">
        <v>0</v>
      </c>
      <c r="W149" s="18">
        <v>0</v>
      </c>
      <c r="X149" s="21">
        <v>0</v>
      </c>
      <c r="Y149" s="17" t="s">
        <v>66</v>
      </c>
      <c r="Z149" s="22">
        <v>0</v>
      </c>
      <c r="AA149" s="21">
        <v>0</v>
      </c>
      <c r="AB149" s="18">
        <v>1644</v>
      </c>
      <c r="AC149" s="23" t="s">
        <v>82</v>
      </c>
      <c r="AD149" s="24" t="str">
        <f t="shared" si="33"/>
        <v>F</v>
      </c>
      <c r="AE149" s="18">
        <v>4500</v>
      </c>
      <c r="AF149" s="18">
        <v>5000</v>
      </c>
      <c r="AG149" s="18">
        <v>5300</v>
      </c>
      <c r="AH149" s="18">
        <v>5000</v>
      </c>
      <c r="AI149" s="25">
        <v>1.41</v>
      </c>
      <c r="AJ149" s="6">
        <f t="shared" si="34"/>
        <v>0</v>
      </c>
      <c r="AK149" s="6">
        <f t="shared" si="35"/>
        <v>0</v>
      </c>
      <c r="AL149" s="6">
        <f t="shared" si="36"/>
        <v>0</v>
      </c>
      <c r="AM149" s="6">
        <f t="shared" si="37"/>
        <v>0</v>
      </c>
      <c r="AN149" s="6" t="s">
        <v>66</v>
      </c>
      <c r="AO149" s="6" t="s">
        <v>66</v>
      </c>
      <c r="AP149" s="6" t="s">
        <v>66</v>
      </c>
      <c r="AQ149" s="6" t="s">
        <v>66</v>
      </c>
      <c r="AR149" s="6" t="s">
        <v>66</v>
      </c>
      <c r="AS149" s="6" t="s">
        <v>66</v>
      </c>
      <c r="AT149" s="26">
        <v>3715</v>
      </c>
      <c r="AU149" s="15" t="s">
        <v>70</v>
      </c>
      <c r="AV149" s="15" t="s">
        <v>71</v>
      </c>
      <c r="AW149" s="39" t="str">
        <f t="shared" si="38"/>
        <v>G</v>
      </c>
      <c r="AX149" s="18">
        <f t="shared" si="39"/>
        <v>0</v>
      </c>
      <c r="AY149" s="20">
        <f t="shared" si="40"/>
        <v>103</v>
      </c>
      <c r="AZ149" s="34">
        <v>0</v>
      </c>
      <c r="BA149" s="35">
        <f t="shared" si="41"/>
        <v>0</v>
      </c>
    </row>
    <row r="150" spans="1:53" ht="16.5" customHeight="1" x14ac:dyDescent="0.2">
      <c r="A150">
        <v>6472</v>
      </c>
      <c r="B150" s="13" t="str">
        <f t="shared" si="28"/>
        <v>FCST</v>
      </c>
      <c r="C150" s="14" t="s">
        <v>166</v>
      </c>
      <c r="D150" s="15" t="s">
        <v>165</v>
      </c>
      <c r="E150" s="16" t="str">
        <f t="shared" si="29"/>
        <v>前八週無拉料</v>
      </c>
      <c r="F150" s="17">
        <f t="shared" si="30"/>
        <v>0</v>
      </c>
      <c r="G150" s="17" t="str">
        <f t="shared" si="31"/>
        <v>--</v>
      </c>
      <c r="H150" s="17">
        <f t="shared" si="32"/>
        <v>0</v>
      </c>
      <c r="I150" s="37">
        <f>IFERROR(VLOOKUP(C150,LastWeek!B:Q,8,FALSE),"")</f>
        <v>0</v>
      </c>
      <c r="J150" s="18">
        <v>0</v>
      </c>
      <c r="K150" s="18">
        <v>0</v>
      </c>
      <c r="L150" s="37">
        <f>IFERROR(VLOOKUP(C150,LastWeek!B:Q,11,FALSE),"")</f>
        <v>0</v>
      </c>
      <c r="M150" s="18">
        <v>0</v>
      </c>
      <c r="N150" s="19" t="s">
        <v>69</v>
      </c>
      <c r="O150" s="20" t="str">
        <f>IFERROR(VLOOKUP(C150,LastWeek!B:Q,13,FALSE),"")</f>
        <v>MP</v>
      </c>
      <c r="P150" s="16" t="str">
        <f>IFERROR(VLOOKUP(C150,LastWeek!B:Q,14,FALSE),"")</f>
        <v>Checking</v>
      </c>
      <c r="Q150" s="16" t="str">
        <f>IFERROR(VLOOKUP(C150,LastWeek!B:Q,15,FALSE),"")</f>
        <v>Sales</v>
      </c>
      <c r="R150" s="16"/>
      <c r="S150" s="38" t="str">
        <f>IFERROR(VLOOKUP(C150,LastWeek!B:Q,16,FALSE),"")</f>
        <v>有出貨6000</v>
      </c>
      <c r="T150" s="18">
        <v>0</v>
      </c>
      <c r="U150" s="18">
        <v>0</v>
      </c>
      <c r="V150" s="18">
        <v>0</v>
      </c>
      <c r="W150" s="18">
        <v>0</v>
      </c>
      <c r="X150" s="21">
        <v>0</v>
      </c>
      <c r="Y150" s="17" t="s">
        <v>66</v>
      </c>
      <c r="Z150" s="22">
        <v>0</v>
      </c>
      <c r="AA150" s="21">
        <v>0</v>
      </c>
      <c r="AB150" s="18">
        <v>3344</v>
      </c>
      <c r="AC150" s="23" t="s">
        <v>82</v>
      </c>
      <c r="AD150" s="24" t="str">
        <f t="shared" si="33"/>
        <v>F</v>
      </c>
      <c r="AE150" s="18">
        <v>11600</v>
      </c>
      <c r="AF150" s="18">
        <v>17500</v>
      </c>
      <c r="AG150" s="18">
        <v>10000</v>
      </c>
      <c r="AH150" s="18">
        <v>5000</v>
      </c>
      <c r="AI150" s="25">
        <v>3.21</v>
      </c>
      <c r="AJ150" s="6">
        <f t="shared" si="34"/>
        <v>0</v>
      </c>
      <c r="AK150" s="6">
        <f t="shared" si="35"/>
        <v>0</v>
      </c>
      <c r="AL150" s="6">
        <f t="shared" si="36"/>
        <v>0</v>
      </c>
      <c r="AM150" s="6">
        <f t="shared" si="37"/>
        <v>0</v>
      </c>
      <c r="AN150" s="6" t="s">
        <v>66</v>
      </c>
      <c r="AO150" s="6" t="s">
        <v>66</v>
      </c>
      <c r="AP150" s="6" t="s">
        <v>66</v>
      </c>
      <c r="AQ150" s="6" t="s">
        <v>66</v>
      </c>
      <c r="AR150" s="6" t="s">
        <v>66</v>
      </c>
      <c r="AS150" s="6" t="s">
        <v>66</v>
      </c>
      <c r="AT150" s="26">
        <v>3715</v>
      </c>
      <c r="AU150" s="15" t="s">
        <v>70</v>
      </c>
      <c r="AV150" s="15" t="s">
        <v>71</v>
      </c>
      <c r="AW150" s="39" t="str">
        <f t="shared" si="38"/>
        <v>G</v>
      </c>
      <c r="AX150" s="18">
        <f t="shared" si="39"/>
        <v>0</v>
      </c>
      <c r="AY150" s="20">
        <f t="shared" si="40"/>
        <v>103</v>
      </c>
      <c r="AZ150" s="34">
        <v>0</v>
      </c>
      <c r="BA150" s="35">
        <f t="shared" si="41"/>
        <v>0</v>
      </c>
    </row>
    <row r="151" spans="1:53" ht="16.5" customHeight="1" x14ac:dyDescent="0.2">
      <c r="A151">
        <v>6470</v>
      </c>
      <c r="B151" s="13" t="str">
        <f t="shared" si="28"/>
        <v>Normal</v>
      </c>
      <c r="C151" s="14" t="s">
        <v>167</v>
      </c>
      <c r="D151" s="15" t="s">
        <v>168</v>
      </c>
      <c r="E151" s="16">
        <f t="shared" si="29"/>
        <v>7.2</v>
      </c>
      <c r="F151" s="17">
        <f t="shared" si="30"/>
        <v>14.8</v>
      </c>
      <c r="G151" s="17">
        <f t="shared" si="31"/>
        <v>5.2</v>
      </c>
      <c r="H151" s="17">
        <f t="shared" si="32"/>
        <v>10.5</v>
      </c>
      <c r="I151" s="37">
        <f>IFERROR(VLOOKUP(C151,LastWeek!B:Q,8,FALSE),"")</f>
        <v>270000</v>
      </c>
      <c r="J151" s="18">
        <v>150000</v>
      </c>
      <c r="K151" s="18">
        <v>0</v>
      </c>
      <c r="L151" s="37">
        <f>IFERROR(VLOOKUP(C151,LastWeek!B:Q,11,FALSE),"")</f>
        <v>96000</v>
      </c>
      <c r="M151" s="18">
        <v>210000</v>
      </c>
      <c r="N151" s="19" t="s">
        <v>69</v>
      </c>
      <c r="O151" s="20" t="str">
        <f>IFERROR(VLOOKUP(C151,LastWeek!B:Q,13,FALSE),"")</f>
        <v>MP</v>
      </c>
      <c r="P151" s="16" t="str">
        <f>IFERROR(VLOOKUP(C151,LastWeek!B:Q,14,FALSE),"")</f>
        <v>Checking</v>
      </c>
      <c r="Q151" s="16" t="str">
        <f>IFERROR(VLOOKUP(C151,LastWeek!B:Q,15,FALSE),"")</f>
        <v>Sales</v>
      </c>
      <c r="R151" s="16"/>
      <c r="S151" s="38" t="str">
        <f>IFERROR(VLOOKUP(C151,LastWeek!B:Q,16,FALSE),"")</f>
        <v>FCST:90K/M</v>
      </c>
      <c r="T151" s="18">
        <v>210000</v>
      </c>
      <c r="U151" s="18">
        <v>0</v>
      </c>
      <c r="V151" s="18">
        <v>0</v>
      </c>
      <c r="W151" s="18">
        <v>0</v>
      </c>
      <c r="X151" s="21">
        <v>360000</v>
      </c>
      <c r="Y151" s="17">
        <v>12.4</v>
      </c>
      <c r="Z151" s="22">
        <v>25.3</v>
      </c>
      <c r="AA151" s="21">
        <v>29014</v>
      </c>
      <c r="AB151" s="18">
        <v>14234</v>
      </c>
      <c r="AC151" s="23">
        <v>0.5</v>
      </c>
      <c r="AD151" s="24">
        <f t="shared" si="33"/>
        <v>100</v>
      </c>
      <c r="AE151" s="18">
        <v>45642</v>
      </c>
      <c r="AF151" s="18">
        <v>18163</v>
      </c>
      <c r="AG151" s="18">
        <v>64304</v>
      </c>
      <c r="AH151" s="18">
        <v>83935</v>
      </c>
      <c r="AI151" s="25">
        <v>6.3600000000000004E-2</v>
      </c>
      <c r="AJ151" s="6">
        <f t="shared" si="34"/>
        <v>9540</v>
      </c>
      <c r="AK151" s="6">
        <f t="shared" si="35"/>
        <v>13356</v>
      </c>
      <c r="AL151" s="6">
        <f t="shared" si="36"/>
        <v>0</v>
      </c>
      <c r="AM151" s="6">
        <f t="shared" si="37"/>
        <v>22896</v>
      </c>
      <c r="AN151" s="6">
        <v>60000</v>
      </c>
      <c r="AO151" s="6">
        <v>91149</v>
      </c>
      <c r="AP151" s="6">
        <v>91149</v>
      </c>
      <c r="AQ151" s="6">
        <v>91149</v>
      </c>
      <c r="AR151" s="6">
        <v>91149</v>
      </c>
      <c r="AS151" s="6">
        <v>91149</v>
      </c>
      <c r="AT151" s="26">
        <v>3715</v>
      </c>
      <c r="AU151" s="15" t="s">
        <v>70</v>
      </c>
      <c r="AV151" s="15" t="s">
        <v>71</v>
      </c>
      <c r="AW151" s="39" t="str">
        <f t="shared" si="38"/>
        <v>G</v>
      </c>
      <c r="AX151" s="18">
        <f t="shared" si="39"/>
        <v>0</v>
      </c>
      <c r="AY151" s="20">
        <f t="shared" si="40"/>
        <v>103</v>
      </c>
      <c r="AZ151" s="34">
        <v>0</v>
      </c>
      <c r="BA151" s="35">
        <f t="shared" si="41"/>
        <v>0</v>
      </c>
    </row>
    <row r="152" spans="1:53" ht="16.5" customHeight="1" x14ac:dyDescent="0.2">
      <c r="A152">
        <v>4151</v>
      </c>
      <c r="B152" s="13" t="str">
        <f t="shared" si="28"/>
        <v>None</v>
      </c>
      <c r="C152" s="14" t="s">
        <v>169</v>
      </c>
      <c r="D152" s="15" t="s">
        <v>165</v>
      </c>
      <c r="E152" s="16" t="str">
        <f t="shared" si="29"/>
        <v>前八週無拉料</v>
      </c>
      <c r="F152" s="17" t="str">
        <f t="shared" si="30"/>
        <v>--</v>
      </c>
      <c r="G152" s="17" t="str">
        <f t="shared" si="31"/>
        <v>--</v>
      </c>
      <c r="H152" s="17" t="str">
        <f t="shared" si="32"/>
        <v>--</v>
      </c>
      <c r="I152" s="37">
        <f>IFERROR(VLOOKUP(C152,LastWeek!B:Q,8,FALSE),"")</f>
        <v>0</v>
      </c>
      <c r="J152" s="18">
        <v>0</v>
      </c>
      <c r="K152" s="18">
        <v>0</v>
      </c>
      <c r="L152" s="37">
        <f>IFERROR(VLOOKUP(C152,LastWeek!B:Q,11,FALSE),"")</f>
        <v>0</v>
      </c>
      <c r="M152" s="18">
        <v>0</v>
      </c>
      <c r="N152" s="19" t="s">
        <v>66</v>
      </c>
      <c r="O152" s="20" t="str">
        <f>IFERROR(VLOOKUP(C152,LastWeek!B:Q,13,FALSE),"")</f>
        <v>New</v>
      </c>
      <c r="P152" s="16" t="str">
        <f>IFERROR(VLOOKUP(C152,LastWeek!B:Q,14,FALSE),"")</f>
        <v>Checking</v>
      </c>
      <c r="Q152" s="16" t="str">
        <f>IFERROR(VLOOKUP(C152,LastWeek!B:Q,15,FALSE),"")</f>
        <v>Sales</v>
      </c>
      <c r="R152" s="16"/>
      <c r="S152" s="38" t="str">
        <f>IFERROR(VLOOKUP(C152,LastWeek!B:Q,16,FALSE),"")</f>
        <v>有出貨2000</v>
      </c>
      <c r="T152" s="18">
        <v>0</v>
      </c>
      <c r="U152" s="18">
        <v>0</v>
      </c>
      <c r="V152" s="18">
        <v>0</v>
      </c>
      <c r="W152" s="18">
        <v>0</v>
      </c>
      <c r="X152" s="21">
        <v>0</v>
      </c>
      <c r="Y152" s="17" t="s">
        <v>66</v>
      </c>
      <c r="Z152" s="22" t="s">
        <v>66</v>
      </c>
      <c r="AA152" s="21">
        <v>0</v>
      </c>
      <c r="AB152" s="18" t="s">
        <v>66</v>
      </c>
      <c r="AC152" s="23" t="s">
        <v>86</v>
      </c>
      <c r="AD152" s="24" t="str">
        <f t="shared" si="33"/>
        <v>E</v>
      </c>
      <c r="AE152" s="18" t="s">
        <v>66</v>
      </c>
      <c r="AF152" s="18" t="s">
        <v>66</v>
      </c>
      <c r="AG152" s="18" t="s">
        <v>66</v>
      </c>
      <c r="AH152" s="18" t="s">
        <v>66</v>
      </c>
      <c r="AI152" s="25">
        <v>0.70089999999999997</v>
      </c>
      <c r="AJ152" s="6">
        <f t="shared" si="34"/>
        <v>0</v>
      </c>
      <c r="AK152" s="6">
        <f t="shared" si="35"/>
        <v>0</v>
      </c>
      <c r="AL152" s="6">
        <f t="shared" si="36"/>
        <v>0</v>
      </c>
      <c r="AM152" s="6">
        <f t="shared" si="37"/>
        <v>0</v>
      </c>
      <c r="AN152" s="6" t="s">
        <v>66</v>
      </c>
      <c r="AO152" s="6" t="s">
        <v>66</v>
      </c>
      <c r="AP152" s="6" t="s">
        <v>66</v>
      </c>
      <c r="AQ152" s="6" t="s">
        <v>66</v>
      </c>
      <c r="AR152" s="6" t="s">
        <v>66</v>
      </c>
      <c r="AS152" s="6" t="s">
        <v>66</v>
      </c>
      <c r="AT152" s="26">
        <v>3715</v>
      </c>
      <c r="AU152" s="15" t="s">
        <v>70</v>
      </c>
      <c r="AV152" s="15" t="s">
        <v>71</v>
      </c>
      <c r="AW152" s="39" t="str">
        <f t="shared" si="38"/>
        <v>G</v>
      </c>
      <c r="AX152" s="18">
        <f t="shared" si="39"/>
        <v>0</v>
      </c>
      <c r="AY152" s="20">
        <f t="shared" si="40"/>
        <v>103</v>
      </c>
      <c r="AZ152" s="34">
        <v>0</v>
      </c>
      <c r="BA152" s="35">
        <f t="shared" si="41"/>
        <v>0</v>
      </c>
    </row>
    <row r="153" spans="1:53" ht="16.5" customHeight="1" x14ac:dyDescent="0.2">
      <c r="A153">
        <v>4154</v>
      </c>
      <c r="B153" s="13" t="str">
        <f t="shared" si="28"/>
        <v>ZeroZero</v>
      </c>
      <c r="C153" s="14" t="s">
        <v>170</v>
      </c>
      <c r="D153" s="15" t="s">
        <v>165</v>
      </c>
      <c r="E153" s="16" t="str">
        <f t="shared" si="29"/>
        <v>前八週無拉料</v>
      </c>
      <c r="F153" s="17" t="str">
        <f t="shared" si="30"/>
        <v>--</v>
      </c>
      <c r="G153" s="17" t="str">
        <f t="shared" si="31"/>
        <v>--</v>
      </c>
      <c r="H153" s="17" t="str">
        <f t="shared" si="32"/>
        <v>--</v>
      </c>
      <c r="I153" s="37">
        <f>IFERROR(VLOOKUP(C153,LastWeek!B:Q,8,FALSE),"")</f>
        <v>0</v>
      </c>
      <c r="J153" s="18">
        <v>0</v>
      </c>
      <c r="K153" s="18">
        <v>0</v>
      </c>
      <c r="L153" s="37">
        <f>IFERROR(VLOOKUP(C153,LastWeek!B:Q,11,FALSE),"")</f>
        <v>0</v>
      </c>
      <c r="M153" s="18">
        <v>2000</v>
      </c>
      <c r="N153" s="19" t="s">
        <v>69</v>
      </c>
      <c r="O153" s="20" t="str">
        <f>IFERROR(VLOOKUP(C153,LastWeek!B:Q,13,FALSE),"")</f>
        <v>New</v>
      </c>
      <c r="P153" s="16" t="str">
        <f>IFERROR(VLOOKUP(C153,LastWeek!B:Q,14,FALSE),"")</f>
        <v>Checking</v>
      </c>
      <c r="Q153" s="16" t="str">
        <f>IFERROR(VLOOKUP(C153,LastWeek!B:Q,15,FALSE),"")</f>
        <v>Sales</v>
      </c>
      <c r="R153" s="16"/>
      <c r="S153" s="38" t="str">
        <f>IFERROR(VLOOKUP(C153,LastWeek!B:Q,16,FALSE),"")</f>
        <v>wait for CSR1025 MP</v>
      </c>
      <c r="T153" s="18">
        <v>2000</v>
      </c>
      <c r="U153" s="18">
        <v>0</v>
      </c>
      <c r="V153" s="18">
        <v>0</v>
      </c>
      <c r="W153" s="18">
        <v>0</v>
      </c>
      <c r="X153" s="21">
        <v>2000</v>
      </c>
      <c r="Y153" s="17" t="s">
        <v>66</v>
      </c>
      <c r="Z153" s="22" t="s">
        <v>66</v>
      </c>
      <c r="AA153" s="21">
        <v>0</v>
      </c>
      <c r="AB153" s="18" t="s">
        <v>66</v>
      </c>
      <c r="AC153" s="23" t="s">
        <v>86</v>
      </c>
      <c r="AD153" s="24" t="str">
        <f t="shared" si="33"/>
        <v>E</v>
      </c>
      <c r="AE153" s="18" t="s">
        <v>66</v>
      </c>
      <c r="AF153" s="18" t="s">
        <v>66</v>
      </c>
      <c r="AG153" s="18" t="s">
        <v>66</v>
      </c>
      <c r="AH153" s="18" t="s">
        <v>66</v>
      </c>
      <c r="AI153" s="25">
        <v>0</v>
      </c>
      <c r="AJ153" s="6">
        <f t="shared" si="34"/>
        <v>0</v>
      </c>
      <c r="AK153" s="6">
        <f t="shared" si="35"/>
        <v>0</v>
      </c>
      <c r="AL153" s="6">
        <f t="shared" si="36"/>
        <v>0</v>
      </c>
      <c r="AM153" s="6">
        <f t="shared" si="37"/>
        <v>0</v>
      </c>
      <c r="AN153" s="6" t="s">
        <v>66</v>
      </c>
      <c r="AO153" s="6" t="s">
        <v>66</v>
      </c>
      <c r="AP153" s="6" t="s">
        <v>66</v>
      </c>
      <c r="AQ153" s="6" t="s">
        <v>66</v>
      </c>
      <c r="AR153" s="6" t="s">
        <v>66</v>
      </c>
      <c r="AS153" s="6" t="s">
        <v>66</v>
      </c>
      <c r="AT153" s="26">
        <v>3715</v>
      </c>
      <c r="AU153" s="15" t="s">
        <v>70</v>
      </c>
      <c r="AV153" s="15" t="s">
        <v>71</v>
      </c>
      <c r="AW153" s="39" t="str">
        <f t="shared" si="38"/>
        <v>R</v>
      </c>
      <c r="AX153" s="18">
        <f t="shared" si="39"/>
        <v>0</v>
      </c>
      <c r="AY153" s="20">
        <f t="shared" si="40"/>
        <v>103</v>
      </c>
      <c r="AZ153" s="34">
        <v>0</v>
      </c>
      <c r="BA153" s="35">
        <f t="shared" si="41"/>
        <v>0</v>
      </c>
    </row>
    <row r="154" spans="1:53" ht="16.5" customHeight="1" x14ac:dyDescent="0.2">
      <c r="A154">
        <v>4202</v>
      </c>
      <c r="B154" s="13" t="str">
        <f t="shared" si="28"/>
        <v>OverStock</v>
      </c>
      <c r="C154" s="14" t="s">
        <v>172</v>
      </c>
      <c r="D154" s="15" t="s">
        <v>165</v>
      </c>
      <c r="E154" s="16">
        <f t="shared" si="29"/>
        <v>13.7</v>
      </c>
      <c r="F154" s="17">
        <f t="shared" si="30"/>
        <v>11.7</v>
      </c>
      <c r="G154" s="17">
        <f t="shared" si="31"/>
        <v>3.4</v>
      </c>
      <c r="H154" s="17">
        <f t="shared" si="32"/>
        <v>2.9</v>
      </c>
      <c r="I154" s="37">
        <f>IFERROR(VLOOKUP(C154,LastWeek!B:Q,8,FALSE),"")</f>
        <v>0</v>
      </c>
      <c r="J154" s="18">
        <v>6000</v>
      </c>
      <c r="K154" s="18">
        <v>6000</v>
      </c>
      <c r="L154" s="37">
        <f>IFERROR(VLOOKUP(C154,LastWeek!B:Q,11,FALSE),"")</f>
        <v>6000</v>
      </c>
      <c r="M154" s="18">
        <v>24000</v>
      </c>
      <c r="N154" s="19" t="s">
        <v>69</v>
      </c>
      <c r="O154" s="20" t="str">
        <f>IFERROR(VLOOKUP(C154,LastWeek!B:Q,13,FALSE),"")</f>
        <v>MP</v>
      </c>
      <c r="P154" s="16" t="str">
        <f>IFERROR(VLOOKUP(C154,LastWeek!B:Q,14,FALSE),"")</f>
        <v>Checking</v>
      </c>
      <c r="Q154" s="16" t="str">
        <f>IFERROR(VLOOKUP(C154,LastWeek!B:Q,15,FALSE),"")</f>
        <v>Sales</v>
      </c>
      <c r="R154" s="16"/>
      <c r="S154" s="38" t="str">
        <f>IFERROR(VLOOKUP(C154,LastWeek!B:Q,16,FALSE),"")</f>
        <v>有出貨6K</v>
      </c>
      <c r="T154" s="18">
        <v>24000</v>
      </c>
      <c r="U154" s="18">
        <v>0</v>
      </c>
      <c r="V154" s="18">
        <v>0</v>
      </c>
      <c r="W154" s="18">
        <v>0</v>
      </c>
      <c r="X154" s="21">
        <v>30000</v>
      </c>
      <c r="Y154" s="17">
        <v>17.100000000000001</v>
      </c>
      <c r="Z154" s="22">
        <v>14.7</v>
      </c>
      <c r="AA154" s="21">
        <v>1750</v>
      </c>
      <c r="AB154" s="18">
        <v>2044</v>
      </c>
      <c r="AC154" s="23">
        <v>1.2</v>
      </c>
      <c r="AD154" s="24">
        <f t="shared" si="33"/>
        <v>100</v>
      </c>
      <c r="AE154" s="18">
        <v>14500</v>
      </c>
      <c r="AF154" s="18">
        <v>3600</v>
      </c>
      <c r="AG154" s="18">
        <v>2300</v>
      </c>
      <c r="AH154" s="18">
        <v>7200</v>
      </c>
      <c r="AI154" s="25">
        <v>1.5238</v>
      </c>
      <c r="AJ154" s="6">
        <f t="shared" si="34"/>
        <v>9142.8000000000011</v>
      </c>
      <c r="AK154" s="6">
        <f t="shared" si="35"/>
        <v>36571.200000000004</v>
      </c>
      <c r="AL154" s="6">
        <f t="shared" si="36"/>
        <v>0</v>
      </c>
      <c r="AM154" s="6">
        <f t="shared" si="37"/>
        <v>45714</v>
      </c>
      <c r="AN154" s="6" t="s">
        <v>66</v>
      </c>
      <c r="AO154" s="6" t="s">
        <v>66</v>
      </c>
      <c r="AP154" s="6" t="s">
        <v>66</v>
      </c>
      <c r="AQ154" s="6" t="s">
        <v>66</v>
      </c>
      <c r="AR154" s="6" t="s">
        <v>66</v>
      </c>
      <c r="AS154" s="6" t="s">
        <v>66</v>
      </c>
      <c r="AT154" s="26">
        <v>3715</v>
      </c>
      <c r="AU154" s="15" t="s">
        <v>70</v>
      </c>
      <c r="AV154" s="15" t="s">
        <v>71</v>
      </c>
      <c r="AW154" s="39" t="str">
        <f t="shared" si="38"/>
        <v>G</v>
      </c>
      <c r="AX154" s="18">
        <f t="shared" si="39"/>
        <v>0</v>
      </c>
      <c r="AY154" s="20">
        <f t="shared" si="40"/>
        <v>103</v>
      </c>
      <c r="AZ154" s="34">
        <v>0</v>
      </c>
      <c r="BA154" s="35">
        <f t="shared" si="41"/>
        <v>0</v>
      </c>
    </row>
    <row r="155" spans="1:53" ht="16.5" customHeight="1" x14ac:dyDescent="0.2">
      <c r="A155">
        <v>4145</v>
      </c>
      <c r="B155" s="13" t="str">
        <f t="shared" si="28"/>
        <v>OverStock</v>
      </c>
      <c r="C155" s="14" t="s">
        <v>173</v>
      </c>
      <c r="D155" s="15" t="s">
        <v>165</v>
      </c>
      <c r="E155" s="16">
        <f t="shared" si="29"/>
        <v>10.7</v>
      </c>
      <c r="F155" s="17">
        <f t="shared" si="30"/>
        <v>6.3</v>
      </c>
      <c r="G155" s="17">
        <f t="shared" si="31"/>
        <v>22.9</v>
      </c>
      <c r="H155" s="17">
        <f t="shared" si="32"/>
        <v>13.4</v>
      </c>
      <c r="I155" s="37">
        <f>IFERROR(VLOOKUP(C155,LastWeek!B:Q,8,FALSE),"")</f>
        <v>300000</v>
      </c>
      <c r="J155" s="18">
        <v>400000</v>
      </c>
      <c r="K155" s="18">
        <v>300000</v>
      </c>
      <c r="L155" s="37">
        <f>IFERROR(VLOOKUP(C155,LastWeek!B:Q,11,FALSE),"")</f>
        <v>324000</v>
      </c>
      <c r="M155" s="18">
        <v>188000</v>
      </c>
      <c r="N155" s="19" t="s">
        <v>69</v>
      </c>
      <c r="O155" s="20" t="str">
        <f>IFERROR(VLOOKUP(C155,LastWeek!B:Q,13,FALSE),"")</f>
        <v>MP</v>
      </c>
      <c r="P155" s="16" t="str">
        <f>IFERROR(VLOOKUP(C155,LastWeek!B:Q,14,FALSE),"")</f>
        <v>Checking</v>
      </c>
      <c r="Q155" s="16" t="str">
        <f>IFERROR(VLOOKUP(C155,LastWeek!B:Q,15,FALSE),"")</f>
        <v>SalesPM</v>
      </c>
      <c r="R155" s="16"/>
      <c r="S155" s="38" t="str">
        <f>IFERROR(VLOOKUP(C155,LastWeek!B:Q,16,FALSE),"")</f>
        <v>FCST:80K/M</v>
      </c>
      <c r="T155" s="18">
        <v>188000</v>
      </c>
      <c r="U155" s="18">
        <v>0</v>
      </c>
      <c r="V155" s="18">
        <v>0</v>
      </c>
      <c r="W155" s="18">
        <v>0</v>
      </c>
      <c r="X155" s="21">
        <v>588000</v>
      </c>
      <c r="Y155" s="17">
        <v>39.299999999999997</v>
      </c>
      <c r="Z155" s="22">
        <v>23.1</v>
      </c>
      <c r="AA155" s="21">
        <v>17500</v>
      </c>
      <c r="AB155" s="18">
        <v>29776</v>
      </c>
      <c r="AC155" s="23">
        <v>1.7</v>
      </c>
      <c r="AD155" s="24">
        <f t="shared" si="33"/>
        <v>100</v>
      </c>
      <c r="AE155" s="18">
        <v>138638</v>
      </c>
      <c r="AF155" s="18">
        <v>55418</v>
      </c>
      <c r="AG155" s="18">
        <v>185170</v>
      </c>
      <c r="AH155" s="18">
        <v>119961</v>
      </c>
      <c r="AI155" s="25">
        <v>1</v>
      </c>
      <c r="AJ155" s="6">
        <f t="shared" si="34"/>
        <v>400000</v>
      </c>
      <c r="AK155" s="6">
        <f t="shared" si="35"/>
        <v>188000</v>
      </c>
      <c r="AL155" s="6">
        <f t="shared" si="36"/>
        <v>0</v>
      </c>
      <c r="AM155" s="6">
        <f t="shared" si="37"/>
        <v>588000</v>
      </c>
      <c r="AN155" s="6">
        <v>70000</v>
      </c>
      <c r="AO155" s="6">
        <v>100000</v>
      </c>
      <c r="AP155" s="6">
        <v>100000</v>
      </c>
      <c r="AQ155" s="6">
        <v>100000</v>
      </c>
      <c r="AR155" s="6">
        <v>100000</v>
      </c>
      <c r="AS155" s="6">
        <v>100000</v>
      </c>
      <c r="AT155" s="26">
        <v>3715</v>
      </c>
      <c r="AU155" s="15" t="s">
        <v>70</v>
      </c>
      <c r="AV155" s="15" t="s">
        <v>71</v>
      </c>
      <c r="AW155" s="39" t="str">
        <f t="shared" si="38"/>
        <v>G</v>
      </c>
      <c r="AX155" s="18">
        <f t="shared" si="39"/>
        <v>0</v>
      </c>
      <c r="AY155" s="20">
        <f t="shared" si="40"/>
        <v>103</v>
      </c>
      <c r="AZ155" s="34">
        <v>100000</v>
      </c>
      <c r="BA155" s="35">
        <f t="shared" si="41"/>
        <v>100000</v>
      </c>
    </row>
    <row r="156" spans="1:53" ht="16.5" customHeight="1" x14ac:dyDescent="0.2">
      <c r="A156">
        <v>4161</v>
      </c>
      <c r="B156" s="13" t="str">
        <f t="shared" si="28"/>
        <v>Normal</v>
      </c>
      <c r="C156" s="14" t="s">
        <v>179</v>
      </c>
      <c r="D156" s="15" t="s">
        <v>180</v>
      </c>
      <c r="E156" s="16">
        <f t="shared" si="29"/>
        <v>0</v>
      </c>
      <c r="F156" s="17" t="str">
        <f t="shared" si="30"/>
        <v>--</v>
      </c>
      <c r="G156" s="17">
        <f t="shared" si="31"/>
        <v>0</v>
      </c>
      <c r="H156" s="17" t="str">
        <f t="shared" si="32"/>
        <v>--</v>
      </c>
      <c r="I156" s="37">
        <f>IFERROR(VLOOKUP(C156,LastWeek!B:Q,8,FALSE),"")</f>
        <v>0</v>
      </c>
      <c r="J156" s="18">
        <v>0</v>
      </c>
      <c r="K156" s="18">
        <v>0</v>
      </c>
      <c r="L156" s="37">
        <f>IFERROR(VLOOKUP(C156,LastWeek!B:Q,11,FALSE),"")</f>
        <v>50376</v>
      </c>
      <c r="M156" s="18">
        <v>376</v>
      </c>
      <c r="N156" s="19" t="s">
        <v>176</v>
      </c>
      <c r="O156" s="20" t="str">
        <f>IFERROR(VLOOKUP(C156,LastWeek!B:Q,13,FALSE),"")</f>
        <v>MP</v>
      </c>
      <c r="P156" s="16" t="str">
        <f>IFERROR(VLOOKUP(C156,LastWeek!B:Q,14,FALSE),"")</f>
        <v>Checking</v>
      </c>
      <c r="Q156" s="16" t="str">
        <f>IFERROR(VLOOKUP(C156,LastWeek!B:Q,15,FALSE),"")</f>
        <v>Sales</v>
      </c>
      <c r="R156" s="16"/>
      <c r="S156" s="38" t="str">
        <f>IFERROR(VLOOKUP(C156,LastWeek!B:Q,16,FALSE),"")</f>
        <v>FCST:100K/M, wait Netgear approval</v>
      </c>
      <c r="T156" s="18">
        <v>376</v>
      </c>
      <c r="U156" s="18">
        <v>0</v>
      </c>
      <c r="V156" s="18">
        <v>0</v>
      </c>
      <c r="W156" s="18">
        <v>0</v>
      </c>
      <c r="X156" s="21">
        <v>376</v>
      </c>
      <c r="Y156" s="17">
        <v>0</v>
      </c>
      <c r="Z156" s="22" t="s">
        <v>66</v>
      </c>
      <c r="AA156" s="21">
        <v>24770</v>
      </c>
      <c r="AB156" s="18" t="s">
        <v>66</v>
      </c>
      <c r="AC156" s="23" t="s">
        <v>86</v>
      </c>
      <c r="AD156" s="24" t="str">
        <f t="shared" si="33"/>
        <v>E</v>
      </c>
      <c r="AE156" s="18" t="s">
        <v>66</v>
      </c>
      <c r="AF156" s="18" t="s">
        <v>66</v>
      </c>
      <c r="AG156" s="18" t="s">
        <v>66</v>
      </c>
      <c r="AH156" s="18" t="s">
        <v>66</v>
      </c>
      <c r="AI156" s="25">
        <v>2.4205000000000001</v>
      </c>
      <c r="AJ156" s="6">
        <f t="shared" si="34"/>
        <v>0</v>
      </c>
      <c r="AK156" s="6">
        <f t="shared" si="35"/>
        <v>910.10800000000006</v>
      </c>
      <c r="AL156" s="6">
        <f t="shared" si="36"/>
        <v>0</v>
      </c>
      <c r="AM156" s="6">
        <f t="shared" si="37"/>
        <v>910.10800000000006</v>
      </c>
      <c r="AN156" s="6">
        <v>60000</v>
      </c>
      <c r="AO156" s="6">
        <v>50000</v>
      </c>
      <c r="AP156" s="6">
        <v>50000</v>
      </c>
      <c r="AQ156" s="6">
        <v>50000</v>
      </c>
      <c r="AR156" s="6">
        <v>50000</v>
      </c>
      <c r="AS156" s="6">
        <v>50000</v>
      </c>
      <c r="AT156" s="26">
        <v>3715</v>
      </c>
      <c r="AU156" s="15" t="s">
        <v>70</v>
      </c>
      <c r="AV156" s="15" t="s">
        <v>71</v>
      </c>
      <c r="AW156" s="39" t="str">
        <f t="shared" si="38"/>
        <v>G</v>
      </c>
      <c r="AX156" s="18">
        <f t="shared" si="39"/>
        <v>0</v>
      </c>
      <c r="AY156" s="20">
        <f t="shared" si="40"/>
        <v>103</v>
      </c>
      <c r="AZ156" s="34">
        <v>0</v>
      </c>
      <c r="BA156" s="35">
        <f t="shared" si="41"/>
        <v>0</v>
      </c>
    </row>
    <row r="157" spans="1:53" ht="16.5" customHeight="1" x14ac:dyDescent="0.2">
      <c r="A157">
        <v>4140</v>
      </c>
      <c r="B157" s="13" t="str">
        <f t="shared" si="28"/>
        <v>Normal</v>
      </c>
      <c r="C157" s="14" t="s">
        <v>184</v>
      </c>
      <c r="D157" s="15" t="s">
        <v>183</v>
      </c>
      <c r="E157" s="16">
        <f t="shared" si="29"/>
        <v>0</v>
      </c>
      <c r="F157" s="17">
        <f t="shared" si="30"/>
        <v>0</v>
      </c>
      <c r="G157" s="17">
        <f t="shared" si="31"/>
        <v>0</v>
      </c>
      <c r="H157" s="17">
        <f t="shared" si="32"/>
        <v>0</v>
      </c>
      <c r="I157" s="37">
        <f>IFERROR(VLOOKUP(C157,LastWeek!B:Q,8,FALSE),"")</f>
        <v>0</v>
      </c>
      <c r="J157" s="18">
        <v>0</v>
      </c>
      <c r="K157" s="18">
        <v>0</v>
      </c>
      <c r="L157" s="37">
        <f>IFERROR(VLOOKUP(C157,LastWeek!B:Q,11,FALSE),"")</f>
        <v>0</v>
      </c>
      <c r="M157" s="18">
        <v>0</v>
      </c>
      <c r="N157" s="19" t="s">
        <v>69</v>
      </c>
      <c r="O157" s="20" t="str">
        <f>IFERROR(VLOOKUP(C157,LastWeek!B:Q,13,FALSE),"")</f>
        <v>MP</v>
      </c>
      <c r="P157" s="16" t="str">
        <f>IFERROR(VLOOKUP(C157,LastWeek!B:Q,14,FALSE),"")</f>
        <v>Checking</v>
      </c>
      <c r="Q157" s="16" t="str">
        <f>IFERROR(VLOOKUP(C157,LastWeek!B:Q,15,FALSE),"")</f>
        <v>SalesPM</v>
      </c>
      <c r="R157" s="16"/>
      <c r="S157" s="38" t="str">
        <f>IFERROR(VLOOKUP(C157,LastWeek!B:Q,16,FALSE),"")</f>
        <v>12月底會出貨30000</v>
      </c>
      <c r="T157" s="18">
        <v>0</v>
      </c>
      <c r="U157" s="18">
        <v>0</v>
      </c>
      <c r="V157" s="18">
        <v>0</v>
      </c>
      <c r="W157" s="18">
        <v>0</v>
      </c>
      <c r="X157" s="21">
        <v>0</v>
      </c>
      <c r="Y157" s="17">
        <v>0</v>
      </c>
      <c r="Z157" s="22">
        <v>0</v>
      </c>
      <c r="AA157" s="21">
        <v>3750</v>
      </c>
      <c r="AB157" s="18">
        <v>200</v>
      </c>
      <c r="AC157" s="23">
        <v>0.1</v>
      </c>
      <c r="AD157" s="24">
        <f t="shared" si="33"/>
        <v>50</v>
      </c>
      <c r="AE157" s="18">
        <v>0</v>
      </c>
      <c r="AF157" s="18">
        <v>1800</v>
      </c>
      <c r="AG157" s="18">
        <v>0</v>
      </c>
      <c r="AH157" s="18">
        <v>0</v>
      </c>
      <c r="AI157" s="25">
        <v>2.4230999999999998</v>
      </c>
      <c r="AJ157" s="6">
        <f t="shared" si="34"/>
        <v>0</v>
      </c>
      <c r="AK157" s="6">
        <f t="shared" si="35"/>
        <v>0</v>
      </c>
      <c r="AL157" s="6">
        <f t="shared" si="36"/>
        <v>0</v>
      </c>
      <c r="AM157" s="6">
        <f t="shared" si="37"/>
        <v>0</v>
      </c>
      <c r="AN157" s="6" t="s">
        <v>66</v>
      </c>
      <c r="AO157" s="6" t="s">
        <v>66</v>
      </c>
      <c r="AP157" s="6" t="s">
        <v>66</v>
      </c>
      <c r="AQ157" s="6" t="s">
        <v>66</v>
      </c>
      <c r="AR157" s="6" t="s">
        <v>66</v>
      </c>
      <c r="AS157" s="6" t="s">
        <v>66</v>
      </c>
      <c r="AT157" s="26">
        <v>3719</v>
      </c>
      <c r="AU157" s="15" t="s">
        <v>70</v>
      </c>
      <c r="AV157" s="15" t="s">
        <v>71</v>
      </c>
      <c r="AW157" s="39" t="str">
        <f t="shared" si="38"/>
        <v>G</v>
      </c>
      <c r="AX157" s="18">
        <f t="shared" si="39"/>
        <v>0</v>
      </c>
      <c r="AY157" s="20">
        <f t="shared" si="40"/>
        <v>103</v>
      </c>
      <c r="AZ157" s="34">
        <v>0</v>
      </c>
      <c r="BA157" s="35">
        <f t="shared" si="41"/>
        <v>0</v>
      </c>
    </row>
    <row r="158" spans="1:53" ht="16.5" customHeight="1" x14ac:dyDescent="0.2">
      <c r="A158">
        <v>4162</v>
      </c>
      <c r="B158" s="13" t="str">
        <f t="shared" si="28"/>
        <v>FCST</v>
      </c>
      <c r="C158" s="14" t="s">
        <v>187</v>
      </c>
      <c r="D158" s="15" t="s">
        <v>183</v>
      </c>
      <c r="E158" s="16" t="str">
        <f t="shared" si="29"/>
        <v>前八週無拉料</v>
      </c>
      <c r="F158" s="17">
        <f t="shared" si="30"/>
        <v>0</v>
      </c>
      <c r="G158" s="17" t="str">
        <f t="shared" si="31"/>
        <v>--</v>
      </c>
      <c r="H158" s="17">
        <f t="shared" si="32"/>
        <v>23.2</v>
      </c>
      <c r="I158" s="37">
        <f>IFERROR(VLOOKUP(C158,LastWeek!B:Q,8,FALSE),"")</f>
        <v>0</v>
      </c>
      <c r="J158" s="18">
        <v>5880</v>
      </c>
      <c r="K158" s="18">
        <v>5880</v>
      </c>
      <c r="L158" s="37">
        <f>IFERROR(VLOOKUP(C158,LastWeek!B:Q,11,FALSE),"")</f>
        <v>0</v>
      </c>
      <c r="M158" s="18">
        <v>0</v>
      </c>
      <c r="N158" s="19" t="s">
        <v>69</v>
      </c>
      <c r="O158" s="20" t="str">
        <f>IFERROR(VLOOKUP(C158,LastWeek!B:Q,13,FALSE),"")</f>
        <v>MP</v>
      </c>
      <c r="P158" s="16" t="str">
        <f>IFERROR(VLOOKUP(C158,LastWeek!B:Q,14,FALSE),"")</f>
        <v>Checking</v>
      </c>
      <c r="Q158" s="16" t="str">
        <f>IFERROR(VLOOKUP(C158,LastWeek!B:Q,15,FALSE),"")</f>
        <v>Sales</v>
      </c>
      <c r="R158" s="16"/>
      <c r="S158" s="38" t="str">
        <f>IFERROR(VLOOKUP(C158,LastWeek!B:Q,16,FALSE),"")</f>
        <v>customer no demand</v>
      </c>
      <c r="T158" s="18">
        <v>0</v>
      </c>
      <c r="U158" s="18">
        <v>0</v>
      </c>
      <c r="V158" s="18">
        <v>0</v>
      </c>
      <c r="W158" s="18">
        <v>0</v>
      </c>
      <c r="X158" s="21">
        <v>5880</v>
      </c>
      <c r="Y158" s="17" t="s">
        <v>66</v>
      </c>
      <c r="Z158" s="22">
        <v>23.2</v>
      </c>
      <c r="AA158" s="21">
        <v>0</v>
      </c>
      <c r="AB158" s="18">
        <v>253</v>
      </c>
      <c r="AC158" s="23" t="s">
        <v>82</v>
      </c>
      <c r="AD158" s="24" t="str">
        <f t="shared" si="33"/>
        <v>F</v>
      </c>
      <c r="AE158" s="18">
        <v>2275</v>
      </c>
      <c r="AF158" s="18">
        <v>0</v>
      </c>
      <c r="AG158" s="18">
        <v>2000</v>
      </c>
      <c r="AH158" s="18">
        <v>0</v>
      </c>
      <c r="AI158" s="25">
        <v>0</v>
      </c>
      <c r="AJ158" s="6">
        <f t="shared" si="34"/>
        <v>0</v>
      </c>
      <c r="AK158" s="6">
        <f t="shared" si="35"/>
        <v>0</v>
      </c>
      <c r="AL158" s="6">
        <f t="shared" si="36"/>
        <v>0</v>
      </c>
      <c r="AM158" s="6">
        <f t="shared" si="37"/>
        <v>0</v>
      </c>
      <c r="AN158" s="6" t="s">
        <v>66</v>
      </c>
      <c r="AO158" s="6" t="s">
        <v>66</v>
      </c>
      <c r="AP158" s="6" t="s">
        <v>66</v>
      </c>
      <c r="AQ158" s="6" t="s">
        <v>66</v>
      </c>
      <c r="AR158" s="6" t="s">
        <v>66</v>
      </c>
      <c r="AS158" s="6" t="s">
        <v>66</v>
      </c>
      <c r="AT158" s="26">
        <v>3719</v>
      </c>
      <c r="AU158" s="15" t="s">
        <v>70</v>
      </c>
      <c r="AV158" s="15" t="s">
        <v>71</v>
      </c>
      <c r="AW158" s="39" t="str">
        <f t="shared" si="38"/>
        <v>G</v>
      </c>
      <c r="AX158" s="18">
        <f t="shared" si="39"/>
        <v>0</v>
      </c>
      <c r="AY158" s="20">
        <f t="shared" si="40"/>
        <v>103</v>
      </c>
      <c r="AZ158" s="34">
        <v>0</v>
      </c>
      <c r="BA158" s="35">
        <f t="shared" si="41"/>
        <v>0</v>
      </c>
    </row>
    <row r="159" spans="1:53" ht="16.5" customHeight="1" x14ac:dyDescent="0.2">
      <c r="A159">
        <v>4163</v>
      </c>
      <c r="B159" s="13" t="str">
        <f t="shared" si="28"/>
        <v>Normal</v>
      </c>
      <c r="C159" s="14" t="s">
        <v>188</v>
      </c>
      <c r="D159" s="15" t="s">
        <v>183</v>
      </c>
      <c r="E159" s="16">
        <f t="shared" si="29"/>
        <v>0</v>
      </c>
      <c r="F159" s="17">
        <f t="shared" si="30"/>
        <v>0</v>
      </c>
      <c r="G159" s="17">
        <f t="shared" si="31"/>
        <v>12</v>
      </c>
      <c r="H159" s="17">
        <f t="shared" si="32"/>
        <v>100</v>
      </c>
      <c r="I159" s="37">
        <f>IFERROR(VLOOKUP(C159,LastWeek!B:Q,8,FALSE),"")</f>
        <v>0</v>
      </c>
      <c r="J159" s="18">
        <v>300</v>
      </c>
      <c r="K159" s="18">
        <v>300</v>
      </c>
      <c r="L159" s="37">
        <f>IFERROR(VLOOKUP(C159,LastWeek!B:Q,11,FALSE),"")</f>
        <v>0</v>
      </c>
      <c r="M159" s="18">
        <v>0</v>
      </c>
      <c r="N159" s="19" t="s">
        <v>66</v>
      </c>
      <c r="O159" s="20" t="str">
        <f>IFERROR(VLOOKUP(C159,LastWeek!B:Q,13,FALSE),"")</f>
        <v/>
      </c>
      <c r="P159" s="16" t="str">
        <f>IFERROR(VLOOKUP(C159,LastWeek!B:Q,14,FALSE),"")</f>
        <v/>
      </c>
      <c r="Q159" s="16" t="str">
        <f>IFERROR(VLOOKUP(C159,LastWeek!B:Q,15,FALSE),"")</f>
        <v/>
      </c>
      <c r="R159" s="16"/>
      <c r="S159" s="38" t="str">
        <f>IFERROR(VLOOKUP(C159,LastWeek!B:Q,16,FALSE),"")</f>
        <v/>
      </c>
      <c r="T159" s="18">
        <v>0</v>
      </c>
      <c r="U159" s="18">
        <v>0</v>
      </c>
      <c r="V159" s="18">
        <v>0</v>
      </c>
      <c r="W159" s="18">
        <v>0</v>
      </c>
      <c r="X159" s="21">
        <v>300</v>
      </c>
      <c r="Y159" s="17">
        <v>12</v>
      </c>
      <c r="Z159" s="22">
        <v>100</v>
      </c>
      <c r="AA159" s="21">
        <v>25</v>
      </c>
      <c r="AB159" s="18">
        <v>3</v>
      </c>
      <c r="AC159" s="23">
        <v>0.1</v>
      </c>
      <c r="AD159" s="24">
        <f t="shared" si="33"/>
        <v>50</v>
      </c>
      <c r="AE159" s="18">
        <v>31</v>
      </c>
      <c r="AF159" s="18">
        <v>0</v>
      </c>
      <c r="AG159" s="18">
        <v>0</v>
      </c>
      <c r="AH159" s="18">
        <v>0</v>
      </c>
      <c r="AI159" s="25">
        <v>1.2598</v>
      </c>
      <c r="AJ159" s="6">
        <f t="shared" si="34"/>
        <v>377.94</v>
      </c>
      <c r="AK159" s="6">
        <f t="shared" si="35"/>
        <v>0</v>
      </c>
      <c r="AL159" s="6">
        <f t="shared" si="36"/>
        <v>0</v>
      </c>
      <c r="AM159" s="6">
        <f t="shared" si="37"/>
        <v>377.94</v>
      </c>
      <c r="AN159" s="6" t="s">
        <v>66</v>
      </c>
      <c r="AO159" s="6" t="s">
        <v>66</v>
      </c>
      <c r="AP159" s="6" t="s">
        <v>66</v>
      </c>
      <c r="AQ159" s="6" t="s">
        <v>66</v>
      </c>
      <c r="AR159" s="6" t="s">
        <v>66</v>
      </c>
      <c r="AS159" s="6" t="s">
        <v>66</v>
      </c>
      <c r="AT159" s="26">
        <v>3719</v>
      </c>
      <c r="AU159" s="15" t="s">
        <v>70</v>
      </c>
      <c r="AV159" s="15" t="s">
        <v>71</v>
      </c>
      <c r="AW159" s="39" t="str">
        <f t="shared" si="38"/>
        <v>G</v>
      </c>
      <c r="AX159" s="18">
        <f t="shared" si="39"/>
        <v>0</v>
      </c>
      <c r="AY159" s="20">
        <f t="shared" si="40"/>
        <v>103</v>
      </c>
      <c r="AZ159" s="34">
        <v>0</v>
      </c>
      <c r="BA159" s="35">
        <f t="shared" si="41"/>
        <v>0</v>
      </c>
    </row>
    <row r="160" spans="1:53" ht="16.5" customHeight="1" x14ac:dyDescent="0.2">
      <c r="A160">
        <v>4195</v>
      </c>
      <c r="B160" s="13" t="str">
        <f t="shared" si="28"/>
        <v>Normal</v>
      </c>
      <c r="C160" s="14" t="s">
        <v>189</v>
      </c>
      <c r="D160" s="15" t="s">
        <v>183</v>
      </c>
      <c r="E160" s="16">
        <f t="shared" si="29"/>
        <v>9.4</v>
      </c>
      <c r="F160" s="17">
        <f t="shared" si="30"/>
        <v>176.3</v>
      </c>
      <c r="G160" s="17">
        <f t="shared" si="31"/>
        <v>0</v>
      </c>
      <c r="H160" s="17">
        <f t="shared" si="32"/>
        <v>0</v>
      </c>
      <c r="I160" s="37">
        <f>IFERROR(VLOOKUP(C160,LastWeek!B:Q,8,FALSE),"")</f>
        <v>0</v>
      </c>
      <c r="J160" s="18">
        <v>0</v>
      </c>
      <c r="K160" s="18">
        <v>0</v>
      </c>
      <c r="L160" s="37">
        <f>IFERROR(VLOOKUP(C160,LastWeek!B:Q,11,FALSE),"")</f>
        <v>35250</v>
      </c>
      <c r="M160" s="18">
        <v>35250</v>
      </c>
      <c r="N160" s="19" t="s">
        <v>69</v>
      </c>
      <c r="O160" s="20" t="str">
        <f>IFERROR(VLOOKUP(C160,LastWeek!B:Q,13,FALSE),"")</f>
        <v>MP</v>
      </c>
      <c r="P160" s="16" t="str">
        <f>IFERROR(VLOOKUP(C160,LastWeek!B:Q,14,FALSE),"")</f>
        <v>Checking</v>
      </c>
      <c r="Q160" s="16" t="str">
        <f>IFERROR(VLOOKUP(C160,LastWeek!B:Q,15,FALSE),"")</f>
        <v>SalesPM</v>
      </c>
      <c r="R160" s="16"/>
      <c r="S160" s="38" t="str">
        <f>IFERROR(VLOOKUP(C160,LastWeek!B:Q,16,FALSE),"")</f>
        <v>12月底會出貨30000</v>
      </c>
      <c r="T160" s="18">
        <v>35250</v>
      </c>
      <c r="U160" s="18">
        <v>0</v>
      </c>
      <c r="V160" s="18">
        <v>0</v>
      </c>
      <c r="W160" s="18">
        <v>0</v>
      </c>
      <c r="X160" s="21">
        <v>35250</v>
      </c>
      <c r="Y160" s="17">
        <v>9.4</v>
      </c>
      <c r="Z160" s="22">
        <v>176.3</v>
      </c>
      <c r="AA160" s="21">
        <v>3750</v>
      </c>
      <c r="AB160" s="18">
        <v>200</v>
      </c>
      <c r="AC160" s="23">
        <v>0.1</v>
      </c>
      <c r="AD160" s="24">
        <f t="shared" si="33"/>
        <v>50</v>
      </c>
      <c r="AE160" s="18">
        <v>0</v>
      </c>
      <c r="AF160" s="18">
        <v>1800</v>
      </c>
      <c r="AG160" s="18">
        <v>0</v>
      </c>
      <c r="AH160" s="18">
        <v>0</v>
      </c>
      <c r="AI160" s="25">
        <v>2.4891000000000001</v>
      </c>
      <c r="AJ160" s="6">
        <f t="shared" si="34"/>
        <v>0</v>
      </c>
      <c r="AK160" s="6">
        <f t="shared" si="35"/>
        <v>87740.775000000009</v>
      </c>
      <c r="AL160" s="6">
        <f t="shared" si="36"/>
        <v>0</v>
      </c>
      <c r="AM160" s="6">
        <f t="shared" si="37"/>
        <v>87740.775000000009</v>
      </c>
      <c r="AN160" s="6" t="s">
        <v>66</v>
      </c>
      <c r="AO160" s="6" t="s">
        <v>66</v>
      </c>
      <c r="AP160" s="6" t="s">
        <v>66</v>
      </c>
      <c r="AQ160" s="6" t="s">
        <v>66</v>
      </c>
      <c r="AR160" s="6" t="s">
        <v>66</v>
      </c>
      <c r="AS160" s="6" t="s">
        <v>66</v>
      </c>
      <c r="AT160" s="26">
        <v>3719</v>
      </c>
      <c r="AU160" s="15" t="s">
        <v>70</v>
      </c>
      <c r="AV160" s="15" t="s">
        <v>71</v>
      </c>
      <c r="AW160" s="39" t="str">
        <f t="shared" si="38"/>
        <v>G</v>
      </c>
      <c r="AX160" s="18">
        <f t="shared" si="39"/>
        <v>0</v>
      </c>
      <c r="AY160" s="20">
        <f t="shared" si="40"/>
        <v>103</v>
      </c>
      <c r="AZ160" s="34">
        <v>0</v>
      </c>
      <c r="BA160" s="35">
        <f t="shared" si="41"/>
        <v>0</v>
      </c>
    </row>
    <row r="161" spans="1:53" ht="16.5" customHeight="1" x14ac:dyDescent="0.2">
      <c r="A161">
        <v>4177</v>
      </c>
      <c r="B161" s="13" t="str">
        <f t="shared" si="28"/>
        <v>OverStock</v>
      </c>
      <c r="C161" s="14" t="s">
        <v>190</v>
      </c>
      <c r="D161" s="15" t="s">
        <v>183</v>
      </c>
      <c r="E161" s="16">
        <f t="shared" si="29"/>
        <v>8</v>
      </c>
      <c r="F161" s="17">
        <f t="shared" si="30"/>
        <v>5.7</v>
      </c>
      <c r="G161" s="17">
        <f t="shared" si="31"/>
        <v>9.1</v>
      </c>
      <c r="H161" s="17">
        <f t="shared" si="32"/>
        <v>6.5</v>
      </c>
      <c r="I161" s="37">
        <f>IFERROR(VLOOKUP(C161,LastWeek!B:Q,8,FALSE),"")</f>
        <v>5460</v>
      </c>
      <c r="J161" s="18">
        <v>2912</v>
      </c>
      <c r="K161" s="18">
        <v>2912</v>
      </c>
      <c r="L161" s="37">
        <f>IFERROR(VLOOKUP(C161,LastWeek!B:Q,11,FALSE),"")</f>
        <v>0</v>
      </c>
      <c r="M161" s="18">
        <v>2548</v>
      </c>
      <c r="N161" s="19" t="s">
        <v>69</v>
      </c>
      <c r="O161" s="20" t="str">
        <f>IFERROR(VLOOKUP(C161,LastWeek!B:Q,13,FALSE),"")</f>
        <v>MP</v>
      </c>
      <c r="P161" s="16" t="str">
        <f>IFERROR(VLOOKUP(C161,LastWeek!B:Q,14,FALSE),"")</f>
        <v>Checking</v>
      </c>
      <c r="Q161" s="16" t="str">
        <f>IFERROR(VLOOKUP(C161,LastWeek!B:Q,15,FALSE),"")</f>
        <v>Sales</v>
      </c>
      <c r="R161" s="16"/>
      <c r="S161" s="38" t="str">
        <f>IFERROR(VLOOKUP(C161,LastWeek!B:Q,16,FALSE),"")</f>
        <v>firm order</v>
      </c>
      <c r="T161" s="18">
        <v>2548</v>
      </c>
      <c r="U161" s="18">
        <v>0</v>
      </c>
      <c r="V161" s="18">
        <v>0</v>
      </c>
      <c r="W161" s="18">
        <v>0</v>
      </c>
      <c r="X161" s="21">
        <v>5460</v>
      </c>
      <c r="Y161" s="17">
        <v>17.100000000000001</v>
      </c>
      <c r="Z161" s="22">
        <v>12.3</v>
      </c>
      <c r="AA161" s="21">
        <v>319</v>
      </c>
      <c r="AB161" s="18">
        <v>445</v>
      </c>
      <c r="AC161" s="23">
        <v>1.4</v>
      </c>
      <c r="AD161" s="24">
        <f t="shared" si="33"/>
        <v>100</v>
      </c>
      <c r="AE161" s="18">
        <v>0</v>
      </c>
      <c r="AF161" s="18">
        <v>1456</v>
      </c>
      <c r="AG161" s="18">
        <v>2548</v>
      </c>
      <c r="AH161" s="18">
        <v>0</v>
      </c>
      <c r="AI161" s="25">
        <v>13.299200000000001</v>
      </c>
      <c r="AJ161" s="6">
        <f t="shared" si="34"/>
        <v>38727.270400000001</v>
      </c>
      <c r="AK161" s="6">
        <f t="shared" si="35"/>
        <v>33886.361600000004</v>
      </c>
      <c r="AL161" s="6">
        <f t="shared" si="36"/>
        <v>0</v>
      </c>
      <c r="AM161" s="6">
        <f t="shared" si="37"/>
        <v>72613.631999999998</v>
      </c>
      <c r="AN161" s="6" t="s">
        <v>66</v>
      </c>
      <c r="AO161" s="6" t="s">
        <v>66</v>
      </c>
      <c r="AP161" s="6" t="s">
        <v>66</v>
      </c>
      <c r="AQ161" s="6" t="s">
        <v>66</v>
      </c>
      <c r="AR161" s="6" t="s">
        <v>66</v>
      </c>
      <c r="AS161" s="6" t="s">
        <v>66</v>
      </c>
      <c r="AT161" s="26">
        <v>3719</v>
      </c>
      <c r="AU161" s="15" t="s">
        <v>70</v>
      </c>
      <c r="AV161" s="15" t="s">
        <v>71</v>
      </c>
      <c r="AW161" s="39" t="str">
        <f t="shared" si="38"/>
        <v>G</v>
      </c>
      <c r="AX161" s="18">
        <f t="shared" si="39"/>
        <v>0</v>
      </c>
      <c r="AY161" s="20">
        <f t="shared" si="40"/>
        <v>103</v>
      </c>
      <c r="AZ161" s="34">
        <v>0</v>
      </c>
      <c r="BA161" s="35">
        <f t="shared" si="41"/>
        <v>0</v>
      </c>
    </row>
    <row r="162" spans="1:53" ht="16.5" customHeight="1" x14ac:dyDescent="0.2">
      <c r="A162">
        <v>4224</v>
      </c>
      <c r="B162" s="13" t="str">
        <f t="shared" si="28"/>
        <v>ZeroZero</v>
      </c>
      <c r="C162" s="14" t="s">
        <v>191</v>
      </c>
      <c r="D162" s="15" t="s">
        <v>183</v>
      </c>
      <c r="E162" s="16" t="str">
        <f t="shared" si="29"/>
        <v>前八週無拉料</v>
      </c>
      <c r="F162" s="17" t="str">
        <f t="shared" si="30"/>
        <v>--</v>
      </c>
      <c r="G162" s="17" t="str">
        <f t="shared" si="31"/>
        <v>--</v>
      </c>
      <c r="H162" s="17" t="str">
        <f t="shared" si="32"/>
        <v>--</v>
      </c>
      <c r="I162" s="37">
        <f>IFERROR(VLOOKUP(C162,LastWeek!B:Q,8,FALSE),"")</f>
        <v>0</v>
      </c>
      <c r="J162" s="18">
        <v>20</v>
      </c>
      <c r="K162" s="18">
        <v>0</v>
      </c>
      <c r="L162" s="37">
        <f>IFERROR(VLOOKUP(C162,LastWeek!B:Q,11,FALSE),"")</f>
        <v>0</v>
      </c>
      <c r="M162" s="18">
        <v>0</v>
      </c>
      <c r="N162" s="19" t="s">
        <v>66</v>
      </c>
      <c r="O162" s="20" t="str">
        <f>IFERROR(VLOOKUP(C162,LastWeek!B:Q,13,FALSE),"")</f>
        <v/>
      </c>
      <c r="P162" s="16" t="str">
        <f>IFERROR(VLOOKUP(C162,LastWeek!B:Q,14,FALSE),"")</f>
        <v/>
      </c>
      <c r="Q162" s="16" t="str">
        <f>IFERROR(VLOOKUP(C162,LastWeek!B:Q,15,FALSE),"")</f>
        <v/>
      </c>
      <c r="R162" s="16"/>
      <c r="S162" s="38" t="str">
        <f>IFERROR(VLOOKUP(C162,LastWeek!B:Q,16,FALSE),"")</f>
        <v/>
      </c>
      <c r="T162" s="18">
        <v>0</v>
      </c>
      <c r="U162" s="18">
        <v>0</v>
      </c>
      <c r="V162" s="18">
        <v>0</v>
      </c>
      <c r="W162" s="18">
        <v>0</v>
      </c>
      <c r="X162" s="21">
        <v>20</v>
      </c>
      <c r="Y162" s="17" t="s">
        <v>66</v>
      </c>
      <c r="Z162" s="22" t="s">
        <v>66</v>
      </c>
      <c r="AA162" s="21">
        <v>0</v>
      </c>
      <c r="AB162" s="18" t="s">
        <v>66</v>
      </c>
      <c r="AC162" s="23" t="s">
        <v>86</v>
      </c>
      <c r="AD162" s="24" t="str">
        <f t="shared" si="33"/>
        <v>E</v>
      </c>
      <c r="AE162" s="18" t="s">
        <v>66</v>
      </c>
      <c r="AF162" s="18" t="s">
        <v>66</v>
      </c>
      <c r="AG162" s="18" t="s">
        <v>66</v>
      </c>
      <c r="AH162" s="18" t="s">
        <v>66</v>
      </c>
      <c r="AI162" s="25">
        <v>0</v>
      </c>
      <c r="AJ162" s="6">
        <f t="shared" si="34"/>
        <v>0</v>
      </c>
      <c r="AK162" s="6">
        <f t="shared" si="35"/>
        <v>0</v>
      </c>
      <c r="AL162" s="6">
        <f t="shared" si="36"/>
        <v>0</v>
      </c>
      <c r="AM162" s="6">
        <f t="shared" si="37"/>
        <v>0</v>
      </c>
      <c r="AN162" s="6" t="s">
        <v>66</v>
      </c>
      <c r="AO162" s="6" t="s">
        <v>66</v>
      </c>
      <c r="AP162" s="6" t="s">
        <v>66</v>
      </c>
      <c r="AQ162" s="6" t="s">
        <v>66</v>
      </c>
      <c r="AR162" s="6" t="s">
        <v>66</v>
      </c>
      <c r="AS162" s="6" t="s">
        <v>66</v>
      </c>
      <c r="AT162" s="26">
        <v>3719</v>
      </c>
      <c r="AU162" s="15" t="s">
        <v>70</v>
      </c>
      <c r="AV162" s="15" t="s">
        <v>71</v>
      </c>
      <c r="AW162" s="39" t="str">
        <f t="shared" si="38"/>
        <v>R</v>
      </c>
      <c r="AX162" s="18">
        <f t="shared" si="39"/>
        <v>0</v>
      </c>
      <c r="AY162" s="20">
        <f t="shared" si="40"/>
        <v>103</v>
      </c>
      <c r="AZ162" s="34">
        <v>0</v>
      </c>
      <c r="BA162" s="35">
        <f t="shared" si="41"/>
        <v>0</v>
      </c>
    </row>
    <row r="163" spans="1:53" ht="16.5" customHeight="1" x14ac:dyDescent="0.2">
      <c r="A163">
        <v>4185</v>
      </c>
      <c r="B163" s="13" t="str">
        <f t="shared" si="28"/>
        <v>OverStock</v>
      </c>
      <c r="C163" s="14" t="s">
        <v>193</v>
      </c>
      <c r="D163" s="15" t="s">
        <v>183</v>
      </c>
      <c r="E163" s="16">
        <f t="shared" si="29"/>
        <v>12</v>
      </c>
      <c r="F163" s="17">
        <f t="shared" si="30"/>
        <v>7.8</v>
      </c>
      <c r="G163" s="17">
        <f t="shared" si="31"/>
        <v>12</v>
      </c>
      <c r="H163" s="17">
        <f t="shared" si="32"/>
        <v>7.8</v>
      </c>
      <c r="I163" s="37">
        <f>IFERROR(VLOOKUP(C163,LastWeek!B:Q,8,FALSE),"")</f>
        <v>1008</v>
      </c>
      <c r="J163" s="18">
        <v>504</v>
      </c>
      <c r="K163" s="18">
        <v>504</v>
      </c>
      <c r="L163" s="37">
        <f>IFERROR(VLOOKUP(C163,LastWeek!B:Q,11,FALSE),"")</f>
        <v>0</v>
      </c>
      <c r="M163" s="18">
        <v>504</v>
      </c>
      <c r="N163" s="19" t="s">
        <v>69</v>
      </c>
      <c r="O163" s="20" t="str">
        <f>IFERROR(VLOOKUP(C163,LastWeek!B:Q,13,FALSE),"")</f>
        <v>MP</v>
      </c>
      <c r="P163" s="16" t="str">
        <f>IFERROR(VLOOKUP(C163,LastWeek!B:Q,14,FALSE),"")</f>
        <v>Checking</v>
      </c>
      <c r="Q163" s="16" t="str">
        <f>IFERROR(VLOOKUP(C163,LastWeek!B:Q,15,FALSE),"")</f>
        <v>Sales</v>
      </c>
      <c r="R163" s="16"/>
      <c r="S163" s="38" t="str">
        <f>IFERROR(VLOOKUP(C163,LastWeek!B:Q,16,FALSE),"")</f>
        <v>FCST:336/M</v>
      </c>
      <c r="T163" s="18">
        <v>504</v>
      </c>
      <c r="U163" s="18">
        <v>0</v>
      </c>
      <c r="V163" s="18">
        <v>0</v>
      </c>
      <c r="W163" s="18">
        <v>0</v>
      </c>
      <c r="X163" s="21">
        <v>1008</v>
      </c>
      <c r="Y163" s="17">
        <v>24</v>
      </c>
      <c r="Z163" s="22">
        <v>15.5</v>
      </c>
      <c r="AA163" s="21">
        <v>42</v>
      </c>
      <c r="AB163" s="18">
        <v>65</v>
      </c>
      <c r="AC163" s="23">
        <v>1.5</v>
      </c>
      <c r="AD163" s="24">
        <f t="shared" si="33"/>
        <v>100</v>
      </c>
      <c r="AE163" s="18">
        <v>331</v>
      </c>
      <c r="AF163" s="18">
        <v>199</v>
      </c>
      <c r="AG163" s="18">
        <v>276</v>
      </c>
      <c r="AH163" s="18">
        <v>619</v>
      </c>
      <c r="AI163" s="25">
        <v>30.24</v>
      </c>
      <c r="AJ163" s="6">
        <f t="shared" si="34"/>
        <v>15240.96</v>
      </c>
      <c r="AK163" s="6">
        <f t="shared" si="35"/>
        <v>15240.96</v>
      </c>
      <c r="AL163" s="6">
        <f t="shared" si="36"/>
        <v>0</v>
      </c>
      <c r="AM163" s="6">
        <f t="shared" si="37"/>
        <v>30481.919999999998</v>
      </c>
      <c r="AN163" s="6">
        <v>246</v>
      </c>
      <c r="AO163" s="6">
        <v>133</v>
      </c>
      <c r="AP163" s="6">
        <v>133</v>
      </c>
      <c r="AQ163" s="6">
        <v>133</v>
      </c>
      <c r="AR163" s="6">
        <v>133</v>
      </c>
      <c r="AS163" s="6">
        <v>133</v>
      </c>
      <c r="AT163" s="26">
        <v>3719</v>
      </c>
      <c r="AU163" s="15" t="s">
        <v>70</v>
      </c>
      <c r="AV163" s="15" t="s">
        <v>71</v>
      </c>
      <c r="AW163" s="39" t="str">
        <f t="shared" si="38"/>
        <v>G</v>
      </c>
      <c r="AX163" s="18">
        <f t="shared" si="39"/>
        <v>0</v>
      </c>
      <c r="AY163" s="20">
        <f t="shared" si="40"/>
        <v>103</v>
      </c>
      <c r="AZ163" s="34">
        <v>0</v>
      </c>
      <c r="BA163" s="35">
        <f t="shared" si="41"/>
        <v>0</v>
      </c>
    </row>
    <row r="164" spans="1:53" ht="16.5" customHeight="1" x14ac:dyDescent="0.2">
      <c r="A164">
        <v>4187</v>
      </c>
      <c r="B164" s="13" t="str">
        <f t="shared" si="28"/>
        <v>Normal</v>
      </c>
      <c r="C164" s="14" t="s">
        <v>194</v>
      </c>
      <c r="D164" s="15" t="s">
        <v>183</v>
      </c>
      <c r="E164" s="16">
        <f t="shared" si="29"/>
        <v>11.9</v>
      </c>
      <c r="F164" s="17">
        <f t="shared" si="30"/>
        <v>11.5</v>
      </c>
      <c r="G164" s="17">
        <f t="shared" si="31"/>
        <v>0</v>
      </c>
      <c r="H164" s="17">
        <f t="shared" si="32"/>
        <v>0</v>
      </c>
      <c r="I164" s="37">
        <f>IFERROR(VLOOKUP(C164,LastWeek!B:Q,8,FALSE),"")</f>
        <v>500</v>
      </c>
      <c r="J164" s="18">
        <v>0</v>
      </c>
      <c r="K164" s="18">
        <v>0</v>
      </c>
      <c r="L164" s="37">
        <f>IFERROR(VLOOKUP(C164,LastWeek!B:Q,11,FALSE),"")</f>
        <v>250</v>
      </c>
      <c r="M164" s="18">
        <v>750</v>
      </c>
      <c r="N164" s="19" t="s">
        <v>69</v>
      </c>
      <c r="O164" s="20" t="str">
        <f>IFERROR(VLOOKUP(C164,LastWeek!B:Q,13,FALSE),"")</f>
        <v>MP</v>
      </c>
      <c r="P164" s="16" t="str">
        <f>IFERROR(VLOOKUP(C164,LastWeek!B:Q,14,FALSE),"")</f>
        <v>Checking</v>
      </c>
      <c r="Q164" s="16" t="str">
        <f>IFERROR(VLOOKUP(C164,LastWeek!B:Q,15,FALSE),"")</f>
        <v>Sales</v>
      </c>
      <c r="R164" s="16"/>
      <c r="S164" s="38" t="str">
        <f>IFERROR(VLOOKUP(C164,LastWeek!B:Q,16,FALSE),"")</f>
        <v>fcst: 336/M</v>
      </c>
      <c r="T164" s="18">
        <v>750</v>
      </c>
      <c r="U164" s="18">
        <v>0</v>
      </c>
      <c r="V164" s="18">
        <v>0</v>
      </c>
      <c r="W164" s="18">
        <v>0</v>
      </c>
      <c r="X164" s="21">
        <v>750</v>
      </c>
      <c r="Y164" s="17">
        <v>11.9</v>
      </c>
      <c r="Z164" s="22">
        <v>11.5</v>
      </c>
      <c r="AA164" s="21">
        <v>63</v>
      </c>
      <c r="AB164" s="18">
        <v>65</v>
      </c>
      <c r="AC164" s="23">
        <v>1</v>
      </c>
      <c r="AD164" s="24">
        <f t="shared" si="33"/>
        <v>100</v>
      </c>
      <c r="AE164" s="18">
        <v>331</v>
      </c>
      <c r="AF164" s="18">
        <v>199</v>
      </c>
      <c r="AG164" s="18">
        <v>276</v>
      </c>
      <c r="AH164" s="18">
        <v>619</v>
      </c>
      <c r="AI164" s="25">
        <v>5.87</v>
      </c>
      <c r="AJ164" s="6">
        <f t="shared" si="34"/>
        <v>0</v>
      </c>
      <c r="AK164" s="6">
        <f t="shared" si="35"/>
        <v>4402.5</v>
      </c>
      <c r="AL164" s="6">
        <f t="shared" si="36"/>
        <v>0</v>
      </c>
      <c r="AM164" s="6">
        <f t="shared" si="37"/>
        <v>4402.5</v>
      </c>
      <c r="AN164" s="6" t="s">
        <v>66</v>
      </c>
      <c r="AO164" s="6" t="s">
        <v>66</v>
      </c>
      <c r="AP164" s="6" t="s">
        <v>66</v>
      </c>
      <c r="AQ164" s="6" t="s">
        <v>66</v>
      </c>
      <c r="AR164" s="6" t="s">
        <v>66</v>
      </c>
      <c r="AS164" s="6" t="s">
        <v>66</v>
      </c>
      <c r="AT164" s="26">
        <v>3719</v>
      </c>
      <c r="AU164" s="15" t="s">
        <v>70</v>
      </c>
      <c r="AV164" s="15" t="s">
        <v>71</v>
      </c>
      <c r="AW164" s="39" t="str">
        <f t="shared" si="38"/>
        <v>G</v>
      </c>
      <c r="AX164" s="18">
        <f t="shared" si="39"/>
        <v>0</v>
      </c>
      <c r="AY164" s="20">
        <f t="shared" si="40"/>
        <v>103</v>
      </c>
      <c r="AZ164" s="34">
        <v>0</v>
      </c>
      <c r="BA164" s="35">
        <f t="shared" si="41"/>
        <v>0</v>
      </c>
    </row>
    <row r="165" spans="1:53" ht="16.5" customHeight="1" x14ac:dyDescent="0.2">
      <c r="A165">
        <v>4193</v>
      </c>
      <c r="B165" s="13" t="str">
        <f t="shared" si="28"/>
        <v>FCST</v>
      </c>
      <c r="C165" s="14" t="s">
        <v>195</v>
      </c>
      <c r="D165" s="15" t="s">
        <v>175</v>
      </c>
      <c r="E165" s="16" t="str">
        <f t="shared" si="29"/>
        <v>前八週無拉料</v>
      </c>
      <c r="F165" s="17">
        <f t="shared" si="30"/>
        <v>0</v>
      </c>
      <c r="G165" s="17" t="str">
        <f t="shared" si="31"/>
        <v>--</v>
      </c>
      <c r="H165" s="17">
        <f t="shared" si="32"/>
        <v>30.7</v>
      </c>
      <c r="I165" s="37">
        <f>IFERROR(VLOOKUP(C165,LastWeek!B:Q,8,FALSE),"")</f>
        <v>10000</v>
      </c>
      <c r="J165" s="18">
        <v>7500</v>
      </c>
      <c r="K165" s="18">
        <v>2500</v>
      </c>
      <c r="L165" s="37">
        <f>IFERROR(VLOOKUP(C165,LastWeek!B:Q,11,FALSE),"")</f>
        <v>0</v>
      </c>
      <c r="M165" s="18">
        <v>0</v>
      </c>
      <c r="N165" s="19" t="s">
        <v>176</v>
      </c>
      <c r="O165" s="20" t="str">
        <f>IFERROR(VLOOKUP(C165,LastWeek!B:Q,13,FALSE),"")</f>
        <v>MP</v>
      </c>
      <c r="P165" s="16" t="str">
        <f>IFERROR(VLOOKUP(C165,LastWeek!B:Q,14,FALSE),"")</f>
        <v>Checking</v>
      </c>
      <c r="Q165" s="16" t="str">
        <f>IFERROR(VLOOKUP(C165,LastWeek!B:Q,15,FALSE),"")</f>
        <v>Sales</v>
      </c>
      <c r="R165" s="16"/>
      <c r="S165" s="38" t="str">
        <f>IFERROR(VLOOKUP(C165,LastWeek!B:Q,16,FALSE),"")</f>
        <v>FCST:2.5K in Mar</v>
      </c>
      <c r="T165" s="18">
        <v>0</v>
      </c>
      <c r="U165" s="18">
        <v>0</v>
      </c>
      <c r="V165" s="18">
        <v>0</v>
      </c>
      <c r="W165" s="18">
        <v>0</v>
      </c>
      <c r="X165" s="21">
        <v>7500</v>
      </c>
      <c r="Y165" s="17" t="s">
        <v>66</v>
      </c>
      <c r="Z165" s="22">
        <v>30.7</v>
      </c>
      <c r="AA165" s="21">
        <v>0</v>
      </c>
      <c r="AB165" s="18">
        <v>244</v>
      </c>
      <c r="AC165" s="23" t="s">
        <v>82</v>
      </c>
      <c r="AD165" s="24" t="str">
        <f t="shared" si="33"/>
        <v>F</v>
      </c>
      <c r="AE165" s="18">
        <v>2170</v>
      </c>
      <c r="AF165" s="18">
        <v>25</v>
      </c>
      <c r="AG165" s="18">
        <v>0</v>
      </c>
      <c r="AH165" s="18">
        <v>0</v>
      </c>
      <c r="AI165" s="25">
        <v>0.28499999999999998</v>
      </c>
      <c r="AJ165" s="6">
        <f t="shared" si="34"/>
        <v>2137.5</v>
      </c>
      <c r="AK165" s="6">
        <f t="shared" si="35"/>
        <v>0</v>
      </c>
      <c r="AL165" s="6">
        <f t="shared" si="36"/>
        <v>0</v>
      </c>
      <c r="AM165" s="6">
        <f t="shared" si="37"/>
        <v>2137.5</v>
      </c>
      <c r="AN165" s="6" t="s">
        <v>66</v>
      </c>
      <c r="AO165" s="6" t="s">
        <v>66</v>
      </c>
      <c r="AP165" s="6" t="s">
        <v>66</v>
      </c>
      <c r="AQ165" s="6" t="s">
        <v>66</v>
      </c>
      <c r="AR165" s="6" t="s">
        <v>66</v>
      </c>
      <c r="AS165" s="6" t="s">
        <v>66</v>
      </c>
      <c r="AT165" s="26">
        <v>3715</v>
      </c>
      <c r="AU165" s="15" t="s">
        <v>70</v>
      </c>
      <c r="AV165" s="15" t="s">
        <v>71</v>
      </c>
      <c r="AW165" s="39" t="str">
        <f t="shared" si="38"/>
        <v>G</v>
      </c>
      <c r="AX165" s="18">
        <f t="shared" si="39"/>
        <v>0</v>
      </c>
      <c r="AY165" s="20">
        <f t="shared" si="40"/>
        <v>103</v>
      </c>
      <c r="AZ165" s="34">
        <v>0</v>
      </c>
      <c r="BA165" s="35">
        <f t="shared" si="41"/>
        <v>0</v>
      </c>
    </row>
    <row r="166" spans="1:53" ht="16.5" customHeight="1" x14ac:dyDescent="0.2">
      <c r="A166">
        <v>9602</v>
      </c>
      <c r="B166" s="13" t="str">
        <f t="shared" si="28"/>
        <v>OverStock</v>
      </c>
      <c r="C166" s="14" t="s">
        <v>196</v>
      </c>
      <c r="D166" s="15" t="s">
        <v>183</v>
      </c>
      <c r="E166" s="16">
        <f t="shared" si="29"/>
        <v>19.5</v>
      </c>
      <c r="F166" s="17">
        <f t="shared" si="30"/>
        <v>68.599999999999994</v>
      </c>
      <c r="G166" s="17">
        <f t="shared" si="31"/>
        <v>2.7</v>
      </c>
      <c r="H166" s="17">
        <f t="shared" si="32"/>
        <v>9.4</v>
      </c>
      <c r="I166" s="37">
        <f>IFERROR(VLOOKUP(C166,LastWeek!B:Q,8,FALSE),"")</f>
        <v>6000</v>
      </c>
      <c r="J166" s="18">
        <v>5000</v>
      </c>
      <c r="K166" s="18">
        <v>5000</v>
      </c>
      <c r="L166" s="37">
        <f>IFERROR(VLOOKUP(C166,LastWeek!B:Q,11,FALSE),"")</f>
        <v>31000</v>
      </c>
      <c r="M166" s="18">
        <v>36500</v>
      </c>
      <c r="N166" s="19" t="s">
        <v>69</v>
      </c>
      <c r="O166" s="20" t="str">
        <f>IFERROR(VLOOKUP(C166,LastWeek!B:Q,13,FALSE),"")</f>
        <v>MP</v>
      </c>
      <c r="P166" s="16" t="str">
        <f>IFERROR(VLOOKUP(C166,LastWeek!B:Q,14,FALSE),"")</f>
        <v>Checking</v>
      </c>
      <c r="Q166" s="16" t="str">
        <f>IFERROR(VLOOKUP(C166,LastWeek!B:Q,15,FALSE),"")</f>
        <v>Sales</v>
      </c>
      <c r="R166" s="16"/>
      <c r="S166" s="38" t="str">
        <f>IFERROR(VLOOKUP(C166,LastWeek!B:Q,16,FALSE),"")</f>
        <v>FCSt:5K/M</v>
      </c>
      <c r="T166" s="18">
        <v>36500</v>
      </c>
      <c r="U166" s="18">
        <v>0</v>
      </c>
      <c r="V166" s="18">
        <v>0</v>
      </c>
      <c r="W166" s="18">
        <v>0</v>
      </c>
      <c r="X166" s="21">
        <v>41500</v>
      </c>
      <c r="Y166" s="17">
        <v>22.1</v>
      </c>
      <c r="Z166" s="22">
        <v>78</v>
      </c>
      <c r="AA166" s="21">
        <v>1875</v>
      </c>
      <c r="AB166" s="18">
        <v>532</v>
      </c>
      <c r="AC166" s="23">
        <v>0.3</v>
      </c>
      <c r="AD166" s="24">
        <f t="shared" si="33"/>
        <v>50</v>
      </c>
      <c r="AE166" s="18">
        <v>4320</v>
      </c>
      <c r="AF166" s="18">
        <v>432</v>
      </c>
      <c r="AG166" s="18">
        <v>9276</v>
      </c>
      <c r="AH166" s="18">
        <v>7096</v>
      </c>
      <c r="AI166" s="25">
        <v>0.19839999999999999</v>
      </c>
      <c r="AJ166" s="6">
        <f t="shared" si="34"/>
        <v>992</v>
      </c>
      <c r="AK166" s="6">
        <f t="shared" si="35"/>
        <v>7241.5999999999995</v>
      </c>
      <c r="AL166" s="6">
        <f t="shared" si="36"/>
        <v>0</v>
      </c>
      <c r="AM166" s="6">
        <f t="shared" si="37"/>
        <v>8233.6</v>
      </c>
      <c r="AN166" s="6" t="s">
        <v>66</v>
      </c>
      <c r="AO166" s="6" t="s">
        <v>66</v>
      </c>
      <c r="AP166" s="6" t="s">
        <v>66</v>
      </c>
      <c r="AQ166" s="6" t="s">
        <v>66</v>
      </c>
      <c r="AR166" s="6" t="s">
        <v>66</v>
      </c>
      <c r="AS166" s="6" t="s">
        <v>66</v>
      </c>
      <c r="AT166" s="26">
        <v>3719</v>
      </c>
      <c r="AU166" s="15" t="s">
        <v>70</v>
      </c>
      <c r="AV166" s="15" t="s">
        <v>71</v>
      </c>
      <c r="AW166" s="39" t="str">
        <f t="shared" si="38"/>
        <v>G</v>
      </c>
      <c r="AX166" s="18">
        <f t="shared" si="39"/>
        <v>0</v>
      </c>
      <c r="AY166" s="20">
        <f t="shared" si="40"/>
        <v>103</v>
      </c>
      <c r="AZ166" s="34">
        <v>0</v>
      </c>
      <c r="BA166" s="35">
        <f t="shared" si="41"/>
        <v>0</v>
      </c>
    </row>
    <row r="167" spans="1:53" ht="16.5" customHeight="1" x14ac:dyDescent="0.2">
      <c r="A167">
        <v>4138</v>
      </c>
      <c r="B167" s="13" t="str">
        <f t="shared" si="28"/>
        <v>None</v>
      </c>
      <c r="C167" s="14" t="s">
        <v>197</v>
      </c>
      <c r="D167" s="15" t="s">
        <v>183</v>
      </c>
      <c r="E167" s="16" t="str">
        <f t="shared" si="29"/>
        <v>前八週無拉料</v>
      </c>
      <c r="F167" s="17" t="str">
        <f t="shared" si="30"/>
        <v>--</v>
      </c>
      <c r="G167" s="17" t="str">
        <f t="shared" si="31"/>
        <v>--</v>
      </c>
      <c r="H167" s="17" t="str">
        <f t="shared" si="32"/>
        <v>--</v>
      </c>
      <c r="I167" s="37">
        <f>IFERROR(VLOOKUP(C167,LastWeek!B:Q,8,FALSE),"")</f>
        <v>0</v>
      </c>
      <c r="J167" s="18">
        <v>0</v>
      </c>
      <c r="K167" s="18">
        <v>0</v>
      </c>
      <c r="L167" s="37">
        <f>IFERROR(VLOOKUP(C167,LastWeek!B:Q,11,FALSE),"")</f>
        <v>0</v>
      </c>
      <c r="M167" s="18">
        <v>0</v>
      </c>
      <c r="N167" s="19" t="s">
        <v>69</v>
      </c>
      <c r="O167" s="20" t="str">
        <f>IFERROR(VLOOKUP(C167,LastWeek!B:Q,13,FALSE),"")</f>
        <v>MP</v>
      </c>
      <c r="P167" s="16" t="str">
        <f>IFERROR(VLOOKUP(C167,LastWeek!B:Q,14,FALSE),"")</f>
        <v>Checking</v>
      </c>
      <c r="Q167" s="16" t="str">
        <f>IFERROR(VLOOKUP(C167,LastWeek!B:Q,15,FALSE),"")</f>
        <v>Sales</v>
      </c>
      <c r="R167" s="16"/>
      <c r="S167" s="38" t="str">
        <f>IFERROR(VLOOKUP(C167,LastWeek!B:Q,16,FALSE),"")</f>
        <v>DELTA無庫存</v>
      </c>
      <c r="T167" s="18">
        <v>0</v>
      </c>
      <c r="U167" s="18">
        <v>0</v>
      </c>
      <c r="V167" s="18">
        <v>0</v>
      </c>
      <c r="W167" s="18">
        <v>0</v>
      </c>
      <c r="X167" s="21">
        <v>0</v>
      </c>
      <c r="Y167" s="17" t="s">
        <v>66</v>
      </c>
      <c r="Z167" s="22" t="s">
        <v>66</v>
      </c>
      <c r="AA167" s="21">
        <v>0</v>
      </c>
      <c r="AB167" s="18">
        <v>0</v>
      </c>
      <c r="AC167" s="23" t="s">
        <v>86</v>
      </c>
      <c r="AD167" s="24" t="str">
        <f t="shared" si="33"/>
        <v>E</v>
      </c>
      <c r="AE167" s="18">
        <v>0</v>
      </c>
      <c r="AF167" s="18">
        <v>0</v>
      </c>
      <c r="AG167" s="18">
        <v>0</v>
      </c>
      <c r="AH167" s="18">
        <v>0</v>
      </c>
      <c r="AI167" s="25">
        <v>1.1587000000000001</v>
      </c>
      <c r="AJ167" s="6">
        <f t="shared" si="34"/>
        <v>0</v>
      </c>
      <c r="AK167" s="6">
        <f t="shared" si="35"/>
        <v>0</v>
      </c>
      <c r="AL167" s="6">
        <f t="shared" si="36"/>
        <v>0</v>
      </c>
      <c r="AM167" s="6">
        <f t="shared" si="37"/>
        <v>0</v>
      </c>
      <c r="AN167" s="6" t="s">
        <v>66</v>
      </c>
      <c r="AO167" s="6" t="s">
        <v>66</v>
      </c>
      <c r="AP167" s="6" t="s">
        <v>66</v>
      </c>
      <c r="AQ167" s="6" t="s">
        <v>66</v>
      </c>
      <c r="AR167" s="6" t="s">
        <v>66</v>
      </c>
      <c r="AS167" s="6" t="s">
        <v>66</v>
      </c>
      <c r="AT167" s="26">
        <v>3719</v>
      </c>
      <c r="AU167" s="15" t="s">
        <v>70</v>
      </c>
      <c r="AV167" s="15" t="s">
        <v>71</v>
      </c>
      <c r="AW167" s="39" t="str">
        <f t="shared" si="38"/>
        <v>G</v>
      </c>
      <c r="AX167" s="18">
        <f t="shared" si="39"/>
        <v>0</v>
      </c>
      <c r="AY167" s="20">
        <f t="shared" si="40"/>
        <v>103</v>
      </c>
      <c r="AZ167" s="34">
        <v>0</v>
      </c>
      <c r="BA167" s="35">
        <f t="shared" si="41"/>
        <v>0</v>
      </c>
    </row>
    <row r="168" spans="1:53" ht="16.5" customHeight="1" x14ac:dyDescent="0.2">
      <c r="A168">
        <v>4166</v>
      </c>
      <c r="B168" s="13" t="str">
        <f t="shared" si="28"/>
        <v>OverStock</v>
      </c>
      <c r="C168" s="14" t="s">
        <v>198</v>
      </c>
      <c r="D168" s="15" t="s">
        <v>175</v>
      </c>
      <c r="E168" s="16">
        <f t="shared" si="29"/>
        <v>23.4</v>
      </c>
      <c r="F168" s="17">
        <f t="shared" si="30"/>
        <v>32.700000000000003</v>
      </c>
      <c r="G168" s="17">
        <f t="shared" si="31"/>
        <v>8</v>
      </c>
      <c r="H168" s="17">
        <f t="shared" si="32"/>
        <v>11.2</v>
      </c>
      <c r="I168" s="37">
        <f>IFERROR(VLOOKUP(C168,LastWeek!B:Q,8,FALSE),"")</f>
        <v>7500</v>
      </c>
      <c r="J168" s="18">
        <v>2500</v>
      </c>
      <c r="K168" s="18">
        <v>2500</v>
      </c>
      <c r="L168" s="37">
        <f>IFERROR(VLOOKUP(C168,LastWeek!B:Q,11,FALSE),"")</f>
        <v>2325</v>
      </c>
      <c r="M168" s="18">
        <v>7325</v>
      </c>
      <c r="N168" s="19" t="s">
        <v>176</v>
      </c>
      <c r="O168" s="20" t="str">
        <f>IFERROR(VLOOKUP(C168,LastWeek!B:Q,13,FALSE),"")</f>
        <v>MP</v>
      </c>
      <c r="P168" s="16" t="str">
        <f>IFERROR(VLOOKUP(C168,LastWeek!B:Q,14,FALSE),"")</f>
        <v>Checking</v>
      </c>
      <c r="Q168" s="16" t="str">
        <f>IFERROR(VLOOKUP(C168,LastWeek!B:Q,15,FALSE),"")</f>
        <v>Sales</v>
      </c>
      <c r="R168" s="16"/>
      <c r="S168" s="38" t="str">
        <f>IFERROR(VLOOKUP(C168,LastWeek!B:Q,16,FALSE),"")</f>
        <v>FCST:1K/M</v>
      </c>
      <c r="T168" s="18">
        <v>5000</v>
      </c>
      <c r="U168" s="18">
        <v>0</v>
      </c>
      <c r="V168" s="18">
        <v>2325</v>
      </c>
      <c r="W168" s="18">
        <v>0</v>
      </c>
      <c r="X168" s="21">
        <v>9825</v>
      </c>
      <c r="Y168" s="17">
        <v>31.4</v>
      </c>
      <c r="Z168" s="22">
        <v>43.9</v>
      </c>
      <c r="AA168" s="21">
        <v>313</v>
      </c>
      <c r="AB168" s="18">
        <v>224</v>
      </c>
      <c r="AC168" s="23">
        <v>0.7</v>
      </c>
      <c r="AD168" s="24">
        <f t="shared" si="33"/>
        <v>100</v>
      </c>
      <c r="AE168" s="18">
        <v>1003</v>
      </c>
      <c r="AF168" s="18">
        <v>1010</v>
      </c>
      <c r="AG168" s="18">
        <v>1010</v>
      </c>
      <c r="AH168" s="18">
        <v>0</v>
      </c>
      <c r="AI168" s="25">
        <v>0.1368</v>
      </c>
      <c r="AJ168" s="6">
        <f t="shared" si="34"/>
        <v>342</v>
      </c>
      <c r="AK168" s="6">
        <f t="shared" si="35"/>
        <v>1002.0600000000001</v>
      </c>
      <c r="AL168" s="6">
        <f t="shared" si="36"/>
        <v>318.06</v>
      </c>
      <c r="AM168" s="6">
        <f t="shared" si="37"/>
        <v>1344.06</v>
      </c>
      <c r="AN168" s="6">
        <v>0</v>
      </c>
      <c r="AO168" s="6">
        <v>1000</v>
      </c>
      <c r="AP168" s="6">
        <v>1000</v>
      </c>
      <c r="AQ168" s="6">
        <v>1000</v>
      </c>
      <c r="AR168" s="6">
        <v>1000</v>
      </c>
      <c r="AS168" s="6">
        <v>1000</v>
      </c>
      <c r="AT168" s="26">
        <v>3715</v>
      </c>
      <c r="AU168" s="15" t="s">
        <v>70</v>
      </c>
      <c r="AV168" s="15" t="s">
        <v>71</v>
      </c>
      <c r="AW168" s="39" t="str">
        <f t="shared" si="38"/>
        <v>G</v>
      </c>
      <c r="AX168" s="18">
        <f t="shared" si="39"/>
        <v>0</v>
      </c>
      <c r="AY168" s="20">
        <f t="shared" si="40"/>
        <v>103</v>
      </c>
      <c r="AZ168" s="34">
        <v>0</v>
      </c>
      <c r="BA168" s="35">
        <f t="shared" si="41"/>
        <v>0</v>
      </c>
    </row>
    <row r="169" spans="1:53" ht="16.5" customHeight="1" x14ac:dyDescent="0.2">
      <c r="A169">
        <v>9177</v>
      </c>
      <c r="B169" s="13" t="str">
        <f t="shared" si="28"/>
        <v>Normal</v>
      </c>
      <c r="C169" s="14" t="s">
        <v>200</v>
      </c>
      <c r="D169" s="15" t="s">
        <v>175</v>
      </c>
      <c r="E169" s="16">
        <f t="shared" si="29"/>
        <v>4.3</v>
      </c>
      <c r="F169" s="17" t="str">
        <f t="shared" si="30"/>
        <v>--</v>
      </c>
      <c r="G169" s="17">
        <f t="shared" si="31"/>
        <v>0</v>
      </c>
      <c r="H169" s="17" t="str">
        <f t="shared" si="32"/>
        <v>--</v>
      </c>
      <c r="I169" s="37">
        <f>IFERROR(VLOOKUP(C169,LastWeek!B:Q,8,FALSE),"")</f>
        <v>0</v>
      </c>
      <c r="J169" s="18">
        <v>0</v>
      </c>
      <c r="K169" s="18">
        <v>0</v>
      </c>
      <c r="L169" s="37">
        <f>IFERROR(VLOOKUP(C169,LastWeek!B:Q,11,FALSE),"")</f>
        <v>5626</v>
      </c>
      <c r="M169" s="18">
        <v>626</v>
      </c>
      <c r="N169" s="19" t="s">
        <v>176</v>
      </c>
      <c r="O169" s="20" t="str">
        <f>IFERROR(VLOOKUP(C169,LastWeek!B:Q,13,FALSE),"")</f>
        <v>MP</v>
      </c>
      <c r="P169" s="16" t="str">
        <f>IFERROR(VLOOKUP(C169,LastWeek!B:Q,14,FALSE),"")</f>
        <v>Checking</v>
      </c>
      <c r="Q169" s="16" t="str">
        <f>IFERROR(VLOOKUP(C169,LastWeek!B:Q,15,FALSE),"")</f>
        <v>Sales</v>
      </c>
      <c r="R169" s="16"/>
      <c r="S169" s="38" t="str">
        <f>IFERROR(VLOOKUP(C169,LastWeek!B:Q,16,FALSE),"")</f>
        <v>FCST:2K/M</v>
      </c>
      <c r="T169" s="18">
        <v>0</v>
      </c>
      <c r="U169" s="18">
        <v>0</v>
      </c>
      <c r="V169" s="18">
        <v>626</v>
      </c>
      <c r="W169" s="18">
        <v>0</v>
      </c>
      <c r="X169" s="21">
        <v>626</v>
      </c>
      <c r="Y169" s="17">
        <v>4.3</v>
      </c>
      <c r="Z169" s="22" t="s">
        <v>66</v>
      </c>
      <c r="AA169" s="21">
        <v>146</v>
      </c>
      <c r="AB169" s="18">
        <v>0</v>
      </c>
      <c r="AC169" s="23" t="s">
        <v>86</v>
      </c>
      <c r="AD169" s="24" t="str">
        <f t="shared" si="33"/>
        <v>E</v>
      </c>
      <c r="AE169" s="18">
        <v>0</v>
      </c>
      <c r="AF169" s="18">
        <v>0</v>
      </c>
      <c r="AG169" s="18">
        <v>0</v>
      </c>
      <c r="AH169" s="18">
        <v>0</v>
      </c>
      <c r="AI169" s="25">
        <v>0.1278</v>
      </c>
      <c r="AJ169" s="6">
        <f t="shared" si="34"/>
        <v>0</v>
      </c>
      <c r="AK169" s="6">
        <f t="shared" si="35"/>
        <v>80.002799999999993</v>
      </c>
      <c r="AL169" s="6">
        <f t="shared" si="36"/>
        <v>80.002799999999993</v>
      </c>
      <c r="AM169" s="6">
        <f t="shared" si="37"/>
        <v>80.002799999999993</v>
      </c>
      <c r="AN169" s="6" t="s">
        <v>66</v>
      </c>
      <c r="AO169" s="6" t="s">
        <v>66</v>
      </c>
      <c r="AP169" s="6" t="s">
        <v>66</v>
      </c>
      <c r="AQ169" s="6" t="s">
        <v>66</v>
      </c>
      <c r="AR169" s="6" t="s">
        <v>66</v>
      </c>
      <c r="AS169" s="6" t="s">
        <v>66</v>
      </c>
      <c r="AT169" s="26">
        <v>3715</v>
      </c>
      <c r="AU169" s="15" t="s">
        <v>70</v>
      </c>
      <c r="AV169" s="15" t="s">
        <v>71</v>
      </c>
      <c r="AW169" s="39" t="str">
        <f t="shared" si="38"/>
        <v>G</v>
      </c>
      <c r="AX169" s="18">
        <f t="shared" si="39"/>
        <v>0</v>
      </c>
      <c r="AY169" s="20">
        <f t="shared" si="40"/>
        <v>103</v>
      </c>
      <c r="AZ169" s="34">
        <v>0</v>
      </c>
      <c r="BA169" s="35">
        <f t="shared" si="41"/>
        <v>0</v>
      </c>
    </row>
    <row r="170" spans="1:53" ht="16.5" customHeight="1" x14ac:dyDescent="0.2">
      <c r="A170">
        <v>4198</v>
      </c>
      <c r="B170" s="13" t="str">
        <f t="shared" si="28"/>
        <v>OverStock</v>
      </c>
      <c r="C170" s="14" t="s">
        <v>201</v>
      </c>
      <c r="D170" s="15" t="s">
        <v>175</v>
      </c>
      <c r="E170" s="16">
        <f t="shared" si="29"/>
        <v>7.7</v>
      </c>
      <c r="F170" s="17">
        <f t="shared" si="30"/>
        <v>10</v>
      </c>
      <c r="G170" s="17">
        <f t="shared" si="31"/>
        <v>11.1</v>
      </c>
      <c r="H170" s="17">
        <f t="shared" si="32"/>
        <v>14.5</v>
      </c>
      <c r="I170" s="37">
        <f>IFERROR(VLOOKUP(C170,LastWeek!B:Q,8,FALSE),"")</f>
        <v>375000</v>
      </c>
      <c r="J170" s="18">
        <v>435000</v>
      </c>
      <c r="K170" s="18">
        <v>315000</v>
      </c>
      <c r="L170" s="37">
        <f>IFERROR(VLOOKUP(C170,LastWeek!B:Q,11,FALSE),"")</f>
        <v>296323</v>
      </c>
      <c r="M170" s="18">
        <v>302323</v>
      </c>
      <c r="N170" s="19" t="s">
        <v>176</v>
      </c>
      <c r="O170" s="20" t="str">
        <f>IFERROR(VLOOKUP(C170,LastWeek!B:Q,13,FALSE),"")</f>
        <v>MP</v>
      </c>
      <c r="P170" s="16" t="str">
        <f>IFERROR(VLOOKUP(C170,LastWeek!B:Q,14,FALSE),"")</f>
        <v>Checking</v>
      </c>
      <c r="Q170" s="16" t="str">
        <f>IFERROR(VLOOKUP(C170,LastWeek!B:Q,15,FALSE),"")</f>
        <v>Sales</v>
      </c>
      <c r="R170" s="16"/>
      <c r="S170" s="38" t="str">
        <f>IFERROR(VLOOKUP(C170,LastWeek!B:Q,16,FALSE),"")</f>
        <v>FCST:150K/M</v>
      </c>
      <c r="T170" s="18">
        <v>142180</v>
      </c>
      <c r="U170" s="18">
        <v>0</v>
      </c>
      <c r="V170" s="18">
        <v>160143</v>
      </c>
      <c r="W170" s="18">
        <v>0</v>
      </c>
      <c r="X170" s="21">
        <v>737323</v>
      </c>
      <c r="Y170" s="17">
        <v>18.8</v>
      </c>
      <c r="Z170" s="22">
        <v>24.5</v>
      </c>
      <c r="AA170" s="21">
        <v>39316</v>
      </c>
      <c r="AB170" s="18">
        <v>30096</v>
      </c>
      <c r="AC170" s="23">
        <v>0.8</v>
      </c>
      <c r="AD170" s="24">
        <f t="shared" si="33"/>
        <v>100</v>
      </c>
      <c r="AE170" s="18">
        <v>165307</v>
      </c>
      <c r="AF170" s="18">
        <v>73148</v>
      </c>
      <c r="AG170" s="18">
        <v>108366</v>
      </c>
      <c r="AH170" s="18">
        <v>132327</v>
      </c>
      <c r="AI170" s="25">
        <v>5.3600000000000002E-2</v>
      </c>
      <c r="AJ170" s="6">
        <f t="shared" si="34"/>
        <v>23316</v>
      </c>
      <c r="AK170" s="6">
        <f t="shared" si="35"/>
        <v>16204.5128</v>
      </c>
      <c r="AL170" s="6">
        <f t="shared" si="36"/>
        <v>8583.6648000000005</v>
      </c>
      <c r="AM170" s="6">
        <f t="shared" si="37"/>
        <v>39520.512800000004</v>
      </c>
      <c r="AN170" s="6">
        <v>140000</v>
      </c>
      <c r="AO170" s="6">
        <v>150000</v>
      </c>
      <c r="AP170" s="6">
        <v>150000</v>
      </c>
      <c r="AQ170" s="6">
        <v>150000</v>
      </c>
      <c r="AR170" s="6">
        <v>150000</v>
      </c>
      <c r="AS170" s="6">
        <v>150000</v>
      </c>
      <c r="AT170" s="26">
        <v>3715</v>
      </c>
      <c r="AU170" s="15" t="s">
        <v>70</v>
      </c>
      <c r="AV170" s="15" t="s">
        <v>71</v>
      </c>
      <c r="AW170" s="39" t="str">
        <f t="shared" si="38"/>
        <v>G</v>
      </c>
      <c r="AX170" s="18">
        <f t="shared" si="39"/>
        <v>0</v>
      </c>
      <c r="AY170" s="20">
        <f t="shared" si="40"/>
        <v>103</v>
      </c>
      <c r="AZ170" s="34">
        <v>0</v>
      </c>
      <c r="BA170" s="35">
        <f t="shared" si="41"/>
        <v>0</v>
      </c>
    </row>
    <row r="171" spans="1:53" ht="16.5" customHeight="1" x14ac:dyDescent="0.2">
      <c r="A171">
        <v>4225</v>
      </c>
      <c r="B171" s="13" t="str">
        <f t="shared" si="28"/>
        <v>Normal</v>
      </c>
      <c r="C171" s="14" t="s">
        <v>202</v>
      </c>
      <c r="D171" s="15" t="s">
        <v>175</v>
      </c>
      <c r="E171" s="16">
        <f t="shared" si="29"/>
        <v>5.5</v>
      </c>
      <c r="F171" s="17">
        <f t="shared" si="30"/>
        <v>6.1</v>
      </c>
      <c r="G171" s="17">
        <f t="shared" si="31"/>
        <v>9.6999999999999993</v>
      </c>
      <c r="H171" s="17">
        <f t="shared" si="32"/>
        <v>10.8</v>
      </c>
      <c r="I171" s="37">
        <f>IFERROR(VLOOKUP(C171,LastWeek!B:Q,8,FALSE),"")</f>
        <v>42000</v>
      </c>
      <c r="J171" s="18">
        <v>30000</v>
      </c>
      <c r="K171" s="18">
        <v>30000</v>
      </c>
      <c r="L171" s="37">
        <f>IFERROR(VLOOKUP(C171,LastWeek!B:Q,11,FALSE),"")</f>
        <v>10900</v>
      </c>
      <c r="M171" s="18">
        <v>16900</v>
      </c>
      <c r="N171" s="19" t="s">
        <v>176</v>
      </c>
      <c r="O171" s="20" t="str">
        <f>IFERROR(VLOOKUP(C171,LastWeek!B:Q,13,FALSE),"")</f>
        <v>MP</v>
      </c>
      <c r="P171" s="16" t="str">
        <f>IFERROR(VLOOKUP(C171,LastWeek!B:Q,14,FALSE),"")</f>
        <v>Checking</v>
      </c>
      <c r="Q171" s="16" t="str">
        <f>IFERROR(VLOOKUP(C171,LastWeek!B:Q,15,FALSE),"")</f>
        <v>Sales</v>
      </c>
      <c r="R171" s="16"/>
      <c r="S171" s="38" t="str">
        <f>IFERROR(VLOOKUP(C171,LastWeek!B:Q,16,FALSE),"")</f>
        <v>FCST:20K/M</v>
      </c>
      <c r="T171" s="18">
        <v>12000</v>
      </c>
      <c r="U171" s="18">
        <v>0</v>
      </c>
      <c r="V171" s="18">
        <v>4900</v>
      </c>
      <c r="W171" s="18">
        <v>0</v>
      </c>
      <c r="X171" s="21">
        <v>46900</v>
      </c>
      <c r="Y171" s="17">
        <v>15.2</v>
      </c>
      <c r="Z171" s="22">
        <v>16.899999999999999</v>
      </c>
      <c r="AA171" s="21">
        <v>3083</v>
      </c>
      <c r="AB171" s="18">
        <v>2773</v>
      </c>
      <c r="AC171" s="23">
        <v>0.9</v>
      </c>
      <c r="AD171" s="24">
        <f t="shared" si="33"/>
        <v>100</v>
      </c>
      <c r="AE171" s="18">
        <v>10310</v>
      </c>
      <c r="AF171" s="18">
        <v>5650</v>
      </c>
      <c r="AG171" s="18">
        <v>9748</v>
      </c>
      <c r="AH171" s="18">
        <v>10022</v>
      </c>
      <c r="AI171" s="25">
        <v>6.5100000000000005E-2</v>
      </c>
      <c r="AJ171" s="6">
        <f t="shared" si="34"/>
        <v>1953.0000000000002</v>
      </c>
      <c r="AK171" s="6">
        <f t="shared" si="35"/>
        <v>1100.19</v>
      </c>
      <c r="AL171" s="6">
        <f t="shared" si="36"/>
        <v>318.99</v>
      </c>
      <c r="AM171" s="6">
        <f t="shared" si="37"/>
        <v>3053.19</v>
      </c>
      <c r="AN171" s="6">
        <v>9000</v>
      </c>
      <c r="AO171" s="6">
        <v>9000</v>
      </c>
      <c r="AP171" s="6">
        <v>9000</v>
      </c>
      <c r="AQ171" s="6">
        <v>9000</v>
      </c>
      <c r="AR171" s="6">
        <v>9000</v>
      </c>
      <c r="AS171" s="6">
        <v>9000</v>
      </c>
      <c r="AT171" s="26">
        <v>3715</v>
      </c>
      <c r="AU171" s="15" t="s">
        <v>70</v>
      </c>
      <c r="AV171" s="15" t="s">
        <v>71</v>
      </c>
      <c r="AW171" s="39" t="str">
        <f t="shared" si="38"/>
        <v>G</v>
      </c>
      <c r="AX171" s="18">
        <f t="shared" si="39"/>
        <v>0</v>
      </c>
      <c r="AY171" s="20">
        <f t="shared" si="40"/>
        <v>103</v>
      </c>
      <c r="AZ171" s="34">
        <v>0</v>
      </c>
      <c r="BA171" s="35">
        <f t="shared" si="41"/>
        <v>0</v>
      </c>
    </row>
    <row r="172" spans="1:53" ht="16.5" customHeight="1" x14ac:dyDescent="0.2">
      <c r="A172">
        <v>4194</v>
      </c>
      <c r="B172" s="13" t="str">
        <f t="shared" si="28"/>
        <v>OverStock</v>
      </c>
      <c r="C172" s="14" t="s">
        <v>203</v>
      </c>
      <c r="D172" s="15" t="s">
        <v>175</v>
      </c>
      <c r="E172" s="16">
        <f t="shared" si="29"/>
        <v>4.0999999999999996</v>
      </c>
      <c r="F172" s="17">
        <f t="shared" si="30"/>
        <v>3.2</v>
      </c>
      <c r="G172" s="17">
        <f t="shared" si="31"/>
        <v>12.4</v>
      </c>
      <c r="H172" s="17">
        <f t="shared" si="32"/>
        <v>9.6999999999999993</v>
      </c>
      <c r="I172" s="37">
        <f>IFERROR(VLOOKUP(C172,LastWeek!B:Q,8,FALSE),"")</f>
        <v>45000</v>
      </c>
      <c r="J172" s="18">
        <v>48000</v>
      </c>
      <c r="K172" s="18">
        <v>39000</v>
      </c>
      <c r="L172" s="37">
        <f>IFERROR(VLOOKUP(C172,LastWeek!B:Q,11,FALSE),"")</f>
        <v>18728</v>
      </c>
      <c r="M172" s="18">
        <v>15728</v>
      </c>
      <c r="N172" s="19" t="s">
        <v>176</v>
      </c>
      <c r="O172" s="20" t="str">
        <f>IFERROR(VLOOKUP(C172,LastWeek!B:Q,13,FALSE),"")</f>
        <v>MP</v>
      </c>
      <c r="P172" s="16" t="str">
        <f>IFERROR(VLOOKUP(C172,LastWeek!B:Q,14,FALSE),"")</f>
        <v>Checking</v>
      </c>
      <c r="Q172" s="16" t="str">
        <f>IFERROR(VLOOKUP(C172,LastWeek!B:Q,15,FALSE),"")</f>
        <v>Sales</v>
      </c>
      <c r="R172" s="16"/>
      <c r="S172" s="38" t="str">
        <f>IFERROR(VLOOKUP(C172,LastWeek!B:Q,16,FALSE),"")</f>
        <v>FCST:20K/M</v>
      </c>
      <c r="T172" s="18">
        <v>9000</v>
      </c>
      <c r="U172" s="18">
        <v>0</v>
      </c>
      <c r="V172" s="18">
        <v>6728</v>
      </c>
      <c r="W172" s="18">
        <v>0</v>
      </c>
      <c r="X172" s="21">
        <v>63728</v>
      </c>
      <c r="Y172" s="17">
        <v>16.399999999999999</v>
      </c>
      <c r="Z172" s="22">
        <v>12.9</v>
      </c>
      <c r="AA172" s="21">
        <v>3881</v>
      </c>
      <c r="AB172" s="18">
        <v>4940</v>
      </c>
      <c r="AC172" s="23">
        <v>1.3</v>
      </c>
      <c r="AD172" s="24">
        <f t="shared" si="33"/>
        <v>100</v>
      </c>
      <c r="AE172" s="18">
        <v>27758</v>
      </c>
      <c r="AF172" s="18">
        <v>4600</v>
      </c>
      <c r="AG172" s="18">
        <v>14200</v>
      </c>
      <c r="AH172" s="18">
        <v>12110</v>
      </c>
      <c r="AI172" s="25">
        <v>7.8899999999999998E-2</v>
      </c>
      <c r="AJ172" s="6">
        <f t="shared" si="34"/>
        <v>3787.2</v>
      </c>
      <c r="AK172" s="6">
        <f t="shared" si="35"/>
        <v>1240.9392</v>
      </c>
      <c r="AL172" s="6">
        <f t="shared" si="36"/>
        <v>530.83920000000001</v>
      </c>
      <c r="AM172" s="6">
        <f t="shared" si="37"/>
        <v>5028.1391999999996</v>
      </c>
      <c r="AN172" s="6">
        <v>15000</v>
      </c>
      <c r="AO172" s="6">
        <v>15000</v>
      </c>
      <c r="AP172" s="6">
        <v>15000</v>
      </c>
      <c r="AQ172" s="6">
        <v>15000</v>
      </c>
      <c r="AR172" s="6">
        <v>15000</v>
      </c>
      <c r="AS172" s="6">
        <v>15000</v>
      </c>
      <c r="AT172" s="26">
        <v>3715</v>
      </c>
      <c r="AU172" s="15" t="s">
        <v>70</v>
      </c>
      <c r="AV172" s="15" t="s">
        <v>71</v>
      </c>
      <c r="AW172" s="39" t="str">
        <f t="shared" si="38"/>
        <v>G</v>
      </c>
      <c r="AX172" s="18">
        <f t="shared" si="39"/>
        <v>0</v>
      </c>
      <c r="AY172" s="20">
        <f t="shared" si="40"/>
        <v>103</v>
      </c>
      <c r="AZ172" s="34">
        <v>0</v>
      </c>
      <c r="BA172" s="35">
        <f t="shared" si="41"/>
        <v>0</v>
      </c>
    </row>
    <row r="173" spans="1:53" ht="16.5" customHeight="1" x14ac:dyDescent="0.2">
      <c r="A173">
        <v>4223</v>
      </c>
      <c r="B173" s="13" t="str">
        <f t="shared" si="28"/>
        <v>Normal</v>
      </c>
      <c r="C173" s="14" t="s">
        <v>204</v>
      </c>
      <c r="D173" s="15" t="s">
        <v>175</v>
      </c>
      <c r="E173" s="16">
        <f t="shared" si="29"/>
        <v>6.8</v>
      </c>
      <c r="F173" s="17">
        <f t="shared" si="30"/>
        <v>7.1</v>
      </c>
      <c r="G173" s="17">
        <f t="shared" si="31"/>
        <v>6.8</v>
      </c>
      <c r="H173" s="17">
        <f t="shared" si="32"/>
        <v>7.1</v>
      </c>
      <c r="I173" s="37">
        <f>IFERROR(VLOOKUP(C173,LastWeek!B:Q,8,FALSE),"")</f>
        <v>15000</v>
      </c>
      <c r="J173" s="18">
        <v>15000</v>
      </c>
      <c r="K173" s="18">
        <v>15000</v>
      </c>
      <c r="L173" s="37">
        <f>IFERROR(VLOOKUP(C173,LastWeek!B:Q,11,FALSE),"")</f>
        <v>48020</v>
      </c>
      <c r="M173" s="18">
        <v>15020</v>
      </c>
      <c r="N173" s="19" t="s">
        <v>176</v>
      </c>
      <c r="O173" s="20" t="str">
        <f>IFERROR(VLOOKUP(C173,LastWeek!B:Q,13,FALSE),"")</f>
        <v>MP</v>
      </c>
      <c r="P173" s="16" t="str">
        <f>IFERROR(VLOOKUP(C173,LastWeek!B:Q,14,FALSE),"")</f>
        <v>Checking</v>
      </c>
      <c r="Q173" s="16" t="str">
        <f>IFERROR(VLOOKUP(C173,LastWeek!B:Q,15,FALSE),"")</f>
        <v>Sales</v>
      </c>
      <c r="R173" s="16"/>
      <c r="S173" s="38" t="str">
        <f>IFERROR(VLOOKUP(C173,LastWeek!B:Q,16,FALSE),"")</f>
        <v>FCST:10K/M</v>
      </c>
      <c r="T173" s="18">
        <v>0</v>
      </c>
      <c r="U173" s="18">
        <v>0</v>
      </c>
      <c r="V173" s="18">
        <v>15020</v>
      </c>
      <c r="W173" s="18">
        <v>0</v>
      </c>
      <c r="X173" s="21">
        <v>30020</v>
      </c>
      <c r="Y173" s="17">
        <v>13.6</v>
      </c>
      <c r="Z173" s="22">
        <v>14.2</v>
      </c>
      <c r="AA173" s="21">
        <v>2210</v>
      </c>
      <c r="AB173" s="18">
        <v>2110</v>
      </c>
      <c r="AC173" s="23">
        <v>1</v>
      </c>
      <c r="AD173" s="24">
        <f t="shared" si="33"/>
        <v>100</v>
      </c>
      <c r="AE173" s="18">
        <v>12190</v>
      </c>
      <c r="AF173" s="18">
        <v>2740</v>
      </c>
      <c r="AG173" s="18">
        <v>11510</v>
      </c>
      <c r="AH173" s="18">
        <v>16330</v>
      </c>
      <c r="AI173" s="25">
        <v>7.7499999999999999E-2</v>
      </c>
      <c r="AJ173" s="6">
        <f t="shared" si="34"/>
        <v>1162.5</v>
      </c>
      <c r="AK173" s="6">
        <f t="shared" si="35"/>
        <v>1164.05</v>
      </c>
      <c r="AL173" s="6">
        <f t="shared" si="36"/>
        <v>1164.05</v>
      </c>
      <c r="AM173" s="6">
        <f t="shared" si="37"/>
        <v>2326.5500000000002</v>
      </c>
      <c r="AN173" s="6">
        <v>9000</v>
      </c>
      <c r="AO173" s="6">
        <v>9000</v>
      </c>
      <c r="AP173" s="6">
        <v>9000</v>
      </c>
      <c r="AQ173" s="6">
        <v>9000</v>
      </c>
      <c r="AR173" s="6">
        <v>9000</v>
      </c>
      <c r="AS173" s="6">
        <v>9000</v>
      </c>
      <c r="AT173" s="26">
        <v>3715</v>
      </c>
      <c r="AU173" s="15" t="s">
        <v>70</v>
      </c>
      <c r="AV173" s="15" t="s">
        <v>71</v>
      </c>
      <c r="AW173" s="39" t="str">
        <f t="shared" si="38"/>
        <v>G</v>
      </c>
      <c r="AX173" s="18">
        <f t="shared" si="39"/>
        <v>0</v>
      </c>
      <c r="AY173" s="20">
        <f t="shared" si="40"/>
        <v>103</v>
      </c>
      <c r="AZ173" s="34">
        <v>0</v>
      </c>
      <c r="BA173" s="35">
        <f t="shared" si="41"/>
        <v>0</v>
      </c>
    </row>
    <row r="174" spans="1:53" ht="16.5" customHeight="1" x14ac:dyDescent="0.2">
      <c r="A174">
        <v>9619</v>
      </c>
      <c r="B174" s="13" t="str">
        <f t="shared" si="28"/>
        <v>Normal</v>
      </c>
      <c r="C174" s="14" t="s">
        <v>205</v>
      </c>
      <c r="D174" s="15" t="s">
        <v>175</v>
      </c>
      <c r="E174" s="16">
        <f t="shared" si="29"/>
        <v>11.2</v>
      </c>
      <c r="F174" s="17">
        <f t="shared" si="30"/>
        <v>13.9</v>
      </c>
      <c r="G174" s="17">
        <f t="shared" si="31"/>
        <v>3.8</v>
      </c>
      <c r="H174" s="17">
        <f t="shared" si="32"/>
        <v>4.7</v>
      </c>
      <c r="I174" s="37">
        <f>IFERROR(VLOOKUP(C174,LastWeek!B:Q,8,FALSE),"")</f>
        <v>6000</v>
      </c>
      <c r="J174" s="18">
        <v>3000</v>
      </c>
      <c r="K174" s="18">
        <v>3000</v>
      </c>
      <c r="L174" s="37">
        <f>IFERROR(VLOOKUP(C174,LastWeek!B:Q,11,FALSE),"")</f>
        <v>5895</v>
      </c>
      <c r="M174" s="18">
        <v>8895</v>
      </c>
      <c r="N174" s="19" t="s">
        <v>176</v>
      </c>
      <c r="O174" s="20" t="str">
        <f>IFERROR(VLOOKUP(C174,LastWeek!B:Q,13,FALSE),"")</f>
        <v>MP</v>
      </c>
      <c r="P174" s="16" t="str">
        <f>IFERROR(VLOOKUP(C174,LastWeek!B:Q,14,FALSE),"")</f>
        <v>Checking</v>
      </c>
      <c r="Q174" s="16" t="str">
        <f>IFERROR(VLOOKUP(C174,LastWeek!B:Q,15,FALSE),"")</f>
        <v>Sales</v>
      </c>
      <c r="R174" s="16"/>
      <c r="S174" s="38" t="str">
        <f>IFERROR(VLOOKUP(C174,LastWeek!B:Q,16,FALSE),"")</f>
        <v>FCST:3K/M</v>
      </c>
      <c r="T174" s="18">
        <v>6500</v>
      </c>
      <c r="U174" s="18">
        <v>0</v>
      </c>
      <c r="V174" s="18">
        <v>2395</v>
      </c>
      <c r="W174" s="18">
        <v>0</v>
      </c>
      <c r="X174" s="21">
        <v>11895</v>
      </c>
      <c r="Y174" s="17">
        <v>14.9</v>
      </c>
      <c r="Z174" s="22">
        <v>18.600000000000001</v>
      </c>
      <c r="AA174" s="21">
        <v>796</v>
      </c>
      <c r="AB174" s="18">
        <v>641</v>
      </c>
      <c r="AC174" s="23">
        <v>0.8</v>
      </c>
      <c r="AD174" s="24">
        <f t="shared" si="33"/>
        <v>100</v>
      </c>
      <c r="AE174" s="18">
        <v>5775</v>
      </c>
      <c r="AF174" s="18">
        <v>0</v>
      </c>
      <c r="AG174" s="18">
        <v>0</v>
      </c>
      <c r="AH174" s="18">
        <v>0</v>
      </c>
      <c r="AI174" s="25">
        <v>8.0699999999999994E-2</v>
      </c>
      <c r="AJ174" s="6">
        <f t="shared" si="34"/>
        <v>242.1</v>
      </c>
      <c r="AK174" s="6">
        <f t="shared" si="35"/>
        <v>717.8264999999999</v>
      </c>
      <c r="AL174" s="6">
        <f t="shared" si="36"/>
        <v>193.2765</v>
      </c>
      <c r="AM174" s="6">
        <f t="shared" si="37"/>
        <v>959.92649999999992</v>
      </c>
      <c r="AN174" s="6" t="s">
        <v>66</v>
      </c>
      <c r="AO174" s="6" t="s">
        <v>66</v>
      </c>
      <c r="AP174" s="6" t="s">
        <v>66</v>
      </c>
      <c r="AQ174" s="6" t="s">
        <v>66</v>
      </c>
      <c r="AR174" s="6" t="s">
        <v>66</v>
      </c>
      <c r="AS174" s="6" t="s">
        <v>66</v>
      </c>
      <c r="AT174" s="26">
        <v>3715</v>
      </c>
      <c r="AU174" s="15" t="s">
        <v>70</v>
      </c>
      <c r="AV174" s="15" t="s">
        <v>71</v>
      </c>
      <c r="AW174" s="39" t="str">
        <f t="shared" si="38"/>
        <v>G</v>
      </c>
      <c r="AX174" s="18">
        <f t="shared" si="39"/>
        <v>0</v>
      </c>
      <c r="AY174" s="20">
        <f t="shared" si="40"/>
        <v>103</v>
      </c>
      <c r="AZ174" s="34">
        <v>0</v>
      </c>
      <c r="BA174" s="35">
        <f t="shared" si="41"/>
        <v>0</v>
      </c>
    </row>
    <row r="175" spans="1:53" ht="16.5" customHeight="1" x14ac:dyDescent="0.2">
      <c r="A175">
        <v>4204</v>
      </c>
      <c r="B175" s="13" t="str">
        <f t="shared" si="28"/>
        <v>OverStock</v>
      </c>
      <c r="C175" s="14" t="s">
        <v>206</v>
      </c>
      <c r="D175" s="15" t="s">
        <v>175</v>
      </c>
      <c r="E175" s="16">
        <f t="shared" si="29"/>
        <v>14</v>
      </c>
      <c r="F175" s="17">
        <f t="shared" si="30"/>
        <v>3.7</v>
      </c>
      <c r="G175" s="17">
        <f t="shared" si="31"/>
        <v>49.7</v>
      </c>
      <c r="H175" s="17">
        <f t="shared" si="32"/>
        <v>13.2</v>
      </c>
      <c r="I175" s="37">
        <f>IFERROR(VLOOKUP(C175,LastWeek!B:Q,8,FALSE),"")</f>
        <v>710000</v>
      </c>
      <c r="J175" s="18">
        <v>580000</v>
      </c>
      <c r="K175" s="18">
        <v>480000</v>
      </c>
      <c r="L175" s="37">
        <f>IFERROR(VLOOKUP(C175,LastWeek!B:Q,11,FALSE),"")</f>
        <v>208311</v>
      </c>
      <c r="M175" s="18">
        <v>163311</v>
      </c>
      <c r="N175" s="19" t="s">
        <v>176</v>
      </c>
      <c r="O175" s="20" t="str">
        <f>IFERROR(VLOOKUP(C175,LastWeek!B:Q,13,FALSE),"")</f>
        <v>MP</v>
      </c>
      <c r="P175" s="16" t="str">
        <f>IFERROR(VLOOKUP(C175,LastWeek!B:Q,14,FALSE),"")</f>
        <v>Checking</v>
      </c>
      <c r="Q175" s="16" t="str">
        <f>IFERROR(VLOOKUP(C175,LastWeek!B:Q,15,FALSE),"")</f>
        <v>Sales</v>
      </c>
      <c r="R175" s="16"/>
      <c r="S175" s="38" t="str">
        <f>IFERROR(VLOOKUP(C175,LastWeek!B:Q,16,FALSE),"")</f>
        <v>FCST:150K/M</v>
      </c>
      <c r="T175" s="18">
        <v>55000</v>
      </c>
      <c r="U175" s="18">
        <v>0</v>
      </c>
      <c r="V175" s="18">
        <v>108311</v>
      </c>
      <c r="W175" s="18">
        <v>0</v>
      </c>
      <c r="X175" s="21">
        <v>743311</v>
      </c>
      <c r="Y175" s="17">
        <v>63.7</v>
      </c>
      <c r="Z175" s="22">
        <v>17</v>
      </c>
      <c r="AA175" s="21">
        <v>11673</v>
      </c>
      <c r="AB175" s="18">
        <v>43846</v>
      </c>
      <c r="AC175" s="23">
        <v>3.8</v>
      </c>
      <c r="AD175" s="24">
        <f t="shared" si="33"/>
        <v>150</v>
      </c>
      <c r="AE175" s="18">
        <v>239923</v>
      </c>
      <c r="AF175" s="18">
        <v>47114</v>
      </c>
      <c r="AG175" s="18">
        <v>148056</v>
      </c>
      <c r="AH175" s="18">
        <v>192654</v>
      </c>
      <c r="AI175" s="25">
        <v>7.6300000000000007E-2</v>
      </c>
      <c r="AJ175" s="6">
        <f t="shared" si="34"/>
        <v>44254.000000000007</v>
      </c>
      <c r="AK175" s="6">
        <f t="shared" si="35"/>
        <v>12460.629300000001</v>
      </c>
      <c r="AL175" s="6">
        <f t="shared" si="36"/>
        <v>8264.1293000000005</v>
      </c>
      <c r="AM175" s="6">
        <f t="shared" si="37"/>
        <v>56714.629300000008</v>
      </c>
      <c r="AN175" s="6">
        <v>150000</v>
      </c>
      <c r="AO175" s="6">
        <v>150000</v>
      </c>
      <c r="AP175" s="6">
        <v>150000</v>
      </c>
      <c r="AQ175" s="6">
        <v>150000</v>
      </c>
      <c r="AR175" s="6">
        <v>150000</v>
      </c>
      <c r="AS175" s="6">
        <v>150000</v>
      </c>
      <c r="AT175" s="26">
        <v>3715</v>
      </c>
      <c r="AU175" s="15" t="s">
        <v>70</v>
      </c>
      <c r="AV175" s="15" t="s">
        <v>71</v>
      </c>
      <c r="AW175" s="39" t="str">
        <f t="shared" si="38"/>
        <v>G</v>
      </c>
      <c r="AX175" s="18">
        <f t="shared" si="39"/>
        <v>0</v>
      </c>
      <c r="AY175" s="20">
        <f t="shared" si="40"/>
        <v>103</v>
      </c>
      <c r="AZ175" s="34">
        <v>0</v>
      </c>
      <c r="BA175" s="35">
        <f t="shared" si="41"/>
        <v>0</v>
      </c>
    </row>
    <row r="176" spans="1:53" ht="16.5" customHeight="1" x14ac:dyDescent="0.2">
      <c r="A176">
        <v>4149</v>
      </c>
      <c r="B176" s="13" t="str">
        <f t="shared" si="28"/>
        <v>OverStock</v>
      </c>
      <c r="C176" s="14" t="s">
        <v>208</v>
      </c>
      <c r="D176" s="15" t="s">
        <v>175</v>
      </c>
      <c r="E176" s="16">
        <f t="shared" si="29"/>
        <v>7.8</v>
      </c>
      <c r="F176" s="17">
        <f t="shared" si="30"/>
        <v>7</v>
      </c>
      <c r="G176" s="17">
        <f t="shared" si="31"/>
        <v>12.7</v>
      </c>
      <c r="H176" s="17">
        <f t="shared" si="32"/>
        <v>11.3</v>
      </c>
      <c r="I176" s="37">
        <f>IFERROR(VLOOKUP(C176,LastWeek!B:Q,8,FALSE),"")</f>
        <v>290000</v>
      </c>
      <c r="J176" s="18">
        <v>200000</v>
      </c>
      <c r="K176" s="18">
        <v>140000</v>
      </c>
      <c r="L176" s="37">
        <f>IFERROR(VLOOKUP(C176,LastWeek!B:Q,11,FALSE),"")</f>
        <v>67890</v>
      </c>
      <c r="M176" s="18">
        <v>122890</v>
      </c>
      <c r="N176" s="19" t="s">
        <v>176</v>
      </c>
      <c r="O176" s="20" t="str">
        <f>IFERROR(VLOOKUP(C176,LastWeek!B:Q,13,FALSE),"")</f>
        <v>MP</v>
      </c>
      <c r="P176" s="16" t="str">
        <f>IFERROR(VLOOKUP(C176,LastWeek!B:Q,14,FALSE),"")</f>
        <v>Checking</v>
      </c>
      <c r="Q176" s="16" t="str">
        <f>IFERROR(VLOOKUP(C176,LastWeek!B:Q,15,FALSE),"")</f>
        <v>Sales</v>
      </c>
      <c r="R176" s="16"/>
      <c r="S176" s="38" t="str">
        <f>IFERROR(VLOOKUP(C176,LastWeek!B:Q,16,FALSE),"")</f>
        <v>FCST:100K/M</v>
      </c>
      <c r="T176" s="18">
        <v>55000</v>
      </c>
      <c r="U176" s="18">
        <v>0</v>
      </c>
      <c r="V176" s="18">
        <v>67890</v>
      </c>
      <c r="W176" s="18">
        <v>0</v>
      </c>
      <c r="X176" s="21">
        <v>322890</v>
      </c>
      <c r="Y176" s="17">
        <v>20.5</v>
      </c>
      <c r="Z176" s="22">
        <v>18.3</v>
      </c>
      <c r="AA176" s="21">
        <v>15786</v>
      </c>
      <c r="AB176" s="18">
        <v>17658</v>
      </c>
      <c r="AC176" s="23">
        <v>1.1000000000000001</v>
      </c>
      <c r="AD176" s="24">
        <f t="shared" si="33"/>
        <v>100</v>
      </c>
      <c r="AE176" s="18">
        <v>98163</v>
      </c>
      <c r="AF176" s="18">
        <v>8673</v>
      </c>
      <c r="AG176" s="18">
        <v>57522</v>
      </c>
      <c r="AH176" s="18">
        <v>79626</v>
      </c>
      <c r="AI176" s="25">
        <v>9.2299999999999993E-2</v>
      </c>
      <c r="AJ176" s="6">
        <f t="shared" si="34"/>
        <v>18460</v>
      </c>
      <c r="AK176" s="6">
        <f t="shared" si="35"/>
        <v>11342.746999999999</v>
      </c>
      <c r="AL176" s="6">
        <f t="shared" si="36"/>
        <v>6266.2469999999994</v>
      </c>
      <c r="AM176" s="6">
        <f t="shared" si="37"/>
        <v>29802.746999999999</v>
      </c>
      <c r="AN176" s="6">
        <v>90000</v>
      </c>
      <c r="AO176" s="6">
        <v>90000</v>
      </c>
      <c r="AP176" s="6">
        <v>90000</v>
      </c>
      <c r="AQ176" s="6">
        <v>90000</v>
      </c>
      <c r="AR176" s="6">
        <v>90000</v>
      </c>
      <c r="AS176" s="6">
        <v>90000</v>
      </c>
      <c r="AT176" s="26">
        <v>3715</v>
      </c>
      <c r="AU176" s="15" t="s">
        <v>70</v>
      </c>
      <c r="AV176" s="15" t="s">
        <v>71</v>
      </c>
      <c r="AW176" s="39" t="str">
        <f t="shared" si="38"/>
        <v>G</v>
      </c>
      <c r="AX176" s="18">
        <f t="shared" si="39"/>
        <v>0</v>
      </c>
      <c r="AY176" s="20">
        <f t="shared" si="40"/>
        <v>103</v>
      </c>
      <c r="AZ176" s="34">
        <v>0</v>
      </c>
      <c r="BA176" s="35">
        <f t="shared" si="41"/>
        <v>0</v>
      </c>
    </row>
    <row r="177" spans="1:53" ht="16.5" customHeight="1" x14ac:dyDescent="0.2">
      <c r="A177">
        <v>5163</v>
      </c>
      <c r="B177" s="13" t="str">
        <f t="shared" si="28"/>
        <v>OverStock</v>
      </c>
      <c r="C177" s="14" t="s">
        <v>211</v>
      </c>
      <c r="D177" s="15" t="s">
        <v>175</v>
      </c>
      <c r="E177" s="16">
        <f t="shared" si="29"/>
        <v>197.2</v>
      </c>
      <c r="F177" s="17">
        <f t="shared" si="30"/>
        <v>111.2</v>
      </c>
      <c r="G177" s="17">
        <f t="shared" si="31"/>
        <v>0</v>
      </c>
      <c r="H177" s="17">
        <f t="shared" si="32"/>
        <v>0</v>
      </c>
      <c r="I177" s="37">
        <f>IFERROR(VLOOKUP(C177,LastWeek!B:Q,8,FALSE),"")</f>
        <v>0</v>
      </c>
      <c r="J177" s="18">
        <v>0</v>
      </c>
      <c r="K177" s="18">
        <v>0</v>
      </c>
      <c r="L177" s="37">
        <f>IFERROR(VLOOKUP(C177,LastWeek!B:Q,11,FALSE),"")</f>
        <v>76505</v>
      </c>
      <c r="M177" s="18">
        <v>76505</v>
      </c>
      <c r="N177" s="19" t="s">
        <v>176</v>
      </c>
      <c r="O177" s="20" t="str">
        <f>IFERROR(VLOOKUP(C177,LastWeek!B:Q,13,FALSE),"")</f>
        <v>MP</v>
      </c>
      <c r="P177" s="16" t="str">
        <f>IFERROR(VLOOKUP(C177,LastWeek!B:Q,14,FALSE),"")</f>
        <v>Checking</v>
      </c>
      <c r="Q177" s="16" t="str">
        <f>IFERROR(VLOOKUP(C177,LastWeek!B:Q,15,FALSE),"")</f>
        <v>Sales</v>
      </c>
      <c r="R177" s="16"/>
      <c r="S177" s="38" t="str">
        <f>IFERROR(VLOOKUP(C177,LastWeek!B:Q,16,FALSE),"")</f>
        <v>FCST: 3K/M</v>
      </c>
      <c r="T177" s="18">
        <v>72500</v>
      </c>
      <c r="U177" s="18">
        <v>0</v>
      </c>
      <c r="V177" s="18">
        <v>4005</v>
      </c>
      <c r="W177" s="18">
        <v>0</v>
      </c>
      <c r="X177" s="21">
        <v>76505</v>
      </c>
      <c r="Y177" s="17">
        <v>197.2</v>
      </c>
      <c r="Z177" s="22">
        <v>111.2</v>
      </c>
      <c r="AA177" s="21">
        <v>388</v>
      </c>
      <c r="AB177" s="18">
        <v>688</v>
      </c>
      <c r="AC177" s="23">
        <v>1.8</v>
      </c>
      <c r="AD177" s="24">
        <f t="shared" si="33"/>
        <v>100</v>
      </c>
      <c r="AE177" s="18">
        <v>3964</v>
      </c>
      <c r="AF177" s="18">
        <v>1006</v>
      </c>
      <c r="AG177" s="18">
        <v>2682</v>
      </c>
      <c r="AH177" s="18">
        <v>890</v>
      </c>
      <c r="AI177" s="25">
        <v>0.11600000000000001</v>
      </c>
      <c r="AJ177" s="6">
        <f t="shared" si="34"/>
        <v>0</v>
      </c>
      <c r="AK177" s="6">
        <f t="shared" si="35"/>
        <v>8874.58</v>
      </c>
      <c r="AL177" s="6">
        <f t="shared" si="36"/>
        <v>464.58000000000004</v>
      </c>
      <c r="AM177" s="6">
        <f t="shared" si="37"/>
        <v>8874.58</v>
      </c>
      <c r="AN177" s="6">
        <v>3000</v>
      </c>
      <c r="AO177" s="6">
        <v>6000</v>
      </c>
      <c r="AP177" s="6">
        <v>6000</v>
      </c>
      <c r="AQ177" s="6">
        <v>6000</v>
      </c>
      <c r="AR177" s="6">
        <v>6000</v>
      </c>
      <c r="AS177" s="6">
        <v>6000</v>
      </c>
      <c r="AT177" s="26">
        <v>3715</v>
      </c>
      <c r="AU177" s="15" t="s">
        <v>70</v>
      </c>
      <c r="AV177" s="15" t="s">
        <v>71</v>
      </c>
      <c r="AW177" s="39" t="str">
        <f t="shared" si="38"/>
        <v>G</v>
      </c>
      <c r="AX177" s="18">
        <f t="shared" si="39"/>
        <v>0</v>
      </c>
      <c r="AY177" s="20">
        <f t="shared" si="40"/>
        <v>103</v>
      </c>
      <c r="AZ177" s="34">
        <v>0</v>
      </c>
      <c r="BA177" s="35">
        <f t="shared" si="41"/>
        <v>0</v>
      </c>
    </row>
    <row r="178" spans="1:53" ht="16.5" customHeight="1" x14ac:dyDescent="0.2">
      <c r="A178">
        <v>5162</v>
      </c>
      <c r="B178" s="13" t="str">
        <f t="shared" si="28"/>
        <v>OverStock</v>
      </c>
      <c r="C178" s="14" t="s">
        <v>216</v>
      </c>
      <c r="D178" s="15" t="s">
        <v>175</v>
      </c>
      <c r="E178" s="16">
        <f t="shared" si="29"/>
        <v>7.9</v>
      </c>
      <c r="F178" s="17">
        <f t="shared" si="30"/>
        <v>4.8</v>
      </c>
      <c r="G178" s="17">
        <f t="shared" si="31"/>
        <v>31.8</v>
      </c>
      <c r="H178" s="17">
        <f t="shared" si="32"/>
        <v>19.100000000000001</v>
      </c>
      <c r="I178" s="37">
        <f>IFERROR(VLOOKUP(C178,LastWeek!B:Q,8,FALSE),"")</f>
        <v>2670000</v>
      </c>
      <c r="J178" s="18">
        <v>2970000</v>
      </c>
      <c r="K178" s="18">
        <v>1080000</v>
      </c>
      <c r="L178" s="37">
        <f>IFERROR(VLOOKUP(C178,LastWeek!B:Q,11,FALSE),"")</f>
        <v>381279</v>
      </c>
      <c r="M178" s="18">
        <v>741279</v>
      </c>
      <c r="N178" s="19" t="s">
        <v>176</v>
      </c>
      <c r="O178" s="20" t="str">
        <f>IFERROR(VLOOKUP(C178,LastWeek!B:Q,13,FALSE),"")</f>
        <v>MP</v>
      </c>
      <c r="P178" s="16" t="str">
        <f>IFERROR(VLOOKUP(C178,LastWeek!B:Q,14,FALSE),"")</f>
        <v>Checking</v>
      </c>
      <c r="Q178" s="16" t="str">
        <f>IFERROR(VLOOKUP(C178,LastWeek!B:Q,15,FALSE),"")</f>
        <v>Sales</v>
      </c>
      <c r="R178" s="16"/>
      <c r="S178" s="38" t="str">
        <f>IFERROR(VLOOKUP(C178,LastWeek!B:Q,16,FALSE),"")</f>
        <v>FCST:400K/M</v>
      </c>
      <c r="T178" s="18">
        <v>360000</v>
      </c>
      <c r="U178" s="18">
        <v>0</v>
      </c>
      <c r="V178" s="18">
        <v>381279</v>
      </c>
      <c r="W178" s="18">
        <v>0</v>
      </c>
      <c r="X178" s="21">
        <v>3711279</v>
      </c>
      <c r="Y178" s="17">
        <v>46.2</v>
      </c>
      <c r="Z178" s="22">
        <v>27.8</v>
      </c>
      <c r="AA178" s="21">
        <v>93364</v>
      </c>
      <c r="AB178" s="18">
        <v>155129</v>
      </c>
      <c r="AC178" s="23">
        <v>1.7</v>
      </c>
      <c r="AD178" s="24">
        <f t="shared" si="33"/>
        <v>100</v>
      </c>
      <c r="AE178" s="18">
        <v>733428</v>
      </c>
      <c r="AF178" s="18">
        <v>259290</v>
      </c>
      <c r="AG178" s="18">
        <v>962238</v>
      </c>
      <c r="AH178" s="18">
        <v>699965</v>
      </c>
      <c r="AI178" s="25">
        <v>8.5699999999999998E-2</v>
      </c>
      <c r="AJ178" s="6">
        <f t="shared" si="34"/>
        <v>254529</v>
      </c>
      <c r="AK178" s="6">
        <f t="shared" si="35"/>
        <v>63527.6103</v>
      </c>
      <c r="AL178" s="6">
        <f t="shared" si="36"/>
        <v>32675.6103</v>
      </c>
      <c r="AM178" s="6">
        <f t="shared" si="37"/>
        <v>318056.6103</v>
      </c>
      <c r="AN178" s="6">
        <v>600000</v>
      </c>
      <c r="AO178" s="6">
        <v>600000</v>
      </c>
      <c r="AP178" s="6">
        <v>600000</v>
      </c>
      <c r="AQ178" s="6">
        <v>600000</v>
      </c>
      <c r="AR178" s="6">
        <v>600000</v>
      </c>
      <c r="AS178" s="6">
        <v>600000</v>
      </c>
      <c r="AT178" s="26">
        <v>3715</v>
      </c>
      <c r="AU178" s="15" t="s">
        <v>70</v>
      </c>
      <c r="AV178" s="15" t="s">
        <v>71</v>
      </c>
      <c r="AW178" s="39" t="str">
        <f t="shared" si="38"/>
        <v>G</v>
      </c>
      <c r="AX178" s="18">
        <f t="shared" si="39"/>
        <v>0</v>
      </c>
      <c r="AY178" s="20">
        <f t="shared" si="40"/>
        <v>103</v>
      </c>
      <c r="AZ178" s="34">
        <v>600000</v>
      </c>
      <c r="BA178" s="35">
        <f t="shared" si="41"/>
        <v>51420</v>
      </c>
    </row>
    <row r="179" spans="1:53" ht="16.5" customHeight="1" x14ac:dyDescent="0.2">
      <c r="A179">
        <v>5509</v>
      </c>
      <c r="B179" s="13" t="str">
        <f t="shared" si="28"/>
        <v>FCST</v>
      </c>
      <c r="C179" s="14" t="s">
        <v>217</v>
      </c>
      <c r="D179" s="15" t="s">
        <v>175</v>
      </c>
      <c r="E179" s="16" t="str">
        <f t="shared" si="29"/>
        <v>前八週無拉料</v>
      </c>
      <c r="F179" s="17">
        <f t="shared" si="30"/>
        <v>0</v>
      </c>
      <c r="G179" s="17" t="str">
        <f t="shared" si="31"/>
        <v>--</v>
      </c>
      <c r="H179" s="17">
        <f t="shared" si="32"/>
        <v>0</v>
      </c>
      <c r="I179" s="37">
        <f>IFERROR(VLOOKUP(C179,LastWeek!B:Q,8,FALSE),"")</f>
        <v>0</v>
      </c>
      <c r="J179" s="18">
        <v>0</v>
      </c>
      <c r="K179" s="18">
        <v>0</v>
      </c>
      <c r="L179" s="37">
        <f>IFERROR(VLOOKUP(C179,LastWeek!B:Q,11,FALSE),"")</f>
        <v>0</v>
      </c>
      <c r="M179" s="18">
        <v>0</v>
      </c>
      <c r="N179" s="19" t="s">
        <v>176</v>
      </c>
      <c r="O179" s="20" t="str">
        <f>IFERROR(VLOOKUP(C179,LastWeek!B:Q,13,FALSE),"")</f>
        <v>New</v>
      </c>
      <c r="P179" s="16" t="str">
        <f>IFERROR(VLOOKUP(C179,LastWeek!B:Q,14,FALSE),"")</f>
        <v>Checking</v>
      </c>
      <c r="Q179" s="16" t="str">
        <f>IFERROR(VLOOKUP(C179,LastWeek!B:Q,15,FALSE),"")</f>
        <v>Sales</v>
      </c>
      <c r="R179" s="16"/>
      <c r="S179" s="38" t="str">
        <f>IFERROR(VLOOKUP(C179,LastWeek!B:Q,16,FALSE),"")</f>
        <v>FCST:500pcs/M</v>
      </c>
      <c r="T179" s="18">
        <v>0</v>
      </c>
      <c r="U179" s="18">
        <v>0</v>
      </c>
      <c r="V179" s="18">
        <v>0</v>
      </c>
      <c r="W179" s="18">
        <v>0</v>
      </c>
      <c r="X179" s="21">
        <v>0</v>
      </c>
      <c r="Y179" s="17" t="s">
        <v>66</v>
      </c>
      <c r="Z179" s="22">
        <v>0</v>
      </c>
      <c r="AA179" s="21">
        <v>0</v>
      </c>
      <c r="AB179" s="18">
        <v>44</v>
      </c>
      <c r="AC179" s="23" t="s">
        <v>82</v>
      </c>
      <c r="AD179" s="24" t="str">
        <f t="shared" si="33"/>
        <v>F</v>
      </c>
      <c r="AE179" s="18">
        <v>0</v>
      </c>
      <c r="AF179" s="18">
        <v>100</v>
      </c>
      <c r="AG179" s="18">
        <v>450</v>
      </c>
      <c r="AH179" s="18">
        <v>150</v>
      </c>
      <c r="AI179" s="25">
        <v>0.1479</v>
      </c>
      <c r="AJ179" s="6">
        <f t="shared" si="34"/>
        <v>0</v>
      </c>
      <c r="AK179" s="6">
        <f t="shared" si="35"/>
        <v>0</v>
      </c>
      <c r="AL179" s="6">
        <f t="shared" si="36"/>
        <v>0</v>
      </c>
      <c r="AM179" s="6">
        <f t="shared" si="37"/>
        <v>0</v>
      </c>
      <c r="AN179" s="6" t="s">
        <v>66</v>
      </c>
      <c r="AO179" s="6" t="s">
        <v>66</v>
      </c>
      <c r="AP179" s="6" t="s">
        <v>66</v>
      </c>
      <c r="AQ179" s="6" t="s">
        <v>66</v>
      </c>
      <c r="AR179" s="6" t="s">
        <v>66</v>
      </c>
      <c r="AS179" s="6" t="s">
        <v>66</v>
      </c>
      <c r="AT179" s="26">
        <v>3715</v>
      </c>
      <c r="AU179" s="15" t="s">
        <v>70</v>
      </c>
      <c r="AV179" s="15" t="s">
        <v>71</v>
      </c>
      <c r="AW179" s="39" t="str">
        <f t="shared" si="38"/>
        <v>G</v>
      </c>
      <c r="AX179" s="18">
        <f t="shared" si="39"/>
        <v>0</v>
      </c>
      <c r="AY179" s="20">
        <f t="shared" si="40"/>
        <v>103</v>
      </c>
      <c r="AZ179" s="34">
        <v>0</v>
      </c>
      <c r="BA179" s="35">
        <f t="shared" si="41"/>
        <v>0</v>
      </c>
    </row>
    <row r="180" spans="1:53" ht="16.5" customHeight="1" x14ac:dyDescent="0.2">
      <c r="A180">
        <v>5508</v>
      </c>
      <c r="B180" s="13" t="str">
        <f t="shared" si="28"/>
        <v>OverStock</v>
      </c>
      <c r="C180" s="14" t="s">
        <v>219</v>
      </c>
      <c r="D180" s="15" t="s">
        <v>175</v>
      </c>
      <c r="E180" s="16">
        <f t="shared" si="29"/>
        <v>5.7</v>
      </c>
      <c r="F180" s="17">
        <f t="shared" si="30"/>
        <v>4.4000000000000004</v>
      </c>
      <c r="G180" s="17">
        <f t="shared" si="31"/>
        <v>32.1</v>
      </c>
      <c r="H180" s="17">
        <f t="shared" si="32"/>
        <v>24.9</v>
      </c>
      <c r="I180" s="37">
        <f>IFERROR(VLOOKUP(C180,LastWeek!B:Q,8,FALSE),"")</f>
        <v>310000</v>
      </c>
      <c r="J180" s="18">
        <v>470000</v>
      </c>
      <c r="K180" s="18">
        <v>310000</v>
      </c>
      <c r="L180" s="37">
        <f>IFERROR(VLOOKUP(C180,LastWeek!B:Q,11,FALSE),"")</f>
        <v>100645</v>
      </c>
      <c r="M180" s="18">
        <v>83215</v>
      </c>
      <c r="N180" s="19" t="s">
        <v>176</v>
      </c>
      <c r="O180" s="20" t="str">
        <f>IFERROR(VLOOKUP(C180,LastWeek!B:Q,13,FALSE),"")</f>
        <v>MP</v>
      </c>
      <c r="P180" s="16" t="str">
        <f>IFERROR(VLOOKUP(C180,LastWeek!B:Q,14,FALSE),"")</f>
        <v>Checking</v>
      </c>
      <c r="Q180" s="16" t="str">
        <f>IFERROR(VLOOKUP(C180,LastWeek!B:Q,15,FALSE),"")</f>
        <v>Sales</v>
      </c>
      <c r="R180" s="16"/>
      <c r="S180" s="38" t="str">
        <f>IFERROR(VLOOKUP(C180,LastWeek!B:Q,16,FALSE),"")</f>
        <v>FCST:80K/M</v>
      </c>
      <c r="T180" s="18">
        <v>0</v>
      </c>
      <c r="U180" s="18">
        <v>0</v>
      </c>
      <c r="V180" s="18">
        <v>83215</v>
      </c>
      <c r="W180" s="18">
        <v>0</v>
      </c>
      <c r="X180" s="21">
        <v>553215</v>
      </c>
      <c r="Y180" s="17">
        <v>37.700000000000003</v>
      </c>
      <c r="Z180" s="22">
        <v>29.3</v>
      </c>
      <c r="AA180" s="21">
        <v>14662</v>
      </c>
      <c r="AB180" s="18">
        <v>18867</v>
      </c>
      <c r="AC180" s="23">
        <v>1.3</v>
      </c>
      <c r="AD180" s="24">
        <f t="shared" si="33"/>
        <v>100</v>
      </c>
      <c r="AE180" s="18">
        <v>81527</v>
      </c>
      <c r="AF180" s="18">
        <v>36348</v>
      </c>
      <c r="AG180" s="18">
        <v>113342</v>
      </c>
      <c r="AH180" s="18">
        <v>74536</v>
      </c>
      <c r="AI180" s="25">
        <v>0.19109999999999999</v>
      </c>
      <c r="AJ180" s="6">
        <f t="shared" si="34"/>
        <v>89817</v>
      </c>
      <c r="AK180" s="6">
        <f t="shared" si="35"/>
        <v>15902.386499999999</v>
      </c>
      <c r="AL180" s="6">
        <f t="shared" si="36"/>
        <v>15902.386499999999</v>
      </c>
      <c r="AM180" s="6">
        <f t="shared" si="37"/>
        <v>105719.38649999999</v>
      </c>
      <c r="AN180" s="6">
        <v>80000</v>
      </c>
      <c r="AO180" s="6">
        <v>80000</v>
      </c>
      <c r="AP180" s="6">
        <v>80000</v>
      </c>
      <c r="AQ180" s="6">
        <v>80000</v>
      </c>
      <c r="AR180" s="6">
        <v>80000</v>
      </c>
      <c r="AS180" s="6">
        <v>80000</v>
      </c>
      <c r="AT180" s="26">
        <v>3715</v>
      </c>
      <c r="AU180" s="15" t="s">
        <v>70</v>
      </c>
      <c r="AV180" s="15" t="s">
        <v>71</v>
      </c>
      <c r="AW180" s="39" t="str">
        <f t="shared" si="38"/>
        <v>G</v>
      </c>
      <c r="AX180" s="18">
        <f t="shared" si="39"/>
        <v>0</v>
      </c>
      <c r="AY180" s="20">
        <f t="shared" si="40"/>
        <v>103</v>
      </c>
      <c r="AZ180" s="34">
        <v>0</v>
      </c>
      <c r="BA180" s="35">
        <f t="shared" si="41"/>
        <v>0</v>
      </c>
    </row>
    <row r="181" spans="1:53" ht="16.5" customHeight="1" x14ac:dyDescent="0.2">
      <c r="A181">
        <v>5171</v>
      </c>
      <c r="B181" s="13" t="str">
        <f t="shared" si="28"/>
        <v>OverStock</v>
      </c>
      <c r="C181" s="14" t="s">
        <v>220</v>
      </c>
      <c r="D181" s="15" t="s">
        <v>175</v>
      </c>
      <c r="E181" s="16">
        <f t="shared" si="29"/>
        <v>19</v>
      </c>
      <c r="F181" s="17">
        <f t="shared" si="30"/>
        <v>15.3</v>
      </c>
      <c r="G181" s="17">
        <f t="shared" si="31"/>
        <v>0</v>
      </c>
      <c r="H181" s="17">
        <f t="shared" si="32"/>
        <v>0</v>
      </c>
      <c r="I181" s="37">
        <f>IFERROR(VLOOKUP(C181,LastWeek!B:Q,8,FALSE),"")</f>
        <v>0</v>
      </c>
      <c r="J181" s="18">
        <v>0</v>
      </c>
      <c r="K181" s="18">
        <v>0</v>
      </c>
      <c r="L181" s="37">
        <f>IFERROR(VLOOKUP(C181,LastWeek!B:Q,11,FALSE),"")</f>
        <v>5100</v>
      </c>
      <c r="M181" s="18">
        <v>5100</v>
      </c>
      <c r="N181" s="19" t="s">
        <v>176</v>
      </c>
      <c r="O181" s="20" t="str">
        <f>IFERROR(VLOOKUP(C181,LastWeek!B:Q,13,FALSE),"")</f>
        <v>New</v>
      </c>
      <c r="P181" s="16" t="str">
        <f>IFERROR(VLOOKUP(C181,LastWeek!B:Q,14,FALSE),"")</f>
        <v>Checking</v>
      </c>
      <c r="Q181" s="16" t="str">
        <f>IFERROR(VLOOKUP(C181,LastWeek!B:Q,15,FALSE),"")</f>
        <v>Sales</v>
      </c>
      <c r="R181" s="16"/>
      <c r="S181" s="38" t="str">
        <f>IFERROR(VLOOKUP(C181,LastWeek!B:Q,16,FALSE),"")</f>
        <v>sample for Delta</v>
      </c>
      <c r="T181" s="18">
        <v>5100</v>
      </c>
      <c r="U181" s="18">
        <v>0</v>
      </c>
      <c r="V181" s="18">
        <v>0</v>
      </c>
      <c r="W181" s="18">
        <v>0</v>
      </c>
      <c r="X181" s="21">
        <v>5100</v>
      </c>
      <c r="Y181" s="17">
        <v>19</v>
      </c>
      <c r="Z181" s="22">
        <v>15.3</v>
      </c>
      <c r="AA181" s="21">
        <v>269</v>
      </c>
      <c r="AB181" s="18">
        <v>333</v>
      </c>
      <c r="AC181" s="23">
        <v>1.2</v>
      </c>
      <c r="AD181" s="24">
        <f t="shared" si="33"/>
        <v>100</v>
      </c>
      <c r="AE181" s="18">
        <v>0</v>
      </c>
      <c r="AF181" s="18">
        <v>0</v>
      </c>
      <c r="AG181" s="18">
        <v>3000</v>
      </c>
      <c r="AH181" s="18">
        <v>0</v>
      </c>
      <c r="AI181" s="25">
        <v>0.182</v>
      </c>
      <c r="AJ181" s="6">
        <f t="shared" si="34"/>
        <v>0</v>
      </c>
      <c r="AK181" s="6">
        <f t="shared" si="35"/>
        <v>928.19999999999993</v>
      </c>
      <c r="AL181" s="6">
        <f t="shared" si="36"/>
        <v>0</v>
      </c>
      <c r="AM181" s="6">
        <f t="shared" si="37"/>
        <v>928.19999999999993</v>
      </c>
      <c r="AN181" s="6" t="s">
        <v>66</v>
      </c>
      <c r="AO181" s="6" t="s">
        <v>66</v>
      </c>
      <c r="AP181" s="6" t="s">
        <v>66</v>
      </c>
      <c r="AQ181" s="6" t="s">
        <v>66</v>
      </c>
      <c r="AR181" s="6" t="s">
        <v>66</v>
      </c>
      <c r="AS181" s="6" t="s">
        <v>66</v>
      </c>
      <c r="AT181" s="26">
        <v>3715</v>
      </c>
      <c r="AU181" s="15" t="s">
        <v>70</v>
      </c>
      <c r="AV181" s="15" t="s">
        <v>71</v>
      </c>
      <c r="AW181" s="39" t="str">
        <f t="shared" si="38"/>
        <v>G</v>
      </c>
      <c r="AX181" s="18">
        <f t="shared" si="39"/>
        <v>0</v>
      </c>
      <c r="AY181" s="20">
        <f t="shared" si="40"/>
        <v>103</v>
      </c>
      <c r="AZ181" s="34">
        <v>0</v>
      </c>
      <c r="BA181" s="35">
        <f t="shared" si="41"/>
        <v>0</v>
      </c>
    </row>
    <row r="182" spans="1:53" ht="16.5" customHeight="1" x14ac:dyDescent="0.2">
      <c r="A182">
        <v>4199</v>
      </c>
      <c r="B182" s="13" t="str">
        <f t="shared" si="28"/>
        <v>OverStock</v>
      </c>
      <c r="C182" s="14" t="s">
        <v>221</v>
      </c>
      <c r="D182" s="15" t="s">
        <v>175</v>
      </c>
      <c r="E182" s="16">
        <f t="shared" si="29"/>
        <v>526.29999999999995</v>
      </c>
      <c r="F182" s="17">
        <f t="shared" si="30"/>
        <v>23</v>
      </c>
      <c r="G182" s="17">
        <f t="shared" si="31"/>
        <v>0</v>
      </c>
      <c r="H182" s="17">
        <f t="shared" si="32"/>
        <v>0</v>
      </c>
      <c r="I182" s="37">
        <f>IFERROR(VLOOKUP(C182,LastWeek!B:Q,8,FALSE),"")</f>
        <v>0</v>
      </c>
      <c r="J182" s="18">
        <v>0</v>
      </c>
      <c r="K182" s="18">
        <v>0</v>
      </c>
      <c r="L182" s="37">
        <f>IFERROR(VLOOKUP(C182,LastWeek!B:Q,11,FALSE),"")</f>
        <v>10000</v>
      </c>
      <c r="M182" s="18">
        <v>10000</v>
      </c>
      <c r="N182" s="19" t="s">
        <v>176</v>
      </c>
      <c r="O182" s="20" t="str">
        <f>IFERROR(VLOOKUP(C182,LastWeek!B:Q,13,FALSE),"")</f>
        <v>MP</v>
      </c>
      <c r="P182" s="16" t="str">
        <f>IFERROR(VLOOKUP(C182,LastWeek!B:Q,14,FALSE),"")</f>
        <v>Checking</v>
      </c>
      <c r="Q182" s="16" t="str">
        <f>IFERROR(VLOOKUP(C182,LastWeek!B:Q,15,FALSE),"")</f>
        <v>Sales</v>
      </c>
      <c r="R182" s="16"/>
      <c r="S182" s="38" t="str">
        <f>IFERROR(VLOOKUP(C182,LastWeek!B:Q,16,FALSE),"")</f>
        <v>FCST:200pcs/M</v>
      </c>
      <c r="T182" s="18">
        <v>10000</v>
      </c>
      <c r="U182" s="18">
        <v>0</v>
      </c>
      <c r="V182" s="18">
        <v>0</v>
      </c>
      <c r="W182" s="18">
        <v>0</v>
      </c>
      <c r="X182" s="21">
        <v>10000</v>
      </c>
      <c r="Y182" s="17">
        <v>526.29999999999995</v>
      </c>
      <c r="Z182" s="22">
        <v>23</v>
      </c>
      <c r="AA182" s="21">
        <v>19</v>
      </c>
      <c r="AB182" s="18">
        <v>435</v>
      </c>
      <c r="AC182" s="23">
        <v>22.9</v>
      </c>
      <c r="AD182" s="24">
        <f t="shared" si="33"/>
        <v>150</v>
      </c>
      <c r="AE182" s="18">
        <v>3362</v>
      </c>
      <c r="AF182" s="18">
        <v>50</v>
      </c>
      <c r="AG182" s="18">
        <v>2520</v>
      </c>
      <c r="AH182" s="18">
        <v>505</v>
      </c>
      <c r="AI182" s="25">
        <v>3.4099999999999998E-2</v>
      </c>
      <c r="AJ182" s="6">
        <f t="shared" si="34"/>
        <v>0</v>
      </c>
      <c r="AK182" s="6">
        <f t="shared" si="35"/>
        <v>341</v>
      </c>
      <c r="AL182" s="6">
        <f t="shared" si="36"/>
        <v>0</v>
      </c>
      <c r="AM182" s="6">
        <f t="shared" si="37"/>
        <v>341</v>
      </c>
      <c r="AN182" s="6" t="s">
        <v>66</v>
      </c>
      <c r="AO182" s="6" t="s">
        <v>66</v>
      </c>
      <c r="AP182" s="6" t="s">
        <v>66</v>
      </c>
      <c r="AQ182" s="6" t="s">
        <v>66</v>
      </c>
      <c r="AR182" s="6" t="s">
        <v>66</v>
      </c>
      <c r="AS182" s="6" t="s">
        <v>66</v>
      </c>
      <c r="AT182" s="26">
        <v>3715</v>
      </c>
      <c r="AU182" s="15" t="s">
        <v>70</v>
      </c>
      <c r="AV182" s="15" t="s">
        <v>71</v>
      </c>
      <c r="AW182" s="39" t="str">
        <f t="shared" si="38"/>
        <v>G</v>
      </c>
      <c r="AX182" s="18">
        <f t="shared" si="39"/>
        <v>0</v>
      </c>
      <c r="AY182" s="20">
        <f t="shared" si="40"/>
        <v>103</v>
      </c>
      <c r="AZ182" s="34">
        <v>0</v>
      </c>
      <c r="BA182" s="35">
        <f t="shared" si="41"/>
        <v>0</v>
      </c>
    </row>
    <row r="183" spans="1:53" ht="16.5" customHeight="1" x14ac:dyDescent="0.2">
      <c r="A183">
        <v>5172</v>
      </c>
      <c r="B183" s="13" t="str">
        <f t="shared" si="28"/>
        <v>OverStock</v>
      </c>
      <c r="C183" s="14" t="s">
        <v>223</v>
      </c>
      <c r="D183" s="15" t="s">
        <v>175</v>
      </c>
      <c r="E183" s="16">
        <f t="shared" si="29"/>
        <v>1042.0999999999999</v>
      </c>
      <c r="F183" s="17" t="str">
        <f t="shared" si="30"/>
        <v>--</v>
      </c>
      <c r="G183" s="17">
        <f t="shared" si="31"/>
        <v>0</v>
      </c>
      <c r="H183" s="17" t="str">
        <f t="shared" si="32"/>
        <v>--</v>
      </c>
      <c r="I183" s="37">
        <f>IFERROR(VLOOKUP(C183,LastWeek!B:Q,8,FALSE),"")</f>
        <v>0</v>
      </c>
      <c r="J183" s="18">
        <v>0</v>
      </c>
      <c r="K183" s="18">
        <v>0</v>
      </c>
      <c r="L183" s="37">
        <f>IFERROR(VLOOKUP(C183,LastWeek!B:Q,11,FALSE),"")</f>
        <v>39700</v>
      </c>
      <c r="M183" s="18">
        <v>39600</v>
      </c>
      <c r="N183" s="19" t="s">
        <v>176</v>
      </c>
      <c r="O183" s="20" t="str">
        <f>IFERROR(VLOOKUP(C183,LastWeek!B:Q,13,FALSE),"")</f>
        <v>New</v>
      </c>
      <c r="P183" s="16" t="str">
        <f>IFERROR(VLOOKUP(C183,LastWeek!B:Q,14,FALSE),"")</f>
        <v>Checking</v>
      </c>
      <c r="Q183" s="16" t="str">
        <f>IFERROR(VLOOKUP(C183,LastWeek!B:Q,15,FALSE),"")</f>
        <v>Sales</v>
      </c>
      <c r="R183" s="16"/>
      <c r="S183" s="38" t="str">
        <f>IFERROR(VLOOKUP(C183,LastWeek!B:Q,16,FALSE),"")</f>
        <v>will transfer 30K to foxcon</v>
      </c>
      <c r="T183" s="18">
        <v>39600</v>
      </c>
      <c r="U183" s="18">
        <v>0</v>
      </c>
      <c r="V183" s="18">
        <v>0</v>
      </c>
      <c r="W183" s="18">
        <v>0</v>
      </c>
      <c r="X183" s="21">
        <v>39600</v>
      </c>
      <c r="Y183" s="17">
        <v>1042.0999999999999</v>
      </c>
      <c r="Z183" s="22" t="s">
        <v>66</v>
      </c>
      <c r="AA183" s="21">
        <v>38</v>
      </c>
      <c r="AB183" s="18" t="s">
        <v>66</v>
      </c>
      <c r="AC183" s="23" t="s">
        <v>86</v>
      </c>
      <c r="AD183" s="24" t="str">
        <f t="shared" si="33"/>
        <v>E</v>
      </c>
      <c r="AE183" s="18" t="s">
        <v>66</v>
      </c>
      <c r="AF183" s="18" t="s">
        <v>66</v>
      </c>
      <c r="AG183" s="18" t="s">
        <v>66</v>
      </c>
      <c r="AH183" s="18" t="s">
        <v>66</v>
      </c>
      <c r="AI183" s="25">
        <v>4.87E-2</v>
      </c>
      <c r="AJ183" s="6">
        <f t="shared" si="34"/>
        <v>0</v>
      </c>
      <c r="AK183" s="6">
        <f t="shared" si="35"/>
        <v>1928.52</v>
      </c>
      <c r="AL183" s="6">
        <f t="shared" si="36"/>
        <v>0</v>
      </c>
      <c r="AM183" s="6">
        <f t="shared" si="37"/>
        <v>1928.52</v>
      </c>
      <c r="AN183" s="6" t="s">
        <v>66</v>
      </c>
      <c r="AO183" s="6" t="s">
        <v>66</v>
      </c>
      <c r="AP183" s="6" t="s">
        <v>66</v>
      </c>
      <c r="AQ183" s="6" t="s">
        <v>66</v>
      </c>
      <c r="AR183" s="6" t="s">
        <v>66</v>
      </c>
      <c r="AS183" s="6" t="s">
        <v>66</v>
      </c>
      <c r="AT183" s="26">
        <v>3715</v>
      </c>
      <c r="AU183" s="15" t="s">
        <v>70</v>
      </c>
      <c r="AV183" s="15" t="s">
        <v>71</v>
      </c>
      <c r="AW183" s="39" t="str">
        <f t="shared" si="38"/>
        <v>G</v>
      </c>
      <c r="AX183" s="18">
        <f t="shared" si="39"/>
        <v>0</v>
      </c>
      <c r="AY183" s="20">
        <f t="shared" si="40"/>
        <v>103</v>
      </c>
      <c r="AZ183" s="34">
        <v>0</v>
      </c>
      <c r="BA183" s="35">
        <f t="shared" si="41"/>
        <v>0</v>
      </c>
    </row>
    <row r="184" spans="1:53" ht="16.5" customHeight="1" x14ac:dyDescent="0.2">
      <c r="A184">
        <v>4169</v>
      </c>
      <c r="B184" s="13" t="str">
        <f t="shared" si="28"/>
        <v>FCST</v>
      </c>
      <c r="C184" s="14" t="s">
        <v>226</v>
      </c>
      <c r="D184" s="15" t="s">
        <v>175</v>
      </c>
      <c r="E184" s="16" t="str">
        <f t="shared" si="29"/>
        <v>前八週無拉料</v>
      </c>
      <c r="F184" s="17">
        <f t="shared" si="30"/>
        <v>3.4</v>
      </c>
      <c r="G184" s="17" t="str">
        <f t="shared" si="31"/>
        <v>--</v>
      </c>
      <c r="H184" s="17">
        <f t="shared" si="32"/>
        <v>0</v>
      </c>
      <c r="I184" s="37">
        <f>IFERROR(VLOOKUP(C184,LastWeek!B:Q,8,FALSE),"")</f>
        <v>0</v>
      </c>
      <c r="J184" s="18">
        <v>0</v>
      </c>
      <c r="K184" s="18">
        <v>0</v>
      </c>
      <c r="L184" s="37">
        <f>IFERROR(VLOOKUP(C184,LastWeek!B:Q,11,FALSE),"")</f>
        <v>5000</v>
      </c>
      <c r="M184" s="18">
        <v>15000</v>
      </c>
      <c r="N184" s="19" t="s">
        <v>176</v>
      </c>
      <c r="O184" s="20" t="str">
        <f>IFERROR(VLOOKUP(C184,LastWeek!B:Q,13,FALSE),"")</f>
        <v>New</v>
      </c>
      <c r="P184" s="16" t="str">
        <f>IFERROR(VLOOKUP(C184,LastWeek!B:Q,14,FALSE),"")</f>
        <v>Checking</v>
      </c>
      <c r="Q184" s="16" t="str">
        <f>IFERROR(VLOOKUP(C184,LastWeek!B:Q,15,FALSE),"")</f>
        <v>Sales</v>
      </c>
      <c r="R184" s="16"/>
      <c r="S184" s="38" t="str">
        <f>IFERROR(VLOOKUP(C184,LastWeek!B:Q,16,FALSE),"")</f>
        <v>TH</v>
      </c>
      <c r="T184" s="18">
        <v>15000</v>
      </c>
      <c r="U184" s="18">
        <v>0</v>
      </c>
      <c r="V184" s="18">
        <v>0</v>
      </c>
      <c r="W184" s="18">
        <v>0</v>
      </c>
      <c r="X184" s="21">
        <v>15000</v>
      </c>
      <c r="Y184" s="17" t="s">
        <v>66</v>
      </c>
      <c r="Z184" s="22">
        <v>3.4</v>
      </c>
      <c r="AA184" s="21">
        <v>0</v>
      </c>
      <c r="AB184" s="18">
        <v>4400</v>
      </c>
      <c r="AC184" s="23" t="s">
        <v>82</v>
      </c>
      <c r="AD184" s="24" t="str">
        <f t="shared" si="33"/>
        <v>F</v>
      </c>
      <c r="AE184" s="18">
        <v>26900</v>
      </c>
      <c r="AF184" s="18">
        <v>12700</v>
      </c>
      <c r="AG184" s="18">
        <v>0</v>
      </c>
      <c r="AH184" s="18">
        <v>0</v>
      </c>
      <c r="AI184" s="25">
        <v>0.25119999999999998</v>
      </c>
      <c r="AJ184" s="6">
        <f t="shared" si="34"/>
        <v>0</v>
      </c>
      <c r="AK184" s="6">
        <f t="shared" si="35"/>
        <v>3767.9999999999995</v>
      </c>
      <c r="AL184" s="6">
        <f t="shared" si="36"/>
        <v>0</v>
      </c>
      <c r="AM184" s="6">
        <f t="shared" si="37"/>
        <v>3767.9999999999995</v>
      </c>
      <c r="AN184" s="6" t="s">
        <v>66</v>
      </c>
      <c r="AO184" s="6" t="s">
        <v>66</v>
      </c>
      <c r="AP184" s="6" t="s">
        <v>66</v>
      </c>
      <c r="AQ184" s="6" t="s">
        <v>66</v>
      </c>
      <c r="AR184" s="6" t="s">
        <v>66</v>
      </c>
      <c r="AS184" s="6" t="s">
        <v>66</v>
      </c>
      <c r="AT184" s="26">
        <v>3715</v>
      </c>
      <c r="AU184" s="15" t="s">
        <v>70</v>
      </c>
      <c r="AV184" s="15" t="s">
        <v>71</v>
      </c>
      <c r="AW184" s="39" t="str">
        <f t="shared" si="38"/>
        <v>G</v>
      </c>
      <c r="AX184" s="18">
        <f t="shared" si="39"/>
        <v>0</v>
      </c>
      <c r="AY184" s="20">
        <f t="shared" si="40"/>
        <v>103</v>
      </c>
      <c r="AZ184" s="34">
        <v>0</v>
      </c>
      <c r="BA184" s="35">
        <f t="shared" si="41"/>
        <v>0</v>
      </c>
    </row>
    <row r="185" spans="1:53" ht="16.5" customHeight="1" x14ac:dyDescent="0.2">
      <c r="A185">
        <v>4167</v>
      </c>
      <c r="B185" s="13" t="str">
        <f t="shared" si="28"/>
        <v>Normal</v>
      </c>
      <c r="C185" s="14" t="s">
        <v>227</v>
      </c>
      <c r="D185" s="15" t="s">
        <v>175</v>
      </c>
      <c r="E185" s="16">
        <f t="shared" si="29"/>
        <v>0</v>
      </c>
      <c r="F185" s="17">
        <f t="shared" si="30"/>
        <v>0</v>
      </c>
      <c r="G185" s="17">
        <f t="shared" si="31"/>
        <v>0</v>
      </c>
      <c r="H185" s="17">
        <f t="shared" si="32"/>
        <v>0</v>
      </c>
      <c r="I185" s="37">
        <f>IFERROR(VLOOKUP(C185,LastWeek!B:Q,8,FALSE),"")</f>
        <v>0</v>
      </c>
      <c r="J185" s="18">
        <v>0</v>
      </c>
      <c r="K185" s="18">
        <v>0</v>
      </c>
      <c r="L185" s="37">
        <f>IFERROR(VLOOKUP(C185,LastWeek!B:Q,11,FALSE),"")</f>
        <v>5000</v>
      </c>
      <c r="M185" s="18">
        <v>0</v>
      </c>
      <c r="N185" s="19" t="s">
        <v>176</v>
      </c>
      <c r="O185" s="20">
        <f>IFERROR(VLOOKUP(C185,LastWeek!B:Q,13,FALSE),"")</f>
        <v>0</v>
      </c>
      <c r="P185" s="16">
        <f>IFERROR(VLOOKUP(C185,LastWeek!B:Q,14,FALSE),"")</f>
        <v>0</v>
      </c>
      <c r="Q185" s="16">
        <f>IFERROR(VLOOKUP(C185,LastWeek!B:Q,15,FALSE),"")</f>
        <v>0</v>
      </c>
      <c r="R185" s="16"/>
      <c r="S185" s="38" t="str">
        <f>IFERROR(VLOOKUP(C185,LastWeek!B:Q,16,FALSE),"")</f>
        <v>TH用料</v>
      </c>
      <c r="T185" s="18">
        <v>0</v>
      </c>
      <c r="U185" s="18">
        <v>0</v>
      </c>
      <c r="V185" s="18">
        <v>0</v>
      </c>
      <c r="W185" s="18">
        <v>0</v>
      </c>
      <c r="X185" s="21">
        <v>0</v>
      </c>
      <c r="Y185" s="17">
        <v>0</v>
      </c>
      <c r="Z185" s="22">
        <v>0</v>
      </c>
      <c r="AA185" s="21">
        <v>14375</v>
      </c>
      <c r="AB185" s="18">
        <v>43071</v>
      </c>
      <c r="AC185" s="23">
        <v>3</v>
      </c>
      <c r="AD185" s="24">
        <f t="shared" si="33"/>
        <v>150</v>
      </c>
      <c r="AE185" s="18">
        <v>243685</v>
      </c>
      <c r="AF185" s="18">
        <v>136840</v>
      </c>
      <c r="AG185" s="18">
        <v>7110</v>
      </c>
      <c r="AH185" s="18">
        <v>27960</v>
      </c>
      <c r="AI185" s="25">
        <v>0.17119999999999999</v>
      </c>
      <c r="AJ185" s="6">
        <f t="shared" si="34"/>
        <v>0</v>
      </c>
      <c r="AK185" s="6">
        <f t="shared" si="35"/>
        <v>0</v>
      </c>
      <c r="AL185" s="6">
        <f t="shared" si="36"/>
        <v>0</v>
      </c>
      <c r="AM185" s="6">
        <f t="shared" si="37"/>
        <v>0</v>
      </c>
      <c r="AN185" s="6" t="s">
        <v>66</v>
      </c>
      <c r="AO185" s="6" t="s">
        <v>66</v>
      </c>
      <c r="AP185" s="6" t="s">
        <v>66</v>
      </c>
      <c r="AQ185" s="6" t="s">
        <v>66</v>
      </c>
      <c r="AR185" s="6" t="s">
        <v>66</v>
      </c>
      <c r="AS185" s="6" t="s">
        <v>66</v>
      </c>
      <c r="AT185" s="26">
        <v>3715</v>
      </c>
      <c r="AU185" s="15" t="s">
        <v>70</v>
      </c>
      <c r="AV185" s="15" t="s">
        <v>71</v>
      </c>
      <c r="AW185" s="39" t="str">
        <f t="shared" si="38"/>
        <v>G</v>
      </c>
      <c r="AX185" s="18">
        <f t="shared" si="39"/>
        <v>0</v>
      </c>
      <c r="AY185" s="20">
        <f t="shared" si="40"/>
        <v>103</v>
      </c>
      <c r="AZ185" s="34">
        <v>0</v>
      </c>
      <c r="BA185" s="35">
        <f t="shared" si="41"/>
        <v>0</v>
      </c>
    </row>
    <row r="186" spans="1:53" ht="16.5" customHeight="1" x14ac:dyDescent="0.2">
      <c r="A186">
        <v>4170</v>
      </c>
      <c r="B186" s="13" t="str">
        <f t="shared" si="28"/>
        <v>Normal</v>
      </c>
      <c r="C186" s="14" t="s">
        <v>228</v>
      </c>
      <c r="D186" s="15" t="s">
        <v>175</v>
      </c>
      <c r="E186" s="16">
        <f t="shared" si="29"/>
        <v>0</v>
      </c>
      <c r="F186" s="17">
        <f t="shared" si="30"/>
        <v>0</v>
      </c>
      <c r="G186" s="17">
        <f t="shared" si="31"/>
        <v>0</v>
      </c>
      <c r="H186" s="17">
        <f t="shared" si="32"/>
        <v>0</v>
      </c>
      <c r="I186" s="37">
        <f>IFERROR(VLOOKUP(C186,LastWeek!B:Q,8,FALSE),"")</f>
        <v>0</v>
      </c>
      <c r="J186" s="18">
        <v>0</v>
      </c>
      <c r="K186" s="18">
        <v>0</v>
      </c>
      <c r="L186" s="37">
        <f>IFERROR(VLOOKUP(C186,LastWeek!B:Q,11,FALSE),"")</f>
        <v>0</v>
      </c>
      <c r="M186" s="18">
        <v>0</v>
      </c>
      <c r="N186" s="19" t="s">
        <v>176</v>
      </c>
      <c r="O186" s="20" t="str">
        <f>IFERROR(VLOOKUP(C186,LastWeek!B:Q,13,FALSE),"")</f>
        <v/>
      </c>
      <c r="P186" s="16" t="str">
        <f>IFERROR(VLOOKUP(C186,LastWeek!B:Q,14,FALSE),"")</f>
        <v/>
      </c>
      <c r="Q186" s="16" t="str">
        <f>IFERROR(VLOOKUP(C186,LastWeek!B:Q,15,FALSE),"")</f>
        <v/>
      </c>
      <c r="R186" s="16"/>
      <c r="S186" s="38" t="str">
        <f>IFERROR(VLOOKUP(C186,LastWeek!B:Q,16,FALSE),"")</f>
        <v>TH用料</v>
      </c>
      <c r="T186" s="18">
        <v>0</v>
      </c>
      <c r="U186" s="18">
        <v>0</v>
      </c>
      <c r="V186" s="18">
        <v>0</v>
      </c>
      <c r="W186" s="18">
        <v>0</v>
      </c>
      <c r="X186" s="21">
        <v>0</v>
      </c>
      <c r="Y186" s="17">
        <v>0</v>
      </c>
      <c r="Z186" s="22">
        <v>0</v>
      </c>
      <c r="AA186" s="21">
        <v>8125</v>
      </c>
      <c r="AB186" s="18">
        <v>83154</v>
      </c>
      <c r="AC186" s="23">
        <v>10.199999999999999</v>
      </c>
      <c r="AD186" s="24">
        <f t="shared" si="33"/>
        <v>150</v>
      </c>
      <c r="AE186" s="18">
        <v>393966</v>
      </c>
      <c r="AF186" s="18">
        <v>241920</v>
      </c>
      <c r="AG186" s="18">
        <v>139200</v>
      </c>
      <c r="AH186" s="18">
        <v>201600</v>
      </c>
      <c r="AI186" s="25">
        <v>0.15959999999999999</v>
      </c>
      <c r="AJ186" s="6">
        <f t="shared" si="34"/>
        <v>0</v>
      </c>
      <c r="AK186" s="6">
        <f t="shared" si="35"/>
        <v>0</v>
      </c>
      <c r="AL186" s="6">
        <f t="shared" si="36"/>
        <v>0</v>
      </c>
      <c r="AM186" s="6">
        <f t="shared" si="37"/>
        <v>0</v>
      </c>
      <c r="AN186" s="6" t="s">
        <v>66</v>
      </c>
      <c r="AO186" s="6" t="s">
        <v>66</v>
      </c>
      <c r="AP186" s="6" t="s">
        <v>66</v>
      </c>
      <c r="AQ186" s="6" t="s">
        <v>66</v>
      </c>
      <c r="AR186" s="6" t="s">
        <v>66</v>
      </c>
      <c r="AS186" s="6" t="s">
        <v>66</v>
      </c>
      <c r="AT186" s="26">
        <v>3715</v>
      </c>
      <c r="AU186" s="15" t="s">
        <v>70</v>
      </c>
      <c r="AV186" s="15" t="s">
        <v>71</v>
      </c>
      <c r="AW186" s="39" t="str">
        <f t="shared" si="38"/>
        <v>G</v>
      </c>
      <c r="AX186" s="18">
        <f t="shared" si="39"/>
        <v>0</v>
      </c>
      <c r="AY186" s="20">
        <f t="shared" si="40"/>
        <v>103</v>
      </c>
      <c r="AZ186" s="34">
        <v>0</v>
      </c>
      <c r="BA186" s="35">
        <f t="shared" si="41"/>
        <v>0</v>
      </c>
    </row>
    <row r="187" spans="1:53" ht="16.5" customHeight="1" x14ac:dyDescent="0.2">
      <c r="A187">
        <v>4171</v>
      </c>
      <c r="B187" s="13" t="str">
        <f t="shared" si="28"/>
        <v>Normal</v>
      </c>
      <c r="C187" s="14" t="s">
        <v>229</v>
      </c>
      <c r="D187" s="15" t="s">
        <v>175</v>
      </c>
      <c r="E187" s="16">
        <f t="shared" si="29"/>
        <v>9.3000000000000007</v>
      </c>
      <c r="F187" s="17">
        <f t="shared" si="30"/>
        <v>23.1</v>
      </c>
      <c r="G187" s="17">
        <f t="shared" si="31"/>
        <v>0</v>
      </c>
      <c r="H187" s="17">
        <f t="shared" si="32"/>
        <v>0</v>
      </c>
      <c r="I187" s="37">
        <f>IFERROR(VLOOKUP(C187,LastWeek!B:Q,8,FALSE),"")</f>
        <v>2500</v>
      </c>
      <c r="J187" s="18">
        <v>0</v>
      </c>
      <c r="K187" s="18">
        <v>0</v>
      </c>
      <c r="L187" s="37">
        <f>IFERROR(VLOOKUP(C187,LastWeek!B:Q,11,FALSE),"")</f>
        <v>5130</v>
      </c>
      <c r="M187" s="18">
        <v>5130</v>
      </c>
      <c r="N187" s="19" t="s">
        <v>176</v>
      </c>
      <c r="O187" s="20" t="str">
        <f>IFERROR(VLOOKUP(C187,LastWeek!B:Q,13,FALSE),"")</f>
        <v>MP</v>
      </c>
      <c r="P187" s="16" t="str">
        <f>IFERROR(VLOOKUP(C187,LastWeek!B:Q,14,FALSE),"")</f>
        <v>Checking</v>
      </c>
      <c r="Q187" s="16" t="str">
        <f>IFERROR(VLOOKUP(C187,LastWeek!B:Q,15,FALSE),"")</f>
        <v>Sales</v>
      </c>
      <c r="R187" s="16"/>
      <c r="S187" s="38" t="str">
        <f>IFERROR(VLOOKUP(C187,LastWeek!B:Q,16,FALSE),"")</f>
        <v>FCST:500pcs/M</v>
      </c>
      <c r="T187" s="18">
        <v>5000</v>
      </c>
      <c r="U187" s="18">
        <v>0</v>
      </c>
      <c r="V187" s="18">
        <v>130</v>
      </c>
      <c r="W187" s="18">
        <v>0</v>
      </c>
      <c r="X187" s="21">
        <v>5130</v>
      </c>
      <c r="Y187" s="17">
        <v>9.3000000000000007</v>
      </c>
      <c r="Z187" s="22">
        <v>23.1</v>
      </c>
      <c r="AA187" s="21">
        <v>549</v>
      </c>
      <c r="AB187" s="18">
        <v>222</v>
      </c>
      <c r="AC187" s="23">
        <v>0.4</v>
      </c>
      <c r="AD187" s="24">
        <f t="shared" si="33"/>
        <v>50</v>
      </c>
      <c r="AE187" s="18">
        <v>2000</v>
      </c>
      <c r="AF187" s="18">
        <v>0</v>
      </c>
      <c r="AG187" s="18">
        <v>25</v>
      </c>
      <c r="AH187" s="18">
        <v>14</v>
      </c>
      <c r="AI187" s="25">
        <v>0.19800000000000001</v>
      </c>
      <c r="AJ187" s="6">
        <f t="shared" si="34"/>
        <v>0</v>
      </c>
      <c r="AK187" s="6">
        <f t="shared" si="35"/>
        <v>1015.74</v>
      </c>
      <c r="AL187" s="6">
        <f t="shared" si="36"/>
        <v>25.740000000000002</v>
      </c>
      <c r="AM187" s="6">
        <f t="shared" si="37"/>
        <v>1015.74</v>
      </c>
      <c r="AN187" s="6" t="s">
        <v>66</v>
      </c>
      <c r="AO187" s="6" t="s">
        <v>66</v>
      </c>
      <c r="AP187" s="6" t="s">
        <v>66</v>
      </c>
      <c r="AQ187" s="6" t="s">
        <v>66</v>
      </c>
      <c r="AR187" s="6" t="s">
        <v>66</v>
      </c>
      <c r="AS187" s="6" t="s">
        <v>66</v>
      </c>
      <c r="AT187" s="26">
        <v>3715</v>
      </c>
      <c r="AU187" s="15" t="s">
        <v>70</v>
      </c>
      <c r="AV187" s="15" t="s">
        <v>71</v>
      </c>
      <c r="AW187" s="39" t="str">
        <f t="shared" si="38"/>
        <v>G</v>
      </c>
      <c r="AX187" s="18">
        <f t="shared" si="39"/>
        <v>0</v>
      </c>
      <c r="AY187" s="20">
        <f t="shared" si="40"/>
        <v>103</v>
      </c>
      <c r="AZ187" s="34">
        <v>0</v>
      </c>
      <c r="BA187" s="35">
        <f t="shared" si="41"/>
        <v>0</v>
      </c>
    </row>
    <row r="188" spans="1:53" ht="16.5" customHeight="1" x14ac:dyDescent="0.2">
      <c r="A188">
        <v>4172</v>
      </c>
      <c r="B188" s="13" t="str">
        <f t="shared" si="28"/>
        <v>Normal</v>
      </c>
      <c r="C188" s="14" t="s">
        <v>230</v>
      </c>
      <c r="D188" s="15" t="s">
        <v>175</v>
      </c>
      <c r="E188" s="16">
        <f t="shared" si="29"/>
        <v>9.9</v>
      </c>
      <c r="F188" s="17">
        <f t="shared" si="30"/>
        <v>8.1999999999999993</v>
      </c>
      <c r="G188" s="17">
        <f t="shared" si="31"/>
        <v>5.6</v>
      </c>
      <c r="H188" s="17">
        <f t="shared" si="32"/>
        <v>4.7</v>
      </c>
      <c r="I188" s="37">
        <f>IFERROR(VLOOKUP(C188,LastWeek!B:Q,8,FALSE),"")</f>
        <v>55000</v>
      </c>
      <c r="J188" s="18">
        <v>10000</v>
      </c>
      <c r="K188" s="18">
        <v>10000</v>
      </c>
      <c r="L188" s="37">
        <f>IFERROR(VLOOKUP(C188,LastWeek!B:Q,11,FALSE),"")</f>
        <v>17589</v>
      </c>
      <c r="M188" s="18">
        <v>17589</v>
      </c>
      <c r="N188" s="19" t="s">
        <v>176</v>
      </c>
      <c r="O188" s="20" t="str">
        <f>IFERROR(VLOOKUP(C188,LastWeek!B:Q,13,FALSE),"")</f>
        <v>MP</v>
      </c>
      <c r="P188" s="16" t="str">
        <f>IFERROR(VLOOKUP(C188,LastWeek!B:Q,14,FALSE),"")</f>
        <v>Checking</v>
      </c>
      <c r="Q188" s="16" t="str">
        <f>IFERROR(VLOOKUP(C188,LastWeek!B:Q,15,FALSE),"")</f>
        <v>Sales</v>
      </c>
      <c r="R188" s="16"/>
      <c r="S188" s="38" t="str">
        <f>IFERROR(VLOOKUP(C188,LastWeek!B:Q,16,FALSE),"")</f>
        <v>FCST:10K/M</v>
      </c>
      <c r="T188" s="18">
        <v>10000</v>
      </c>
      <c r="U188" s="18">
        <v>0</v>
      </c>
      <c r="V188" s="18">
        <v>7589</v>
      </c>
      <c r="W188" s="18">
        <v>0</v>
      </c>
      <c r="X188" s="21">
        <v>27589</v>
      </c>
      <c r="Y188" s="17">
        <v>15.5</v>
      </c>
      <c r="Z188" s="22">
        <v>12.9</v>
      </c>
      <c r="AA188" s="21">
        <v>1783</v>
      </c>
      <c r="AB188" s="18">
        <v>2143</v>
      </c>
      <c r="AC188" s="23">
        <v>1.2</v>
      </c>
      <c r="AD188" s="24">
        <f t="shared" si="33"/>
        <v>100</v>
      </c>
      <c r="AE188" s="18">
        <v>9538</v>
      </c>
      <c r="AF188" s="18">
        <v>6067</v>
      </c>
      <c r="AG188" s="18">
        <v>5830</v>
      </c>
      <c r="AH188" s="18">
        <v>14988</v>
      </c>
      <c r="AI188" s="25">
        <v>0.1363</v>
      </c>
      <c r="AJ188" s="6">
        <f t="shared" si="34"/>
        <v>1363</v>
      </c>
      <c r="AK188" s="6">
        <f t="shared" si="35"/>
        <v>2397.3807000000002</v>
      </c>
      <c r="AL188" s="6">
        <f t="shared" si="36"/>
        <v>1034.3806999999999</v>
      </c>
      <c r="AM188" s="6">
        <f t="shared" si="37"/>
        <v>3760.3807000000002</v>
      </c>
      <c r="AN188" s="6">
        <v>5000</v>
      </c>
      <c r="AO188" s="6">
        <v>10000</v>
      </c>
      <c r="AP188" s="6">
        <v>10000</v>
      </c>
      <c r="AQ188" s="6">
        <v>10000</v>
      </c>
      <c r="AR188" s="6">
        <v>10000</v>
      </c>
      <c r="AS188" s="6">
        <v>10000</v>
      </c>
      <c r="AT188" s="26">
        <v>3715</v>
      </c>
      <c r="AU188" s="15" t="s">
        <v>70</v>
      </c>
      <c r="AV188" s="15" t="s">
        <v>71</v>
      </c>
      <c r="AW188" s="39" t="str">
        <f t="shared" si="38"/>
        <v>G</v>
      </c>
      <c r="AX188" s="18">
        <f t="shared" si="39"/>
        <v>0</v>
      </c>
      <c r="AY188" s="20">
        <f t="shared" si="40"/>
        <v>103</v>
      </c>
      <c r="AZ188" s="34">
        <v>0</v>
      </c>
      <c r="BA188" s="35">
        <f t="shared" si="41"/>
        <v>0</v>
      </c>
    </row>
    <row r="189" spans="1:53" ht="16.5" customHeight="1" x14ac:dyDescent="0.2">
      <c r="A189">
        <v>8779</v>
      </c>
      <c r="B189" s="13" t="str">
        <f t="shared" si="28"/>
        <v>Normal</v>
      </c>
      <c r="C189" s="14" t="s">
        <v>231</v>
      </c>
      <c r="D189" s="15" t="s">
        <v>175</v>
      </c>
      <c r="E189" s="16">
        <f t="shared" si="29"/>
        <v>5.3</v>
      </c>
      <c r="F189" s="17">
        <f t="shared" si="30"/>
        <v>38.200000000000003</v>
      </c>
      <c r="G189" s="17">
        <f t="shared" si="31"/>
        <v>6</v>
      </c>
      <c r="H189" s="17">
        <f t="shared" si="32"/>
        <v>43.6</v>
      </c>
      <c r="I189" s="37">
        <f>IFERROR(VLOOKUP(C189,LastWeek!B:Q,8,FALSE),"")</f>
        <v>110000</v>
      </c>
      <c r="J189" s="18">
        <v>90000</v>
      </c>
      <c r="K189" s="18">
        <v>90000</v>
      </c>
      <c r="L189" s="37">
        <f>IFERROR(VLOOKUP(C189,LastWeek!B:Q,11,FALSE),"")</f>
        <v>73893</v>
      </c>
      <c r="M189" s="18">
        <v>78893</v>
      </c>
      <c r="N189" s="19" t="s">
        <v>176</v>
      </c>
      <c r="O189" s="20" t="str">
        <f>IFERROR(VLOOKUP(C189,LastWeek!B:Q,13,FALSE),"")</f>
        <v>MP</v>
      </c>
      <c r="P189" s="16" t="str">
        <f>IFERROR(VLOOKUP(C189,LastWeek!B:Q,14,FALSE),"")</f>
        <v>Checking</v>
      </c>
      <c r="Q189" s="16" t="str">
        <f>IFERROR(VLOOKUP(C189,LastWeek!B:Q,15,FALSE),"")</f>
        <v>Sales</v>
      </c>
      <c r="R189" s="16"/>
      <c r="S189" s="38" t="str">
        <f>IFERROR(VLOOKUP(C189,LastWeek!B:Q,16,FALSE),"")</f>
        <v>FCST:40K/M</v>
      </c>
      <c r="T189" s="18">
        <v>50000</v>
      </c>
      <c r="U189" s="18">
        <v>0</v>
      </c>
      <c r="V189" s="18">
        <v>28893</v>
      </c>
      <c r="W189" s="18">
        <v>0</v>
      </c>
      <c r="X189" s="21">
        <v>168893</v>
      </c>
      <c r="Y189" s="17">
        <v>11.3</v>
      </c>
      <c r="Z189" s="22">
        <v>81.8</v>
      </c>
      <c r="AA189" s="21">
        <v>14903</v>
      </c>
      <c r="AB189" s="18">
        <v>2064</v>
      </c>
      <c r="AC189" s="23">
        <v>0.1</v>
      </c>
      <c r="AD189" s="24">
        <f t="shared" si="33"/>
        <v>50</v>
      </c>
      <c r="AE189" s="18">
        <v>15924</v>
      </c>
      <c r="AF189" s="18">
        <v>1352</v>
      </c>
      <c r="AG189" s="18">
        <v>13592</v>
      </c>
      <c r="AH189" s="18">
        <v>33970</v>
      </c>
      <c r="AI189" s="25">
        <v>0.28660000000000002</v>
      </c>
      <c r="AJ189" s="6">
        <f t="shared" si="34"/>
        <v>25794.000000000004</v>
      </c>
      <c r="AK189" s="6">
        <f t="shared" si="35"/>
        <v>22610.733800000002</v>
      </c>
      <c r="AL189" s="6">
        <f t="shared" si="36"/>
        <v>8280.7338</v>
      </c>
      <c r="AM189" s="6">
        <f t="shared" si="37"/>
        <v>48404.733800000002</v>
      </c>
      <c r="AN189" s="6">
        <v>15000</v>
      </c>
      <c r="AO189" s="6">
        <v>15000</v>
      </c>
      <c r="AP189" s="6">
        <v>15000</v>
      </c>
      <c r="AQ189" s="6">
        <v>15000</v>
      </c>
      <c r="AR189" s="6">
        <v>15000</v>
      </c>
      <c r="AS189" s="6">
        <v>15000</v>
      </c>
      <c r="AT189" s="26">
        <v>3715</v>
      </c>
      <c r="AU189" s="15" t="s">
        <v>70</v>
      </c>
      <c r="AV189" s="15" t="s">
        <v>71</v>
      </c>
      <c r="AW189" s="39" t="str">
        <f t="shared" si="38"/>
        <v>G</v>
      </c>
      <c r="AX189" s="18">
        <f t="shared" si="39"/>
        <v>0</v>
      </c>
      <c r="AY189" s="20">
        <f t="shared" si="40"/>
        <v>103</v>
      </c>
      <c r="AZ189" s="34">
        <v>0</v>
      </c>
      <c r="BA189" s="35">
        <f t="shared" si="41"/>
        <v>0</v>
      </c>
    </row>
    <row r="190" spans="1:53" ht="16.5" customHeight="1" x14ac:dyDescent="0.2">
      <c r="A190">
        <v>5506</v>
      </c>
      <c r="B190" s="13" t="str">
        <f t="shared" si="28"/>
        <v>Normal</v>
      </c>
      <c r="C190" s="14" t="s">
        <v>232</v>
      </c>
      <c r="D190" s="15" t="s">
        <v>175</v>
      </c>
      <c r="E190" s="16">
        <f t="shared" si="29"/>
        <v>6.5</v>
      </c>
      <c r="F190" s="17">
        <f t="shared" si="30"/>
        <v>13.4</v>
      </c>
      <c r="G190" s="17">
        <f t="shared" si="31"/>
        <v>0</v>
      </c>
      <c r="H190" s="17">
        <f t="shared" si="32"/>
        <v>0</v>
      </c>
      <c r="I190" s="37">
        <f>IFERROR(VLOOKUP(C190,LastWeek!B:Q,8,FALSE),"")</f>
        <v>0</v>
      </c>
      <c r="J190" s="18">
        <v>0</v>
      </c>
      <c r="K190" s="18">
        <v>0</v>
      </c>
      <c r="L190" s="37">
        <f>IFERROR(VLOOKUP(C190,LastWeek!B:Q,11,FALSE),"")</f>
        <v>3007</v>
      </c>
      <c r="M190" s="18">
        <v>3007</v>
      </c>
      <c r="N190" s="19" t="s">
        <v>176</v>
      </c>
      <c r="O190" s="20" t="str">
        <f>IFERROR(VLOOKUP(C190,LastWeek!B:Q,13,FALSE),"")</f>
        <v>MP</v>
      </c>
      <c r="P190" s="16" t="str">
        <f>IFERROR(VLOOKUP(C190,LastWeek!B:Q,14,FALSE),"")</f>
        <v>Checking</v>
      </c>
      <c r="Q190" s="16" t="str">
        <f>IFERROR(VLOOKUP(C190,LastWeek!B:Q,15,FALSE),"")</f>
        <v>Sales</v>
      </c>
      <c r="R190" s="16"/>
      <c r="S190" s="38" t="str">
        <f>IFERROR(VLOOKUP(C190,LastWeek!B:Q,16,FALSE),"")</f>
        <v>FCST:1K/M</v>
      </c>
      <c r="T190" s="18">
        <v>3000</v>
      </c>
      <c r="U190" s="18">
        <v>0</v>
      </c>
      <c r="V190" s="18">
        <v>7</v>
      </c>
      <c r="W190" s="18">
        <v>0</v>
      </c>
      <c r="X190" s="21">
        <v>3007</v>
      </c>
      <c r="Y190" s="17">
        <v>6.5</v>
      </c>
      <c r="Z190" s="22">
        <v>13.4</v>
      </c>
      <c r="AA190" s="21">
        <v>465</v>
      </c>
      <c r="AB190" s="18">
        <v>224</v>
      </c>
      <c r="AC190" s="23">
        <v>0.5</v>
      </c>
      <c r="AD190" s="24">
        <f t="shared" si="33"/>
        <v>100</v>
      </c>
      <c r="AE190" s="18">
        <v>1612</v>
      </c>
      <c r="AF190" s="18">
        <v>0</v>
      </c>
      <c r="AG190" s="18">
        <v>808</v>
      </c>
      <c r="AH190" s="18">
        <v>0</v>
      </c>
      <c r="AI190" s="25">
        <v>0.15240000000000001</v>
      </c>
      <c r="AJ190" s="6">
        <f t="shared" si="34"/>
        <v>0</v>
      </c>
      <c r="AK190" s="6">
        <f t="shared" si="35"/>
        <v>458.26680000000005</v>
      </c>
      <c r="AL190" s="6">
        <f t="shared" si="36"/>
        <v>1.0668</v>
      </c>
      <c r="AM190" s="6">
        <f t="shared" si="37"/>
        <v>458.26680000000005</v>
      </c>
      <c r="AN190" s="6">
        <v>500</v>
      </c>
      <c r="AO190" s="6">
        <v>500</v>
      </c>
      <c r="AP190" s="6">
        <v>500</v>
      </c>
      <c r="AQ190" s="6">
        <v>500</v>
      </c>
      <c r="AR190" s="6">
        <v>500</v>
      </c>
      <c r="AS190" s="6">
        <v>500</v>
      </c>
      <c r="AT190" s="26">
        <v>3715</v>
      </c>
      <c r="AU190" s="15" t="s">
        <v>70</v>
      </c>
      <c r="AV190" s="15" t="s">
        <v>71</v>
      </c>
      <c r="AW190" s="39" t="str">
        <f t="shared" si="38"/>
        <v>G</v>
      </c>
      <c r="AX190" s="18">
        <f t="shared" si="39"/>
        <v>0</v>
      </c>
      <c r="AY190" s="20">
        <f t="shared" si="40"/>
        <v>103</v>
      </c>
      <c r="AZ190" s="34">
        <v>0</v>
      </c>
      <c r="BA190" s="35">
        <f t="shared" si="41"/>
        <v>0</v>
      </c>
    </row>
    <row r="191" spans="1:53" ht="16.5" customHeight="1" x14ac:dyDescent="0.2">
      <c r="A191">
        <v>4675</v>
      </c>
      <c r="B191" s="13" t="str">
        <f t="shared" si="28"/>
        <v>OverStock</v>
      </c>
      <c r="C191" s="14" t="s">
        <v>234</v>
      </c>
      <c r="D191" s="15" t="s">
        <v>175</v>
      </c>
      <c r="E191" s="16">
        <f t="shared" si="29"/>
        <v>2.9</v>
      </c>
      <c r="F191" s="17">
        <f t="shared" si="30"/>
        <v>5.9</v>
      </c>
      <c r="G191" s="17">
        <f t="shared" si="31"/>
        <v>19.5</v>
      </c>
      <c r="H191" s="17">
        <f t="shared" si="32"/>
        <v>39.5</v>
      </c>
      <c r="I191" s="37">
        <f>IFERROR(VLOOKUP(C191,LastWeek!B:Q,8,FALSE),"")</f>
        <v>50000</v>
      </c>
      <c r="J191" s="18">
        <v>45000</v>
      </c>
      <c r="K191" s="18">
        <v>45000</v>
      </c>
      <c r="L191" s="37">
        <f>IFERROR(VLOOKUP(C191,LastWeek!B:Q,11,FALSE),"")</f>
        <v>6743</v>
      </c>
      <c r="M191" s="18">
        <v>6743</v>
      </c>
      <c r="N191" s="19" t="s">
        <v>176</v>
      </c>
      <c r="O191" s="20" t="str">
        <f>IFERROR(VLOOKUP(C191,LastWeek!B:Q,13,FALSE),"")</f>
        <v>MP</v>
      </c>
      <c r="P191" s="16" t="str">
        <f>IFERROR(VLOOKUP(C191,LastWeek!B:Q,14,FALSE),"")</f>
        <v>Checking</v>
      </c>
      <c r="Q191" s="16" t="str">
        <f>IFERROR(VLOOKUP(C191,LastWeek!B:Q,15,FALSE),"")</f>
        <v>Sales</v>
      </c>
      <c r="R191" s="16"/>
      <c r="S191" s="38" t="str">
        <f>IFERROR(VLOOKUP(C191,LastWeek!B:Q,16,FALSE),"")</f>
        <v>FCST:5K/M</v>
      </c>
      <c r="T191" s="18">
        <v>5</v>
      </c>
      <c r="U191" s="18">
        <v>0</v>
      </c>
      <c r="V191" s="18">
        <v>6738</v>
      </c>
      <c r="W191" s="18">
        <v>0</v>
      </c>
      <c r="X191" s="21">
        <v>51743</v>
      </c>
      <c r="Y191" s="17">
        <v>22.5</v>
      </c>
      <c r="Z191" s="22">
        <v>45.4</v>
      </c>
      <c r="AA191" s="21">
        <v>2304</v>
      </c>
      <c r="AB191" s="18">
        <v>1139</v>
      </c>
      <c r="AC191" s="23">
        <v>0.5</v>
      </c>
      <c r="AD191" s="24">
        <f t="shared" si="33"/>
        <v>100</v>
      </c>
      <c r="AE191" s="18">
        <v>8246</v>
      </c>
      <c r="AF191" s="18">
        <v>0</v>
      </c>
      <c r="AG191" s="18">
        <v>6555</v>
      </c>
      <c r="AH191" s="18">
        <v>8035</v>
      </c>
      <c r="AI191" s="25">
        <v>0.15690000000000001</v>
      </c>
      <c r="AJ191" s="6">
        <f t="shared" si="34"/>
        <v>7060.5000000000009</v>
      </c>
      <c r="AK191" s="6">
        <f t="shared" si="35"/>
        <v>1057.9767000000002</v>
      </c>
      <c r="AL191" s="6">
        <f t="shared" si="36"/>
        <v>1057.1922000000002</v>
      </c>
      <c r="AM191" s="6">
        <f t="shared" si="37"/>
        <v>8118.4767000000002</v>
      </c>
      <c r="AN191" s="6">
        <v>5000</v>
      </c>
      <c r="AO191" s="6">
        <v>5000</v>
      </c>
      <c r="AP191" s="6">
        <v>5000</v>
      </c>
      <c r="AQ191" s="6">
        <v>5000</v>
      </c>
      <c r="AR191" s="6">
        <v>5000</v>
      </c>
      <c r="AS191" s="6">
        <v>5000</v>
      </c>
      <c r="AT191" s="26">
        <v>3715</v>
      </c>
      <c r="AU191" s="15" t="s">
        <v>70</v>
      </c>
      <c r="AV191" s="15" t="s">
        <v>71</v>
      </c>
      <c r="AW191" s="39" t="str">
        <f t="shared" si="38"/>
        <v>G</v>
      </c>
      <c r="AX191" s="18">
        <f t="shared" si="39"/>
        <v>0</v>
      </c>
      <c r="AY191" s="20">
        <f t="shared" si="40"/>
        <v>103</v>
      </c>
      <c r="AZ191" s="34">
        <v>0</v>
      </c>
      <c r="BA191" s="35">
        <f t="shared" si="41"/>
        <v>0</v>
      </c>
    </row>
    <row r="192" spans="1:53" ht="16.5" customHeight="1" x14ac:dyDescent="0.2">
      <c r="A192">
        <v>4203</v>
      </c>
      <c r="B192" s="13" t="str">
        <f t="shared" si="28"/>
        <v>OverStock</v>
      </c>
      <c r="C192" s="14" t="s">
        <v>235</v>
      </c>
      <c r="D192" s="15" t="s">
        <v>175</v>
      </c>
      <c r="E192" s="16">
        <f t="shared" si="29"/>
        <v>6</v>
      </c>
      <c r="F192" s="17">
        <f t="shared" si="30"/>
        <v>5</v>
      </c>
      <c r="G192" s="17">
        <f t="shared" si="31"/>
        <v>14.7</v>
      </c>
      <c r="H192" s="17">
        <f t="shared" si="32"/>
        <v>12.1</v>
      </c>
      <c r="I192" s="37">
        <f>IFERROR(VLOOKUP(C192,LastWeek!B:Q,8,FALSE),"")</f>
        <v>135000</v>
      </c>
      <c r="J192" s="18">
        <v>115000</v>
      </c>
      <c r="K192" s="18">
        <v>115000</v>
      </c>
      <c r="L192" s="37">
        <f>IFERROR(VLOOKUP(C192,LastWeek!B:Q,11,FALSE),"")</f>
        <v>42343</v>
      </c>
      <c r="M192" s="18">
        <v>47343</v>
      </c>
      <c r="N192" s="19" t="s">
        <v>176</v>
      </c>
      <c r="O192" s="20" t="str">
        <f>IFERROR(VLOOKUP(C192,LastWeek!B:Q,13,FALSE),"")</f>
        <v>MP</v>
      </c>
      <c r="P192" s="16" t="str">
        <f>IFERROR(VLOOKUP(C192,LastWeek!B:Q,14,FALSE),"")</f>
        <v>Checking</v>
      </c>
      <c r="Q192" s="16" t="str">
        <f>IFERROR(VLOOKUP(C192,LastWeek!B:Q,15,FALSE),"")</f>
        <v>Sales</v>
      </c>
      <c r="R192" s="16"/>
      <c r="S192" s="38" t="str">
        <f>IFERROR(VLOOKUP(C192,LastWeek!B:Q,16,FALSE),"")</f>
        <v>FCST:40K/M</v>
      </c>
      <c r="T192" s="18">
        <v>25000</v>
      </c>
      <c r="U192" s="18">
        <v>0</v>
      </c>
      <c r="V192" s="18">
        <v>22343</v>
      </c>
      <c r="W192" s="18">
        <v>0</v>
      </c>
      <c r="X192" s="21">
        <v>162343</v>
      </c>
      <c r="Y192" s="17">
        <v>20.7</v>
      </c>
      <c r="Z192" s="22">
        <v>17.100000000000001</v>
      </c>
      <c r="AA192" s="21">
        <v>7839</v>
      </c>
      <c r="AB192" s="18">
        <v>9471</v>
      </c>
      <c r="AC192" s="23">
        <v>1.2</v>
      </c>
      <c r="AD192" s="24">
        <f t="shared" si="33"/>
        <v>100</v>
      </c>
      <c r="AE192" s="18">
        <v>37040</v>
      </c>
      <c r="AF192" s="18">
        <v>31300</v>
      </c>
      <c r="AG192" s="18">
        <v>20850</v>
      </c>
      <c r="AH192" s="18">
        <v>59196</v>
      </c>
      <c r="AI192" s="25">
        <v>0.192</v>
      </c>
      <c r="AJ192" s="6">
        <f t="shared" si="34"/>
        <v>22080</v>
      </c>
      <c r="AK192" s="6">
        <f t="shared" si="35"/>
        <v>9089.8559999999998</v>
      </c>
      <c r="AL192" s="6">
        <f t="shared" si="36"/>
        <v>4289.8559999999998</v>
      </c>
      <c r="AM192" s="6">
        <f t="shared" si="37"/>
        <v>31169.856</v>
      </c>
      <c r="AN192" s="6">
        <v>20000</v>
      </c>
      <c r="AO192" s="6">
        <v>30000</v>
      </c>
      <c r="AP192" s="6">
        <v>30000</v>
      </c>
      <c r="AQ192" s="6">
        <v>30000</v>
      </c>
      <c r="AR192" s="6">
        <v>30000</v>
      </c>
      <c r="AS192" s="6">
        <v>30000</v>
      </c>
      <c r="AT192" s="26">
        <v>3715</v>
      </c>
      <c r="AU192" s="15" t="s">
        <v>70</v>
      </c>
      <c r="AV192" s="15" t="s">
        <v>71</v>
      </c>
      <c r="AW192" s="39" t="str">
        <f t="shared" si="38"/>
        <v>G</v>
      </c>
      <c r="AX192" s="18">
        <f t="shared" si="39"/>
        <v>0</v>
      </c>
      <c r="AY192" s="20">
        <f t="shared" si="40"/>
        <v>103</v>
      </c>
      <c r="AZ192" s="34">
        <v>0</v>
      </c>
      <c r="BA192" s="35">
        <f t="shared" si="41"/>
        <v>0</v>
      </c>
    </row>
    <row r="193" spans="1:53" ht="16.5" customHeight="1" x14ac:dyDescent="0.2">
      <c r="A193">
        <v>5507</v>
      </c>
      <c r="B193" s="13" t="str">
        <f t="shared" si="28"/>
        <v>Normal</v>
      </c>
      <c r="C193" s="14" t="s">
        <v>236</v>
      </c>
      <c r="D193" s="15" t="s">
        <v>175</v>
      </c>
      <c r="E193" s="16">
        <f t="shared" si="29"/>
        <v>10</v>
      </c>
      <c r="F193" s="17">
        <f t="shared" si="30"/>
        <v>14.4</v>
      </c>
      <c r="G193" s="17">
        <f t="shared" si="31"/>
        <v>5</v>
      </c>
      <c r="H193" s="17">
        <f t="shared" si="32"/>
        <v>7.2</v>
      </c>
      <c r="I193" s="37">
        <f>IFERROR(VLOOKUP(C193,LastWeek!B:Q,8,FALSE),"")</f>
        <v>10000</v>
      </c>
      <c r="J193" s="18">
        <v>5000</v>
      </c>
      <c r="K193" s="18">
        <v>5000</v>
      </c>
      <c r="L193" s="37">
        <f>IFERROR(VLOOKUP(C193,LastWeek!B:Q,11,FALSE),"")</f>
        <v>5035</v>
      </c>
      <c r="M193" s="18">
        <v>10035</v>
      </c>
      <c r="N193" s="19" t="s">
        <v>176</v>
      </c>
      <c r="O193" s="20" t="str">
        <f>IFERROR(VLOOKUP(C193,LastWeek!B:Q,13,FALSE),"")</f>
        <v>MP</v>
      </c>
      <c r="P193" s="16" t="str">
        <f>IFERROR(VLOOKUP(C193,LastWeek!B:Q,14,FALSE),"")</f>
        <v>Checking</v>
      </c>
      <c r="Q193" s="16" t="str">
        <f>IFERROR(VLOOKUP(C193,LastWeek!B:Q,15,FALSE),"")</f>
        <v>Sales</v>
      </c>
      <c r="R193" s="16"/>
      <c r="S193" s="38" t="str">
        <f>IFERROR(VLOOKUP(C193,LastWeek!B:Q,16,FALSE),"")</f>
        <v>FCST:2K/M</v>
      </c>
      <c r="T193" s="18">
        <v>5000</v>
      </c>
      <c r="U193" s="18">
        <v>0</v>
      </c>
      <c r="V193" s="18">
        <v>5035</v>
      </c>
      <c r="W193" s="18">
        <v>0</v>
      </c>
      <c r="X193" s="21">
        <v>15035</v>
      </c>
      <c r="Y193" s="17">
        <v>15.1</v>
      </c>
      <c r="Z193" s="22">
        <v>21.6</v>
      </c>
      <c r="AA193" s="21">
        <v>999</v>
      </c>
      <c r="AB193" s="18">
        <v>696</v>
      </c>
      <c r="AC193" s="23">
        <v>0.7</v>
      </c>
      <c r="AD193" s="24">
        <f t="shared" si="33"/>
        <v>100</v>
      </c>
      <c r="AE193" s="18">
        <v>2234</v>
      </c>
      <c r="AF193" s="18">
        <v>2344</v>
      </c>
      <c r="AG193" s="18">
        <v>1844</v>
      </c>
      <c r="AH193" s="18">
        <v>1580</v>
      </c>
      <c r="AI193" s="25">
        <v>9.9000000000000005E-2</v>
      </c>
      <c r="AJ193" s="6">
        <f t="shared" si="34"/>
        <v>495</v>
      </c>
      <c r="AK193" s="6">
        <f t="shared" si="35"/>
        <v>993.46500000000003</v>
      </c>
      <c r="AL193" s="6">
        <f t="shared" si="36"/>
        <v>498.46500000000003</v>
      </c>
      <c r="AM193" s="6">
        <f t="shared" si="37"/>
        <v>1488.4650000000001</v>
      </c>
      <c r="AN193" s="6">
        <v>2000</v>
      </c>
      <c r="AO193" s="6">
        <v>2000</v>
      </c>
      <c r="AP193" s="6">
        <v>2000</v>
      </c>
      <c r="AQ193" s="6">
        <v>2000</v>
      </c>
      <c r="AR193" s="6">
        <v>2000</v>
      </c>
      <c r="AS193" s="6">
        <v>2000</v>
      </c>
      <c r="AT193" s="26">
        <v>3715</v>
      </c>
      <c r="AU193" s="15" t="s">
        <v>70</v>
      </c>
      <c r="AV193" s="15" t="s">
        <v>71</v>
      </c>
      <c r="AW193" s="39" t="str">
        <f t="shared" si="38"/>
        <v>G</v>
      </c>
      <c r="AX193" s="18">
        <f t="shared" si="39"/>
        <v>0</v>
      </c>
      <c r="AY193" s="20">
        <f t="shared" si="40"/>
        <v>103</v>
      </c>
      <c r="AZ193" s="34">
        <v>0</v>
      </c>
      <c r="BA193" s="35">
        <f t="shared" si="41"/>
        <v>0</v>
      </c>
    </row>
    <row r="194" spans="1:53" ht="16.5" customHeight="1" x14ac:dyDescent="0.2">
      <c r="A194">
        <v>5504</v>
      </c>
      <c r="B194" s="13" t="str">
        <f t="shared" si="28"/>
        <v>Normal</v>
      </c>
      <c r="C194" s="14" t="s">
        <v>237</v>
      </c>
      <c r="D194" s="15" t="s">
        <v>175</v>
      </c>
      <c r="E194" s="16">
        <f t="shared" si="29"/>
        <v>9.4</v>
      </c>
      <c r="F194" s="17" t="str">
        <f t="shared" si="30"/>
        <v>--</v>
      </c>
      <c r="G194" s="17">
        <f t="shared" si="31"/>
        <v>0</v>
      </c>
      <c r="H194" s="17" t="str">
        <f t="shared" si="32"/>
        <v>--</v>
      </c>
      <c r="I194" s="37">
        <f>IFERROR(VLOOKUP(C194,LastWeek!B:Q,8,FALSE),"")</f>
        <v>0</v>
      </c>
      <c r="J194" s="18">
        <v>0</v>
      </c>
      <c r="K194" s="18">
        <v>0</v>
      </c>
      <c r="L194" s="37">
        <f>IFERROR(VLOOKUP(C194,LastWeek!B:Q,11,FALSE),"")</f>
        <v>5000</v>
      </c>
      <c r="M194" s="18">
        <v>5000</v>
      </c>
      <c r="N194" s="19" t="s">
        <v>176</v>
      </c>
      <c r="O194" s="20" t="str">
        <f>IFERROR(VLOOKUP(C194,LastWeek!B:Q,13,FALSE),"")</f>
        <v>MP</v>
      </c>
      <c r="P194" s="16" t="str">
        <f>IFERROR(VLOOKUP(C194,LastWeek!B:Q,14,FALSE),"")</f>
        <v>Checking</v>
      </c>
      <c r="Q194" s="16" t="str">
        <f>IFERROR(VLOOKUP(C194,LastWeek!B:Q,15,FALSE),"")</f>
        <v>Sales</v>
      </c>
      <c r="R194" s="16"/>
      <c r="S194" s="38" t="str">
        <f>IFERROR(VLOOKUP(C194,LastWeek!B:Q,16,FALSE),"")</f>
        <v>FCST:1K in Apr</v>
      </c>
      <c r="T194" s="18">
        <v>5000</v>
      </c>
      <c r="U194" s="18">
        <v>0</v>
      </c>
      <c r="V194" s="18">
        <v>0</v>
      </c>
      <c r="W194" s="18">
        <v>0</v>
      </c>
      <c r="X194" s="21">
        <v>5000</v>
      </c>
      <c r="Y194" s="17">
        <v>9.4</v>
      </c>
      <c r="Z194" s="22" t="s">
        <v>66</v>
      </c>
      <c r="AA194" s="21">
        <v>533</v>
      </c>
      <c r="AB194" s="18">
        <v>0</v>
      </c>
      <c r="AC194" s="23" t="s">
        <v>86</v>
      </c>
      <c r="AD194" s="24" t="str">
        <f t="shared" si="33"/>
        <v>E</v>
      </c>
      <c r="AE194" s="18">
        <v>0</v>
      </c>
      <c r="AF194" s="18">
        <v>0</v>
      </c>
      <c r="AG194" s="18">
        <v>100</v>
      </c>
      <c r="AH194" s="18">
        <v>1010</v>
      </c>
      <c r="AI194" s="25">
        <v>0.11849999999999999</v>
      </c>
      <c r="AJ194" s="6">
        <f t="shared" si="34"/>
        <v>0</v>
      </c>
      <c r="AK194" s="6">
        <f t="shared" si="35"/>
        <v>592.5</v>
      </c>
      <c r="AL194" s="6">
        <f t="shared" si="36"/>
        <v>0</v>
      </c>
      <c r="AM194" s="6">
        <f t="shared" si="37"/>
        <v>592.5</v>
      </c>
      <c r="AN194" s="6">
        <v>500</v>
      </c>
      <c r="AO194" s="6">
        <v>500</v>
      </c>
      <c r="AP194" s="6">
        <v>500</v>
      </c>
      <c r="AQ194" s="6">
        <v>500</v>
      </c>
      <c r="AR194" s="6">
        <v>500</v>
      </c>
      <c r="AS194" s="6">
        <v>500</v>
      </c>
      <c r="AT194" s="26">
        <v>3715</v>
      </c>
      <c r="AU194" s="15" t="s">
        <v>70</v>
      </c>
      <c r="AV194" s="15" t="s">
        <v>71</v>
      </c>
      <c r="AW194" s="39" t="str">
        <f t="shared" si="38"/>
        <v>G</v>
      </c>
      <c r="AX194" s="18">
        <f t="shared" si="39"/>
        <v>0</v>
      </c>
      <c r="AY194" s="20">
        <f t="shared" si="40"/>
        <v>103</v>
      </c>
      <c r="AZ194" s="34">
        <v>0</v>
      </c>
      <c r="BA194" s="35">
        <f t="shared" si="41"/>
        <v>0</v>
      </c>
    </row>
    <row r="195" spans="1:53" ht="16.5" customHeight="1" x14ac:dyDescent="0.2">
      <c r="A195">
        <v>5510</v>
      </c>
      <c r="B195" s="13" t="str">
        <f t="shared" si="28"/>
        <v>Normal</v>
      </c>
      <c r="C195" s="14" t="s">
        <v>238</v>
      </c>
      <c r="D195" s="15" t="s">
        <v>175</v>
      </c>
      <c r="E195" s="16">
        <f t="shared" si="29"/>
        <v>9.6999999999999993</v>
      </c>
      <c r="F195" s="17">
        <f t="shared" si="30"/>
        <v>32.4</v>
      </c>
      <c r="G195" s="17">
        <f t="shared" si="31"/>
        <v>6.1</v>
      </c>
      <c r="H195" s="17">
        <f t="shared" si="32"/>
        <v>20.399999999999999</v>
      </c>
      <c r="I195" s="37">
        <f>IFERROR(VLOOKUP(C195,LastWeek!B:Q,8,FALSE),"")</f>
        <v>51000</v>
      </c>
      <c r="J195" s="18">
        <v>27000</v>
      </c>
      <c r="K195" s="18">
        <v>27000</v>
      </c>
      <c r="L195" s="37">
        <f>IFERROR(VLOOKUP(C195,LastWeek!B:Q,11,FALSE),"")</f>
        <v>24834</v>
      </c>
      <c r="M195" s="18">
        <v>42834</v>
      </c>
      <c r="N195" s="19" t="s">
        <v>176</v>
      </c>
      <c r="O195" s="20" t="str">
        <f>IFERROR(VLOOKUP(C195,LastWeek!B:Q,13,FALSE),"")</f>
        <v>MP</v>
      </c>
      <c r="P195" s="16" t="str">
        <f>IFERROR(VLOOKUP(C195,LastWeek!B:Q,14,FALSE),"")</f>
        <v>Checking</v>
      </c>
      <c r="Q195" s="16" t="str">
        <f>IFERROR(VLOOKUP(C195,LastWeek!B:Q,15,FALSE),"")</f>
        <v>Sales</v>
      </c>
      <c r="R195" s="16"/>
      <c r="S195" s="38" t="str">
        <f>IFERROR(VLOOKUP(C195,LastWeek!B:Q,16,FALSE),"")</f>
        <v>FCST:10K/M</v>
      </c>
      <c r="T195" s="18">
        <v>35720</v>
      </c>
      <c r="U195" s="18">
        <v>0</v>
      </c>
      <c r="V195" s="18">
        <v>7114</v>
      </c>
      <c r="W195" s="18">
        <v>0</v>
      </c>
      <c r="X195" s="21">
        <v>69834</v>
      </c>
      <c r="Y195" s="17">
        <v>15.8</v>
      </c>
      <c r="Z195" s="22">
        <v>52.9</v>
      </c>
      <c r="AA195" s="21">
        <v>4426</v>
      </c>
      <c r="AB195" s="18">
        <v>1321</v>
      </c>
      <c r="AC195" s="23">
        <v>0.3</v>
      </c>
      <c r="AD195" s="24">
        <f t="shared" si="33"/>
        <v>50</v>
      </c>
      <c r="AE195" s="18">
        <v>5627</v>
      </c>
      <c r="AF195" s="18">
        <v>0</v>
      </c>
      <c r="AG195" s="18">
        <v>10456</v>
      </c>
      <c r="AH195" s="18">
        <v>22200</v>
      </c>
      <c r="AI195" s="25">
        <v>9.7699999999999995E-2</v>
      </c>
      <c r="AJ195" s="6">
        <f t="shared" si="34"/>
        <v>2637.9</v>
      </c>
      <c r="AK195" s="6">
        <f t="shared" si="35"/>
        <v>4184.8818000000001</v>
      </c>
      <c r="AL195" s="6">
        <f t="shared" si="36"/>
        <v>695.03779999999995</v>
      </c>
      <c r="AM195" s="6">
        <f t="shared" si="37"/>
        <v>6822.7817999999997</v>
      </c>
      <c r="AN195" s="6">
        <v>5000</v>
      </c>
      <c r="AO195" s="6">
        <v>10000</v>
      </c>
      <c r="AP195" s="6">
        <v>10000</v>
      </c>
      <c r="AQ195" s="6">
        <v>10000</v>
      </c>
      <c r="AR195" s="6">
        <v>10000</v>
      </c>
      <c r="AS195" s="6">
        <v>10000</v>
      </c>
      <c r="AT195" s="26">
        <v>3715</v>
      </c>
      <c r="AU195" s="15" t="s">
        <v>70</v>
      </c>
      <c r="AV195" s="15" t="s">
        <v>71</v>
      </c>
      <c r="AW195" s="39" t="str">
        <f t="shared" si="38"/>
        <v>G</v>
      </c>
      <c r="AX195" s="18">
        <f t="shared" si="39"/>
        <v>0</v>
      </c>
      <c r="AY195" s="20">
        <f t="shared" si="40"/>
        <v>103</v>
      </c>
      <c r="AZ195" s="34">
        <v>0</v>
      </c>
      <c r="BA195" s="35">
        <f t="shared" si="41"/>
        <v>0</v>
      </c>
    </row>
    <row r="196" spans="1:53" ht="16.5" customHeight="1" x14ac:dyDescent="0.2">
      <c r="A196">
        <v>5515</v>
      </c>
      <c r="B196" s="13" t="str">
        <f t="shared" ref="B196:B259" si="42">IF(OR(AA196=0,LEN(AA196)=0)*OR(AB196=0,LEN(AB196)=0),IF(X196&gt;0,"ZeroZero","None"),IF(IF(LEN(Y196)=0,0,Y196)&gt;16,"OverStock",IF(AA196=0,"FCST","Normal")))</f>
        <v>OverStock</v>
      </c>
      <c r="C196" s="14" t="s">
        <v>239</v>
      </c>
      <c r="D196" s="15" t="s">
        <v>175</v>
      </c>
      <c r="E196" s="16">
        <f t="shared" ref="E196:E259" si="43">IF(AA196=0,"前八週無拉料",ROUND(M196/AA196,1))</f>
        <v>73.3</v>
      </c>
      <c r="F196" s="17">
        <f t="shared" ref="F196:F259" si="44">IF(OR(AB196=0,LEN(AB196)=0),"--",ROUND(M196/AB196,1))</f>
        <v>19.3</v>
      </c>
      <c r="G196" s="17">
        <f t="shared" ref="G196:G259" si="45">IF(AA196=0,"--",ROUND(J196/AA196,1))</f>
        <v>0</v>
      </c>
      <c r="H196" s="17">
        <f t="shared" ref="H196:H259" si="46">IF(OR(AB196=0,LEN(AB196)=0),"--",ROUND(J196/AB196,1))</f>
        <v>0</v>
      </c>
      <c r="I196" s="37">
        <f>IFERROR(VLOOKUP(C196,LastWeek!B:Q,8,FALSE),"")</f>
        <v>0</v>
      </c>
      <c r="J196" s="18">
        <v>0</v>
      </c>
      <c r="K196" s="18">
        <v>0</v>
      </c>
      <c r="L196" s="37">
        <f>IFERROR(VLOOKUP(C196,LastWeek!B:Q,11,FALSE),"")</f>
        <v>9900</v>
      </c>
      <c r="M196" s="18">
        <v>9900</v>
      </c>
      <c r="N196" s="19" t="s">
        <v>176</v>
      </c>
      <c r="O196" s="20" t="str">
        <f>IFERROR(VLOOKUP(C196,LastWeek!B:Q,13,FALSE),"")</f>
        <v>MP</v>
      </c>
      <c r="P196" s="16" t="str">
        <f>IFERROR(VLOOKUP(C196,LastWeek!B:Q,14,FALSE),"")</f>
        <v>Checking</v>
      </c>
      <c r="Q196" s="16" t="str">
        <f>IFERROR(VLOOKUP(C196,LastWeek!B:Q,15,FALSE),"")</f>
        <v>Sales</v>
      </c>
      <c r="R196" s="16"/>
      <c r="S196" s="38" t="str">
        <f>IFERROR(VLOOKUP(C196,LastWeek!B:Q,16,FALSE),"")</f>
        <v>FCST:2K/M</v>
      </c>
      <c r="T196" s="18">
        <v>10</v>
      </c>
      <c r="U196" s="18">
        <v>0</v>
      </c>
      <c r="V196" s="18">
        <v>9890</v>
      </c>
      <c r="W196" s="18">
        <v>0</v>
      </c>
      <c r="X196" s="21">
        <v>9900</v>
      </c>
      <c r="Y196" s="17">
        <v>73.3</v>
      </c>
      <c r="Z196" s="22">
        <v>19.3</v>
      </c>
      <c r="AA196" s="21">
        <v>135</v>
      </c>
      <c r="AB196" s="18">
        <v>513</v>
      </c>
      <c r="AC196" s="23">
        <v>3.8</v>
      </c>
      <c r="AD196" s="24">
        <f t="shared" ref="AD196:AD259" si="47">IF($AC196="E","E",IF($AC196="F","F",IF($AC196&lt;0.5,50,IF($AC196&lt;2,100,150))))</f>
        <v>150</v>
      </c>
      <c r="AE196" s="18">
        <v>3965</v>
      </c>
      <c r="AF196" s="18">
        <v>300</v>
      </c>
      <c r="AG196" s="18">
        <v>700</v>
      </c>
      <c r="AH196" s="18">
        <v>4439</v>
      </c>
      <c r="AI196" s="25">
        <v>0.20180000000000001</v>
      </c>
      <c r="AJ196" s="6">
        <f t="shared" ref="AJ196:AJ259" si="48">J196*AI196</f>
        <v>0</v>
      </c>
      <c r="AK196" s="6">
        <f t="shared" ref="AK196:AK259" si="49">M196*AI196</f>
        <v>1997.8200000000002</v>
      </c>
      <c r="AL196" s="6">
        <f t="shared" ref="AL196:AL259" si="50">(U196+V196)*AI196</f>
        <v>1995.8020000000001</v>
      </c>
      <c r="AM196" s="6">
        <f t="shared" ref="AM196:AM259" si="51">X196*AI196</f>
        <v>1997.8200000000002</v>
      </c>
      <c r="AN196" s="6" t="s">
        <v>66</v>
      </c>
      <c r="AO196" s="6" t="s">
        <v>66</v>
      </c>
      <c r="AP196" s="6" t="s">
        <v>66</v>
      </c>
      <c r="AQ196" s="6" t="s">
        <v>66</v>
      </c>
      <c r="AR196" s="6" t="s">
        <v>66</v>
      </c>
      <c r="AS196" s="6" t="s">
        <v>66</v>
      </c>
      <c r="AT196" s="26">
        <v>3715</v>
      </c>
      <c r="AU196" s="15" t="s">
        <v>70</v>
      </c>
      <c r="AV196" s="15" t="s">
        <v>71</v>
      </c>
      <c r="AW196" s="39" t="str">
        <f t="shared" ref="AW196:AW259" si="52">IF(AND(OR(E196&gt;8,E196="前八週無拉料"),OR(F196&gt;8,F196="--"),OR(G196&gt;8,G196="--"),OR(H196&gt;8,H196="--"),X196&gt;0),"R","G")</f>
        <v>G</v>
      </c>
      <c r="AX196" s="18">
        <f t="shared" ref="AX196:AX259" si="53">IF(AW196="R",AK196,0)</f>
        <v>0</v>
      </c>
      <c r="AY196" s="20">
        <f t="shared" ref="AY196:AY259" si="54">RANK(AX196,$AX:$AX)</f>
        <v>103</v>
      </c>
      <c r="AZ196" s="34">
        <v>0</v>
      </c>
      <c r="BA196" s="35">
        <f t="shared" ref="BA196:BA259" si="55">AZ196*AI196</f>
        <v>0</v>
      </c>
    </row>
    <row r="197" spans="1:53" ht="16.5" customHeight="1" x14ac:dyDescent="0.2">
      <c r="A197">
        <v>8770</v>
      </c>
      <c r="B197" s="13" t="str">
        <f t="shared" si="42"/>
        <v>OverStock</v>
      </c>
      <c r="C197" s="14" t="s">
        <v>240</v>
      </c>
      <c r="D197" s="15" t="s">
        <v>175</v>
      </c>
      <c r="E197" s="16">
        <f t="shared" si="43"/>
        <v>19</v>
      </c>
      <c r="F197" s="17">
        <f t="shared" si="44"/>
        <v>12.1</v>
      </c>
      <c r="G197" s="17">
        <f t="shared" si="45"/>
        <v>6.2</v>
      </c>
      <c r="H197" s="17">
        <f t="shared" si="46"/>
        <v>4</v>
      </c>
      <c r="I197" s="37">
        <f>IFERROR(VLOOKUP(C197,LastWeek!B:Q,8,FALSE),"")</f>
        <v>72000</v>
      </c>
      <c r="J197" s="18">
        <v>30000</v>
      </c>
      <c r="K197" s="18">
        <v>30000</v>
      </c>
      <c r="L197" s="37">
        <f>IFERROR(VLOOKUP(C197,LastWeek!B:Q,11,FALSE),"")</f>
        <v>55555</v>
      </c>
      <c r="M197" s="18">
        <v>91555</v>
      </c>
      <c r="N197" s="19" t="s">
        <v>176</v>
      </c>
      <c r="O197" s="20" t="str">
        <f>IFERROR(VLOOKUP(C197,LastWeek!B:Q,13,FALSE),"")</f>
        <v>MP</v>
      </c>
      <c r="P197" s="16" t="str">
        <f>IFERROR(VLOOKUP(C197,LastWeek!B:Q,14,FALSE),"")</f>
        <v>Checking</v>
      </c>
      <c r="Q197" s="16" t="str">
        <f>IFERROR(VLOOKUP(C197,LastWeek!B:Q,15,FALSE),"")</f>
        <v>Sales</v>
      </c>
      <c r="R197" s="16"/>
      <c r="S197" s="38" t="str">
        <f>IFERROR(VLOOKUP(C197,LastWeek!B:Q,16,FALSE),"")</f>
        <v>FCST:15K/M</v>
      </c>
      <c r="T197" s="18">
        <v>66000</v>
      </c>
      <c r="U197" s="18">
        <v>0</v>
      </c>
      <c r="V197" s="18">
        <v>25555</v>
      </c>
      <c r="W197" s="18">
        <v>0</v>
      </c>
      <c r="X197" s="21">
        <v>121555</v>
      </c>
      <c r="Y197" s="17">
        <v>25.2</v>
      </c>
      <c r="Z197" s="22">
        <v>16.100000000000001</v>
      </c>
      <c r="AA197" s="21">
        <v>4827</v>
      </c>
      <c r="AB197" s="18">
        <v>7558</v>
      </c>
      <c r="AC197" s="23">
        <v>1.6</v>
      </c>
      <c r="AD197" s="24">
        <f t="shared" si="47"/>
        <v>100</v>
      </c>
      <c r="AE197" s="18">
        <v>26689</v>
      </c>
      <c r="AF197" s="18">
        <v>14227</v>
      </c>
      <c r="AG197" s="18">
        <v>30750</v>
      </c>
      <c r="AH197" s="18">
        <v>31070</v>
      </c>
      <c r="AI197" s="25">
        <v>6.4699999999999994E-2</v>
      </c>
      <c r="AJ197" s="6">
        <f t="shared" si="48"/>
        <v>1940.9999999999998</v>
      </c>
      <c r="AK197" s="6">
        <f t="shared" si="49"/>
        <v>5923.6084999999994</v>
      </c>
      <c r="AL197" s="6">
        <f t="shared" si="50"/>
        <v>1653.4084999999998</v>
      </c>
      <c r="AM197" s="6">
        <f t="shared" si="51"/>
        <v>7864.6084999999994</v>
      </c>
      <c r="AN197" s="6">
        <v>5000</v>
      </c>
      <c r="AO197" s="6">
        <v>10000</v>
      </c>
      <c r="AP197" s="6">
        <v>10000</v>
      </c>
      <c r="AQ197" s="6">
        <v>10000</v>
      </c>
      <c r="AR197" s="6">
        <v>10000</v>
      </c>
      <c r="AS197" s="6">
        <v>10000</v>
      </c>
      <c r="AT197" s="26">
        <v>3715</v>
      </c>
      <c r="AU197" s="15" t="s">
        <v>70</v>
      </c>
      <c r="AV197" s="15" t="s">
        <v>71</v>
      </c>
      <c r="AW197" s="39" t="str">
        <f t="shared" si="52"/>
        <v>G</v>
      </c>
      <c r="AX197" s="18">
        <f t="shared" si="53"/>
        <v>0</v>
      </c>
      <c r="AY197" s="20">
        <f t="shared" si="54"/>
        <v>103</v>
      </c>
      <c r="AZ197" s="34">
        <v>0</v>
      </c>
      <c r="BA197" s="35">
        <f t="shared" si="55"/>
        <v>0</v>
      </c>
    </row>
    <row r="198" spans="1:53" ht="16.5" customHeight="1" x14ac:dyDescent="0.2">
      <c r="A198">
        <v>5512</v>
      </c>
      <c r="B198" s="13" t="str">
        <f t="shared" si="42"/>
        <v>OverStock</v>
      </c>
      <c r="C198" s="14" t="s">
        <v>241</v>
      </c>
      <c r="D198" s="15" t="s">
        <v>175</v>
      </c>
      <c r="E198" s="16">
        <f t="shared" si="43"/>
        <v>12.9</v>
      </c>
      <c r="F198" s="17">
        <f t="shared" si="44"/>
        <v>14.8</v>
      </c>
      <c r="G198" s="17">
        <f t="shared" si="45"/>
        <v>7.7</v>
      </c>
      <c r="H198" s="17">
        <f t="shared" si="46"/>
        <v>8.8000000000000007</v>
      </c>
      <c r="I198" s="37">
        <f>IFERROR(VLOOKUP(C198,LastWeek!B:Q,8,FALSE),"")</f>
        <v>39000</v>
      </c>
      <c r="J198" s="18">
        <v>24000</v>
      </c>
      <c r="K198" s="18">
        <v>24000</v>
      </c>
      <c r="L198" s="37">
        <f>IFERROR(VLOOKUP(C198,LastWeek!B:Q,11,FALSE),"")</f>
        <v>31238</v>
      </c>
      <c r="M198" s="18">
        <v>40238</v>
      </c>
      <c r="N198" s="19" t="s">
        <v>176</v>
      </c>
      <c r="O198" s="20" t="str">
        <f>IFERROR(VLOOKUP(C198,LastWeek!B:Q,13,FALSE),"")</f>
        <v>MP</v>
      </c>
      <c r="P198" s="16" t="str">
        <f>IFERROR(VLOOKUP(C198,LastWeek!B:Q,14,FALSE),"")</f>
        <v>Checking</v>
      </c>
      <c r="Q198" s="16" t="str">
        <f>IFERROR(VLOOKUP(C198,LastWeek!B:Q,15,FALSE),"")</f>
        <v>Sales</v>
      </c>
      <c r="R198" s="16"/>
      <c r="S198" s="38" t="str">
        <f>IFERROR(VLOOKUP(C198,LastWeek!B:Q,16,FALSE),"")</f>
        <v>FCST:10K/M</v>
      </c>
      <c r="T198" s="18">
        <v>29000</v>
      </c>
      <c r="U198" s="18">
        <v>0</v>
      </c>
      <c r="V198" s="18">
        <v>11238</v>
      </c>
      <c r="W198" s="18">
        <v>0</v>
      </c>
      <c r="X198" s="21">
        <v>64238</v>
      </c>
      <c r="Y198" s="17">
        <v>20.6</v>
      </c>
      <c r="Z198" s="22">
        <v>23.7</v>
      </c>
      <c r="AA198" s="21">
        <v>3111</v>
      </c>
      <c r="AB198" s="18">
        <v>2716</v>
      </c>
      <c r="AC198" s="23">
        <v>0.9</v>
      </c>
      <c r="AD198" s="24">
        <f t="shared" si="47"/>
        <v>100</v>
      </c>
      <c r="AE198" s="18">
        <v>10780</v>
      </c>
      <c r="AF198" s="18">
        <v>4350</v>
      </c>
      <c r="AG198" s="18">
        <v>10188</v>
      </c>
      <c r="AH198" s="18">
        <v>11160</v>
      </c>
      <c r="AI198" s="25">
        <v>8.0799999999999997E-2</v>
      </c>
      <c r="AJ198" s="6">
        <f t="shared" si="48"/>
        <v>1939.1999999999998</v>
      </c>
      <c r="AK198" s="6">
        <f t="shared" si="49"/>
        <v>3251.2303999999999</v>
      </c>
      <c r="AL198" s="6">
        <f t="shared" si="50"/>
        <v>908.03039999999999</v>
      </c>
      <c r="AM198" s="6">
        <f t="shared" si="51"/>
        <v>5190.4304000000002</v>
      </c>
      <c r="AN198" s="6">
        <v>6000</v>
      </c>
      <c r="AO198" s="6">
        <v>6000</v>
      </c>
      <c r="AP198" s="6">
        <v>6000</v>
      </c>
      <c r="AQ198" s="6">
        <v>6000</v>
      </c>
      <c r="AR198" s="6">
        <v>6000</v>
      </c>
      <c r="AS198" s="6">
        <v>6000</v>
      </c>
      <c r="AT198" s="26">
        <v>3715</v>
      </c>
      <c r="AU198" s="15" t="s">
        <v>70</v>
      </c>
      <c r="AV198" s="15" t="s">
        <v>71</v>
      </c>
      <c r="AW198" s="39" t="str">
        <f t="shared" si="52"/>
        <v>G</v>
      </c>
      <c r="AX198" s="18">
        <f t="shared" si="53"/>
        <v>0</v>
      </c>
      <c r="AY198" s="20">
        <f t="shared" si="54"/>
        <v>103</v>
      </c>
      <c r="AZ198" s="34">
        <v>0</v>
      </c>
      <c r="BA198" s="35">
        <f t="shared" si="55"/>
        <v>0</v>
      </c>
    </row>
    <row r="199" spans="1:53" ht="16.5" customHeight="1" x14ac:dyDescent="0.2">
      <c r="A199">
        <v>5503</v>
      </c>
      <c r="B199" s="13" t="str">
        <f t="shared" si="42"/>
        <v>OverStock</v>
      </c>
      <c r="C199" s="14" t="s">
        <v>242</v>
      </c>
      <c r="D199" s="15" t="s">
        <v>175</v>
      </c>
      <c r="E199" s="16">
        <f t="shared" si="43"/>
        <v>3.9</v>
      </c>
      <c r="F199" s="17">
        <f t="shared" si="44"/>
        <v>2.4</v>
      </c>
      <c r="G199" s="17">
        <f t="shared" si="45"/>
        <v>33.6</v>
      </c>
      <c r="H199" s="17">
        <f t="shared" si="46"/>
        <v>21</v>
      </c>
      <c r="I199" s="37">
        <f>IFERROR(VLOOKUP(C199,LastWeek!B:Q,8,FALSE),"")</f>
        <v>480000</v>
      </c>
      <c r="J199" s="18">
        <v>960000</v>
      </c>
      <c r="K199" s="18">
        <v>540000</v>
      </c>
      <c r="L199" s="37">
        <f>IFERROR(VLOOKUP(C199,LastWeek!B:Q,11,FALSE),"")</f>
        <v>158293</v>
      </c>
      <c r="M199" s="18">
        <v>110293</v>
      </c>
      <c r="N199" s="19" t="s">
        <v>176</v>
      </c>
      <c r="O199" s="20" t="str">
        <f>IFERROR(VLOOKUP(C199,LastWeek!B:Q,13,FALSE),"")</f>
        <v>MP</v>
      </c>
      <c r="P199" s="16" t="str">
        <f>IFERROR(VLOOKUP(C199,LastWeek!B:Q,14,FALSE),"")</f>
        <v>Checking</v>
      </c>
      <c r="Q199" s="16" t="str">
        <f>IFERROR(VLOOKUP(C199,LastWeek!B:Q,15,FALSE),"")</f>
        <v>Sales</v>
      </c>
      <c r="R199" s="16"/>
      <c r="S199" s="38" t="str">
        <f>IFERROR(VLOOKUP(C199,LastWeek!B:Q,16,FALSE),"")</f>
        <v>FCST:160K/M</v>
      </c>
      <c r="T199" s="18">
        <v>18000</v>
      </c>
      <c r="U199" s="18">
        <v>0</v>
      </c>
      <c r="V199" s="18">
        <v>92293</v>
      </c>
      <c r="W199" s="18">
        <v>0</v>
      </c>
      <c r="X199" s="21">
        <v>1070293</v>
      </c>
      <c r="Y199" s="17">
        <v>37.5</v>
      </c>
      <c r="Z199" s="22">
        <v>23.4</v>
      </c>
      <c r="AA199" s="21">
        <v>28533</v>
      </c>
      <c r="AB199" s="18">
        <v>45751</v>
      </c>
      <c r="AC199" s="23">
        <v>1.6</v>
      </c>
      <c r="AD199" s="24">
        <f t="shared" si="47"/>
        <v>100</v>
      </c>
      <c r="AE199" s="18">
        <v>227881</v>
      </c>
      <c r="AF199" s="18">
        <v>65848</v>
      </c>
      <c r="AG199" s="18">
        <v>291030</v>
      </c>
      <c r="AH199" s="18">
        <v>233986</v>
      </c>
      <c r="AI199" s="25">
        <v>8.6900000000000005E-2</v>
      </c>
      <c r="AJ199" s="6">
        <f t="shared" si="48"/>
        <v>83424</v>
      </c>
      <c r="AK199" s="6">
        <f t="shared" si="49"/>
        <v>9584.4616999999998</v>
      </c>
      <c r="AL199" s="6">
        <f t="shared" si="50"/>
        <v>8020.2617</v>
      </c>
      <c r="AM199" s="6">
        <f t="shared" si="51"/>
        <v>93008.4617</v>
      </c>
      <c r="AN199" s="6">
        <v>200000</v>
      </c>
      <c r="AO199" s="6">
        <v>200000</v>
      </c>
      <c r="AP199" s="6">
        <v>200000</v>
      </c>
      <c r="AQ199" s="6">
        <v>200000</v>
      </c>
      <c r="AR199" s="6">
        <v>200000</v>
      </c>
      <c r="AS199" s="6">
        <v>200000</v>
      </c>
      <c r="AT199" s="26">
        <v>3715</v>
      </c>
      <c r="AU199" s="15" t="s">
        <v>70</v>
      </c>
      <c r="AV199" s="15" t="s">
        <v>71</v>
      </c>
      <c r="AW199" s="39" t="str">
        <f t="shared" si="52"/>
        <v>G</v>
      </c>
      <c r="AX199" s="18">
        <f t="shared" si="53"/>
        <v>0</v>
      </c>
      <c r="AY199" s="20">
        <f t="shared" si="54"/>
        <v>103</v>
      </c>
      <c r="AZ199" s="34">
        <v>0</v>
      </c>
      <c r="BA199" s="35">
        <f t="shared" si="55"/>
        <v>0</v>
      </c>
    </row>
    <row r="200" spans="1:53" ht="16.5" customHeight="1" x14ac:dyDescent="0.2">
      <c r="A200">
        <v>8778</v>
      </c>
      <c r="B200" s="13" t="str">
        <f t="shared" si="42"/>
        <v>FCST</v>
      </c>
      <c r="C200" s="14" t="s">
        <v>243</v>
      </c>
      <c r="D200" s="15" t="s">
        <v>175</v>
      </c>
      <c r="E200" s="16" t="str">
        <f t="shared" si="43"/>
        <v>前八週無拉料</v>
      </c>
      <c r="F200" s="17">
        <f t="shared" si="44"/>
        <v>0</v>
      </c>
      <c r="G200" s="17" t="str">
        <f t="shared" si="45"/>
        <v>--</v>
      </c>
      <c r="H200" s="17">
        <f t="shared" si="46"/>
        <v>0</v>
      </c>
      <c r="I200" s="37" t="str">
        <f>IFERROR(VLOOKUP(C200,LastWeek!B:Q,8,FALSE),"")</f>
        <v/>
      </c>
      <c r="J200" s="18">
        <v>0</v>
      </c>
      <c r="K200" s="18">
        <v>0</v>
      </c>
      <c r="L200" s="37" t="str">
        <f>IFERROR(VLOOKUP(C200,LastWeek!B:Q,11,FALSE),"")</f>
        <v/>
      </c>
      <c r="M200" s="18">
        <v>0</v>
      </c>
      <c r="N200" s="19" t="s">
        <v>66</v>
      </c>
      <c r="O200" s="20" t="str">
        <f>IFERROR(VLOOKUP(C200,LastWeek!B:Q,13,FALSE),"")</f>
        <v/>
      </c>
      <c r="P200" s="16" t="str">
        <f>IFERROR(VLOOKUP(C200,LastWeek!B:Q,14,FALSE),"")</f>
        <v/>
      </c>
      <c r="Q200" s="16" t="str">
        <f>IFERROR(VLOOKUP(C200,LastWeek!B:Q,15,FALSE),"")</f>
        <v/>
      </c>
      <c r="R200" s="16"/>
      <c r="S200" s="38" t="str">
        <f>IFERROR(VLOOKUP(C200,LastWeek!B:Q,16,FALSE),"")</f>
        <v/>
      </c>
      <c r="T200" s="18">
        <v>0</v>
      </c>
      <c r="U200" s="18">
        <v>0</v>
      </c>
      <c r="V200" s="18">
        <v>0</v>
      </c>
      <c r="W200" s="18">
        <v>0</v>
      </c>
      <c r="X200" s="21">
        <v>0</v>
      </c>
      <c r="Y200" s="17" t="s">
        <v>66</v>
      </c>
      <c r="Z200" s="22">
        <v>0</v>
      </c>
      <c r="AA200" s="21">
        <v>0</v>
      </c>
      <c r="AB200" s="18">
        <v>111</v>
      </c>
      <c r="AC200" s="23" t="s">
        <v>82</v>
      </c>
      <c r="AD200" s="24" t="str">
        <f t="shared" si="47"/>
        <v>F</v>
      </c>
      <c r="AE200" s="18">
        <v>0</v>
      </c>
      <c r="AF200" s="18">
        <v>1000</v>
      </c>
      <c r="AG200" s="18">
        <v>0</v>
      </c>
      <c r="AH200" s="18">
        <v>0</v>
      </c>
      <c r="AI200" s="25">
        <v>0</v>
      </c>
      <c r="AJ200" s="6">
        <f t="shared" si="48"/>
        <v>0</v>
      </c>
      <c r="AK200" s="6">
        <f t="shared" si="49"/>
        <v>0</v>
      </c>
      <c r="AL200" s="6">
        <f t="shared" si="50"/>
        <v>0</v>
      </c>
      <c r="AM200" s="6">
        <f t="shared" si="51"/>
        <v>0</v>
      </c>
      <c r="AN200" s="6" t="s">
        <v>66</v>
      </c>
      <c r="AO200" s="6" t="s">
        <v>66</v>
      </c>
      <c r="AP200" s="6" t="s">
        <v>66</v>
      </c>
      <c r="AQ200" s="6" t="s">
        <v>66</v>
      </c>
      <c r="AR200" s="6" t="s">
        <v>66</v>
      </c>
      <c r="AS200" s="6" t="s">
        <v>66</v>
      </c>
      <c r="AT200" s="26">
        <v>3719</v>
      </c>
      <c r="AU200" s="15" t="s">
        <v>70</v>
      </c>
      <c r="AV200" s="15" t="s">
        <v>71</v>
      </c>
      <c r="AW200" s="39" t="str">
        <f t="shared" si="52"/>
        <v>G</v>
      </c>
      <c r="AX200" s="18">
        <f t="shared" si="53"/>
        <v>0</v>
      </c>
      <c r="AY200" s="20">
        <f t="shared" si="54"/>
        <v>103</v>
      </c>
      <c r="AZ200" s="34">
        <v>0</v>
      </c>
      <c r="BA200" s="35">
        <f t="shared" si="55"/>
        <v>0</v>
      </c>
    </row>
    <row r="201" spans="1:53" ht="16.5" customHeight="1" x14ac:dyDescent="0.2">
      <c r="A201">
        <v>6471</v>
      </c>
      <c r="B201" s="13" t="str">
        <f t="shared" si="42"/>
        <v>OverStock</v>
      </c>
      <c r="C201" s="14" t="s">
        <v>244</v>
      </c>
      <c r="D201" s="15" t="s">
        <v>175</v>
      </c>
      <c r="E201" s="16">
        <f t="shared" si="43"/>
        <v>971</v>
      </c>
      <c r="F201" s="17">
        <f t="shared" si="44"/>
        <v>1294.7</v>
      </c>
      <c r="G201" s="17">
        <f t="shared" si="45"/>
        <v>0</v>
      </c>
      <c r="H201" s="17">
        <f t="shared" si="46"/>
        <v>0</v>
      </c>
      <c r="I201" s="37">
        <f>IFERROR(VLOOKUP(C201,LastWeek!B:Q,8,FALSE),"")</f>
        <v>0</v>
      </c>
      <c r="J201" s="18">
        <v>0</v>
      </c>
      <c r="K201" s="18">
        <v>0</v>
      </c>
      <c r="L201" s="37">
        <f>IFERROR(VLOOKUP(C201,LastWeek!B:Q,11,FALSE),"")</f>
        <v>7768</v>
      </c>
      <c r="M201" s="18">
        <v>7768</v>
      </c>
      <c r="N201" s="19" t="s">
        <v>176</v>
      </c>
      <c r="O201" s="20" t="str">
        <f>IFERROR(VLOOKUP(C201,LastWeek!B:Q,13,FALSE),"")</f>
        <v>MP</v>
      </c>
      <c r="P201" s="16" t="str">
        <f>IFERROR(VLOOKUP(C201,LastWeek!B:Q,14,FALSE),"")</f>
        <v>Checking</v>
      </c>
      <c r="Q201" s="16" t="str">
        <f>IFERROR(VLOOKUP(C201,LastWeek!B:Q,15,FALSE),"")</f>
        <v>Sales</v>
      </c>
      <c r="R201" s="16"/>
      <c r="S201" s="38" t="str">
        <f>IFERROR(VLOOKUP(C201,LastWeek!B:Q,16,FALSE),"")</f>
        <v>FCST: 100pcs/M</v>
      </c>
      <c r="T201" s="18">
        <v>6000</v>
      </c>
      <c r="U201" s="18">
        <v>0</v>
      </c>
      <c r="V201" s="18">
        <v>1768</v>
      </c>
      <c r="W201" s="18">
        <v>0</v>
      </c>
      <c r="X201" s="21">
        <v>7768</v>
      </c>
      <c r="Y201" s="17">
        <v>971</v>
      </c>
      <c r="Z201" s="22">
        <v>1294.7</v>
      </c>
      <c r="AA201" s="21">
        <v>8</v>
      </c>
      <c r="AB201" s="18">
        <v>6</v>
      </c>
      <c r="AC201" s="23">
        <v>0.8</v>
      </c>
      <c r="AD201" s="24">
        <f t="shared" si="47"/>
        <v>100</v>
      </c>
      <c r="AE201" s="18">
        <v>58</v>
      </c>
      <c r="AF201" s="18">
        <v>0</v>
      </c>
      <c r="AG201" s="18">
        <v>0</v>
      </c>
      <c r="AH201" s="18">
        <v>0</v>
      </c>
      <c r="AI201" s="25">
        <v>9.1800000000000007E-2</v>
      </c>
      <c r="AJ201" s="6">
        <f t="shared" si="48"/>
        <v>0</v>
      </c>
      <c r="AK201" s="6">
        <f t="shared" si="49"/>
        <v>713.1024000000001</v>
      </c>
      <c r="AL201" s="6">
        <f t="shared" si="50"/>
        <v>162.30240000000001</v>
      </c>
      <c r="AM201" s="6">
        <f t="shared" si="51"/>
        <v>713.1024000000001</v>
      </c>
      <c r="AN201" s="6" t="s">
        <v>66</v>
      </c>
      <c r="AO201" s="6" t="s">
        <v>66</v>
      </c>
      <c r="AP201" s="6" t="s">
        <v>66</v>
      </c>
      <c r="AQ201" s="6" t="s">
        <v>66</v>
      </c>
      <c r="AR201" s="6" t="s">
        <v>66</v>
      </c>
      <c r="AS201" s="6" t="s">
        <v>66</v>
      </c>
      <c r="AT201" s="26">
        <v>3715</v>
      </c>
      <c r="AU201" s="15" t="s">
        <v>70</v>
      </c>
      <c r="AV201" s="15" t="s">
        <v>71</v>
      </c>
      <c r="AW201" s="39" t="str">
        <f t="shared" si="52"/>
        <v>G</v>
      </c>
      <c r="AX201" s="18">
        <f t="shared" si="53"/>
        <v>0</v>
      </c>
      <c r="AY201" s="20">
        <f t="shared" si="54"/>
        <v>103</v>
      </c>
      <c r="AZ201" s="34">
        <v>0</v>
      </c>
      <c r="BA201" s="35">
        <f t="shared" si="55"/>
        <v>0</v>
      </c>
    </row>
    <row r="202" spans="1:53" ht="16.5" customHeight="1" x14ac:dyDescent="0.2">
      <c r="A202">
        <v>4152</v>
      </c>
      <c r="B202" s="13" t="str">
        <f t="shared" si="42"/>
        <v>OverStock</v>
      </c>
      <c r="C202" s="14" t="s">
        <v>245</v>
      </c>
      <c r="D202" s="15" t="s">
        <v>175</v>
      </c>
      <c r="E202" s="16">
        <f t="shared" si="43"/>
        <v>107.2</v>
      </c>
      <c r="F202" s="17">
        <f t="shared" si="44"/>
        <v>101.9</v>
      </c>
      <c r="G202" s="17">
        <f t="shared" si="45"/>
        <v>0</v>
      </c>
      <c r="H202" s="17">
        <f t="shared" si="46"/>
        <v>0</v>
      </c>
      <c r="I202" s="37">
        <f>IFERROR(VLOOKUP(C202,LastWeek!B:Q,8,FALSE),"")</f>
        <v>0</v>
      </c>
      <c r="J202" s="18">
        <v>0</v>
      </c>
      <c r="K202" s="18">
        <v>0</v>
      </c>
      <c r="L202" s="37">
        <f>IFERROR(VLOOKUP(C202,LastWeek!B:Q,11,FALSE),"")</f>
        <v>2037</v>
      </c>
      <c r="M202" s="18">
        <v>2037</v>
      </c>
      <c r="N202" s="19" t="s">
        <v>176</v>
      </c>
      <c r="O202" s="20" t="str">
        <f>IFERROR(VLOOKUP(C202,LastWeek!B:Q,13,FALSE),"")</f>
        <v>MP</v>
      </c>
      <c r="P202" s="16" t="str">
        <f>IFERROR(VLOOKUP(C202,LastWeek!B:Q,14,FALSE),"")</f>
        <v>Checking</v>
      </c>
      <c r="Q202" s="16" t="str">
        <f>IFERROR(VLOOKUP(C202,LastWeek!B:Q,15,FALSE),"")</f>
        <v>Sales</v>
      </c>
      <c r="R202" s="16"/>
      <c r="S202" s="38" t="str">
        <f>IFERROR(VLOOKUP(C202,LastWeek!B:Q,16,FALSE),"")</f>
        <v>FCST:100pcs/M</v>
      </c>
      <c r="T202" s="18">
        <v>0</v>
      </c>
      <c r="U202" s="18">
        <v>0</v>
      </c>
      <c r="V202" s="18">
        <v>2037</v>
      </c>
      <c r="W202" s="18">
        <v>0</v>
      </c>
      <c r="X202" s="21">
        <v>2037</v>
      </c>
      <c r="Y202" s="17">
        <v>107.2</v>
      </c>
      <c r="Z202" s="22">
        <v>101.9</v>
      </c>
      <c r="AA202" s="21">
        <v>19</v>
      </c>
      <c r="AB202" s="18">
        <v>20</v>
      </c>
      <c r="AC202" s="23">
        <v>1.1000000000000001</v>
      </c>
      <c r="AD202" s="24">
        <f t="shared" si="47"/>
        <v>100</v>
      </c>
      <c r="AE202" s="18">
        <v>180</v>
      </c>
      <c r="AF202" s="18">
        <v>0</v>
      </c>
      <c r="AG202" s="18">
        <v>0</v>
      </c>
      <c r="AH202" s="18">
        <v>0</v>
      </c>
      <c r="AI202" s="25">
        <v>0.27139999999999997</v>
      </c>
      <c r="AJ202" s="6">
        <f t="shared" si="48"/>
        <v>0</v>
      </c>
      <c r="AK202" s="6">
        <f t="shared" si="49"/>
        <v>552.84179999999992</v>
      </c>
      <c r="AL202" s="6">
        <f t="shared" si="50"/>
        <v>552.84179999999992</v>
      </c>
      <c r="AM202" s="6">
        <f t="shared" si="51"/>
        <v>552.84179999999992</v>
      </c>
      <c r="AN202" s="6" t="s">
        <v>66</v>
      </c>
      <c r="AO202" s="6" t="s">
        <v>66</v>
      </c>
      <c r="AP202" s="6" t="s">
        <v>66</v>
      </c>
      <c r="AQ202" s="6" t="s">
        <v>66</v>
      </c>
      <c r="AR202" s="6" t="s">
        <v>66</v>
      </c>
      <c r="AS202" s="6" t="s">
        <v>66</v>
      </c>
      <c r="AT202" s="26">
        <v>3715</v>
      </c>
      <c r="AU202" s="15" t="s">
        <v>70</v>
      </c>
      <c r="AV202" s="15" t="s">
        <v>71</v>
      </c>
      <c r="AW202" s="39" t="str">
        <f t="shared" si="52"/>
        <v>G</v>
      </c>
      <c r="AX202" s="18">
        <f t="shared" si="53"/>
        <v>0</v>
      </c>
      <c r="AY202" s="20">
        <f t="shared" si="54"/>
        <v>103</v>
      </c>
      <c r="AZ202" s="34">
        <v>0</v>
      </c>
      <c r="BA202" s="35">
        <f t="shared" si="55"/>
        <v>0</v>
      </c>
    </row>
    <row r="203" spans="1:53" ht="16.5" customHeight="1" x14ac:dyDescent="0.2">
      <c r="A203">
        <v>5167</v>
      </c>
      <c r="B203" s="13" t="str">
        <f t="shared" si="42"/>
        <v>Normal</v>
      </c>
      <c r="C203" s="14" t="s">
        <v>246</v>
      </c>
      <c r="D203" s="15" t="s">
        <v>175</v>
      </c>
      <c r="E203" s="16">
        <f t="shared" si="43"/>
        <v>0</v>
      </c>
      <c r="F203" s="17">
        <f t="shared" si="44"/>
        <v>0</v>
      </c>
      <c r="G203" s="17">
        <f t="shared" si="45"/>
        <v>0</v>
      </c>
      <c r="H203" s="17">
        <f t="shared" si="46"/>
        <v>0</v>
      </c>
      <c r="I203" s="37">
        <f>IFERROR(VLOOKUP(C203,LastWeek!B:Q,8,FALSE),"")</f>
        <v>0</v>
      </c>
      <c r="J203" s="18">
        <v>0</v>
      </c>
      <c r="K203" s="18">
        <v>0</v>
      </c>
      <c r="L203" s="37">
        <f>IFERROR(VLOOKUP(C203,LastWeek!B:Q,11,FALSE),"")</f>
        <v>0</v>
      </c>
      <c r="M203" s="18">
        <v>0</v>
      </c>
      <c r="N203" s="19" t="s">
        <v>176</v>
      </c>
      <c r="O203" s="20" t="str">
        <f>IFERROR(VLOOKUP(C203,LastWeek!B:Q,13,FALSE),"")</f>
        <v>MP</v>
      </c>
      <c r="P203" s="16" t="str">
        <f>IFERROR(VLOOKUP(C203,LastWeek!B:Q,14,FALSE),"")</f>
        <v>Checking</v>
      </c>
      <c r="Q203" s="16" t="str">
        <f>IFERROR(VLOOKUP(C203,LastWeek!B:Q,15,FALSE),"")</f>
        <v>Sales</v>
      </c>
      <c r="R203" s="16"/>
      <c r="S203" s="38" t="str">
        <f>IFERROR(VLOOKUP(C203,LastWeek!B:Q,16,FALSE),"")</f>
        <v>FCST:2K only</v>
      </c>
      <c r="T203" s="18">
        <v>0</v>
      </c>
      <c r="U203" s="18">
        <v>0</v>
      </c>
      <c r="V203" s="18">
        <v>0</v>
      </c>
      <c r="W203" s="18">
        <v>0</v>
      </c>
      <c r="X203" s="21">
        <v>0</v>
      </c>
      <c r="Y203" s="17">
        <v>0</v>
      </c>
      <c r="Z203" s="22">
        <v>0</v>
      </c>
      <c r="AA203" s="21">
        <v>375</v>
      </c>
      <c r="AB203" s="18">
        <v>29</v>
      </c>
      <c r="AC203" s="23">
        <v>0.1</v>
      </c>
      <c r="AD203" s="24">
        <f t="shared" si="47"/>
        <v>50</v>
      </c>
      <c r="AE203" s="18">
        <v>260</v>
      </c>
      <c r="AF203" s="18">
        <v>0</v>
      </c>
      <c r="AG203" s="18">
        <v>0</v>
      </c>
      <c r="AH203" s="18">
        <v>0</v>
      </c>
      <c r="AI203" s="25">
        <v>0.152</v>
      </c>
      <c r="AJ203" s="6">
        <f t="shared" si="48"/>
        <v>0</v>
      </c>
      <c r="AK203" s="6">
        <f t="shared" si="49"/>
        <v>0</v>
      </c>
      <c r="AL203" s="6">
        <f t="shared" si="50"/>
        <v>0</v>
      </c>
      <c r="AM203" s="6">
        <f t="shared" si="51"/>
        <v>0</v>
      </c>
      <c r="AN203" s="6" t="s">
        <v>66</v>
      </c>
      <c r="AO203" s="6" t="s">
        <v>66</v>
      </c>
      <c r="AP203" s="6" t="s">
        <v>66</v>
      </c>
      <c r="AQ203" s="6" t="s">
        <v>66</v>
      </c>
      <c r="AR203" s="6" t="s">
        <v>66</v>
      </c>
      <c r="AS203" s="6" t="s">
        <v>66</v>
      </c>
      <c r="AT203" s="26">
        <v>3719</v>
      </c>
      <c r="AU203" s="15" t="s">
        <v>70</v>
      </c>
      <c r="AV203" s="15" t="s">
        <v>71</v>
      </c>
      <c r="AW203" s="39" t="str">
        <f t="shared" si="52"/>
        <v>G</v>
      </c>
      <c r="AX203" s="18">
        <f t="shared" si="53"/>
        <v>0</v>
      </c>
      <c r="AY203" s="20">
        <f t="shared" si="54"/>
        <v>103</v>
      </c>
      <c r="AZ203" s="34">
        <v>0</v>
      </c>
      <c r="BA203" s="35">
        <f t="shared" si="55"/>
        <v>0</v>
      </c>
    </row>
    <row r="204" spans="1:53" ht="16.5" customHeight="1" x14ac:dyDescent="0.2">
      <c r="A204">
        <v>5165</v>
      </c>
      <c r="B204" s="13" t="str">
        <f t="shared" si="42"/>
        <v>OverStock</v>
      </c>
      <c r="C204" s="14" t="s">
        <v>247</v>
      </c>
      <c r="D204" s="15" t="s">
        <v>175</v>
      </c>
      <c r="E204" s="16">
        <f t="shared" si="43"/>
        <v>3.8</v>
      </c>
      <c r="F204" s="17">
        <f t="shared" si="44"/>
        <v>3</v>
      </c>
      <c r="G204" s="17">
        <f t="shared" si="45"/>
        <v>15.5</v>
      </c>
      <c r="H204" s="17">
        <f t="shared" si="46"/>
        <v>12</v>
      </c>
      <c r="I204" s="37">
        <f>IFERROR(VLOOKUP(C204,LastWeek!B:Q,8,FALSE),"")</f>
        <v>300000</v>
      </c>
      <c r="J204" s="18">
        <v>390000</v>
      </c>
      <c r="K204" s="18">
        <v>270000</v>
      </c>
      <c r="L204" s="37">
        <f>IFERROR(VLOOKUP(C204,LastWeek!B:Q,11,FALSE),"")</f>
        <v>123131</v>
      </c>
      <c r="M204" s="18">
        <v>96131</v>
      </c>
      <c r="N204" s="19" t="s">
        <v>176</v>
      </c>
      <c r="O204" s="20" t="str">
        <f>IFERROR(VLOOKUP(C204,LastWeek!B:Q,13,FALSE),"")</f>
        <v>MP</v>
      </c>
      <c r="P204" s="16" t="str">
        <f>IFERROR(VLOOKUP(C204,LastWeek!B:Q,14,FALSE),"")</f>
        <v>Checking</v>
      </c>
      <c r="Q204" s="16" t="str">
        <f>IFERROR(VLOOKUP(C204,LastWeek!B:Q,15,FALSE),"")</f>
        <v>Sales</v>
      </c>
      <c r="R204" s="16"/>
      <c r="S204" s="38" t="str">
        <f>IFERROR(VLOOKUP(C204,LastWeek!B:Q,16,FALSE),"")</f>
        <v>FCST:120K/M</v>
      </c>
      <c r="T204" s="18">
        <v>33000</v>
      </c>
      <c r="U204" s="18">
        <v>0</v>
      </c>
      <c r="V204" s="18">
        <v>63131</v>
      </c>
      <c r="W204" s="18">
        <v>0</v>
      </c>
      <c r="X204" s="21">
        <v>486131</v>
      </c>
      <c r="Y204" s="17">
        <v>19.3</v>
      </c>
      <c r="Z204" s="22">
        <v>15</v>
      </c>
      <c r="AA204" s="21">
        <v>25228</v>
      </c>
      <c r="AB204" s="18">
        <v>32502</v>
      </c>
      <c r="AC204" s="23">
        <v>1.3</v>
      </c>
      <c r="AD204" s="24">
        <f t="shared" si="47"/>
        <v>100</v>
      </c>
      <c r="AE204" s="18">
        <v>128648</v>
      </c>
      <c r="AF204" s="18">
        <v>85894</v>
      </c>
      <c r="AG204" s="18">
        <v>132992</v>
      </c>
      <c r="AH204" s="18">
        <v>163763</v>
      </c>
      <c r="AI204" s="25">
        <v>7.8899999999999998E-2</v>
      </c>
      <c r="AJ204" s="6">
        <f t="shared" si="48"/>
        <v>30771</v>
      </c>
      <c r="AK204" s="6">
        <f t="shared" si="49"/>
        <v>7584.7358999999997</v>
      </c>
      <c r="AL204" s="6">
        <f t="shared" si="50"/>
        <v>4981.0358999999999</v>
      </c>
      <c r="AM204" s="6">
        <f t="shared" si="51"/>
        <v>38355.7359</v>
      </c>
      <c r="AN204" s="6">
        <v>120000</v>
      </c>
      <c r="AO204" s="6">
        <v>90000</v>
      </c>
      <c r="AP204" s="6">
        <v>90000</v>
      </c>
      <c r="AQ204" s="6">
        <v>90000</v>
      </c>
      <c r="AR204" s="6">
        <v>90000</v>
      </c>
      <c r="AS204" s="6">
        <v>90000</v>
      </c>
      <c r="AT204" s="26">
        <v>3715</v>
      </c>
      <c r="AU204" s="15" t="s">
        <v>70</v>
      </c>
      <c r="AV204" s="15" t="s">
        <v>71</v>
      </c>
      <c r="AW204" s="39" t="str">
        <f t="shared" si="52"/>
        <v>G</v>
      </c>
      <c r="AX204" s="18">
        <f t="shared" si="53"/>
        <v>0</v>
      </c>
      <c r="AY204" s="20">
        <f t="shared" si="54"/>
        <v>103</v>
      </c>
      <c r="AZ204" s="34">
        <v>0</v>
      </c>
      <c r="BA204" s="35">
        <f t="shared" si="55"/>
        <v>0</v>
      </c>
    </row>
    <row r="205" spans="1:53" ht="16.5" customHeight="1" x14ac:dyDescent="0.2">
      <c r="A205">
        <v>5501</v>
      </c>
      <c r="B205" s="13" t="str">
        <f t="shared" si="42"/>
        <v>OverStock</v>
      </c>
      <c r="C205" s="14" t="s">
        <v>248</v>
      </c>
      <c r="D205" s="15" t="s">
        <v>175</v>
      </c>
      <c r="E205" s="16">
        <f t="shared" si="43"/>
        <v>7.8</v>
      </c>
      <c r="F205" s="17">
        <f t="shared" si="44"/>
        <v>57.3</v>
      </c>
      <c r="G205" s="17">
        <f t="shared" si="45"/>
        <v>10.8</v>
      </c>
      <c r="H205" s="17">
        <f t="shared" si="46"/>
        <v>79.5</v>
      </c>
      <c r="I205" s="37">
        <f>IFERROR(VLOOKUP(C205,LastWeek!B:Q,8,FALSE),"")</f>
        <v>54000</v>
      </c>
      <c r="J205" s="18">
        <v>54000</v>
      </c>
      <c r="K205" s="18">
        <v>54000</v>
      </c>
      <c r="L205" s="37">
        <f>IFERROR(VLOOKUP(C205,LastWeek!B:Q,11,FALSE),"")</f>
        <v>38896</v>
      </c>
      <c r="M205" s="18">
        <v>38896</v>
      </c>
      <c r="N205" s="19" t="s">
        <v>176</v>
      </c>
      <c r="O205" s="20" t="str">
        <f>IFERROR(VLOOKUP(C205,LastWeek!B:Q,13,FALSE),"")</f>
        <v>MP</v>
      </c>
      <c r="P205" s="16" t="str">
        <f>IFERROR(VLOOKUP(C205,LastWeek!B:Q,14,FALSE),"")</f>
        <v>Checking</v>
      </c>
      <c r="Q205" s="16" t="str">
        <f>IFERROR(VLOOKUP(C205,LastWeek!B:Q,15,FALSE),"")</f>
        <v>Sales</v>
      </c>
      <c r="R205" s="16"/>
      <c r="S205" s="38" t="str">
        <f>IFERROR(VLOOKUP(C205,LastWeek!B:Q,16,FALSE),"")</f>
        <v>FCST:20K/M</v>
      </c>
      <c r="T205" s="18">
        <v>18160</v>
      </c>
      <c r="U205" s="18">
        <v>0</v>
      </c>
      <c r="V205" s="18">
        <v>20736</v>
      </c>
      <c r="W205" s="18">
        <v>0</v>
      </c>
      <c r="X205" s="21">
        <v>92896</v>
      </c>
      <c r="Y205" s="17">
        <v>18.7</v>
      </c>
      <c r="Z205" s="22">
        <v>136.80000000000001</v>
      </c>
      <c r="AA205" s="21">
        <v>4980</v>
      </c>
      <c r="AB205" s="18">
        <v>679</v>
      </c>
      <c r="AC205" s="23">
        <v>0.1</v>
      </c>
      <c r="AD205" s="24">
        <f t="shared" si="47"/>
        <v>50</v>
      </c>
      <c r="AE205" s="18">
        <v>235</v>
      </c>
      <c r="AF205" s="18">
        <v>1000</v>
      </c>
      <c r="AG205" s="18">
        <v>10526</v>
      </c>
      <c r="AH205" s="18">
        <v>31345</v>
      </c>
      <c r="AI205" s="25">
        <v>8.1000000000000003E-2</v>
      </c>
      <c r="AJ205" s="6">
        <f t="shared" si="48"/>
        <v>4374</v>
      </c>
      <c r="AK205" s="6">
        <f t="shared" si="49"/>
        <v>3150.576</v>
      </c>
      <c r="AL205" s="6">
        <f t="shared" si="50"/>
        <v>1679.616</v>
      </c>
      <c r="AM205" s="6">
        <f t="shared" si="51"/>
        <v>7524.576</v>
      </c>
      <c r="AN205" s="6">
        <v>9000</v>
      </c>
      <c r="AO205" s="6">
        <v>9000</v>
      </c>
      <c r="AP205" s="6">
        <v>9000</v>
      </c>
      <c r="AQ205" s="6">
        <v>9000</v>
      </c>
      <c r="AR205" s="6">
        <v>9000</v>
      </c>
      <c r="AS205" s="6">
        <v>9000</v>
      </c>
      <c r="AT205" s="26">
        <v>3715</v>
      </c>
      <c r="AU205" s="15" t="s">
        <v>70</v>
      </c>
      <c r="AV205" s="15" t="s">
        <v>71</v>
      </c>
      <c r="AW205" s="39" t="str">
        <f t="shared" si="52"/>
        <v>G</v>
      </c>
      <c r="AX205" s="18">
        <f t="shared" si="53"/>
        <v>0</v>
      </c>
      <c r="AY205" s="20">
        <f t="shared" si="54"/>
        <v>103</v>
      </c>
      <c r="AZ205" s="34">
        <v>0</v>
      </c>
      <c r="BA205" s="35">
        <f t="shared" si="55"/>
        <v>0</v>
      </c>
    </row>
    <row r="206" spans="1:53" ht="16.5" customHeight="1" x14ac:dyDescent="0.2">
      <c r="A206">
        <v>8780</v>
      </c>
      <c r="B206" s="13" t="str">
        <f t="shared" si="42"/>
        <v>OverStock</v>
      </c>
      <c r="C206" s="14" t="s">
        <v>249</v>
      </c>
      <c r="D206" s="15" t="s">
        <v>175</v>
      </c>
      <c r="E206" s="16">
        <f t="shared" si="43"/>
        <v>6.9</v>
      </c>
      <c r="F206" s="17">
        <f t="shared" si="44"/>
        <v>5</v>
      </c>
      <c r="G206" s="17">
        <f t="shared" si="45"/>
        <v>16.100000000000001</v>
      </c>
      <c r="H206" s="17">
        <f t="shared" si="46"/>
        <v>11.7</v>
      </c>
      <c r="I206" s="37">
        <f>IFERROR(VLOOKUP(C206,LastWeek!B:Q,8,FALSE),"")</f>
        <v>60000</v>
      </c>
      <c r="J206" s="18">
        <v>120000</v>
      </c>
      <c r="K206" s="18">
        <v>81000</v>
      </c>
      <c r="L206" s="37">
        <f>IFERROR(VLOOKUP(C206,LastWeek!B:Q,11,FALSE),"")</f>
        <v>93431</v>
      </c>
      <c r="M206" s="18">
        <v>51431</v>
      </c>
      <c r="N206" s="19" t="s">
        <v>176</v>
      </c>
      <c r="O206" s="20" t="str">
        <f>IFERROR(VLOOKUP(C206,LastWeek!B:Q,13,FALSE),"")</f>
        <v>MP</v>
      </c>
      <c r="P206" s="16" t="str">
        <f>IFERROR(VLOOKUP(C206,LastWeek!B:Q,14,FALSE),"")</f>
        <v>Checking</v>
      </c>
      <c r="Q206" s="16" t="str">
        <f>IFERROR(VLOOKUP(C206,LastWeek!B:Q,15,FALSE),"")</f>
        <v>Sales</v>
      </c>
      <c r="R206" s="16"/>
      <c r="S206" s="38" t="str">
        <f>IFERROR(VLOOKUP(C206,LastWeek!B:Q,16,FALSE),"")</f>
        <v>FCST:25K/M</v>
      </c>
      <c r="T206" s="18">
        <v>18000</v>
      </c>
      <c r="U206" s="18">
        <v>0</v>
      </c>
      <c r="V206" s="18">
        <v>33431</v>
      </c>
      <c r="W206" s="18">
        <v>0</v>
      </c>
      <c r="X206" s="21">
        <v>171431</v>
      </c>
      <c r="Y206" s="17">
        <v>23</v>
      </c>
      <c r="Z206" s="22">
        <v>16.7</v>
      </c>
      <c r="AA206" s="21">
        <v>7468</v>
      </c>
      <c r="AB206" s="18">
        <v>10271</v>
      </c>
      <c r="AC206" s="23">
        <v>1.4</v>
      </c>
      <c r="AD206" s="24">
        <f t="shared" si="47"/>
        <v>100</v>
      </c>
      <c r="AE206" s="18">
        <v>56118</v>
      </c>
      <c r="AF206" s="18">
        <v>18778</v>
      </c>
      <c r="AG206" s="18">
        <v>19454</v>
      </c>
      <c r="AH206" s="18">
        <v>60211</v>
      </c>
      <c r="AI206" s="25">
        <v>0.1118</v>
      </c>
      <c r="AJ206" s="6">
        <f t="shared" si="48"/>
        <v>13416</v>
      </c>
      <c r="AK206" s="6">
        <f t="shared" si="49"/>
        <v>5749.9857999999995</v>
      </c>
      <c r="AL206" s="6">
        <f t="shared" si="50"/>
        <v>3737.5857999999998</v>
      </c>
      <c r="AM206" s="6">
        <f t="shared" si="51"/>
        <v>19165.985799999999</v>
      </c>
      <c r="AN206" s="6">
        <v>30000</v>
      </c>
      <c r="AO206" s="6">
        <v>45000</v>
      </c>
      <c r="AP206" s="6">
        <v>45000</v>
      </c>
      <c r="AQ206" s="6">
        <v>45000</v>
      </c>
      <c r="AR206" s="6">
        <v>45000</v>
      </c>
      <c r="AS206" s="6">
        <v>45000</v>
      </c>
      <c r="AT206" s="26">
        <v>3715</v>
      </c>
      <c r="AU206" s="15" t="s">
        <v>70</v>
      </c>
      <c r="AV206" s="15" t="s">
        <v>71</v>
      </c>
      <c r="AW206" s="39" t="str">
        <f t="shared" si="52"/>
        <v>G</v>
      </c>
      <c r="AX206" s="18">
        <f t="shared" si="53"/>
        <v>0</v>
      </c>
      <c r="AY206" s="20">
        <f t="shared" si="54"/>
        <v>103</v>
      </c>
      <c r="AZ206" s="34">
        <v>0</v>
      </c>
      <c r="BA206" s="35">
        <f t="shared" si="55"/>
        <v>0</v>
      </c>
    </row>
    <row r="207" spans="1:53" ht="16.5" customHeight="1" x14ac:dyDescent="0.2">
      <c r="A207">
        <v>5516</v>
      </c>
      <c r="B207" s="13" t="str">
        <f t="shared" si="42"/>
        <v>FCST</v>
      </c>
      <c r="C207" s="14" t="s">
        <v>251</v>
      </c>
      <c r="D207" s="15" t="s">
        <v>175</v>
      </c>
      <c r="E207" s="16" t="str">
        <f t="shared" si="43"/>
        <v>前八週無拉料</v>
      </c>
      <c r="F207" s="17">
        <f t="shared" si="44"/>
        <v>0</v>
      </c>
      <c r="G207" s="17" t="str">
        <f t="shared" si="45"/>
        <v>--</v>
      </c>
      <c r="H207" s="17">
        <f t="shared" si="46"/>
        <v>0</v>
      </c>
      <c r="I207" s="37" t="str">
        <f>IFERROR(VLOOKUP(C207,LastWeek!B:Q,8,FALSE),"")</f>
        <v/>
      </c>
      <c r="J207" s="18">
        <v>0</v>
      </c>
      <c r="K207" s="18">
        <v>0</v>
      </c>
      <c r="L207" s="37" t="str">
        <f>IFERROR(VLOOKUP(C207,LastWeek!B:Q,11,FALSE),"")</f>
        <v/>
      </c>
      <c r="M207" s="18">
        <v>0</v>
      </c>
      <c r="N207" s="19" t="s">
        <v>66</v>
      </c>
      <c r="O207" s="20" t="str">
        <f>IFERROR(VLOOKUP(C207,LastWeek!B:Q,13,FALSE),"")</f>
        <v/>
      </c>
      <c r="P207" s="16" t="str">
        <f>IFERROR(VLOOKUP(C207,LastWeek!B:Q,14,FALSE),"")</f>
        <v/>
      </c>
      <c r="Q207" s="16" t="str">
        <f>IFERROR(VLOOKUP(C207,LastWeek!B:Q,15,FALSE),"")</f>
        <v/>
      </c>
      <c r="R207" s="16"/>
      <c r="S207" s="38" t="str">
        <f>IFERROR(VLOOKUP(C207,LastWeek!B:Q,16,FALSE),"")</f>
        <v/>
      </c>
      <c r="T207" s="18">
        <v>0</v>
      </c>
      <c r="U207" s="18">
        <v>0</v>
      </c>
      <c r="V207" s="18">
        <v>0</v>
      </c>
      <c r="W207" s="18">
        <v>0</v>
      </c>
      <c r="X207" s="21">
        <v>0</v>
      </c>
      <c r="Y207" s="17" t="s">
        <v>66</v>
      </c>
      <c r="Z207" s="22">
        <v>0</v>
      </c>
      <c r="AA207" s="21">
        <v>0</v>
      </c>
      <c r="AB207" s="18">
        <v>2833</v>
      </c>
      <c r="AC207" s="23" t="s">
        <v>82</v>
      </c>
      <c r="AD207" s="24" t="str">
        <f t="shared" si="47"/>
        <v>F</v>
      </c>
      <c r="AE207" s="18">
        <v>25500</v>
      </c>
      <c r="AF207" s="18">
        <v>0</v>
      </c>
      <c r="AG207" s="18">
        <v>0</v>
      </c>
      <c r="AH207" s="18">
        <v>0</v>
      </c>
      <c r="AI207" s="25">
        <v>0</v>
      </c>
      <c r="AJ207" s="6">
        <f t="shared" si="48"/>
        <v>0</v>
      </c>
      <c r="AK207" s="6">
        <f t="shared" si="49"/>
        <v>0</v>
      </c>
      <c r="AL207" s="6">
        <f t="shared" si="50"/>
        <v>0</v>
      </c>
      <c r="AM207" s="6">
        <f t="shared" si="51"/>
        <v>0</v>
      </c>
      <c r="AN207" s="6" t="s">
        <v>66</v>
      </c>
      <c r="AO207" s="6" t="s">
        <v>66</v>
      </c>
      <c r="AP207" s="6" t="s">
        <v>66</v>
      </c>
      <c r="AQ207" s="6" t="s">
        <v>66</v>
      </c>
      <c r="AR207" s="6" t="s">
        <v>66</v>
      </c>
      <c r="AS207" s="6" t="s">
        <v>66</v>
      </c>
      <c r="AT207" s="26">
        <v>3719</v>
      </c>
      <c r="AU207" s="15" t="s">
        <v>70</v>
      </c>
      <c r="AV207" s="15" t="s">
        <v>71</v>
      </c>
      <c r="AW207" s="39" t="str">
        <f t="shared" si="52"/>
        <v>G</v>
      </c>
      <c r="AX207" s="18">
        <f t="shared" si="53"/>
        <v>0</v>
      </c>
      <c r="AY207" s="20">
        <f t="shared" si="54"/>
        <v>103</v>
      </c>
      <c r="AZ207" s="34">
        <v>0</v>
      </c>
      <c r="BA207" s="35">
        <f t="shared" si="55"/>
        <v>0</v>
      </c>
    </row>
    <row r="208" spans="1:53" ht="16.5" customHeight="1" x14ac:dyDescent="0.2">
      <c r="A208">
        <v>8497</v>
      </c>
      <c r="B208" s="13" t="str">
        <f t="shared" si="42"/>
        <v>FCST</v>
      </c>
      <c r="C208" s="14" t="s">
        <v>252</v>
      </c>
      <c r="D208" s="15" t="s">
        <v>175</v>
      </c>
      <c r="E208" s="16" t="str">
        <f t="shared" si="43"/>
        <v>前八週無拉料</v>
      </c>
      <c r="F208" s="17">
        <f t="shared" si="44"/>
        <v>5.9</v>
      </c>
      <c r="G208" s="17" t="str">
        <f t="shared" si="45"/>
        <v>--</v>
      </c>
      <c r="H208" s="17">
        <f t="shared" si="46"/>
        <v>20</v>
      </c>
      <c r="I208" s="37">
        <f>IFERROR(VLOOKUP(C208,LastWeek!B:Q,8,FALSE),"")</f>
        <v>21000</v>
      </c>
      <c r="J208" s="18">
        <v>18000</v>
      </c>
      <c r="K208" s="18">
        <v>18000</v>
      </c>
      <c r="L208" s="37">
        <f>IFERROR(VLOOKUP(C208,LastWeek!B:Q,11,FALSE),"")</f>
        <v>2300</v>
      </c>
      <c r="M208" s="18">
        <v>5300</v>
      </c>
      <c r="N208" s="19" t="s">
        <v>176</v>
      </c>
      <c r="O208" s="20" t="str">
        <f>IFERROR(VLOOKUP(C208,LastWeek!B:Q,13,FALSE),"")</f>
        <v>New</v>
      </c>
      <c r="P208" s="16" t="str">
        <f>IFERROR(VLOOKUP(C208,LastWeek!B:Q,14,FALSE),"")</f>
        <v>Checking</v>
      </c>
      <c r="Q208" s="16" t="str">
        <f>IFERROR(VLOOKUP(C208,LastWeek!B:Q,15,FALSE),"")</f>
        <v>Sales</v>
      </c>
      <c r="R208" s="16"/>
      <c r="S208" s="38" t="str">
        <f>IFERROR(VLOOKUP(C208,LastWeek!B:Q,16,FALSE),"")</f>
        <v>FCST:6K in Apr</v>
      </c>
      <c r="T208" s="18">
        <v>3000</v>
      </c>
      <c r="U208" s="18">
        <v>0</v>
      </c>
      <c r="V208" s="18">
        <v>2300</v>
      </c>
      <c r="W208" s="18">
        <v>0</v>
      </c>
      <c r="X208" s="21">
        <v>23300</v>
      </c>
      <c r="Y208" s="17" t="s">
        <v>66</v>
      </c>
      <c r="Z208" s="22">
        <v>25.8</v>
      </c>
      <c r="AA208" s="21">
        <v>0</v>
      </c>
      <c r="AB208" s="18">
        <v>902</v>
      </c>
      <c r="AC208" s="23" t="s">
        <v>82</v>
      </c>
      <c r="AD208" s="24" t="str">
        <f t="shared" si="47"/>
        <v>F</v>
      </c>
      <c r="AE208" s="18">
        <v>798</v>
      </c>
      <c r="AF208" s="18">
        <v>0</v>
      </c>
      <c r="AG208" s="18">
        <v>7320</v>
      </c>
      <c r="AH208" s="18">
        <v>1800</v>
      </c>
      <c r="AI208" s="25">
        <v>0.1176</v>
      </c>
      <c r="AJ208" s="6">
        <f t="shared" si="48"/>
        <v>2116.7999999999997</v>
      </c>
      <c r="AK208" s="6">
        <f t="shared" si="49"/>
        <v>623.28</v>
      </c>
      <c r="AL208" s="6">
        <f t="shared" si="50"/>
        <v>270.48</v>
      </c>
      <c r="AM208" s="6">
        <f t="shared" si="51"/>
        <v>2740.08</v>
      </c>
      <c r="AN208" s="6" t="s">
        <v>66</v>
      </c>
      <c r="AO208" s="6" t="s">
        <v>66</v>
      </c>
      <c r="AP208" s="6" t="s">
        <v>66</v>
      </c>
      <c r="AQ208" s="6" t="s">
        <v>66</v>
      </c>
      <c r="AR208" s="6" t="s">
        <v>66</v>
      </c>
      <c r="AS208" s="6" t="s">
        <v>66</v>
      </c>
      <c r="AT208" s="26">
        <v>3715</v>
      </c>
      <c r="AU208" s="15" t="s">
        <v>70</v>
      </c>
      <c r="AV208" s="15" t="s">
        <v>71</v>
      </c>
      <c r="AW208" s="39" t="str">
        <f t="shared" si="52"/>
        <v>G</v>
      </c>
      <c r="AX208" s="18">
        <f t="shared" si="53"/>
        <v>0</v>
      </c>
      <c r="AY208" s="20">
        <f t="shared" si="54"/>
        <v>103</v>
      </c>
      <c r="AZ208" s="34">
        <v>0</v>
      </c>
      <c r="BA208" s="35">
        <f t="shared" si="55"/>
        <v>0</v>
      </c>
    </row>
    <row r="209" spans="1:53" ht="16.5" customHeight="1" x14ac:dyDescent="0.2">
      <c r="A209">
        <v>5164</v>
      </c>
      <c r="B209" s="13" t="str">
        <f t="shared" si="42"/>
        <v>OverStock</v>
      </c>
      <c r="C209" s="14" t="s">
        <v>253</v>
      </c>
      <c r="D209" s="15" t="s">
        <v>175</v>
      </c>
      <c r="E209" s="16">
        <f t="shared" si="43"/>
        <v>2.2999999999999998</v>
      </c>
      <c r="F209" s="17">
        <f t="shared" si="44"/>
        <v>2.2999999999999998</v>
      </c>
      <c r="G209" s="17">
        <f t="shared" si="45"/>
        <v>20.9</v>
      </c>
      <c r="H209" s="17">
        <f t="shared" si="46"/>
        <v>21.3</v>
      </c>
      <c r="I209" s="37">
        <f>IFERROR(VLOOKUP(C209,LastWeek!B:Q,8,FALSE),"")</f>
        <v>150000</v>
      </c>
      <c r="J209" s="18">
        <v>180000</v>
      </c>
      <c r="K209" s="18">
        <v>130000</v>
      </c>
      <c r="L209" s="37">
        <f>IFERROR(VLOOKUP(C209,LastWeek!B:Q,11,FALSE),"")</f>
        <v>36961</v>
      </c>
      <c r="M209" s="18">
        <v>19461</v>
      </c>
      <c r="N209" s="19" t="s">
        <v>176</v>
      </c>
      <c r="O209" s="20" t="str">
        <f>IFERROR(VLOOKUP(C209,LastWeek!B:Q,13,FALSE),"")</f>
        <v>MP</v>
      </c>
      <c r="P209" s="16" t="str">
        <f>IFERROR(VLOOKUP(C209,LastWeek!B:Q,14,FALSE),"")</f>
        <v>Checking</v>
      </c>
      <c r="Q209" s="16" t="str">
        <f>IFERROR(VLOOKUP(C209,LastWeek!B:Q,15,FALSE),"")</f>
        <v>Sales</v>
      </c>
      <c r="R209" s="16"/>
      <c r="S209" s="38" t="str">
        <f>IFERROR(VLOOKUP(C209,LastWeek!B:Q,16,FALSE),"")</f>
        <v>FCST:30K/M</v>
      </c>
      <c r="T209" s="18">
        <v>1500</v>
      </c>
      <c r="U209" s="18">
        <v>0</v>
      </c>
      <c r="V209" s="18">
        <v>17961</v>
      </c>
      <c r="W209" s="18">
        <v>0</v>
      </c>
      <c r="X209" s="21">
        <v>199461</v>
      </c>
      <c r="Y209" s="17">
        <v>23.2</v>
      </c>
      <c r="Z209" s="22">
        <v>23.7</v>
      </c>
      <c r="AA209" s="21">
        <v>8594</v>
      </c>
      <c r="AB209" s="18">
        <v>8431</v>
      </c>
      <c r="AC209" s="23">
        <v>1</v>
      </c>
      <c r="AD209" s="24">
        <f t="shared" si="47"/>
        <v>100</v>
      </c>
      <c r="AE209" s="18">
        <v>63537</v>
      </c>
      <c r="AF209" s="18">
        <v>3436</v>
      </c>
      <c r="AG209" s="18">
        <v>45060</v>
      </c>
      <c r="AH209" s="18">
        <v>2000</v>
      </c>
      <c r="AI209" s="25">
        <v>0.2205</v>
      </c>
      <c r="AJ209" s="6">
        <f t="shared" si="48"/>
        <v>39690</v>
      </c>
      <c r="AK209" s="6">
        <f t="shared" si="49"/>
        <v>4291.1504999999997</v>
      </c>
      <c r="AL209" s="6">
        <f t="shared" si="50"/>
        <v>3960.4005000000002</v>
      </c>
      <c r="AM209" s="6">
        <f t="shared" si="51"/>
        <v>43981.150500000003</v>
      </c>
      <c r="AN209" s="6">
        <v>40000</v>
      </c>
      <c r="AO209" s="6">
        <v>40000</v>
      </c>
      <c r="AP209" s="6">
        <v>40000</v>
      </c>
      <c r="AQ209" s="6">
        <v>40000</v>
      </c>
      <c r="AR209" s="6">
        <v>40000</v>
      </c>
      <c r="AS209" s="6">
        <v>40000</v>
      </c>
      <c r="AT209" s="26">
        <v>3715</v>
      </c>
      <c r="AU209" s="15" t="s">
        <v>70</v>
      </c>
      <c r="AV209" s="15" t="s">
        <v>71</v>
      </c>
      <c r="AW209" s="39" t="str">
        <f t="shared" si="52"/>
        <v>G</v>
      </c>
      <c r="AX209" s="18">
        <f t="shared" si="53"/>
        <v>0</v>
      </c>
      <c r="AY209" s="20">
        <f t="shared" si="54"/>
        <v>103</v>
      </c>
      <c r="AZ209" s="34">
        <v>0</v>
      </c>
      <c r="BA209" s="35">
        <f t="shared" si="55"/>
        <v>0</v>
      </c>
    </row>
    <row r="210" spans="1:53" ht="16.5" customHeight="1" x14ac:dyDescent="0.2">
      <c r="A210">
        <v>9157</v>
      </c>
      <c r="B210" s="13" t="str">
        <f t="shared" si="42"/>
        <v>None</v>
      </c>
      <c r="C210" s="14" t="s">
        <v>254</v>
      </c>
      <c r="D210" s="15" t="s">
        <v>175</v>
      </c>
      <c r="E210" s="16" t="str">
        <f t="shared" si="43"/>
        <v>前八週無拉料</v>
      </c>
      <c r="F210" s="17" t="str">
        <f t="shared" si="44"/>
        <v>--</v>
      </c>
      <c r="G210" s="17" t="str">
        <f t="shared" si="45"/>
        <v>--</v>
      </c>
      <c r="H210" s="17" t="str">
        <f t="shared" si="46"/>
        <v>--</v>
      </c>
      <c r="I210" s="37">
        <f>IFERROR(VLOOKUP(C210,LastWeek!B:Q,8,FALSE),"")</f>
        <v>0</v>
      </c>
      <c r="J210" s="18">
        <v>0</v>
      </c>
      <c r="K210" s="18">
        <v>0</v>
      </c>
      <c r="L210" s="37">
        <f>IFERROR(VLOOKUP(C210,LastWeek!B:Q,11,FALSE),"")</f>
        <v>0</v>
      </c>
      <c r="M210" s="18">
        <v>0</v>
      </c>
      <c r="N210" s="19" t="s">
        <v>176</v>
      </c>
      <c r="O210" s="20" t="str">
        <f>IFERROR(VLOOKUP(C210,LastWeek!B:Q,13,FALSE),"")</f>
        <v>New</v>
      </c>
      <c r="P210" s="16" t="str">
        <f>IFERROR(VLOOKUP(C210,LastWeek!B:Q,14,FALSE),"")</f>
        <v>Checking</v>
      </c>
      <c r="Q210" s="16" t="str">
        <f>IFERROR(VLOOKUP(C210,LastWeek!B:Q,15,FALSE),"")</f>
        <v>Sales</v>
      </c>
      <c r="R210" s="16"/>
      <c r="S210" s="38">
        <f>IFERROR(VLOOKUP(C210,LastWeek!B:Q,16,FALSE),"")</f>
        <v>0</v>
      </c>
      <c r="T210" s="18">
        <v>0</v>
      </c>
      <c r="U210" s="18">
        <v>0</v>
      </c>
      <c r="V210" s="18">
        <v>0</v>
      </c>
      <c r="W210" s="18">
        <v>0</v>
      </c>
      <c r="X210" s="21">
        <v>0</v>
      </c>
      <c r="Y210" s="17" t="s">
        <v>66</v>
      </c>
      <c r="Z210" s="22" t="s">
        <v>66</v>
      </c>
      <c r="AA210" s="21">
        <v>0</v>
      </c>
      <c r="AB210" s="18" t="s">
        <v>66</v>
      </c>
      <c r="AC210" s="23" t="s">
        <v>86</v>
      </c>
      <c r="AD210" s="24" t="str">
        <f t="shared" si="47"/>
        <v>E</v>
      </c>
      <c r="AE210" s="18" t="s">
        <v>66</v>
      </c>
      <c r="AF210" s="18" t="s">
        <v>66</v>
      </c>
      <c r="AG210" s="18" t="s">
        <v>66</v>
      </c>
      <c r="AH210" s="18" t="s">
        <v>66</v>
      </c>
      <c r="AI210" s="25">
        <v>0</v>
      </c>
      <c r="AJ210" s="6">
        <f t="shared" si="48"/>
        <v>0</v>
      </c>
      <c r="AK210" s="6">
        <f t="shared" si="49"/>
        <v>0</v>
      </c>
      <c r="AL210" s="6">
        <f t="shared" si="50"/>
        <v>0</v>
      </c>
      <c r="AM210" s="6">
        <f t="shared" si="51"/>
        <v>0</v>
      </c>
      <c r="AN210" s="6" t="s">
        <v>66</v>
      </c>
      <c r="AO210" s="6" t="s">
        <v>66</v>
      </c>
      <c r="AP210" s="6" t="s">
        <v>66</v>
      </c>
      <c r="AQ210" s="6" t="s">
        <v>66</v>
      </c>
      <c r="AR210" s="6" t="s">
        <v>66</v>
      </c>
      <c r="AS210" s="6" t="s">
        <v>66</v>
      </c>
      <c r="AT210" s="26">
        <v>3715</v>
      </c>
      <c r="AU210" s="15" t="s">
        <v>70</v>
      </c>
      <c r="AV210" s="15" t="s">
        <v>71</v>
      </c>
      <c r="AW210" s="39" t="str">
        <f t="shared" si="52"/>
        <v>G</v>
      </c>
      <c r="AX210" s="18">
        <f t="shared" si="53"/>
        <v>0</v>
      </c>
      <c r="AY210" s="20">
        <f t="shared" si="54"/>
        <v>103</v>
      </c>
      <c r="AZ210" s="34">
        <v>0</v>
      </c>
      <c r="BA210" s="35">
        <f t="shared" si="55"/>
        <v>0</v>
      </c>
    </row>
    <row r="211" spans="1:53" ht="16.5" customHeight="1" x14ac:dyDescent="0.2">
      <c r="A211">
        <v>5502</v>
      </c>
      <c r="B211" s="13" t="str">
        <f t="shared" si="42"/>
        <v>Normal</v>
      </c>
      <c r="C211" s="14" t="s">
        <v>255</v>
      </c>
      <c r="D211" s="15" t="s">
        <v>175</v>
      </c>
      <c r="E211" s="16">
        <f t="shared" si="43"/>
        <v>16</v>
      </c>
      <c r="F211" s="17">
        <f t="shared" si="44"/>
        <v>5.3</v>
      </c>
      <c r="G211" s="17">
        <f t="shared" si="45"/>
        <v>0</v>
      </c>
      <c r="H211" s="17">
        <f t="shared" si="46"/>
        <v>0</v>
      </c>
      <c r="I211" s="37">
        <f>IFERROR(VLOOKUP(C211,LastWeek!B:Q,8,FALSE),"")</f>
        <v>3000</v>
      </c>
      <c r="J211" s="18">
        <v>0</v>
      </c>
      <c r="K211" s="18">
        <v>0</v>
      </c>
      <c r="L211" s="37">
        <f>IFERROR(VLOOKUP(C211,LastWeek!B:Q,11,FALSE),"")</f>
        <v>9000</v>
      </c>
      <c r="M211" s="18">
        <v>12000</v>
      </c>
      <c r="N211" s="19" t="s">
        <v>176</v>
      </c>
      <c r="O211" s="20" t="str">
        <f>IFERROR(VLOOKUP(C211,LastWeek!B:Q,13,FALSE),"")</f>
        <v>MP</v>
      </c>
      <c r="P211" s="16" t="str">
        <f>IFERROR(VLOOKUP(C211,LastWeek!B:Q,14,FALSE),"")</f>
        <v>Checking</v>
      </c>
      <c r="Q211" s="16" t="str">
        <f>IFERROR(VLOOKUP(C211,LastWeek!B:Q,15,FALSE),"")</f>
        <v>Sales</v>
      </c>
      <c r="R211" s="16"/>
      <c r="S211" s="38" t="str">
        <f>IFERROR(VLOOKUP(C211,LastWeek!B:Q,16,FALSE),"")</f>
        <v>TH用料</v>
      </c>
      <c r="T211" s="18">
        <v>12000</v>
      </c>
      <c r="U211" s="18">
        <v>0</v>
      </c>
      <c r="V211" s="18">
        <v>0</v>
      </c>
      <c r="W211" s="18">
        <v>0</v>
      </c>
      <c r="X211" s="21">
        <v>12000</v>
      </c>
      <c r="Y211" s="17">
        <v>16</v>
      </c>
      <c r="Z211" s="22">
        <v>5.3</v>
      </c>
      <c r="AA211" s="21">
        <v>750</v>
      </c>
      <c r="AB211" s="18">
        <v>2278</v>
      </c>
      <c r="AC211" s="23">
        <v>3</v>
      </c>
      <c r="AD211" s="24">
        <f t="shared" si="47"/>
        <v>150</v>
      </c>
      <c r="AE211" s="18">
        <v>9000</v>
      </c>
      <c r="AF211" s="18">
        <v>5500</v>
      </c>
      <c r="AG211" s="18">
        <v>6000</v>
      </c>
      <c r="AH211" s="18">
        <v>9000</v>
      </c>
      <c r="AI211" s="25">
        <v>0.20930000000000001</v>
      </c>
      <c r="AJ211" s="6">
        <f t="shared" si="48"/>
        <v>0</v>
      </c>
      <c r="AK211" s="6">
        <f t="shared" si="49"/>
        <v>2511.6000000000004</v>
      </c>
      <c r="AL211" s="6">
        <f t="shared" si="50"/>
        <v>0</v>
      </c>
      <c r="AM211" s="6">
        <f t="shared" si="51"/>
        <v>2511.6000000000004</v>
      </c>
      <c r="AN211" s="6" t="s">
        <v>66</v>
      </c>
      <c r="AO211" s="6" t="s">
        <v>66</v>
      </c>
      <c r="AP211" s="6" t="s">
        <v>66</v>
      </c>
      <c r="AQ211" s="6" t="s">
        <v>66</v>
      </c>
      <c r="AR211" s="6" t="s">
        <v>66</v>
      </c>
      <c r="AS211" s="6" t="s">
        <v>66</v>
      </c>
      <c r="AT211" s="26">
        <v>3715</v>
      </c>
      <c r="AU211" s="15" t="s">
        <v>70</v>
      </c>
      <c r="AV211" s="15" t="s">
        <v>71</v>
      </c>
      <c r="AW211" s="39" t="str">
        <f t="shared" si="52"/>
        <v>G</v>
      </c>
      <c r="AX211" s="18">
        <f t="shared" si="53"/>
        <v>0</v>
      </c>
      <c r="AY211" s="20">
        <f t="shared" si="54"/>
        <v>103</v>
      </c>
      <c r="AZ211" s="34">
        <v>0</v>
      </c>
      <c r="BA211" s="35">
        <f t="shared" si="55"/>
        <v>0</v>
      </c>
    </row>
    <row r="212" spans="1:53" ht="16.5" customHeight="1" x14ac:dyDescent="0.2">
      <c r="A212">
        <v>6460</v>
      </c>
      <c r="B212" s="13" t="str">
        <f t="shared" si="42"/>
        <v>ZeroZero</v>
      </c>
      <c r="C212" s="14" t="s">
        <v>256</v>
      </c>
      <c r="D212" s="15" t="s">
        <v>175</v>
      </c>
      <c r="E212" s="16" t="str">
        <f t="shared" si="43"/>
        <v>前八週無拉料</v>
      </c>
      <c r="F212" s="17" t="str">
        <f t="shared" si="44"/>
        <v>--</v>
      </c>
      <c r="G212" s="17" t="str">
        <f t="shared" si="45"/>
        <v>--</v>
      </c>
      <c r="H212" s="17" t="str">
        <f t="shared" si="46"/>
        <v>--</v>
      </c>
      <c r="I212" s="37">
        <f>IFERROR(VLOOKUP(C212,LastWeek!B:Q,8,FALSE),"")</f>
        <v>2500</v>
      </c>
      <c r="J212" s="18">
        <v>2500</v>
      </c>
      <c r="K212" s="18">
        <v>2500</v>
      </c>
      <c r="L212" s="37">
        <f>IFERROR(VLOOKUP(C212,LastWeek!B:Q,11,FALSE),"")</f>
        <v>0</v>
      </c>
      <c r="M212" s="18">
        <v>0</v>
      </c>
      <c r="N212" s="19" t="s">
        <v>176</v>
      </c>
      <c r="O212" s="20" t="str">
        <f>IFERROR(VLOOKUP(C212,LastWeek!B:Q,13,FALSE),"")</f>
        <v>New</v>
      </c>
      <c r="P212" s="16" t="str">
        <f>IFERROR(VLOOKUP(C212,LastWeek!B:Q,14,FALSE),"")</f>
        <v>Checking</v>
      </c>
      <c r="Q212" s="16" t="str">
        <f>IFERROR(VLOOKUP(C212,LastWeek!B:Q,15,FALSE),"")</f>
        <v>Sales</v>
      </c>
      <c r="R212" s="16"/>
      <c r="S212" s="38" t="str">
        <f>IFERROR(VLOOKUP(C212,LastWeek!B:Q,16,FALSE),"")</f>
        <v>prepare for lighting new project</v>
      </c>
      <c r="T212" s="18">
        <v>0</v>
      </c>
      <c r="U212" s="18">
        <v>0</v>
      </c>
      <c r="V212" s="18">
        <v>0</v>
      </c>
      <c r="W212" s="18">
        <v>0</v>
      </c>
      <c r="X212" s="21">
        <v>2500</v>
      </c>
      <c r="Y212" s="17" t="s">
        <v>66</v>
      </c>
      <c r="Z212" s="22" t="s">
        <v>66</v>
      </c>
      <c r="AA212" s="21">
        <v>0</v>
      </c>
      <c r="AB212" s="18">
        <v>0</v>
      </c>
      <c r="AC212" s="23" t="s">
        <v>86</v>
      </c>
      <c r="AD212" s="24" t="str">
        <f t="shared" si="47"/>
        <v>E</v>
      </c>
      <c r="AE212" s="18">
        <v>0</v>
      </c>
      <c r="AF212" s="18">
        <v>0</v>
      </c>
      <c r="AG212" s="18">
        <v>0</v>
      </c>
      <c r="AH212" s="18">
        <v>0</v>
      </c>
      <c r="AI212" s="25">
        <v>0</v>
      </c>
      <c r="AJ212" s="6">
        <f t="shared" si="48"/>
        <v>0</v>
      </c>
      <c r="AK212" s="6">
        <f t="shared" si="49"/>
        <v>0</v>
      </c>
      <c r="AL212" s="6">
        <f t="shared" si="50"/>
        <v>0</v>
      </c>
      <c r="AM212" s="6">
        <f t="shared" si="51"/>
        <v>0</v>
      </c>
      <c r="AN212" s="6" t="s">
        <v>66</v>
      </c>
      <c r="AO212" s="6" t="s">
        <v>66</v>
      </c>
      <c r="AP212" s="6" t="s">
        <v>66</v>
      </c>
      <c r="AQ212" s="6" t="s">
        <v>66</v>
      </c>
      <c r="AR212" s="6" t="s">
        <v>66</v>
      </c>
      <c r="AS212" s="6" t="s">
        <v>66</v>
      </c>
      <c r="AT212" s="26">
        <v>3715</v>
      </c>
      <c r="AU212" s="15" t="s">
        <v>70</v>
      </c>
      <c r="AV212" s="15" t="s">
        <v>71</v>
      </c>
      <c r="AW212" s="39" t="str">
        <f t="shared" si="52"/>
        <v>R</v>
      </c>
      <c r="AX212" s="18">
        <f t="shared" si="53"/>
        <v>0</v>
      </c>
      <c r="AY212" s="20">
        <f t="shared" si="54"/>
        <v>103</v>
      </c>
      <c r="AZ212" s="34">
        <v>0</v>
      </c>
      <c r="BA212" s="35">
        <f t="shared" si="55"/>
        <v>0</v>
      </c>
    </row>
    <row r="213" spans="1:53" ht="16.5" customHeight="1" x14ac:dyDescent="0.2">
      <c r="A213">
        <v>5517</v>
      </c>
      <c r="B213" s="13" t="str">
        <f t="shared" si="42"/>
        <v>OverStock</v>
      </c>
      <c r="C213" s="14" t="s">
        <v>258</v>
      </c>
      <c r="D213" s="15" t="s">
        <v>175</v>
      </c>
      <c r="E213" s="16">
        <f t="shared" si="43"/>
        <v>23.1</v>
      </c>
      <c r="F213" s="17">
        <f t="shared" si="44"/>
        <v>7.6</v>
      </c>
      <c r="G213" s="17">
        <f t="shared" si="45"/>
        <v>46.4</v>
      </c>
      <c r="H213" s="17">
        <f t="shared" si="46"/>
        <v>15.3</v>
      </c>
      <c r="I213" s="37">
        <f>IFERROR(VLOOKUP(C213,LastWeek!B:Q,8,FALSE),"")</f>
        <v>30000</v>
      </c>
      <c r="J213" s="18">
        <v>30000</v>
      </c>
      <c r="K213" s="18">
        <v>20000</v>
      </c>
      <c r="L213" s="37">
        <f>IFERROR(VLOOKUP(C213,LastWeek!B:Q,11,FALSE),"")</f>
        <v>14900</v>
      </c>
      <c r="M213" s="18">
        <v>14900</v>
      </c>
      <c r="N213" s="19" t="s">
        <v>176</v>
      </c>
      <c r="O213" s="20" t="str">
        <f>IFERROR(VLOOKUP(C213,LastWeek!B:Q,13,FALSE),"")</f>
        <v>MP</v>
      </c>
      <c r="P213" s="16" t="str">
        <f>IFERROR(VLOOKUP(C213,LastWeek!B:Q,14,FALSE),"")</f>
        <v>Checking</v>
      </c>
      <c r="Q213" s="16" t="str">
        <f>IFERROR(VLOOKUP(C213,LastWeek!B:Q,15,FALSE),"")</f>
        <v>Sales</v>
      </c>
      <c r="R213" s="16"/>
      <c r="S213" s="38" t="str">
        <f>IFERROR(VLOOKUP(C213,LastWeek!B:Q,16,FALSE),"")</f>
        <v>FCST:10K/M</v>
      </c>
      <c r="T213" s="18">
        <v>14900</v>
      </c>
      <c r="U213" s="18">
        <v>0</v>
      </c>
      <c r="V213" s="18">
        <v>0</v>
      </c>
      <c r="W213" s="18">
        <v>0</v>
      </c>
      <c r="X213" s="21">
        <v>44900</v>
      </c>
      <c r="Y213" s="17">
        <v>69.5</v>
      </c>
      <c r="Z213" s="22">
        <v>23</v>
      </c>
      <c r="AA213" s="21">
        <v>646</v>
      </c>
      <c r="AB213" s="18">
        <v>1956</v>
      </c>
      <c r="AC213" s="23">
        <v>3</v>
      </c>
      <c r="AD213" s="24">
        <f t="shared" si="47"/>
        <v>150</v>
      </c>
      <c r="AE213" s="18">
        <v>1900</v>
      </c>
      <c r="AF213" s="18">
        <v>9200</v>
      </c>
      <c r="AG213" s="18">
        <v>8500</v>
      </c>
      <c r="AH213" s="18">
        <v>10500</v>
      </c>
      <c r="AI213" s="25">
        <v>0.42130000000000001</v>
      </c>
      <c r="AJ213" s="6">
        <f t="shared" si="48"/>
        <v>12639</v>
      </c>
      <c r="AK213" s="6">
        <f t="shared" si="49"/>
        <v>6277.37</v>
      </c>
      <c r="AL213" s="6">
        <f t="shared" si="50"/>
        <v>0</v>
      </c>
      <c r="AM213" s="6">
        <f t="shared" si="51"/>
        <v>18916.37</v>
      </c>
      <c r="AN213" s="6">
        <v>10000</v>
      </c>
      <c r="AO213" s="6">
        <v>10000</v>
      </c>
      <c r="AP213" s="6">
        <v>10000</v>
      </c>
      <c r="AQ213" s="6">
        <v>10000</v>
      </c>
      <c r="AR213" s="6">
        <v>10000</v>
      </c>
      <c r="AS213" s="6">
        <v>10000</v>
      </c>
      <c r="AT213" s="26">
        <v>3715</v>
      </c>
      <c r="AU213" s="15" t="s">
        <v>70</v>
      </c>
      <c r="AV213" s="15" t="s">
        <v>71</v>
      </c>
      <c r="AW213" s="39" t="str">
        <f t="shared" si="52"/>
        <v>G</v>
      </c>
      <c r="AX213" s="18">
        <f t="shared" si="53"/>
        <v>0</v>
      </c>
      <c r="AY213" s="20">
        <f t="shared" si="54"/>
        <v>103</v>
      </c>
      <c r="AZ213" s="34">
        <v>0</v>
      </c>
      <c r="BA213" s="35">
        <f t="shared" si="55"/>
        <v>0</v>
      </c>
    </row>
    <row r="214" spans="1:53" ht="16.5" customHeight="1" x14ac:dyDescent="0.2">
      <c r="A214">
        <v>5166</v>
      </c>
      <c r="B214" s="13" t="str">
        <f t="shared" si="42"/>
        <v>FCST</v>
      </c>
      <c r="C214" s="14" t="s">
        <v>259</v>
      </c>
      <c r="D214" s="15" t="s">
        <v>175</v>
      </c>
      <c r="E214" s="16" t="str">
        <f t="shared" si="43"/>
        <v>前八週無拉料</v>
      </c>
      <c r="F214" s="17">
        <f t="shared" si="44"/>
        <v>143.9</v>
      </c>
      <c r="G214" s="17" t="str">
        <f t="shared" si="45"/>
        <v>--</v>
      </c>
      <c r="H214" s="17">
        <f t="shared" si="46"/>
        <v>0</v>
      </c>
      <c r="I214" s="37">
        <f>IFERROR(VLOOKUP(C214,LastWeek!B:Q,8,FALSE),"")</f>
        <v>0</v>
      </c>
      <c r="J214" s="18">
        <v>0</v>
      </c>
      <c r="K214" s="18">
        <v>0</v>
      </c>
      <c r="L214" s="37">
        <f>IFERROR(VLOOKUP(C214,LastWeek!B:Q,11,FALSE),"")</f>
        <v>4750</v>
      </c>
      <c r="M214" s="18">
        <v>4750</v>
      </c>
      <c r="N214" s="19" t="s">
        <v>176</v>
      </c>
      <c r="O214" s="20" t="str">
        <f>IFERROR(VLOOKUP(C214,LastWeek!B:Q,13,FALSE),"")</f>
        <v>MP</v>
      </c>
      <c r="P214" s="16" t="str">
        <f>IFERROR(VLOOKUP(C214,LastWeek!B:Q,14,FALSE),"")</f>
        <v>Checking</v>
      </c>
      <c r="Q214" s="16" t="str">
        <f>IFERROR(VLOOKUP(C214,LastWeek!B:Q,15,FALSE),"")</f>
        <v>Sales</v>
      </c>
      <c r="R214" s="16"/>
      <c r="S214" s="38" t="str">
        <f>IFERROR(VLOOKUP(C214,LastWeek!B:Q,16,FALSE),"")</f>
        <v>FCST:2K/M</v>
      </c>
      <c r="T214" s="18">
        <v>4750</v>
      </c>
      <c r="U214" s="18">
        <v>0</v>
      </c>
      <c r="V214" s="18">
        <v>0</v>
      </c>
      <c r="W214" s="18">
        <v>0</v>
      </c>
      <c r="X214" s="21">
        <v>4750</v>
      </c>
      <c r="Y214" s="17" t="s">
        <v>66</v>
      </c>
      <c r="Z214" s="22">
        <v>143.9</v>
      </c>
      <c r="AA214" s="21">
        <v>0</v>
      </c>
      <c r="AB214" s="18">
        <v>33</v>
      </c>
      <c r="AC214" s="23" t="s">
        <v>82</v>
      </c>
      <c r="AD214" s="24" t="str">
        <f t="shared" si="47"/>
        <v>F</v>
      </c>
      <c r="AE214" s="18">
        <v>300</v>
      </c>
      <c r="AF214" s="18">
        <v>0</v>
      </c>
      <c r="AG214" s="18">
        <v>0</v>
      </c>
      <c r="AH214" s="18">
        <v>0</v>
      </c>
      <c r="AI214" s="25">
        <v>0.42149999999999999</v>
      </c>
      <c r="AJ214" s="6">
        <f t="shared" si="48"/>
        <v>0</v>
      </c>
      <c r="AK214" s="6">
        <f t="shared" si="49"/>
        <v>2002.125</v>
      </c>
      <c r="AL214" s="6">
        <f t="shared" si="50"/>
        <v>0</v>
      </c>
      <c r="AM214" s="6">
        <f t="shared" si="51"/>
        <v>2002.125</v>
      </c>
      <c r="AN214" s="6" t="s">
        <v>66</v>
      </c>
      <c r="AO214" s="6" t="s">
        <v>66</v>
      </c>
      <c r="AP214" s="6" t="s">
        <v>66</v>
      </c>
      <c r="AQ214" s="6" t="s">
        <v>66</v>
      </c>
      <c r="AR214" s="6" t="s">
        <v>66</v>
      </c>
      <c r="AS214" s="6" t="s">
        <v>66</v>
      </c>
      <c r="AT214" s="26">
        <v>3715</v>
      </c>
      <c r="AU214" s="15" t="s">
        <v>70</v>
      </c>
      <c r="AV214" s="15" t="s">
        <v>71</v>
      </c>
      <c r="AW214" s="39" t="str">
        <f t="shared" si="52"/>
        <v>G</v>
      </c>
      <c r="AX214" s="18">
        <f t="shared" si="53"/>
        <v>0</v>
      </c>
      <c r="AY214" s="20">
        <f t="shared" si="54"/>
        <v>103</v>
      </c>
      <c r="AZ214" s="34">
        <v>0</v>
      </c>
      <c r="BA214" s="35">
        <f t="shared" si="55"/>
        <v>0</v>
      </c>
    </row>
    <row r="215" spans="1:53" ht="16.5" customHeight="1" x14ac:dyDescent="0.2">
      <c r="A215">
        <v>5161</v>
      </c>
      <c r="B215" s="13" t="str">
        <f t="shared" si="42"/>
        <v>OverStock</v>
      </c>
      <c r="C215" s="14" t="s">
        <v>260</v>
      </c>
      <c r="D215" s="15" t="s">
        <v>175</v>
      </c>
      <c r="E215" s="16">
        <f t="shared" si="43"/>
        <v>14</v>
      </c>
      <c r="F215" s="17">
        <f t="shared" si="44"/>
        <v>3.7</v>
      </c>
      <c r="G215" s="17">
        <f t="shared" si="45"/>
        <v>168.5</v>
      </c>
      <c r="H215" s="17">
        <f t="shared" si="46"/>
        <v>44.6</v>
      </c>
      <c r="I215" s="37">
        <f>IFERROR(VLOOKUP(C215,LastWeek!B:Q,8,FALSE),"")</f>
        <v>25000</v>
      </c>
      <c r="J215" s="18">
        <v>30000</v>
      </c>
      <c r="K215" s="18">
        <v>20000</v>
      </c>
      <c r="L215" s="37">
        <f>IFERROR(VLOOKUP(C215,LastWeek!B:Q,11,FALSE),"")</f>
        <v>0</v>
      </c>
      <c r="M215" s="18">
        <v>2500</v>
      </c>
      <c r="N215" s="19" t="s">
        <v>176</v>
      </c>
      <c r="O215" s="20" t="str">
        <f>IFERROR(VLOOKUP(C215,LastWeek!B:Q,13,FALSE),"")</f>
        <v>New</v>
      </c>
      <c r="P215" s="16" t="str">
        <f>IFERROR(VLOOKUP(C215,LastWeek!B:Q,14,FALSE),"")</f>
        <v>Checking</v>
      </c>
      <c r="Q215" s="16" t="str">
        <f>IFERROR(VLOOKUP(C215,LastWeek!B:Q,15,FALSE),"")</f>
        <v>Sales</v>
      </c>
      <c r="R215" s="16"/>
      <c r="S215" s="38" t="str">
        <f>IFERROR(VLOOKUP(C215,LastWeek!B:Q,16,FALSE),"")</f>
        <v>FCST:5K/M</v>
      </c>
      <c r="T215" s="18">
        <v>2500</v>
      </c>
      <c r="U215" s="18">
        <v>0</v>
      </c>
      <c r="V215" s="18">
        <v>0</v>
      </c>
      <c r="W215" s="18">
        <v>0</v>
      </c>
      <c r="X215" s="21">
        <v>32500</v>
      </c>
      <c r="Y215" s="17">
        <v>182.6</v>
      </c>
      <c r="Z215" s="22">
        <v>48.3</v>
      </c>
      <c r="AA215" s="21">
        <v>178</v>
      </c>
      <c r="AB215" s="18">
        <v>673</v>
      </c>
      <c r="AC215" s="23">
        <v>3.8</v>
      </c>
      <c r="AD215" s="24">
        <f t="shared" si="47"/>
        <v>150</v>
      </c>
      <c r="AE215" s="18">
        <v>6060</v>
      </c>
      <c r="AF215" s="18">
        <v>0</v>
      </c>
      <c r="AG215" s="18">
        <v>0</v>
      </c>
      <c r="AH215" s="18">
        <v>0</v>
      </c>
      <c r="AI215" s="25">
        <v>0.36099999999999999</v>
      </c>
      <c r="AJ215" s="6">
        <f t="shared" si="48"/>
        <v>10830</v>
      </c>
      <c r="AK215" s="6">
        <f t="shared" si="49"/>
        <v>902.5</v>
      </c>
      <c r="AL215" s="6">
        <f t="shared" si="50"/>
        <v>0</v>
      </c>
      <c r="AM215" s="6">
        <f t="shared" si="51"/>
        <v>11732.5</v>
      </c>
      <c r="AN215" s="6">
        <v>4000</v>
      </c>
      <c r="AO215" s="6">
        <v>4000</v>
      </c>
      <c r="AP215" s="6">
        <v>4000</v>
      </c>
      <c r="AQ215" s="6">
        <v>4000</v>
      </c>
      <c r="AR215" s="6">
        <v>4000</v>
      </c>
      <c r="AS215" s="6">
        <v>4000</v>
      </c>
      <c r="AT215" s="26">
        <v>3715</v>
      </c>
      <c r="AU215" s="15" t="s">
        <v>70</v>
      </c>
      <c r="AV215" s="15" t="s">
        <v>71</v>
      </c>
      <c r="AW215" s="39" t="str">
        <f t="shared" si="52"/>
        <v>G</v>
      </c>
      <c r="AX215" s="18">
        <f t="shared" si="53"/>
        <v>0</v>
      </c>
      <c r="AY215" s="20">
        <f t="shared" si="54"/>
        <v>103</v>
      </c>
      <c r="AZ215" s="34">
        <v>0</v>
      </c>
      <c r="BA215" s="35">
        <f t="shared" si="55"/>
        <v>0</v>
      </c>
    </row>
    <row r="216" spans="1:53" ht="16.5" customHeight="1" x14ac:dyDescent="0.2">
      <c r="A216">
        <v>8188</v>
      </c>
      <c r="B216" s="13" t="str">
        <f t="shared" si="42"/>
        <v>OverStock</v>
      </c>
      <c r="C216" s="14" t="s">
        <v>261</v>
      </c>
      <c r="D216" s="15" t="s">
        <v>175</v>
      </c>
      <c r="E216" s="16">
        <f t="shared" si="43"/>
        <v>11.9</v>
      </c>
      <c r="F216" s="17">
        <f t="shared" si="44"/>
        <v>5.4</v>
      </c>
      <c r="G216" s="17">
        <f t="shared" si="45"/>
        <v>11.9</v>
      </c>
      <c r="H216" s="17">
        <f t="shared" si="46"/>
        <v>5.4</v>
      </c>
      <c r="I216" s="37">
        <f>IFERROR(VLOOKUP(C216,LastWeek!B:Q,8,FALSE),"")</f>
        <v>90000</v>
      </c>
      <c r="J216" s="18">
        <v>75000</v>
      </c>
      <c r="K216" s="18">
        <v>55000</v>
      </c>
      <c r="L216" s="37">
        <f>IFERROR(VLOOKUP(C216,LastWeek!B:Q,11,FALSE),"")</f>
        <v>50082</v>
      </c>
      <c r="M216" s="18">
        <v>75082</v>
      </c>
      <c r="N216" s="19" t="s">
        <v>176</v>
      </c>
      <c r="O216" s="20" t="str">
        <f>IFERROR(VLOOKUP(C216,LastWeek!B:Q,13,FALSE),"")</f>
        <v>MP</v>
      </c>
      <c r="P216" s="16" t="str">
        <f>IFERROR(VLOOKUP(C216,LastWeek!B:Q,14,FALSE),"")</f>
        <v>Checking</v>
      </c>
      <c r="Q216" s="16" t="str">
        <f>IFERROR(VLOOKUP(C216,LastWeek!B:Q,15,FALSE),"")</f>
        <v>Sales</v>
      </c>
      <c r="R216" s="16"/>
      <c r="S216" s="38" t="str">
        <f>IFERROR(VLOOKUP(C216,LastWeek!B:Q,16,FALSE),"")</f>
        <v>FCST:30K/M</v>
      </c>
      <c r="T216" s="18">
        <v>45000</v>
      </c>
      <c r="U216" s="18">
        <v>0</v>
      </c>
      <c r="V216" s="18">
        <v>30082</v>
      </c>
      <c r="W216" s="18">
        <v>0</v>
      </c>
      <c r="X216" s="21">
        <v>150082</v>
      </c>
      <c r="Y216" s="17">
        <v>23.7</v>
      </c>
      <c r="Z216" s="22">
        <v>10.9</v>
      </c>
      <c r="AA216" s="21">
        <v>6324</v>
      </c>
      <c r="AB216" s="18">
        <v>13786</v>
      </c>
      <c r="AC216" s="23">
        <v>2.2000000000000002</v>
      </c>
      <c r="AD216" s="24">
        <f t="shared" si="47"/>
        <v>150</v>
      </c>
      <c r="AE216" s="18">
        <v>71378</v>
      </c>
      <c r="AF216" s="18">
        <v>13543</v>
      </c>
      <c r="AG216" s="18">
        <v>59744</v>
      </c>
      <c r="AH216" s="18">
        <v>16153</v>
      </c>
      <c r="AI216" s="25">
        <v>0.1794</v>
      </c>
      <c r="AJ216" s="6">
        <f t="shared" si="48"/>
        <v>13455</v>
      </c>
      <c r="AK216" s="6">
        <f t="shared" si="49"/>
        <v>13469.710800000001</v>
      </c>
      <c r="AL216" s="6">
        <f t="shared" si="50"/>
        <v>5396.7107999999998</v>
      </c>
      <c r="AM216" s="6">
        <f t="shared" si="51"/>
        <v>26924.710800000001</v>
      </c>
      <c r="AN216" s="6">
        <v>20000</v>
      </c>
      <c r="AO216" s="6">
        <v>25000</v>
      </c>
      <c r="AP216" s="6">
        <v>25000</v>
      </c>
      <c r="AQ216" s="6">
        <v>25000</v>
      </c>
      <c r="AR216" s="6">
        <v>25000</v>
      </c>
      <c r="AS216" s="6">
        <v>25000</v>
      </c>
      <c r="AT216" s="26">
        <v>3715</v>
      </c>
      <c r="AU216" s="15" t="s">
        <v>70</v>
      </c>
      <c r="AV216" s="15" t="s">
        <v>71</v>
      </c>
      <c r="AW216" s="39" t="str">
        <f t="shared" si="52"/>
        <v>G</v>
      </c>
      <c r="AX216" s="18">
        <f t="shared" si="53"/>
        <v>0</v>
      </c>
      <c r="AY216" s="20">
        <f t="shared" si="54"/>
        <v>103</v>
      </c>
      <c r="AZ216" s="34">
        <v>0</v>
      </c>
      <c r="BA216" s="35">
        <f t="shared" si="55"/>
        <v>0</v>
      </c>
    </row>
    <row r="217" spans="1:53" ht="16.5" customHeight="1" x14ac:dyDescent="0.2">
      <c r="A217">
        <v>8824</v>
      </c>
      <c r="B217" s="13" t="str">
        <f t="shared" si="42"/>
        <v>OverStock</v>
      </c>
      <c r="C217" s="14" t="s">
        <v>263</v>
      </c>
      <c r="D217" s="15" t="s">
        <v>175</v>
      </c>
      <c r="E217" s="16">
        <f t="shared" si="43"/>
        <v>2.9</v>
      </c>
      <c r="F217" s="17">
        <f t="shared" si="44"/>
        <v>2.9</v>
      </c>
      <c r="G217" s="17">
        <f t="shared" si="45"/>
        <v>18.399999999999999</v>
      </c>
      <c r="H217" s="17">
        <f t="shared" si="46"/>
        <v>18.3</v>
      </c>
      <c r="I217" s="37">
        <f>IFERROR(VLOOKUP(C217,LastWeek!B:Q,8,FALSE),"")</f>
        <v>250000</v>
      </c>
      <c r="J217" s="18">
        <v>340000</v>
      </c>
      <c r="K217" s="18">
        <v>250000</v>
      </c>
      <c r="L217" s="37">
        <f>IFERROR(VLOOKUP(C217,LastWeek!B:Q,11,FALSE),"")</f>
        <v>53611</v>
      </c>
      <c r="M217" s="18">
        <v>53611</v>
      </c>
      <c r="N217" s="19" t="s">
        <v>176</v>
      </c>
      <c r="O217" s="20" t="str">
        <f>IFERROR(VLOOKUP(C217,LastWeek!B:Q,13,FALSE),"")</f>
        <v>MP</v>
      </c>
      <c r="P217" s="16" t="str">
        <f>IFERROR(VLOOKUP(C217,LastWeek!B:Q,14,FALSE),"")</f>
        <v>Checking</v>
      </c>
      <c r="Q217" s="16" t="str">
        <f>IFERROR(VLOOKUP(C217,LastWeek!B:Q,15,FALSE),"")</f>
        <v>Sales</v>
      </c>
      <c r="R217" s="16"/>
      <c r="S217" s="38" t="str">
        <f>IFERROR(VLOOKUP(C217,LastWeek!B:Q,16,FALSE),"")</f>
        <v>FCST:60K/M</v>
      </c>
      <c r="T217" s="18">
        <v>0</v>
      </c>
      <c r="U217" s="18">
        <v>0</v>
      </c>
      <c r="V217" s="18">
        <v>53611</v>
      </c>
      <c r="W217" s="18">
        <v>0</v>
      </c>
      <c r="X217" s="21">
        <v>393611</v>
      </c>
      <c r="Y217" s="17">
        <v>21.3</v>
      </c>
      <c r="Z217" s="22">
        <v>21.2</v>
      </c>
      <c r="AA217" s="21">
        <v>18487</v>
      </c>
      <c r="AB217" s="18">
        <v>18580</v>
      </c>
      <c r="AC217" s="23">
        <v>1</v>
      </c>
      <c r="AD217" s="24">
        <f t="shared" si="47"/>
        <v>100</v>
      </c>
      <c r="AE217" s="18">
        <v>92133</v>
      </c>
      <c r="AF217" s="18">
        <v>42271</v>
      </c>
      <c r="AG217" s="18">
        <v>61178</v>
      </c>
      <c r="AH217" s="18">
        <v>85556</v>
      </c>
      <c r="AI217" s="25">
        <v>0.18060000000000001</v>
      </c>
      <c r="AJ217" s="6">
        <f t="shared" si="48"/>
        <v>61404</v>
      </c>
      <c r="AK217" s="6">
        <f t="shared" si="49"/>
        <v>9682.1466</v>
      </c>
      <c r="AL217" s="6">
        <f t="shared" si="50"/>
        <v>9682.1466</v>
      </c>
      <c r="AM217" s="6">
        <f t="shared" si="51"/>
        <v>71086.146600000007</v>
      </c>
      <c r="AN217" s="6">
        <v>70000</v>
      </c>
      <c r="AO217" s="6">
        <v>80000</v>
      </c>
      <c r="AP217" s="6">
        <v>80000</v>
      </c>
      <c r="AQ217" s="6">
        <v>80000</v>
      </c>
      <c r="AR217" s="6">
        <v>80000</v>
      </c>
      <c r="AS217" s="6">
        <v>80000</v>
      </c>
      <c r="AT217" s="26">
        <v>3715</v>
      </c>
      <c r="AU217" s="15" t="s">
        <v>70</v>
      </c>
      <c r="AV217" s="15" t="s">
        <v>71</v>
      </c>
      <c r="AW217" s="39" t="str">
        <f t="shared" si="52"/>
        <v>G</v>
      </c>
      <c r="AX217" s="18">
        <f t="shared" si="53"/>
        <v>0</v>
      </c>
      <c r="AY217" s="20">
        <f t="shared" si="54"/>
        <v>103</v>
      </c>
      <c r="AZ217" s="34">
        <v>0</v>
      </c>
      <c r="BA217" s="35">
        <f t="shared" si="55"/>
        <v>0</v>
      </c>
    </row>
    <row r="218" spans="1:53" ht="16.5" customHeight="1" x14ac:dyDescent="0.2">
      <c r="A218">
        <v>8928</v>
      </c>
      <c r="B218" s="13" t="str">
        <f t="shared" si="42"/>
        <v>OverStock</v>
      </c>
      <c r="C218" s="14" t="s">
        <v>265</v>
      </c>
      <c r="D218" s="15" t="s">
        <v>175</v>
      </c>
      <c r="E218" s="16">
        <f t="shared" si="43"/>
        <v>3.6</v>
      </c>
      <c r="F218" s="17">
        <f t="shared" si="44"/>
        <v>3</v>
      </c>
      <c r="G218" s="17">
        <f t="shared" si="45"/>
        <v>13.1</v>
      </c>
      <c r="H218" s="17">
        <f t="shared" si="46"/>
        <v>10.7</v>
      </c>
      <c r="I218" s="37">
        <f>IFERROR(VLOOKUP(C218,LastWeek!B:Q,8,FALSE),"")</f>
        <v>110000</v>
      </c>
      <c r="J218" s="18">
        <v>145000</v>
      </c>
      <c r="K218" s="18">
        <v>115000</v>
      </c>
      <c r="L218" s="37">
        <f>IFERROR(VLOOKUP(C218,LastWeek!B:Q,11,FALSE),"")</f>
        <v>65218</v>
      </c>
      <c r="M218" s="18">
        <v>40218</v>
      </c>
      <c r="N218" s="19" t="s">
        <v>176</v>
      </c>
      <c r="O218" s="20" t="str">
        <f>IFERROR(VLOOKUP(C218,LastWeek!B:Q,13,FALSE),"")</f>
        <v>MP</v>
      </c>
      <c r="P218" s="16" t="str">
        <f>IFERROR(VLOOKUP(C218,LastWeek!B:Q,14,FALSE),"")</f>
        <v>Checking</v>
      </c>
      <c r="Q218" s="16" t="str">
        <f>IFERROR(VLOOKUP(C218,LastWeek!B:Q,15,FALSE),"")</f>
        <v>Sales</v>
      </c>
      <c r="R218" s="16"/>
      <c r="S218" s="38" t="str">
        <f>IFERROR(VLOOKUP(C218,LastWeek!B:Q,16,FALSE),"")</f>
        <v>FCST:30K/M</v>
      </c>
      <c r="T218" s="18">
        <v>20000</v>
      </c>
      <c r="U218" s="18">
        <v>0</v>
      </c>
      <c r="V218" s="18">
        <v>20218</v>
      </c>
      <c r="W218" s="18">
        <v>0</v>
      </c>
      <c r="X218" s="21">
        <v>185218</v>
      </c>
      <c r="Y218" s="17">
        <v>16.7</v>
      </c>
      <c r="Z218" s="22">
        <v>13.6</v>
      </c>
      <c r="AA218" s="21">
        <v>11081</v>
      </c>
      <c r="AB218" s="18">
        <v>13602</v>
      </c>
      <c r="AC218" s="23">
        <v>1.2</v>
      </c>
      <c r="AD218" s="24">
        <f t="shared" si="47"/>
        <v>100</v>
      </c>
      <c r="AE218" s="18">
        <v>60086</v>
      </c>
      <c r="AF218" s="18">
        <v>22065</v>
      </c>
      <c r="AG218" s="18">
        <v>64757</v>
      </c>
      <c r="AH218" s="18">
        <v>15904</v>
      </c>
      <c r="AI218" s="25">
        <v>0.1552</v>
      </c>
      <c r="AJ218" s="6">
        <f t="shared" si="48"/>
        <v>22504</v>
      </c>
      <c r="AK218" s="6">
        <f t="shared" si="49"/>
        <v>6241.8335999999999</v>
      </c>
      <c r="AL218" s="6">
        <f t="shared" si="50"/>
        <v>3137.8335999999999</v>
      </c>
      <c r="AM218" s="6">
        <f t="shared" si="51"/>
        <v>28745.833600000002</v>
      </c>
      <c r="AN218" s="6">
        <v>30000</v>
      </c>
      <c r="AO218" s="6">
        <v>40000</v>
      </c>
      <c r="AP218" s="6">
        <v>40000</v>
      </c>
      <c r="AQ218" s="6">
        <v>40000</v>
      </c>
      <c r="AR218" s="6">
        <v>40000</v>
      </c>
      <c r="AS218" s="6">
        <v>40000</v>
      </c>
      <c r="AT218" s="26">
        <v>3715</v>
      </c>
      <c r="AU218" s="15" t="s">
        <v>70</v>
      </c>
      <c r="AV218" s="15" t="s">
        <v>71</v>
      </c>
      <c r="AW218" s="39" t="str">
        <f t="shared" si="52"/>
        <v>G</v>
      </c>
      <c r="AX218" s="18">
        <f t="shared" si="53"/>
        <v>0</v>
      </c>
      <c r="AY218" s="20">
        <f t="shared" si="54"/>
        <v>103</v>
      </c>
      <c r="AZ218" s="34">
        <v>0</v>
      </c>
      <c r="BA218" s="35">
        <f t="shared" si="55"/>
        <v>0</v>
      </c>
    </row>
    <row r="219" spans="1:53" ht="16.5" customHeight="1" x14ac:dyDescent="0.2">
      <c r="A219">
        <v>4164</v>
      </c>
      <c r="B219" s="13" t="str">
        <f t="shared" si="42"/>
        <v>None</v>
      </c>
      <c r="C219" s="14" t="s">
        <v>266</v>
      </c>
      <c r="D219" s="15" t="s">
        <v>175</v>
      </c>
      <c r="E219" s="16" t="str">
        <f t="shared" si="43"/>
        <v>前八週無拉料</v>
      </c>
      <c r="F219" s="17" t="str">
        <f t="shared" si="44"/>
        <v>--</v>
      </c>
      <c r="G219" s="17" t="str">
        <f t="shared" si="45"/>
        <v>--</v>
      </c>
      <c r="H219" s="17" t="str">
        <f t="shared" si="46"/>
        <v>--</v>
      </c>
      <c r="I219" s="37">
        <f>IFERROR(VLOOKUP(C219,LastWeek!B:Q,8,FALSE),"")</f>
        <v>0</v>
      </c>
      <c r="J219" s="18">
        <v>0</v>
      </c>
      <c r="K219" s="18">
        <v>0</v>
      </c>
      <c r="L219" s="37">
        <f>IFERROR(VLOOKUP(C219,LastWeek!B:Q,11,FALSE),"")</f>
        <v>2500</v>
      </c>
      <c r="M219" s="18">
        <v>0</v>
      </c>
      <c r="N219" s="19" t="s">
        <v>176</v>
      </c>
      <c r="O219" s="20" t="str">
        <f>IFERROR(VLOOKUP(C219,LastWeek!B:Q,13,FALSE),"")</f>
        <v>New</v>
      </c>
      <c r="P219" s="16" t="str">
        <f>IFERROR(VLOOKUP(C219,LastWeek!B:Q,14,FALSE),"")</f>
        <v>Checking</v>
      </c>
      <c r="Q219" s="16" t="str">
        <f>IFERROR(VLOOKUP(C219,LastWeek!B:Q,15,FALSE),"")</f>
        <v>Sales</v>
      </c>
      <c r="R219" s="16"/>
      <c r="S219" s="38" t="str">
        <f>IFERROR(VLOOKUP(C219,LastWeek!B:Q,16,FALSE),"")</f>
        <v>FCST: 2.5K for Feb</v>
      </c>
      <c r="T219" s="18">
        <v>0</v>
      </c>
      <c r="U219" s="18">
        <v>0</v>
      </c>
      <c r="V219" s="18">
        <v>0</v>
      </c>
      <c r="W219" s="18">
        <v>0</v>
      </c>
      <c r="X219" s="21">
        <v>0</v>
      </c>
      <c r="Y219" s="17" t="s">
        <v>66</v>
      </c>
      <c r="Z219" s="22" t="s">
        <v>66</v>
      </c>
      <c r="AA219" s="21">
        <v>0</v>
      </c>
      <c r="AB219" s="18" t="s">
        <v>66</v>
      </c>
      <c r="AC219" s="23" t="s">
        <v>86</v>
      </c>
      <c r="AD219" s="24" t="str">
        <f t="shared" si="47"/>
        <v>E</v>
      </c>
      <c r="AE219" s="18" t="s">
        <v>66</v>
      </c>
      <c r="AF219" s="18" t="s">
        <v>66</v>
      </c>
      <c r="AG219" s="18" t="s">
        <v>66</v>
      </c>
      <c r="AH219" s="18" t="s">
        <v>66</v>
      </c>
      <c r="AI219" s="25">
        <v>0.28050000000000003</v>
      </c>
      <c r="AJ219" s="6">
        <f t="shared" si="48"/>
        <v>0</v>
      </c>
      <c r="AK219" s="6">
        <f t="shared" si="49"/>
        <v>0</v>
      </c>
      <c r="AL219" s="6">
        <f t="shared" si="50"/>
        <v>0</v>
      </c>
      <c r="AM219" s="6">
        <f t="shared" si="51"/>
        <v>0</v>
      </c>
      <c r="AN219" s="6" t="s">
        <v>66</v>
      </c>
      <c r="AO219" s="6" t="s">
        <v>66</v>
      </c>
      <c r="AP219" s="6" t="s">
        <v>66</v>
      </c>
      <c r="AQ219" s="6" t="s">
        <v>66</v>
      </c>
      <c r="AR219" s="6" t="s">
        <v>66</v>
      </c>
      <c r="AS219" s="6" t="s">
        <v>66</v>
      </c>
      <c r="AT219" s="26">
        <v>3715</v>
      </c>
      <c r="AU219" s="15" t="s">
        <v>70</v>
      </c>
      <c r="AV219" s="15" t="s">
        <v>71</v>
      </c>
      <c r="AW219" s="39" t="str">
        <f t="shared" si="52"/>
        <v>G</v>
      </c>
      <c r="AX219" s="18">
        <f t="shared" si="53"/>
        <v>0</v>
      </c>
      <c r="AY219" s="20">
        <f t="shared" si="54"/>
        <v>103</v>
      </c>
      <c r="AZ219" s="34">
        <v>0</v>
      </c>
      <c r="BA219" s="35">
        <f t="shared" si="55"/>
        <v>0</v>
      </c>
    </row>
    <row r="220" spans="1:53" ht="16.5" customHeight="1" x14ac:dyDescent="0.2">
      <c r="A220">
        <v>9618</v>
      </c>
      <c r="B220" s="13" t="str">
        <f t="shared" si="42"/>
        <v>FCST</v>
      </c>
      <c r="C220" s="14" t="s">
        <v>267</v>
      </c>
      <c r="D220" s="15" t="s">
        <v>175</v>
      </c>
      <c r="E220" s="16" t="str">
        <f t="shared" si="43"/>
        <v>前八週無拉料</v>
      </c>
      <c r="F220" s="17">
        <f t="shared" si="44"/>
        <v>16.8</v>
      </c>
      <c r="G220" s="17" t="str">
        <f t="shared" si="45"/>
        <v>--</v>
      </c>
      <c r="H220" s="17">
        <f t="shared" si="46"/>
        <v>0</v>
      </c>
      <c r="I220" s="37">
        <f>IFERROR(VLOOKUP(C220,LastWeek!B:Q,8,FALSE),"")</f>
        <v>0</v>
      </c>
      <c r="J220" s="18">
        <v>0</v>
      </c>
      <c r="K220" s="18">
        <v>0</v>
      </c>
      <c r="L220" s="37">
        <f>IFERROR(VLOOKUP(C220,LastWeek!B:Q,11,FALSE),"")</f>
        <v>5000</v>
      </c>
      <c r="M220" s="18">
        <v>5000</v>
      </c>
      <c r="N220" s="19" t="s">
        <v>176</v>
      </c>
      <c r="O220" s="20" t="str">
        <f>IFERROR(VLOOKUP(C220,LastWeek!B:Q,13,FALSE),"")</f>
        <v>MP</v>
      </c>
      <c r="P220" s="16" t="str">
        <f>IFERROR(VLOOKUP(C220,LastWeek!B:Q,14,FALSE),"")</f>
        <v>Checking</v>
      </c>
      <c r="Q220" s="16" t="str">
        <f>IFERROR(VLOOKUP(C220,LastWeek!B:Q,15,FALSE),"")</f>
        <v>Sales</v>
      </c>
      <c r="R220" s="16"/>
      <c r="S220" s="38" t="str">
        <f>IFERROR(VLOOKUP(C220,LastWeek!B:Q,16,FALSE),"")</f>
        <v>propare for lighting project</v>
      </c>
      <c r="T220" s="18">
        <v>5000</v>
      </c>
      <c r="U220" s="18">
        <v>0</v>
      </c>
      <c r="V220" s="18">
        <v>0</v>
      </c>
      <c r="W220" s="18">
        <v>0</v>
      </c>
      <c r="X220" s="21">
        <v>5000</v>
      </c>
      <c r="Y220" s="17" t="s">
        <v>66</v>
      </c>
      <c r="Z220" s="22">
        <v>16.8</v>
      </c>
      <c r="AA220" s="21">
        <v>0</v>
      </c>
      <c r="AB220" s="18">
        <v>297</v>
      </c>
      <c r="AC220" s="23" t="s">
        <v>82</v>
      </c>
      <c r="AD220" s="24" t="str">
        <f t="shared" si="47"/>
        <v>F</v>
      </c>
      <c r="AE220" s="18">
        <v>1670</v>
      </c>
      <c r="AF220" s="18">
        <v>1000</v>
      </c>
      <c r="AG220" s="18">
        <v>0</v>
      </c>
      <c r="AH220" s="18">
        <v>0</v>
      </c>
      <c r="AI220" s="25">
        <v>0.38</v>
      </c>
      <c r="AJ220" s="6">
        <f t="shared" si="48"/>
        <v>0</v>
      </c>
      <c r="AK220" s="6">
        <f t="shared" si="49"/>
        <v>1900</v>
      </c>
      <c r="AL220" s="6">
        <f t="shared" si="50"/>
        <v>0</v>
      </c>
      <c r="AM220" s="6">
        <f t="shared" si="51"/>
        <v>1900</v>
      </c>
      <c r="AN220" s="6" t="s">
        <v>66</v>
      </c>
      <c r="AO220" s="6" t="s">
        <v>66</v>
      </c>
      <c r="AP220" s="6" t="s">
        <v>66</v>
      </c>
      <c r="AQ220" s="6" t="s">
        <v>66</v>
      </c>
      <c r="AR220" s="6" t="s">
        <v>66</v>
      </c>
      <c r="AS220" s="6" t="s">
        <v>66</v>
      </c>
      <c r="AT220" s="26">
        <v>3715</v>
      </c>
      <c r="AU220" s="15" t="s">
        <v>70</v>
      </c>
      <c r="AV220" s="15" t="s">
        <v>71</v>
      </c>
      <c r="AW220" s="39" t="str">
        <f t="shared" si="52"/>
        <v>G</v>
      </c>
      <c r="AX220" s="18">
        <f t="shared" si="53"/>
        <v>0</v>
      </c>
      <c r="AY220" s="20">
        <f t="shared" si="54"/>
        <v>103</v>
      </c>
      <c r="AZ220" s="34">
        <v>0</v>
      </c>
      <c r="BA220" s="35">
        <f t="shared" si="55"/>
        <v>0</v>
      </c>
    </row>
    <row r="221" spans="1:53" ht="16.5" customHeight="1" x14ac:dyDescent="0.2">
      <c r="A221">
        <v>9313</v>
      </c>
      <c r="B221" s="13" t="str">
        <f t="shared" si="42"/>
        <v>FCST</v>
      </c>
      <c r="C221" s="14" t="s">
        <v>268</v>
      </c>
      <c r="D221" s="15" t="s">
        <v>175</v>
      </c>
      <c r="E221" s="16" t="str">
        <f t="shared" si="43"/>
        <v>前八週無拉料</v>
      </c>
      <c r="F221" s="17">
        <f t="shared" si="44"/>
        <v>428.6</v>
      </c>
      <c r="G221" s="17" t="str">
        <f t="shared" si="45"/>
        <v>--</v>
      </c>
      <c r="H221" s="17">
        <f t="shared" si="46"/>
        <v>0</v>
      </c>
      <c r="I221" s="37">
        <f>IFERROR(VLOOKUP(C221,LastWeek!B:Q,8,FALSE),"")</f>
        <v>0</v>
      </c>
      <c r="J221" s="18">
        <v>0</v>
      </c>
      <c r="K221" s="18">
        <v>0</v>
      </c>
      <c r="L221" s="37">
        <f>IFERROR(VLOOKUP(C221,LastWeek!B:Q,11,FALSE),"")</f>
        <v>3000</v>
      </c>
      <c r="M221" s="18">
        <v>3000</v>
      </c>
      <c r="N221" s="19" t="s">
        <v>176</v>
      </c>
      <c r="O221" s="20" t="str">
        <f>IFERROR(VLOOKUP(C221,LastWeek!B:Q,13,FALSE),"")</f>
        <v>MP</v>
      </c>
      <c r="P221" s="16" t="str">
        <f>IFERROR(VLOOKUP(C221,LastWeek!B:Q,14,FALSE),"")</f>
        <v>Checking</v>
      </c>
      <c r="Q221" s="16" t="str">
        <f>IFERROR(VLOOKUP(C221,LastWeek!B:Q,15,FALSE),"")</f>
        <v>Sales</v>
      </c>
      <c r="R221" s="16"/>
      <c r="S221" s="38" t="str">
        <f>IFERROR(VLOOKUP(C221,LastWeek!B:Q,16,FALSE),"")</f>
        <v>only 120pcs demand in Feb</v>
      </c>
      <c r="T221" s="18">
        <v>3000</v>
      </c>
      <c r="U221" s="18">
        <v>0</v>
      </c>
      <c r="V221" s="18">
        <v>0</v>
      </c>
      <c r="W221" s="18">
        <v>0</v>
      </c>
      <c r="X221" s="21">
        <v>3000</v>
      </c>
      <c r="Y221" s="17" t="s">
        <v>66</v>
      </c>
      <c r="Z221" s="22">
        <v>428.6</v>
      </c>
      <c r="AA221" s="21">
        <v>0</v>
      </c>
      <c r="AB221" s="18">
        <v>7</v>
      </c>
      <c r="AC221" s="23" t="s">
        <v>82</v>
      </c>
      <c r="AD221" s="24" t="str">
        <f t="shared" si="47"/>
        <v>F</v>
      </c>
      <c r="AE221" s="18">
        <v>60</v>
      </c>
      <c r="AF221" s="18">
        <v>0</v>
      </c>
      <c r="AG221" s="18">
        <v>0</v>
      </c>
      <c r="AH221" s="18">
        <v>0</v>
      </c>
      <c r="AI221" s="25">
        <v>0.16589999999999999</v>
      </c>
      <c r="AJ221" s="6">
        <f t="shared" si="48"/>
        <v>0</v>
      </c>
      <c r="AK221" s="6">
        <f t="shared" si="49"/>
        <v>497.7</v>
      </c>
      <c r="AL221" s="6">
        <f t="shared" si="50"/>
        <v>0</v>
      </c>
      <c r="AM221" s="6">
        <f t="shared" si="51"/>
        <v>497.7</v>
      </c>
      <c r="AN221" s="6" t="s">
        <v>66</v>
      </c>
      <c r="AO221" s="6" t="s">
        <v>66</v>
      </c>
      <c r="AP221" s="6" t="s">
        <v>66</v>
      </c>
      <c r="AQ221" s="6" t="s">
        <v>66</v>
      </c>
      <c r="AR221" s="6" t="s">
        <v>66</v>
      </c>
      <c r="AS221" s="6" t="s">
        <v>66</v>
      </c>
      <c r="AT221" s="26">
        <v>3715</v>
      </c>
      <c r="AU221" s="15" t="s">
        <v>70</v>
      </c>
      <c r="AV221" s="15" t="s">
        <v>71</v>
      </c>
      <c r="AW221" s="39" t="str">
        <f t="shared" si="52"/>
        <v>G</v>
      </c>
      <c r="AX221" s="18">
        <f t="shared" si="53"/>
        <v>0</v>
      </c>
      <c r="AY221" s="20">
        <f t="shared" si="54"/>
        <v>103</v>
      </c>
      <c r="AZ221" s="34">
        <v>0</v>
      </c>
      <c r="BA221" s="35">
        <f t="shared" si="55"/>
        <v>0</v>
      </c>
    </row>
    <row r="222" spans="1:53" ht="16.5" customHeight="1" x14ac:dyDescent="0.2">
      <c r="A222">
        <v>4201</v>
      </c>
      <c r="B222" s="13" t="str">
        <f t="shared" si="42"/>
        <v>OverStock</v>
      </c>
      <c r="C222" s="14" t="s">
        <v>270</v>
      </c>
      <c r="D222" s="15" t="s">
        <v>175</v>
      </c>
      <c r="E222" s="16">
        <f t="shared" si="43"/>
        <v>16</v>
      </c>
      <c r="F222" s="17">
        <f t="shared" si="44"/>
        <v>3.9</v>
      </c>
      <c r="G222" s="17">
        <f t="shared" si="45"/>
        <v>80</v>
      </c>
      <c r="H222" s="17">
        <f t="shared" si="46"/>
        <v>19.399999999999999</v>
      </c>
      <c r="I222" s="37">
        <f>IFERROR(VLOOKUP(C222,LastWeek!B:Q,8,FALSE),"")</f>
        <v>40000</v>
      </c>
      <c r="J222" s="18">
        <v>50000</v>
      </c>
      <c r="K222" s="18">
        <v>40000</v>
      </c>
      <c r="L222" s="37">
        <f>IFERROR(VLOOKUP(C222,LastWeek!B:Q,11,FALSE),"")</f>
        <v>15000</v>
      </c>
      <c r="M222" s="18">
        <v>10000</v>
      </c>
      <c r="N222" s="19" t="s">
        <v>176</v>
      </c>
      <c r="O222" s="20" t="str">
        <f>IFERROR(VLOOKUP(C222,LastWeek!B:Q,13,FALSE),"")</f>
        <v>MP</v>
      </c>
      <c r="P222" s="16" t="str">
        <f>IFERROR(VLOOKUP(C222,LastWeek!B:Q,14,FALSE),"")</f>
        <v>Checking</v>
      </c>
      <c r="Q222" s="16" t="str">
        <f>IFERROR(VLOOKUP(C222,LastWeek!B:Q,15,FALSE),"")</f>
        <v>Sales</v>
      </c>
      <c r="R222" s="16"/>
      <c r="S222" s="38" t="str">
        <f>IFERROR(VLOOKUP(C222,LastWeek!B:Q,16,FALSE),"")</f>
        <v>FCST:10K/M</v>
      </c>
      <c r="T222" s="18">
        <v>10000</v>
      </c>
      <c r="U222" s="18">
        <v>0</v>
      </c>
      <c r="V222" s="18">
        <v>0</v>
      </c>
      <c r="W222" s="18">
        <v>0</v>
      </c>
      <c r="X222" s="21">
        <v>60000</v>
      </c>
      <c r="Y222" s="17">
        <v>96</v>
      </c>
      <c r="Z222" s="22">
        <v>23.3</v>
      </c>
      <c r="AA222" s="21">
        <v>625</v>
      </c>
      <c r="AB222" s="18">
        <v>2580</v>
      </c>
      <c r="AC222" s="23">
        <v>4.0999999999999996</v>
      </c>
      <c r="AD222" s="24">
        <f t="shared" si="47"/>
        <v>150</v>
      </c>
      <c r="AE222" s="18">
        <v>10998</v>
      </c>
      <c r="AF222" s="18">
        <v>6224</v>
      </c>
      <c r="AG222" s="18">
        <v>12000</v>
      </c>
      <c r="AH222" s="18">
        <v>0</v>
      </c>
      <c r="AI222" s="25">
        <v>0.19139999999999999</v>
      </c>
      <c r="AJ222" s="6">
        <f t="shared" si="48"/>
        <v>9570</v>
      </c>
      <c r="AK222" s="6">
        <f t="shared" si="49"/>
        <v>1913.9999999999998</v>
      </c>
      <c r="AL222" s="6">
        <f t="shared" si="50"/>
        <v>0</v>
      </c>
      <c r="AM222" s="6">
        <f t="shared" si="51"/>
        <v>11484</v>
      </c>
      <c r="AN222" s="6">
        <v>10000</v>
      </c>
      <c r="AO222" s="6">
        <v>20000</v>
      </c>
      <c r="AP222" s="6">
        <v>20000</v>
      </c>
      <c r="AQ222" s="6">
        <v>20000</v>
      </c>
      <c r="AR222" s="6">
        <v>20000</v>
      </c>
      <c r="AS222" s="6">
        <v>20000</v>
      </c>
      <c r="AT222" s="26">
        <v>3715</v>
      </c>
      <c r="AU222" s="15" t="s">
        <v>70</v>
      </c>
      <c r="AV222" s="15" t="s">
        <v>71</v>
      </c>
      <c r="AW222" s="39" t="str">
        <f t="shared" si="52"/>
        <v>G</v>
      </c>
      <c r="AX222" s="18">
        <f t="shared" si="53"/>
        <v>0</v>
      </c>
      <c r="AY222" s="20">
        <f t="shared" si="54"/>
        <v>103</v>
      </c>
      <c r="AZ222" s="34">
        <v>0</v>
      </c>
      <c r="BA222" s="35">
        <f t="shared" si="55"/>
        <v>0</v>
      </c>
    </row>
    <row r="223" spans="1:53" ht="16.5" customHeight="1" x14ac:dyDescent="0.2">
      <c r="A223">
        <v>4157</v>
      </c>
      <c r="B223" s="13" t="str">
        <f t="shared" si="42"/>
        <v>OverStock</v>
      </c>
      <c r="C223" s="14" t="s">
        <v>271</v>
      </c>
      <c r="D223" s="15" t="s">
        <v>175</v>
      </c>
      <c r="E223" s="16">
        <f t="shared" si="43"/>
        <v>2.7</v>
      </c>
      <c r="F223" s="17">
        <f t="shared" si="44"/>
        <v>2.6</v>
      </c>
      <c r="G223" s="17">
        <f t="shared" si="45"/>
        <v>17.100000000000001</v>
      </c>
      <c r="H223" s="17">
        <f t="shared" si="46"/>
        <v>16.399999999999999</v>
      </c>
      <c r="I223" s="37">
        <f>IFERROR(VLOOKUP(C223,LastWeek!B:Q,8,FALSE),"")</f>
        <v>650000</v>
      </c>
      <c r="J223" s="18">
        <v>750000</v>
      </c>
      <c r="K223" s="18">
        <v>450000</v>
      </c>
      <c r="L223" s="37">
        <f>IFERROR(VLOOKUP(C223,LastWeek!B:Q,11,FALSE),"")</f>
        <v>87500</v>
      </c>
      <c r="M223" s="18">
        <v>120000</v>
      </c>
      <c r="N223" s="19" t="s">
        <v>176</v>
      </c>
      <c r="O223" s="20" t="str">
        <f>IFERROR(VLOOKUP(C223,LastWeek!B:Q,13,FALSE),"")</f>
        <v>MP</v>
      </c>
      <c r="P223" s="16" t="str">
        <f>IFERROR(VLOOKUP(C223,LastWeek!B:Q,14,FALSE),"")</f>
        <v>Checking</v>
      </c>
      <c r="Q223" s="16" t="str">
        <f>IFERROR(VLOOKUP(C223,LastWeek!B:Q,15,FALSE),"")</f>
        <v>Sales</v>
      </c>
      <c r="R223" s="16"/>
      <c r="S223" s="38" t="str">
        <f>IFERROR(VLOOKUP(C223,LastWeek!B:Q,16,FALSE),"")</f>
        <v>FCST:200K/M</v>
      </c>
      <c r="T223" s="18">
        <v>120000</v>
      </c>
      <c r="U223" s="18">
        <v>0</v>
      </c>
      <c r="V223" s="18">
        <v>0</v>
      </c>
      <c r="W223" s="18">
        <v>0</v>
      </c>
      <c r="X223" s="21">
        <v>870000</v>
      </c>
      <c r="Y223" s="17">
        <v>19.899999999999999</v>
      </c>
      <c r="Z223" s="22">
        <v>19</v>
      </c>
      <c r="AA223" s="21">
        <v>43750</v>
      </c>
      <c r="AB223" s="18">
        <v>45733</v>
      </c>
      <c r="AC223" s="23">
        <v>1</v>
      </c>
      <c r="AD223" s="24">
        <f t="shared" si="47"/>
        <v>100</v>
      </c>
      <c r="AE223" s="18">
        <v>210453</v>
      </c>
      <c r="AF223" s="18">
        <v>117440</v>
      </c>
      <c r="AG223" s="18">
        <v>191680</v>
      </c>
      <c r="AH223" s="18">
        <v>124840</v>
      </c>
      <c r="AI223" s="25">
        <v>8.2699999999999996E-2</v>
      </c>
      <c r="AJ223" s="6">
        <f t="shared" si="48"/>
        <v>62025</v>
      </c>
      <c r="AK223" s="6">
        <f t="shared" si="49"/>
        <v>9924</v>
      </c>
      <c r="AL223" s="6">
        <f t="shared" si="50"/>
        <v>0</v>
      </c>
      <c r="AM223" s="6">
        <f t="shared" si="51"/>
        <v>71949</v>
      </c>
      <c r="AN223" s="6">
        <v>240000</v>
      </c>
      <c r="AO223" s="6">
        <v>200000</v>
      </c>
      <c r="AP223" s="6">
        <v>200000</v>
      </c>
      <c r="AQ223" s="6">
        <v>200000</v>
      </c>
      <c r="AR223" s="6">
        <v>200000</v>
      </c>
      <c r="AS223" s="6">
        <v>200000</v>
      </c>
      <c r="AT223" s="26">
        <v>3715</v>
      </c>
      <c r="AU223" s="15" t="s">
        <v>70</v>
      </c>
      <c r="AV223" s="15" t="s">
        <v>71</v>
      </c>
      <c r="AW223" s="39" t="str">
        <f t="shared" si="52"/>
        <v>G</v>
      </c>
      <c r="AX223" s="18">
        <f t="shared" si="53"/>
        <v>0</v>
      </c>
      <c r="AY223" s="20">
        <f t="shared" si="54"/>
        <v>103</v>
      </c>
      <c r="AZ223" s="34">
        <v>0</v>
      </c>
      <c r="BA223" s="35">
        <f t="shared" si="55"/>
        <v>0</v>
      </c>
    </row>
    <row r="224" spans="1:53" ht="16.5" customHeight="1" x14ac:dyDescent="0.2">
      <c r="A224">
        <v>9273</v>
      </c>
      <c r="B224" s="13" t="str">
        <f t="shared" si="42"/>
        <v>FCST</v>
      </c>
      <c r="C224" s="14" t="s">
        <v>272</v>
      </c>
      <c r="D224" s="15" t="s">
        <v>175</v>
      </c>
      <c r="E224" s="16" t="str">
        <f t="shared" si="43"/>
        <v>前八週無拉料</v>
      </c>
      <c r="F224" s="17">
        <f t="shared" si="44"/>
        <v>2.5</v>
      </c>
      <c r="G224" s="17" t="str">
        <f t="shared" si="45"/>
        <v>--</v>
      </c>
      <c r="H224" s="17">
        <f t="shared" si="46"/>
        <v>24.7</v>
      </c>
      <c r="I224" s="37">
        <f>IFERROR(VLOOKUP(C224,LastWeek!B:Q,8,FALSE),"")</f>
        <v>40000</v>
      </c>
      <c r="J224" s="18">
        <v>50000</v>
      </c>
      <c r="K224" s="18">
        <v>30000</v>
      </c>
      <c r="L224" s="37">
        <f>IFERROR(VLOOKUP(C224,LastWeek!B:Q,11,FALSE),"")</f>
        <v>12500</v>
      </c>
      <c r="M224" s="18">
        <v>5000</v>
      </c>
      <c r="N224" s="19" t="s">
        <v>176</v>
      </c>
      <c r="O224" s="20" t="str">
        <f>IFERROR(VLOOKUP(C224,LastWeek!B:Q,13,FALSE),"")</f>
        <v>MP</v>
      </c>
      <c r="P224" s="16" t="str">
        <f>IFERROR(VLOOKUP(C224,LastWeek!B:Q,14,FALSE),"")</f>
        <v>Checking</v>
      </c>
      <c r="Q224" s="16" t="str">
        <f>IFERROR(VLOOKUP(C224,LastWeek!B:Q,15,FALSE),"")</f>
        <v>Sales</v>
      </c>
      <c r="R224" s="16"/>
      <c r="S224" s="38" t="str">
        <f>IFERROR(VLOOKUP(C224,LastWeek!B:Q,16,FALSE),"")</f>
        <v>FCST:5K/M</v>
      </c>
      <c r="T224" s="18">
        <v>5000</v>
      </c>
      <c r="U224" s="18">
        <v>0</v>
      </c>
      <c r="V224" s="18">
        <v>0</v>
      </c>
      <c r="W224" s="18">
        <v>0</v>
      </c>
      <c r="X224" s="21">
        <v>55000</v>
      </c>
      <c r="Y224" s="17" t="s">
        <v>66</v>
      </c>
      <c r="Z224" s="22">
        <v>27.2</v>
      </c>
      <c r="AA224" s="21">
        <v>0</v>
      </c>
      <c r="AB224" s="18">
        <v>2021</v>
      </c>
      <c r="AC224" s="23" t="s">
        <v>82</v>
      </c>
      <c r="AD224" s="24" t="str">
        <f t="shared" si="47"/>
        <v>F</v>
      </c>
      <c r="AE224" s="18">
        <v>7720</v>
      </c>
      <c r="AF224" s="18">
        <v>10170</v>
      </c>
      <c r="AG224" s="18">
        <v>600</v>
      </c>
      <c r="AH224" s="18">
        <v>0</v>
      </c>
      <c r="AI224" s="25">
        <v>8.5500000000000007E-2</v>
      </c>
      <c r="AJ224" s="6">
        <f t="shared" si="48"/>
        <v>4275</v>
      </c>
      <c r="AK224" s="6">
        <f t="shared" si="49"/>
        <v>427.50000000000006</v>
      </c>
      <c r="AL224" s="6">
        <f t="shared" si="50"/>
        <v>0</v>
      </c>
      <c r="AM224" s="6">
        <f t="shared" si="51"/>
        <v>4702.5</v>
      </c>
      <c r="AN224" s="6" t="s">
        <v>66</v>
      </c>
      <c r="AO224" s="6" t="s">
        <v>66</v>
      </c>
      <c r="AP224" s="6" t="s">
        <v>66</v>
      </c>
      <c r="AQ224" s="6" t="s">
        <v>66</v>
      </c>
      <c r="AR224" s="6" t="s">
        <v>66</v>
      </c>
      <c r="AS224" s="6" t="s">
        <v>66</v>
      </c>
      <c r="AT224" s="26">
        <v>3715</v>
      </c>
      <c r="AU224" s="15" t="s">
        <v>70</v>
      </c>
      <c r="AV224" s="15" t="s">
        <v>71</v>
      </c>
      <c r="AW224" s="39" t="str">
        <f t="shared" si="52"/>
        <v>G</v>
      </c>
      <c r="AX224" s="18">
        <f t="shared" si="53"/>
        <v>0</v>
      </c>
      <c r="AY224" s="20">
        <f t="shared" si="54"/>
        <v>103</v>
      </c>
      <c r="AZ224" s="34">
        <v>0</v>
      </c>
      <c r="BA224" s="35">
        <f t="shared" si="55"/>
        <v>0</v>
      </c>
    </row>
    <row r="225" spans="1:53" ht="16.5" customHeight="1" x14ac:dyDescent="0.2">
      <c r="A225">
        <v>4174</v>
      </c>
      <c r="B225" s="13" t="str">
        <f t="shared" si="42"/>
        <v>Normal</v>
      </c>
      <c r="C225" s="14" t="s">
        <v>274</v>
      </c>
      <c r="D225" s="15" t="s">
        <v>175</v>
      </c>
      <c r="E225" s="16">
        <f t="shared" si="43"/>
        <v>2</v>
      </c>
      <c r="F225" s="17" t="str">
        <f t="shared" si="44"/>
        <v>--</v>
      </c>
      <c r="G225" s="17">
        <f t="shared" si="45"/>
        <v>13.3</v>
      </c>
      <c r="H225" s="17" t="str">
        <f t="shared" si="46"/>
        <v>--</v>
      </c>
      <c r="I225" s="37">
        <f>IFERROR(VLOOKUP(C225,LastWeek!B:Q,8,FALSE),"")</f>
        <v>45000</v>
      </c>
      <c r="J225" s="18">
        <v>50000</v>
      </c>
      <c r="K225" s="18">
        <v>35000</v>
      </c>
      <c r="L225" s="37">
        <f>IFERROR(VLOOKUP(C225,LastWeek!B:Q,11,FALSE),"")</f>
        <v>10000</v>
      </c>
      <c r="M225" s="18">
        <v>7500</v>
      </c>
      <c r="N225" s="19" t="s">
        <v>176</v>
      </c>
      <c r="O225" s="20" t="str">
        <f>IFERROR(VLOOKUP(C225,LastWeek!B:Q,13,FALSE),"")</f>
        <v>MP</v>
      </c>
      <c r="P225" s="16" t="str">
        <f>IFERROR(VLOOKUP(C225,LastWeek!B:Q,14,FALSE),"")</f>
        <v>Checking</v>
      </c>
      <c r="Q225" s="16" t="str">
        <f>IFERROR(VLOOKUP(C225,LastWeek!B:Q,15,FALSE),"")</f>
        <v>Sales</v>
      </c>
      <c r="R225" s="16"/>
      <c r="S225" s="38" t="str">
        <f>IFERROR(VLOOKUP(C225,LastWeek!B:Q,16,FALSE),"")</f>
        <v>FCST:10K/M</v>
      </c>
      <c r="T225" s="18">
        <v>7500</v>
      </c>
      <c r="U225" s="18">
        <v>0</v>
      </c>
      <c r="V225" s="18">
        <v>0</v>
      </c>
      <c r="W225" s="18">
        <v>0</v>
      </c>
      <c r="X225" s="21">
        <v>57500</v>
      </c>
      <c r="Y225" s="17">
        <v>15.3</v>
      </c>
      <c r="Z225" s="22" t="s">
        <v>66</v>
      </c>
      <c r="AA225" s="21">
        <v>3750</v>
      </c>
      <c r="AB225" s="18" t="s">
        <v>66</v>
      </c>
      <c r="AC225" s="23" t="s">
        <v>86</v>
      </c>
      <c r="AD225" s="24" t="str">
        <f t="shared" si="47"/>
        <v>E</v>
      </c>
      <c r="AE225" s="18" t="s">
        <v>66</v>
      </c>
      <c r="AF225" s="18" t="s">
        <v>66</v>
      </c>
      <c r="AG225" s="18" t="s">
        <v>66</v>
      </c>
      <c r="AH225" s="18" t="s">
        <v>66</v>
      </c>
      <c r="AI225" s="25">
        <v>9.98E-2</v>
      </c>
      <c r="AJ225" s="6">
        <f t="shared" si="48"/>
        <v>4990</v>
      </c>
      <c r="AK225" s="6">
        <f t="shared" si="49"/>
        <v>748.5</v>
      </c>
      <c r="AL225" s="6">
        <f t="shared" si="50"/>
        <v>0</v>
      </c>
      <c r="AM225" s="6">
        <f t="shared" si="51"/>
        <v>5738.5</v>
      </c>
      <c r="AN225" s="6">
        <v>15000</v>
      </c>
      <c r="AO225" s="6">
        <v>10000</v>
      </c>
      <c r="AP225" s="6">
        <v>10000</v>
      </c>
      <c r="AQ225" s="6">
        <v>10000</v>
      </c>
      <c r="AR225" s="6">
        <v>10000</v>
      </c>
      <c r="AS225" s="6">
        <v>10000</v>
      </c>
      <c r="AT225" s="26">
        <v>3715</v>
      </c>
      <c r="AU225" s="15" t="s">
        <v>70</v>
      </c>
      <c r="AV225" s="15" t="s">
        <v>71</v>
      </c>
      <c r="AW225" s="39" t="str">
        <f t="shared" si="52"/>
        <v>G</v>
      </c>
      <c r="AX225" s="18">
        <f t="shared" si="53"/>
        <v>0</v>
      </c>
      <c r="AY225" s="20">
        <f t="shared" si="54"/>
        <v>103</v>
      </c>
      <c r="AZ225" s="34">
        <v>0</v>
      </c>
      <c r="BA225" s="35">
        <f t="shared" si="55"/>
        <v>0</v>
      </c>
    </row>
    <row r="226" spans="1:53" ht="16.5" customHeight="1" x14ac:dyDescent="0.2">
      <c r="A226">
        <v>8763</v>
      </c>
      <c r="B226" s="13" t="str">
        <f t="shared" si="42"/>
        <v>Normal</v>
      </c>
      <c r="C226" s="14" t="s">
        <v>275</v>
      </c>
      <c r="D226" s="15" t="s">
        <v>175</v>
      </c>
      <c r="E226" s="16">
        <f t="shared" si="43"/>
        <v>2.4</v>
      </c>
      <c r="F226" s="17">
        <f t="shared" si="44"/>
        <v>3.5</v>
      </c>
      <c r="G226" s="17">
        <f t="shared" si="45"/>
        <v>7.6</v>
      </c>
      <c r="H226" s="17">
        <f t="shared" si="46"/>
        <v>11.3</v>
      </c>
      <c r="I226" s="37">
        <f>IFERROR(VLOOKUP(C226,LastWeek!B:Q,8,FALSE),"")</f>
        <v>80000</v>
      </c>
      <c r="J226" s="18">
        <v>92500</v>
      </c>
      <c r="K226" s="18">
        <v>52500</v>
      </c>
      <c r="L226" s="37">
        <f>IFERROR(VLOOKUP(C226,LastWeek!B:Q,11,FALSE),"")</f>
        <v>1550</v>
      </c>
      <c r="M226" s="18">
        <v>29050</v>
      </c>
      <c r="N226" s="19" t="s">
        <v>176</v>
      </c>
      <c r="O226" s="20" t="str">
        <f>IFERROR(VLOOKUP(C226,LastWeek!B:Q,13,FALSE),"")</f>
        <v>MP</v>
      </c>
      <c r="P226" s="16" t="str">
        <f>IFERROR(VLOOKUP(C226,LastWeek!B:Q,14,FALSE),"")</f>
        <v>Checking</v>
      </c>
      <c r="Q226" s="16" t="str">
        <f>IFERROR(VLOOKUP(C226,LastWeek!B:Q,15,FALSE),"")</f>
        <v>Sales</v>
      </c>
      <c r="R226" s="16"/>
      <c r="S226" s="38" t="str">
        <f>IFERROR(VLOOKUP(C226,LastWeek!B:Q,16,FALSE),"")</f>
        <v>FCST:40K/M</v>
      </c>
      <c r="T226" s="18">
        <v>29050</v>
      </c>
      <c r="U226" s="18">
        <v>0</v>
      </c>
      <c r="V226" s="18">
        <v>0</v>
      </c>
      <c r="W226" s="18">
        <v>0</v>
      </c>
      <c r="X226" s="21">
        <v>121550</v>
      </c>
      <c r="Y226" s="17">
        <v>10</v>
      </c>
      <c r="Z226" s="22">
        <v>14.8</v>
      </c>
      <c r="AA226" s="21">
        <v>12188</v>
      </c>
      <c r="AB226" s="18">
        <v>8220</v>
      </c>
      <c r="AC226" s="23">
        <v>0.7</v>
      </c>
      <c r="AD226" s="24">
        <f t="shared" si="47"/>
        <v>100</v>
      </c>
      <c r="AE226" s="18">
        <v>56956</v>
      </c>
      <c r="AF226" s="18">
        <v>12030</v>
      </c>
      <c r="AG226" s="18">
        <v>10000</v>
      </c>
      <c r="AH226" s="18">
        <v>0</v>
      </c>
      <c r="AI226" s="25">
        <v>8.72E-2</v>
      </c>
      <c r="AJ226" s="6">
        <f t="shared" si="48"/>
        <v>8066</v>
      </c>
      <c r="AK226" s="6">
        <f t="shared" si="49"/>
        <v>2533.16</v>
      </c>
      <c r="AL226" s="6">
        <f t="shared" si="50"/>
        <v>0</v>
      </c>
      <c r="AM226" s="6">
        <f t="shared" si="51"/>
        <v>10599.16</v>
      </c>
      <c r="AN226" s="6">
        <v>30000</v>
      </c>
      <c r="AO226" s="6">
        <v>30000</v>
      </c>
      <c r="AP226" s="6">
        <v>30000</v>
      </c>
      <c r="AQ226" s="6">
        <v>30000</v>
      </c>
      <c r="AR226" s="6">
        <v>30000</v>
      </c>
      <c r="AS226" s="6">
        <v>30000</v>
      </c>
      <c r="AT226" s="26">
        <v>3715</v>
      </c>
      <c r="AU226" s="15" t="s">
        <v>70</v>
      </c>
      <c r="AV226" s="15" t="s">
        <v>71</v>
      </c>
      <c r="AW226" s="39" t="str">
        <f t="shared" si="52"/>
        <v>G</v>
      </c>
      <c r="AX226" s="18">
        <f t="shared" si="53"/>
        <v>0</v>
      </c>
      <c r="AY226" s="20">
        <f t="shared" si="54"/>
        <v>103</v>
      </c>
      <c r="AZ226" s="34">
        <v>0</v>
      </c>
      <c r="BA226" s="35">
        <f t="shared" si="55"/>
        <v>0</v>
      </c>
    </row>
    <row r="227" spans="1:53" ht="16.5" customHeight="1" x14ac:dyDescent="0.2">
      <c r="A227">
        <v>5511</v>
      </c>
      <c r="B227" s="13" t="str">
        <f t="shared" si="42"/>
        <v>None</v>
      </c>
      <c r="C227" s="14" t="s">
        <v>276</v>
      </c>
      <c r="D227" s="15" t="s">
        <v>175</v>
      </c>
      <c r="E227" s="16" t="str">
        <f t="shared" si="43"/>
        <v>前八週無拉料</v>
      </c>
      <c r="F227" s="17" t="str">
        <f t="shared" si="44"/>
        <v>--</v>
      </c>
      <c r="G227" s="17" t="str">
        <f t="shared" si="45"/>
        <v>--</v>
      </c>
      <c r="H227" s="17" t="str">
        <f t="shared" si="46"/>
        <v>--</v>
      </c>
      <c r="I227" s="37">
        <f>IFERROR(VLOOKUP(C227,LastWeek!B:Q,8,FALSE),"")</f>
        <v>0</v>
      </c>
      <c r="J227" s="18">
        <v>0</v>
      </c>
      <c r="K227" s="18">
        <v>0</v>
      </c>
      <c r="L227" s="37">
        <f>IFERROR(VLOOKUP(C227,LastWeek!B:Q,11,FALSE),"")</f>
        <v>0</v>
      </c>
      <c r="M227" s="18">
        <v>0</v>
      </c>
      <c r="N227" s="19" t="s">
        <v>176</v>
      </c>
      <c r="O227" s="20" t="str">
        <f>IFERROR(VLOOKUP(C227,LastWeek!B:Q,13,FALSE),"")</f>
        <v>MP</v>
      </c>
      <c r="P227" s="16" t="str">
        <f>IFERROR(VLOOKUP(C227,LastWeek!B:Q,14,FALSE),"")</f>
        <v>Checking</v>
      </c>
      <c r="Q227" s="16" t="str">
        <f>IFERROR(VLOOKUP(C227,LastWeek!B:Q,15,FALSE),"")</f>
        <v>Sales</v>
      </c>
      <c r="R227" s="16"/>
      <c r="S227" s="38" t="str">
        <f>IFERROR(VLOOKUP(C227,LastWeek!B:Q,16,FALSE),"")</f>
        <v>no demand</v>
      </c>
      <c r="T227" s="18">
        <v>0</v>
      </c>
      <c r="U227" s="18">
        <v>0</v>
      </c>
      <c r="V227" s="18">
        <v>0</v>
      </c>
      <c r="W227" s="18">
        <v>0</v>
      </c>
      <c r="X227" s="21">
        <v>0</v>
      </c>
      <c r="Y227" s="17" t="s">
        <v>66</v>
      </c>
      <c r="Z227" s="22" t="s">
        <v>66</v>
      </c>
      <c r="AA227" s="21">
        <v>0</v>
      </c>
      <c r="AB227" s="18">
        <v>0</v>
      </c>
      <c r="AC227" s="23" t="s">
        <v>86</v>
      </c>
      <c r="AD227" s="24" t="str">
        <f t="shared" si="47"/>
        <v>E</v>
      </c>
      <c r="AE227" s="18">
        <v>0</v>
      </c>
      <c r="AF227" s="18">
        <v>0</v>
      </c>
      <c r="AG227" s="18">
        <v>0</v>
      </c>
      <c r="AH227" s="18">
        <v>0</v>
      </c>
      <c r="AI227" s="25">
        <v>0</v>
      </c>
      <c r="AJ227" s="6">
        <f t="shared" si="48"/>
        <v>0</v>
      </c>
      <c r="AK227" s="6">
        <f t="shared" si="49"/>
        <v>0</v>
      </c>
      <c r="AL227" s="6">
        <f t="shared" si="50"/>
        <v>0</v>
      </c>
      <c r="AM227" s="6">
        <f t="shared" si="51"/>
        <v>0</v>
      </c>
      <c r="AN227" s="6" t="s">
        <v>66</v>
      </c>
      <c r="AO227" s="6" t="s">
        <v>66</v>
      </c>
      <c r="AP227" s="6" t="s">
        <v>66</v>
      </c>
      <c r="AQ227" s="6" t="s">
        <v>66</v>
      </c>
      <c r="AR227" s="6" t="s">
        <v>66</v>
      </c>
      <c r="AS227" s="6" t="s">
        <v>66</v>
      </c>
      <c r="AT227" s="26">
        <v>3715</v>
      </c>
      <c r="AU227" s="15" t="s">
        <v>70</v>
      </c>
      <c r="AV227" s="15" t="s">
        <v>71</v>
      </c>
      <c r="AW227" s="39" t="str">
        <f t="shared" si="52"/>
        <v>G</v>
      </c>
      <c r="AX227" s="18">
        <f t="shared" si="53"/>
        <v>0</v>
      </c>
      <c r="AY227" s="20">
        <f t="shared" si="54"/>
        <v>103</v>
      </c>
      <c r="AZ227" s="34">
        <v>0</v>
      </c>
      <c r="BA227" s="35">
        <f t="shared" si="55"/>
        <v>0</v>
      </c>
    </row>
    <row r="228" spans="1:53" ht="16.5" customHeight="1" x14ac:dyDescent="0.2">
      <c r="A228">
        <v>4189</v>
      </c>
      <c r="B228" s="13" t="str">
        <f t="shared" si="42"/>
        <v>OverStock</v>
      </c>
      <c r="C228" s="14" t="s">
        <v>279</v>
      </c>
      <c r="D228" s="15" t="s">
        <v>175</v>
      </c>
      <c r="E228" s="16">
        <f t="shared" si="43"/>
        <v>5</v>
      </c>
      <c r="F228" s="17">
        <f t="shared" si="44"/>
        <v>4.4000000000000004</v>
      </c>
      <c r="G228" s="17">
        <f t="shared" si="45"/>
        <v>18.3</v>
      </c>
      <c r="H228" s="17">
        <f t="shared" si="46"/>
        <v>16.2</v>
      </c>
      <c r="I228" s="37">
        <f>IFERROR(VLOOKUP(C228,LastWeek!B:Q,8,FALSE),"")</f>
        <v>100000</v>
      </c>
      <c r="J228" s="18">
        <v>110000</v>
      </c>
      <c r="K228" s="18">
        <v>80000</v>
      </c>
      <c r="L228" s="37">
        <f>IFERROR(VLOOKUP(C228,LastWeek!B:Q,11,FALSE),"")</f>
        <v>37508</v>
      </c>
      <c r="M228" s="18">
        <v>30008</v>
      </c>
      <c r="N228" s="19" t="s">
        <v>176</v>
      </c>
      <c r="O228" s="20" t="str">
        <f>IFERROR(VLOOKUP(C228,LastWeek!B:Q,13,FALSE),"")</f>
        <v>MP</v>
      </c>
      <c r="P228" s="16" t="str">
        <f>IFERROR(VLOOKUP(C228,LastWeek!B:Q,14,FALSE),"")</f>
        <v>Checking</v>
      </c>
      <c r="Q228" s="16" t="str">
        <f>IFERROR(VLOOKUP(C228,LastWeek!B:Q,15,FALSE),"")</f>
        <v>Sales</v>
      </c>
      <c r="R228" s="16"/>
      <c r="S228" s="38" t="str">
        <f>IFERROR(VLOOKUP(C228,LastWeek!B:Q,16,FALSE),"")</f>
        <v>FCST:20K/M</v>
      </c>
      <c r="T228" s="18">
        <v>2500</v>
      </c>
      <c r="U228" s="18">
        <v>0</v>
      </c>
      <c r="V228" s="18">
        <v>27508</v>
      </c>
      <c r="W228" s="18">
        <v>0</v>
      </c>
      <c r="X228" s="21">
        <v>140008</v>
      </c>
      <c r="Y228" s="17">
        <v>23.3</v>
      </c>
      <c r="Z228" s="22">
        <v>20.6</v>
      </c>
      <c r="AA228" s="21">
        <v>6011</v>
      </c>
      <c r="AB228" s="18">
        <v>6806</v>
      </c>
      <c r="AC228" s="23">
        <v>1.1000000000000001</v>
      </c>
      <c r="AD228" s="24">
        <f t="shared" si="47"/>
        <v>100</v>
      </c>
      <c r="AE228" s="18">
        <v>43011</v>
      </c>
      <c r="AF228" s="18">
        <v>7793</v>
      </c>
      <c r="AG228" s="18">
        <v>18618</v>
      </c>
      <c r="AH228" s="18">
        <v>20475</v>
      </c>
      <c r="AI228" s="25">
        <v>0.48480000000000001</v>
      </c>
      <c r="AJ228" s="6">
        <f t="shared" si="48"/>
        <v>53328</v>
      </c>
      <c r="AK228" s="6">
        <f t="shared" si="49"/>
        <v>14547.8784</v>
      </c>
      <c r="AL228" s="6">
        <f t="shared" si="50"/>
        <v>13335.8784</v>
      </c>
      <c r="AM228" s="6">
        <f t="shared" si="51"/>
        <v>67875.878400000001</v>
      </c>
      <c r="AN228" s="6">
        <v>30000</v>
      </c>
      <c r="AO228" s="6">
        <v>30000</v>
      </c>
      <c r="AP228" s="6">
        <v>30000</v>
      </c>
      <c r="AQ228" s="6">
        <v>30000</v>
      </c>
      <c r="AR228" s="6">
        <v>30000</v>
      </c>
      <c r="AS228" s="6">
        <v>30000</v>
      </c>
      <c r="AT228" s="26">
        <v>3715</v>
      </c>
      <c r="AU228" s="15" t="s">
        <v>70</v>
      </c>
      <c r="AV228" s="15" t="s">
        <v>71</v>
      </c>
      <c r="AW228" s="39" t="str">
        <f t="shared" si="52"/>
        <v>G</v>
      </c>
      <c r="AX228" s="18">
        <f t="shared" si="53"/>
        <v>0</v>
      </c>
      <c r="AY228" s="20">
        <f t="shared" si="54"/>
        <v>103</v>
      </c>
      <c r="AZ228" s="34">
        <v>0</v>
      </c>
      <c r="BA228" s="35">
        <f t="shared" si="55"/>
        <v>0</v>
      </c>
    </row>
    <row r="229" spans="1:53" ht="16.5" customHeight="1" x14ac:dyDescent="0.2">
      <c r="A229">
        <v>4950</v>
      </c>
      <c r="B229" s="13" t="str">
        <f t="shared" si="42"/>
        <v>FCST</v>
      </c>
      <c r="C229" s="14" t="s">
        <v>281</v>
      </c>
      <c r="D229" s="15" t="s">
        <v>175</v>
      </c>
      <c r="E229" s="16" t="str">
        <f t="shared" si="43"/>
        <v>前八週無拉料</v>
      </c>
      <c r="F229" s="17">
        <f t="shared" si="44"/>
        <v>0</v>
      </c>
      <c r="G229" s="17" t="str">
        <f t="shared" si="45"/>
        <v>--</v>
      </c>
      <c r="H229" s="17">
        <f t="shared" si="46"/>
        <v>0</v>
      </c>
      <c r="I229" s="37">
        <f>IFERROR(VLOOKUP(C229,LastWeek!B:Q,8,FALSE),"")</f>
        <v>0</v>
      </c>
      <c r="J229" s="18">
        <v>0</v>
      </c>
      <c r="K229" s="18">
        <v>0</v>
      </c>
      <c r="L229" s="37">
        <f>IFERROR(VLOOKUP(C229,LastWeek!B:Q,11,FALSE),"")</f>
        <v>0</v>
      </c>
      <c r="M229" s="18">
        <v>0</v>
      </c>
      <c r="N229" s="19" t="s">
        <v>176</v>
      </c>
      <c r="O229" s="20" t="str">
        <f>IFERROR(VLOOKUP(C229,LastWeek!B:Q,13,FALSE),"")</f>
        <v>MP</v>
      </c>
      <c r="P229" s="16" t="str">
        <f>IFERROR(VLOOKUP(C229,LastWeek!B:Q,14,FALSE),"")</f>
        <v>Checking</v>
      </c>
      <c r="Q229" s="16" t="str">
        <f>IFERROR(VLOOKUP(C229,LastWeek!B:Q,15,FALSE),"")</f>
        <v>Sales</v>
      </c>
      <c r="R229" s="16"/>
      <c r="S229" s="38" t="str">
        <f>IFERROR(VLOOKUP(C229,LastWeek!B:Q,16,FALSE),"")</f>
        <v>FCST:200pcs/M</v>
      </c>
      <c r="T229" s="18">
        <v>0</v>
      </c>
      <c r="U229" s="18">
        <v>0</v>
      </c>
      <c r="V229" s="18">
        <v>0</v>
      </c>
      <c r="W229" s="18">
        <v>0</v>
      </c>
      <c r="X229" s="21">
        <v>0</v>
      </c>
      <c r="Y229" s="17" t="s">
        <v>66</v>
      </c>
      <c r="Z229" s="22">
        <v>0</v>
      </c>
      <c r="AA229" s="21">
        <v>0</v>
      </c>
      <c r="AB229" s="18">
        <v>333</v>
      </c>
      <c r="AC229" s="23" t="s">
        <v>82</v>
      </c>
      <c r="AD229" s="24" t="str">
        <f t="shared" si="47"/>
        <v>F</v>
      </c>
      <c r="AE229" s="18">
        <v>556</v>
      </c>
      <c r="AF229" s="18">
        <v>0</v>
      </c>
      <c r="AG229" s="18">
        <v>2440</v>
      </c>
      <c r="AH229" s="18">
        <v>2013</v>
      </c>
      <c r="AI229" s="25">
        <v>0.19800000000000001</v>
      </c>
      <c r="AJ229" s="6">
        <f t="shared" si="48"/>
        <v>0</v>
      </c>
      <c r="AK229" s="6">
        <f t="shared" si="49"/>
        <v>0</v>
      </c>
      <c r="AL229" s="6">
        <f t="shared" si="50"/>
        <v>0</v>
      </c>
      <c r="AM229" s="6">
        <f t="shared" si="51"/>
        <v>0</v>
      </c>
      <c r="AN229" s="6" t="s">
        <v>66</v>
      </c>
      <c r="AO229" s="6" t="s">
        <v>66</v>
      </c>
      <c r="AP229" s="6" t="s">
        <v>66</v>
      </c>
      <c r="AQ229" s="6" t="s">
        <v>66</v>
      </c>
      <c r="AR229" s="6" t="s">
        <v>66</v>
      </c>
      <c r="AS229" s="6" t="s">
        <v>66</v>
      </c>
      <c r="AT229" s="26">
        <v>3715</v>
      </c>
      <c r="AU229" s="15" t="s">
        <v>70</v>
      </c>
      <c r="AV229" s="15" t="s">
        <v>71</v>
      </c>
      <c r="AW229" s="39" t="str">
        <f t="shared" si="52"/>
        <v>G</v>
      </c>
      <c r="AX229" s="18">
        <f t="shared" si="53"/>
        <v>0</v>
      </c>
      <c r="AY229" s="20">
        <f t="shared" si="54"/>
        <v>103</v>
      </c>
      <c r="AZ229" s="34">
        <v>0</v>
      </c>
      <c r="BA229" s="35">
        <f t="shared" si="55"/>
        <v>0</v>
      </c>
    </row>
    <row r="230" spans="1:53" ht="16.5" customHeight="1" x14ac:dyDescent="0.2">
      <c r="A230">
        <v>5519</v>
      </c>
      <c r="B230" s="13" t="str">
        <f t="shared" si="42"/>
        <v>FCST</v>
      </c>
      <c r="C230" s="14" t="s">
        <v>282</v>
      </c>
      <c r="D230" s="15" t="s">
        <v>175</v>
      </c>
      <c r="E230" s="16" t="str">
        <f t="shared" si="43"/>
        <v>前八週無拉料</v>
      </c>
      <c r="F230" s="17">
        <f t="shared" si="44"/>
        <v>31.3</v>
      </c>
      <c r="G230" s="17" t="str">
        <f t="shared" si="45"/>
        <v>--</v>
      </c>
      <c r="H230" s="17">
        <f t="shared" si="46"/>
        <v>0</v>
      </c>
      <c r="I230" s="37">
        <f>IFERROR(VLOOKUP(C230,LastWeek!B:Q,8,FALSE),"")</f>
        <v>0</v>
      </c>
      <c r="J230" s="18">
        <v>0</v>
      </c>
      <c r="K230" s="18">
        <v>0</v>
      </c>
      <c r="L230" s="37">
        <f>IFERROR(VLOOKUP(C230,LastWeek!B:Q,11,FALSE),"")</f>
        <v>2500</v>
      </c>
      <c r="M230" s="18">
        <v>2500</v>
      </c>
      <c r="N230" s="19" t="s">
        <v>176</v>
      </c>
      <c r="O230" s="20" t="str">
        <f>IFERROR(VLOOKUP(C230,LastWeek!B:Q,13,FALSE),"")</f>
        <v>MP</v>
      </c>
      <c r="P230" s="16" t="str">
        <f>IFERROR(VLOOKUP(C230,LastWeek!B:Q,14,FALSE),"")</f>
        <v>Checking</v>
      </c>
      <c r="Q230" s="16" t="str">
        <f>IFERROR(VLOOKUP(C230,LastWeek!B:Q,15,FALSE),"")</f>
        <v>Sales</v>
      </c>
      <c r="R230" s="16"/>
      <c r="S230" s="38" t="str">
        <f>IFERROR(VLOOKUP(C230,LastWeek!B:Q,16,FALSE),"")</f>
        <v>no demand</v>
      </c>
      <c r="T230" s="18">
        <v>2500</v>
      </c>
      <c r="U230" s="18">
        <v>0</v>
      </c>
      <c r="V230" s="18">
        <v>0</v>
      </c>
      <c r="W230" s="18">
        <v>0</v>
      </c>
      <c r="X230" s="21">
        <v>2500</v>
      </c>
      <c r="Y230" s="17" t="s">
        <v>66</v>
      </c>
      <c r="Z230" s="22">
        <v>31.3</v>
      </c>
      <c r="AA230" s="21">
        <v>0</v>
      </c>
      <c r="AB230" s="18">
        <v>80</v>
      </c>
      <c r="AC230" s="23" t="s">
        <v>82</v>
      </c>
      <c r="AD230" s="24" t="str">
        <f t="shared" si="47"/>
        <v>F</v>
      </c>
      <c r="AE230" s="18">
        <v>238</v>
      </c>
      <c r="AF230" s="18">
        <v>240</v>
      </c>
      <c r="AG230" s="18">
        <v>330</v>
      </c>
      <c r="AH230" s="18">
        <v>390</v>
      </c>
      <c r="AI230" s="25">
        <v>0.16339999999999999</v>
      </c>
      <c r="AJ230" s="6">
        <f t="shared" si="48"/>
        <v>0</v>
      </c>
      <c r="AK230" s="6">
        <f t="shared" si="49"/>
        <v>408.5</v>
      </c>
      <c r="AL230" s="6">
        <f t="shared" si="50"/>
        <v>0</v>
      </c>
      <c r="AM230" s="6">
        <f t="shared" si="51"/>
        <v>408.5</v>
      </c>
      <c r="AN230" s="6" t="s">
        <v>66</v>
      </c>
      <c r="AO230" s="6" t="s">
        <v>66</v>
      </c>
      <c r="AP230" s="6" t="s">
        <v>66</v>
      </c>
      <c r="AQ230" s="6" t="s">
        <v>66</v>
      </c>
      <c r="AR230" s="6" t="s">
        <v>66</v>
      </c>
      <c r="AS230" s="6" t="s">
        <v>66</v>
      </c>
      <c r="AT230" s="26">
        <v>3715</v>
      </c>
      <c r="AU230" s="15" t="s">
        <v>70</v>
      </c>
      <c r="AV230" s="15" t="s">
        <v>71</v>
      </c>
      <c r="AW230" s="39" t="str">
        <f t="shared" si="52"/>
        <v>G</v>
      </c>
      <c r="AX230" s="18">
        <f t="shared" si="53"/>
        <v>0</v>
      </c>
      <c r="AY230" s="20">
        <f t="shared" si="54"/>
        <v>103</v>
      </c>
      <c r="AZ230" s="34">
        <v>0</v>
      </c>
      <c r="BA230" s="35">
        <f t="shared" si="55"/>
        <v>0</v>
      </c>
    </row>
    <row r="231" spans="1:53" ht="16.5" customHeight="1" x14ac:dyDescent="0.2">
      <c r="A231">
        <v>8777</v>
      </c>
      <c r="B231" s="13" t="str">
        <f t="shared" si="42"/>
        <v>None</v>
      </c>
      <c r="C231" s="14" t="s">
        <v>283</v>
      </c>
      <c r="D231" s="15" t="s">
        <v>175</v>
      </c>
      <c r="E231" s="16" t="str">
        <f t="shared" si="43"/>
        <v>前八週無拉料</v>
      </c>
      <c r="F231" s="17" t="str">
        <f t="shared" si="44"/>
        <v>--</v>
      </c>
      <c r="G231" s="17" t="str">
        <f t="shared" si="45"/>
        <v>--</v>
      </c>
      <c r="H231" s="17" t="str">
        <f t="shared" si="46"/>
        <v>--</v>
      </c>
      <c r="I231" s="37">
        <f>IFERROR(VLOOKUP(C231,LastWeek!B:Q,8,FALSE),"")</f>
        <v>0</v>
      </c>
      <c r="J231" s="18">
        <v>0</v>
      </c>
      <c r="K231" s="18">
        <v>0</v>
      </c>
      <c r="L231" s="37">
        <f>IFERROR(VLOOKUP(C231,LastWeek!B:Q,11,FALSE),"")</f>
        <v>0</v>
      </c>
      <c r="M231" s="18">
        <v>0</v>
      </c>
      <c r="N231" s="19" t="s">
        <v>176</v>
      </c>
      <c r="O231" s="20" t="str">
        <f>IFERROR(VLOOKUP(C231,LastWeek!B:Q,13,FALSE),"")</f>
        <v>MP</v>
      </c>
      <c r="P231" s="16" t="str">
        <f>IFERROR(VLOOKUP(C231,LastWeek!B:Q,14,FALSE),"")</f>
        <v>Checking</v>
      </c>
      <c r="Q231" s="16" t="str">
        <f>IFERROR(VLOOKUP(C231,LastWeek!B:Q,15,FALSE),"")</f>
        <v>Sales</v>
      </c>
      <c r="R231" s="16"/>
      <c r="S231" s="38" t="str">
        <f>IFERROR(VLOOKUP(C231,LastWeek!B:Q,16,FALSE),"")</f>
        <v>for STB project sample</v>
      </c>
      <c r="T231" s="18">
        <v>0</v>
      </c>
      <c r="U231" s="18">
        <v>0</v>
      </c>
      <c r="V231" s="18">
        <v>0</v>
      </c>
      <c r="W231" s="18">
        <v>0</v>
      </c>
      <c r="X231" s="21">
        <v>0</v>
      </c>
      <c r="Y231" s="17" t="s">
        <v>66</v>
      </c>
      <c r="Z231" s="22" t="s">
        <v>66</v>
      </c>
      <c r="AA231" s="21">
        <v>0</v>
      </c>
      <c r="AB231" s="18" t="s">
        <v>66</v>
      </c>
      <c r="AC231" s="23" t="s">
        <v>86</v>
      </c>
      <c r="AD231" s="24" t="str">
        <f t="shared" si="47"/>
        <v>E</v>
      </c>
      <c r="AE231" s="18" t="s">
        <v>66</v>
      </c>
      <c r="AF231" s="18" t="s">
        <v>66</v>
      </c>
      <c r="AG231" s="18" t="s">
        <v>66</v>
      </c>
      <c r="AH231" s="18" t="s">
        <v>66</v>
      </c>
      <c r="AI231" s="25">
        <v>0.1482</v>
      </c>
      <c r="AJ231" s="6">
        <f t="shared" si="48"/>
        <v>0</v>
      </c>
      <c r="AK231" s="6">
        <f t="shared" si="49"/>
        <v>0</v>
      </c>
      <c r="AL231" s="6">
        <f t="shared" si="50"/>
        <v>0</v>
      </c>
      <c r="AM231" s="6">
        <f t="shared" si="51"/>
        <v>0</v>
      </c>
      <c r="AN231" s="6">
        <v>0</v>
      </c>
      <c r="AO231" s="6">
        <v>10000</v>
      </c>
      <c r="AP231" s="6">
        <v>10000</v>
      </c>
      <c r="AQ231" s="6">
        <v>10000</v>
      </c>
      <c r="AR231" s="6">
        <v>10000</v>
      </c>
      <c r="AS231" s="6">
        <v>10000</v>
      </c>
      <c r="AT231" s="26">
        <v>3715</v>
      </c>
      <c r="AU231" s="15" t="s">
        <v>70</v>
      </c>
      <c r="AV231" s="15" t="s">
        <v>71</v>
      </c>
      <c r="AW231" s="39" t="str">
        <f t="shared" si="52"/>
        <v>G</v>
      </c>
      <c r="AX231" s="18">
        <f t="shared" si="53"/>
        <v>0</v>
      </c>
      <c r="AY231" s="20">
        <f t="shared" si="54"/>
        <v>103</v>
      </c>
      <c r="AZ231" s="34">
        <v>0</v>
      </c>
      <c r="BA231" s="35">
        <f t="shared" si="55"/>
        <v>0</v>
      </c>
    </row>
    <row r="232" spans="1:53" ht="16.5" customHeight="1" x14ac:dyDescent="0.2">
      <c r="A232">
        <v>9084</v>
      </c>
      <c r="B232" s="13" t="str">
        <f t="shared" si="42"/>
        <v>FCST</v>
      </c>
      <c r="C232" s="14" t="s">
        <v>285</v>
      </c>
      <c r="D232" s="15" t="s">
        <v>175</v>
      </c>
      <c r="E232" s="16" t="str">
        <f t="shared" si="43"/>
        <v>前八週無拉料</v>
      </c>
      <c r="F232" s="17">
        <f t="shared" si="44"/>
        <v>0</v>
      </c>
      <c r="G232" s="17" t="str">
        <f t="shared" si="45"/>
        <v>--</v>
      </c>
      <c r="H232" s="17">
        <f t="shared" si="46"/>
        <v>2125</v>
      </c>
      <c r="I232" s="37">
        <f>IFERROR(VLOOKUP(C232,LastWeek!B:Q,8,FALSE),"")</f>
        <v>42500</v>
      </c>
      <c r="J232" s="18">
        <v>42500</v>
      </c>
      <c r="K232" s="18">
        <v>42500</v>
      </c>
      <c r="L232" s="37">
        <f>IFERROR(VLOOKUP(C232,LastWeek!B:Q,11,FALSE),"")</f>
        <v>0</v>
      </c>
      <c r="M232" s="18">
        <v>0</v>
      </c>
      <c r="N232" s="19" t="s">
        <v>176</v>
      </c>
      <c r="O232" s="20" t="str">
        <f>IFERROR(VLOOKUP(C232,LastWeek!B:Q,13,FALSE),"")</f>
        <v>New</v>
      </c>
      <c r="P232" s="16" t="str">
        <f>IFERROR(VLOOKUP(C232,LastWeek!B:Q,14,FALSE),"")</f>
        <v>Checking</v>
      </c>
      <c r="Q232" s="16" t="str">
        <f>IFERROR(VLOOKUP(C232,LastWeek!B:Q,15,FALSE),"")</f>
        <v>Sales</v>
      </c>
      <c r="R232" s="16"/>
      <c r="S232" s="38" t="str">
        <f>IFERROR(VLOOKUP(C232,LastWeek!B:Q,16,FALSE),"")</f>
        <v>for new project</v>
      </c>
      <c r="T232" s="18">
        <v>0</v>
      </c>
      <c r="U232" s="18">
        <v>0</v>
      </c>
      <c r="V232" s="18">
        <v>0</v>
      </c>
      <c r="W232" s="18">
        <v>0</v>
      </c>
      <c r="X232" s="21">
        <v>42500</v>
      </c>
      <c r="Y232" s="17" t="s">
        <v>66</v>
      </c>
      <c r="Z232" s="22">
        <v>2125</v>
      </c>
      <c r="AA232" s="21">
        <v>0</v>
      </c>
      <c r="AB232" s="18">
        <v>20</v>
      </c>
      <c r="AC232" s="23" t="s">
        <v>82</v>
      </c>
      <c r="AD232" s="24" t="str">
        <f t="shared" si="47"/>
        <v>F</v>
      </c>
      <c r="AE232" s="18">
        <v>180</v>
      </c>
      <c r="AF232" s="18">
        <v>0</v>
      </c>
      <c r="AG232" s="18">
        <v>0</v>
      </c>
      <c r="AH232" s="18">
        <v>0</v>
      </c>
      <c r="AI232" s="25">
        <v>0</v>
      </c>
      <c r="AJ232" s="6">
        <f t="shared" si="48"/>
        <v>0</v>
      </c>
      <c r="AK232" s="6">
        <f t="shared" si="49"/>
        <v>0</v>
      </c>
      <c r="AL232" s="6">
        <f t="shared" si="50"/>
        <v>0</v>
      </c>
      <c r="AM232" s="6">
        <f t="shared" si="51"/>
        <v>0</v>
      </c>
      <c r="AN232" s="6" t="s">
        <v>66</v>
      </c>
      <c r="AO232" s="6" t="s">
        <v>66</v>
      </c>
      <c r="AP232" s="6" t="s">
        <v>66</v>
      </c>
      <c r="AQ232" s="6" t="s">
        <v>66</v>
      </c>
      <c r="AR232" s="6" t="s">
        <v>66</v>
      </c>
      <c r="AS232" s="6" t="s">
        <v>66</v>
      </c>
      <c r="AT232" s="26">
        <v>3715</v>
      </c>
      <c r="AU232" s="15" t="s">
        <v>70</v>
      </c>
      <c r="AV232" s="15" t="s">
        <v>71</v>
      </c>
      <c r="AW232" s="39" t="str">
        <f t="shared" si="52"/>
        <v>G</v>
      </c>
      <c r="AX232" s="18">
        <f t="shared" si="53"/>
        <v>0</v>
      </c>
      <c r="AY232" s="20">
        <f t="shared" si="54"/>
        <v>103</v>
      </c>
      <c r="AZ232" s="34">
        <v>0</v>
      </c>
      <c r="BA232" s="35">
        <f t="shared" si="55"/>
        <v>0</v>
      </c>
    </row>
    <row r="233" spans="1:53" ht="16.5" customHeight="1" x14ac:dyDescent="0.2">
      <c r="A233">
        <v>9083</v>
      </c>
      <c r="B233" s="13" t="str">
        <f t="shared" si="42"/>
        <v>FCST</v>
      </c>
      <c r="C233" s="14" t="s">
        <v>287</v>
      </c>
      <c r="D233" s="15" t="s">
        <v>175</v>
      </c>
      <c r="E233" s="16" t="str">
        <f t="shared" si="43"/>
        <v>前八週無拉料</v>
      </c>
      <c r="F233" s="17">
        <f t="shared" si="44"/>
        <v>0</v>
      </c>
      <c r="G233" s="17" t="str">
        <f t="shared" si="45"/>
        <v>--</v>
      </c>
      <c r="H233" s="17">
        <f t="shared" si="46"/>
        <v>0</v>
      </c>
      <c r="I233" s="37">
        <f>IFERROR(VLOOKUP(C233,LastWeek!B:Q,8,FALSE),"")</f>
        <v>0</v>
      </c>
      <c r="J233" s="18">
        <v>0</v>
      </c>
      <c r="K233" s="18">
        <v>0</v>
      </c>
      <c r="L233" s="37">
        <f>IFERROR(VLOOKUP(C233,LastWeek!B:Q,11,FALSE),"")</f>
        <v>2500</v>
      </c>
      <c r="M233" s="18">
        <v>0</v>
      </c>
      <c r="N233" s="19" t="s">
        <v>176</v>
      </c>
      <c r="O233" s="20" t="str">
        <f>IFERROR(VLOOKUP(C233,LastWeek!B:Q,13,FALSE),"")</f>
        <v>New</v>
      </c>
      <c r="P233" s="16" t="str">
        <f>IFERROR(VLOOKUP(C233,LastWeek!B:Q,14,FALSE),"")</f>
        <v>Checking</v>
      </c>
      <c r="Q233" s="16" t="str">
        <f>IFERROR(VLOOKUP(C233,LastWeek!B:Q,15,FALSE),"")</f>
        <v>Sales</v>
      </c>
      <c r="R233" s="16"/>
      <c r="S233" s="38" t="str">
        <f>IFERROR(VLOOKUP(C233,LastWeek!B:Q,16,FALSE),"")</f>
        <v>prepare for new project</v>
      </c>
      <c r="T233" s="18">
        <v>0</v>
      </c>
      <c r="U233" s="18">
        <v>0</v>
      </c>
      <c r="V233" s="18">
        <v>0</v>
      </c>
      <c r="W233" s="18">
        <v>0</v>
      </c>
      <c r="X233" s="21">
        <v>0</v>
      </c>
      <c r="Y233" s="17" t="s">
        <v>66</v>
      </c>
      <c r="Z233" s="22">
        <v>0</v>
      </c>
      <c r="AA233" s="21">
        <v>0</v>
      </c>
      <c r="AB233" s="18">
        <v>47</v>
      </c>
      <c r="AC233" s="23" t="s">
        <v>82</v>
      </c>
      <c r="AD233" s="24" t="str">
        <f t="shared" si="47"/>
        <v>F</v>
      </c>
      <c r="AE233" s="18">
        <v>420</v>
      </c>
      <c r="AF233" s="18">
        <v>0</v>
      </c>
      <c r="AG233" s="18">
        <v>0</v>
      </c>
      <c r="AH233" s="18">
        <v>0</v>
      </c>
      <c r="AI233" s="25">
        <v>0.25750000000000001</v>
      </c>
      <c r="AJ233" s="6">
        <f t="shared" si="48"/>
        <v>0</v>
      </c>
      <c r="AK233" s="6">
        <f t="shared" si="49"/>
        <v>0</v>
      </c>
      <c r="AL233" s="6">
        <f t="shared" si="50"/>
        <v>0</v>
      </c>
      <c r="AM233" s="6">
        <f t="shared" si="51"/>
        <v>0</v>
      </c>
      <c r="AN233" s="6" t="s">
        <v>66</v>
      </c>
      <c r="AO233" s="6" t="s">
        <v>66</v>
      </c>
      <c r="AP233" s="6" t="s">
        <v>66</v>
      </c>
      <c r="AQ233" s="6" t="s">
        <v>66</v>
      </c>
      <c r="AR233" s="6" t="s">
        <v>66</v>
      </c>
      <c r="AS233" s="6" t="s">
        <v>66</v>
      </c>
      <c r="AT233" s="26">
        <v>3719</v>
      </c>
      <c r="AU233" s="15" t="s">
        <v>70</v>
      </c>
      <c r="AV233" s="15" t="s">
        <v>71</v>
      </c>
      <c r="AW233" s="39" t="str">
        <f t="shared" si="52"/>
        <v>G</v>
      </c>
      <c r="AX233" s="18">
        <f t="shared" si="53"/>
        <v>0</v>
      </c>
      <c r="AY233" s="20">
        <f t="shared" si="54"/>
        <v>103</v>
      </c>
      <c r="AZ233" s="34">
        <v>0</v>
      </c>
      <c r="BA233" s="35">
        <f t="shared" si="55"/>
        <v>0</v>
      </c>
    </row>
    <row r="234" spans="1:53" ht="16.5" customHeight="1" x14ac:dyDescent="0.2">
      <c r="A234">
        <v>8764</v>
      </c>
      <c r="B234" s="13" t="str">
        <f t="shared" si="42"/>
        <v>OverStock</v>
      </c>
      <c r="C234" s="14" t="s">
        <v>288</v>
      </c>
      <c r="D234" s="15" t="s">
        <v>175</v>
      </c>
      <c r="E234" s="16">
        <f t="shared" si="43"/>
        <v>21.1</v>
      </c>
      <c r="F234" s="17">
        <f t="shared" si="44"/>
        <v>6.8</v>
      </c>
      <c r="G234" s="17">
        <f t="shared" si="45"/>
        <v>48.4</v>
      </c>
      <c r="H234" s="17">
        <f t="shared" si="46"/>
        <v>15.7</v>
      </c>
      <c r="I234" s="37">
        <f>IFERROR(VLOOKUP(C234,LastWeek!B:Q,8,FALSE),"")</f>
        <v>310000</v>
      </c>
      <c r="J234" s="18">
        <v>310000</v>
      </c>
      <c r="K234" s="18">
        <v>260000</v>
      </c>
      <c r="L234" s="37">
        <f>IFERROR(VLOOKUP(C234,LastWeek!B:Q,11,FALSE),"")</f>
        <v>84900</v>
      </c>
      <c r="M234" s="18">
        <v>134900</v>
      </c>
      <c r="N234" s="19" t="s">
        <v>176</v>
      </c>
      <c r="O234" s="20" t="str">
        <f>IFERROR(VLOOKUP(C234,LastWeek!B:Q,13,FALSE),"")</f>
        <v>MP</v>
      </c>
      <c r="P234" s="16" t="str">
        <f>IFERROR(VLOOKUP(C234,LastWeek!B:Q,14,FALSE),"")</f>
        <v>Checking</v>
      </c>
      <c r="Q234" s="16" t="str">
        <f>IFERROR(VLOOKUP(C234,LastWeek!B:Q,15,FALSE),"")</f>
        <v>Sales</v>
      </c>
      <c r="R234" s="16"/>
      <c r="S234" s="38" t="str">
        <f>IFERROR(VLOOKUP(C234,LastWeek!B:Q,16,FALSE),"")</f>
        <v>FCST:80K/M</v>
      </c>
      <c r="T234" s="18">
        <v>134900</v>
      </c>
      <c r="U234" s="18">
        <v>0</v>
      </c>
      <c r="V234" s="18">
        <v>0</v>
      </c>
      <c r="W234" s="18">
        <v>0</v>
      </c>
      <c r="X234" s="21">
        <v>444900</v>
      </c>
      <c r="Y234" s="17">
        <v>69.5</v>
      </c>
      <c r="Z234" s="22">
        <v>22.5</v>
      </c>
      <c r="AA234" s="21">
        <v>6400</v>
      </c>
      <c r="AB234" s="18">
        <v>19782</v>
      </c>
      <c r="AC234" s="23">
        <v>3.1</v>
      </c>
      <c r="AD234" s="24">
        <f t="shared" si="47"/>
        <v>150</v>
      </c>
      <c r="AE234" s="18">
        <v>78783</v>
      </c>
      <c r="AF234" s="18">
        <v>54528</v>
      </c>
      <c r="AG234" s="18">
        <v>98544</v>
      </c>
      <c r="AH234" s="18">
        <v>80400</v>
      </c>
      <c r="AI234" s="25">
        <v>0.31169999999999998</v>
      </c>
      <c r="AJ234" s="6">
        <f t="shared" si="48"/>
        <v>96627</v>
      </c>
      <c r="AK234" s="6">
        <f t="shared" si="49"/>
        <v>42048.329999999994</v>
      </c>
      <c r="AL234" s="6">
        <f t="shared" si="50"/>
        <v>0</v>
      </c>
      <c r="AM234" s="6">
        <f t="shared" si="51"/>
        <v>138675.32999999999</v>
      </c>
      <c r="AN234" s="6">
        <v>80000</v>
      </c>
      <c r="AO234" s="6">
        <v>80000</v>
      </c>
      <c r="AP234" s="6">
        <v>80000</v>
      </c>
      <c r="AQ234" s="6">
        <v>80000</v>
      </c>
      <c r="AR234" s="6">
        <v>80000</v>
      </c>
      <c r="AS234" s="6">
        <v>80000</v>
      </c>
      <c r="AT234" s="26">
        <v>3715</v>
      </c>
      <c r="AU234" s="15" t="s">
        <v>70</v>
      </c>
      <c r="AV234" s="15" t="s">
        <v>71</v>
      </c>
      <c r="AW234" s="39" t="str">
        <f t="shared" si="52"/>
        <v>G</v>
      </c>
      <c r="AX234" s="18">
        <f t="shared" si="53"/>
        <v>0</v>
      </c>
      <c r="AY234" s="20">
        <f t="shared" si="54"/>
        <v>103</v>
      </c>
      <c r="AZ234" s="34">
        <v>0</v>
      </c>
      <c r="BA234" s="35">
        <f t="shared" si="55"/>
        <v>0</v>
      </c>
    </row>
    <row r="235" spans="1:53" ht="16.5" customHeight="1" x14ac:dyDescent="0.2">
      <c r="A235">
        <v>4179</v>
      </c>
      <c r="B235" s="13" t="str">
        <f t="shared" si="42"/>
        <v>OverStock</v>
      </c>
      <c r="C235" s="14" t="s">
        <v>291</v>
      </c>
      <c r="D235" s="15" t="s">
        <v>175</v>
      </c>
      <c r="E235" s="16">
        <f t="shared" si="43"/>
        <v>16.5</v>
      </c>
      <c r="F235" s="17">
        <f t="shared" si="44"/>
        <v>7.2</v>
      </c>
      <c r="G235" s="17">
        <f t="shared" si="45"/>
        <v>34.700000000000003</v>
      </c>
      <c r="H235" s="17">
        <f t="shared" si="46"/>
        <v>15.2</v>
      </c>
      <c r="I235" s="37">
        <f>IFERROR(VLOOKUP(C235,LastWeek!B:Q,8,FALSE),"")</f>
        <v>800000</v>
      </c>
      <c r="J235" s="18">
        <v>600000</v>
      </c>
      <c r="K235" s="18">
        <v>500000</v>
      </c>
      <c r="L235" s="37">
        <f>IFERROR(VLOOKUP(C235,LastWeek!B:Q,11,FALSE),"")</f>
        <v>50250</v>
      </c>
      <c r="M235" s="18">
        <v>285150</v>
      </c>
      <c r="N235" s="19" t="s">
        <v>176</v>
      </c>
      <c r="O235" s="20" t="str">
        <f>IFERROR(VLOOKUP(C235,LastWeek!B:Q,13,FALSE),"")</f>
        <v>MP</v>
      </c>
      <c r="P235" s="16" t="str">
        <f>IFERROR(VLOOKUP(C235,LastWeek!B:Q,14,FALSE),"")</f>
        <v>Checking</v>
      </c>
      <c r="Q235" s="16" t="str">
        <f>IFERROR(VLOOKUP(C235,LastWeek!B:Q,15,FALSE),"")</f>
        <v>Sales</v>
      </c>
      <c r="R235" s="16"/>
      <c r="S235" s="38" t="str">
        <f>IFERROR(VLOOKUP(C235,LastWeek!B:Q,16,FALSE),"")</f>
        <v>FCST:200K/M</v>
      </c>
      <c r="T235" s="18">
        <v>285150</v>
      </c>
      <c r="U235" s="18">
        <v>0</v>
      </c>
      <c r="V235" s="18">
        <v>0</v>
      </c>
      <c r="W235" s="18">
        <v>0</v>
      </c>
      <c r="X235" s="21">
        <v>885150</v>
      </c>
      <c r="Y235" s="17">
        <v>51.1</v>
      </c>
      <c r="Z235" s="22">
        <v>22.4</v>
      </c>
      <c r="AA235" s="21">
        <v>17312</v>
      </c>
      <c r="AB235" s="18">
        <v>39593</v>
      </c>
      <c r="AC235" s="23">
        <v>2.2999999999999998</v>
      </c>
      <c r="AD235" s="24">
        <f t="shared" si="47"/>
        <v>150</v>
      </c>
      <c r="AE235" s="18">
        <v>114912</v>
      </c>
      <c r="AF235" s="18">
        <v>121430</v>
      </c>
      <c r="AG235" s="18">
        <v>240000</v>
      </c>
      <c r="AH235" s="18">
        <v>320000</v>
      </c>
      <c r="AI235" s="25">
        <v>0.22620000000000001</v>
      </c>
      <c r="AJ235" s="6">
        <f t="shared" si="48"/>
        <v>135720</v>
      </c>
      <c r="AK235" s="6">
        <f t="shared" si="49"/>
        <v>64500.93</v>
      </c>
      <c r="AL235" s="6">
        <f t="shared" si="50"/>
        <v>0</v>
      </c>
      <c r="AM235" s="6">
        <f t="shared" si="51"/>
        <v>200220.93000000002</v>
      </c>
      <c r="AN235" s="6">
        <v>150000</v>
      </c>
      <c r="AO235" s="6">
        <v>200000</v>
      </c>
      <c r="AP235" s="6">
        <v>200000</v>
      </c>
      <c r="AQ235" s="6">
        <v>200000</v>
      </c>
      <c r="AR235" s="6">
        <v>200000</v>
      </c>
      <c r="AS235" s="6">
        <v>200000</v>
      </c>
      <c r="AT235" s="26">
        <v>3715</v>
      </c>
      <c r="AU235" s="15" t="s">
        <v>70</v>
      </c>
      <c r="AV235" s="15" t="s">
        <v>71</v>
      </c>
      <c r="AW235" s="39" t="str">
        <f t="shared" si="52"/>
        <v>G</v>
      </c>
      <c r="AX235" s="18">
        <f t="shared" si="53"/>
        <v>0</v>
      </c>
      <c r="AY235" s="20">
        <f t="shared" si="54"/>
        <v>103</v>
      </c>
      <c r="AZ235" s="34">
        <v>0</v>
      </c>
      <c r="BA235" s="35">
        <f t="shared" si="55"/>
        <v>0</v>
      </c>
    </row>
    <row r="236" spans="1:53" ht="16.5" customHeight="1" x14ac:dyDescent="0.2">
      <c r="A236">
        <v>4183</v>
      </c>
      <c r="B236" s="13" t="str">
        <f t="shared" si="42"/>
        <v>None</v>
      </c>
      <c r="C236" s="14" t="s">
        <v>293</v>
      </c>
      <c r="D236" s="15" t="s">
        <v>175</v>
      </c>
      <c r="E236" s="16" t="str">
        <f t="shared" si="43"/>
        <v>前八週無拉料</v>
      </c>
      <c r="F236" s="17" t="str">
        <f t="shared" si="44"/>
        <v>--</v>
      </c>
      <c r="G236" s="17" t="str">
        <f t="shared" si="45"/>
        <v>--</v>
      </c>
      <c r="H236" s="17" t="str">
        <f t="shared" si="46"/>
        <v>--</v>
      </c>
      <c r="I236" s="37">
        <f>IFERROR(VLOOKUP(C236,LastWeek!B:Q,8,FALSE),"")</f>
        <v>0</v>
      </c>
      <c r="J236" s="18">
        <v>0</v>
      </c>
      <c r="K236" s="18">
        <v>0</v>
      </c>
      <c r="L236" s="37">
        <f>IFERROR(VLOOKUP(C236,LastWeek!B:Q,11,FALSE),"")</f>
        <v>0</v>
      </c>
      <c r="M236" s="18">
        <v>0</v>
      </c>
      <c r="N236" s="19" t="s">
        <v>176</v>
      </c>
      <c r="O236" s="20" t="str">
        <f>IFERROR(VLOOKUP(C236,LastWeek!B:Q,13,FALSE),"")</f>
        <v>MP</v>
      </c>
      <c r="P236" s="16" t="str">
        <f>IFERROR(VLOOKUP(C236,LastWeek!B:Q,14,FALSE),"")</f>
        <v>Checking</v>
      </c>
      <c r="Q236" s="16" t="str">
        <f>IFERROR(VLOOKUP(C236,LastWeek!B:Q,15,FALSE),"")</f>
        <v>Sales</v>
      </c>
      <c r="R236" s="16"/>
      <c r="S236" s="38">
        <f>IFERROR(VLOOKUP(C236,LastWeek!B:Q,16,FALSE),"")</f>
        <v>0</v>
      </c>
      <c r="T236" s="18">
        <v>0</v>
      </c>
      <c r="U236" s="18">
        <v>0</v>
      </c>
      <c r="V236" s="18">
        <v>0</v>
      </c>
      <c r="W236" s="18">
        <v>0</v>
      </c>
      <c r="X236" s="21">
        <v>0</v>
      </c>
      <c r="Y236" s="17" t="s">
        <v>66</v>
      </c>
      <c r="Z236" s="22" t="s">
        <v>66</v>
      </c>
      <c r="AA236" s="21">
        <v>0</v>
      </c>
      <c r="AB236" s="18">
        <v>0</v>
      </c>
      <c r="AC236" s="23" t="s">
        <v>86</v>
      </c>
      <c r="AD236" s="24" t="str">
        <f t="shared" si="47"/>
        <v>E</v>
      </c>
      <c r="AE236" s="18">
        <v>0</v>
      </c>
      <c r="AF236" s="18">
        <v>0</v>
      </c>
      <c r="AG236" s="18">
        <v>0</v>
      </c>
      <c r="AH236" s="18">
        <v>0</v>
      </c>
      <c r="AI236" s="25">
        <v>1.44</v>
      </c>
      <c r="AJ236" s="6">
        <f t="shared" si="48"/>
        <v>0</v>
      </c>
      <c r="AK236" s="6">
        <f t="shared" si="49"/>
        <v>0</v>
      </c>
      <c r="AL236" s="6">
        <f t="shared" si="50"/>
        <v>0</v>
      </c>
      <c r="AM236" s="6">
        <f t="shared" si="51"/>
        <v>0</v>
      </c>
      <c r="AN236" s="6" t="s">
        <v>66</v>
      </c>
      <c r="AO236" s="6" t="s">
        <v>66</v>
      </c>
      <c r="AP236" s="6" t="s">
        <v>66</v>
      </c>
      <c r="AQ236" s="6" t="s">
        <v>66</v>
      </c>
      <c r="AR236" s="6" t="s">
        <v>66</v>
      </c>
      <c r="AS236" s="6" t="s">
        <v>66</v>
      </c>
      <c r="AT236" s="26">
        <v>3715</v>
      </c>
      <c r="AU236" s="15" t="s">
        <v>70</v>
      </c>
      <c r="AV236" s="15" t="s">
        <v>71</v>
      </c>
      <c r="AW236" s="39" t="str">
        <f t="shared" si="52"/>
        <v>G</v>
      </c>
      <c r="AX236" s="18">
        <f t="shared" si="53"/>
        <v>0</v>
      </c>
      <c r="AY236" s="20">
        <f t="shared" si="54"/>
        <v>103</v>
      </c>
      <c r="AZ236" s="34">
        <v>0</v>
      </c>
      <c r="BA236" s="35">
        <f t="shared" si="55"/>
        <v>0</v>
      </c>
    </row>
    <row r="237" spans="1:53" ht="16.5" customHeight="1" x14ac:dyDescent="0.2">
      <c r="A237">
        <v>6456</v>
      </c>
      <c r="B237" s="13" t="str">
        <f t="shared" si="42"/>
        <v>None</v>
      </c>
      <c r="C237" s="14" t="s">
        <v>294</v>
      </c>
      <c r="D237" s="15" t="s">
        <v>175</v>
      </c>
      <c r="E237" s="16" t="str">
        <f t="shared" si="43"/>
        <v>前八週無拉料</v>
      </c>
      <c r="F237" s="17" t="str">
        <f t="shared" si="44"/>
        <v>--</v>
      </c>
      <c r="G237" s="17" t="str">
        <f t="shared" si="45"/>
        <v>--</v>
      </c>
      <c r="H237" s="17" t="str">
        <f t="shared" si="46"/>
        <v>--</v>
      </c>
      <c r="I237" s="37">
        <f>IFERROR(VLOOKUP(C237,LastWeek!B:Q,8,FALSE),"")</f>
        <v>0</v>
      </c>
      <c r="J237" s="18">
        <v>0</v>
      </c>
      <c r="K237" s="18">
        <v>0</v>
      </c>
      <c r="L237" s="37">
        <f>IFERROR(VLOOKUP(C237,LastWeek!B:Q,11,FALSE),"")</f>
        <v>0</v>
      </c>
      <c r="M237" s="18">
        <v>0</v>
      </c>
      <c r="N237" s="19" t="s">
        <v>176</v>
      </c>
      <c r="O237" s="20" t="str">
        <f>IFERROR(VLOOKUP(C237,LastWeek!B:Q,13,FALSE),"")</f>
        <v>MP</v>
      </c>
      <c r="P237" s="16" t="str">
        <f>IFERROR(VLOOKUP(C237,LastWeek!B:Q,14,FALSE),"")</f>
        <v>Checking</v>
      </c>
      <c r="Q237" s="16" t="str">
        <f>IFERROR(VLOOKUP(C237,LastWeek!B:Q,15,FALSE),"")</f>
        <v>Sales</v>
      </c>
      <c r="R237" s="16"/>
      <c r="S237" s="38" t="str">
        <f>IFERROR(VLOOKUP(C237,LastWeek!B:Q,16,FALSE),"")</f>
        <v>no demand</v>
      </c>
      <c r="T237" s="18">
        <v>0</v>
      </c>
      <c r="U237" s="18">
        <v>0</v>
      </c>
      <c r="V237" s="18">
        <v>0</v>
      </c>
      <c r="W237" s="18">
        <v>0</v>
      </c>
      <c r="X237" s="21">
        <v>0</v>
      </c>
      <c r="Y237" s="17" t="s">
        <v>66</v>
      </c>
      <c r="Z237" s="22" t="s">
        <v>66</v>
      </c>
      <c r="AA237" s="21">
        <v>0</v>
      </c>
      <c r="AB237" s="18">
        <v>0</v>
      </c>
      <c r="AC237" s="23" t="s">
        <v>86</v>
      </c>
      <c r="AD237" s="24" t="str">
        <f t="shared" si="47"/>
        <v>E</v>
      </c>
      <c r="AE237" s="18">
        <v>0</v>
      </c>
      <c r="AF237" s="18">
        <v>0</v>
      </c>
      <c r="AG237" s="18">
        <v>0</v>
      </c>
      <c r="AH237" s="18">
        <v>0</v>
      </c>
      <c r="AI237" s="25">
        <v>0.19189999999999999</v>
      </c>
      <c r="AJ237" s="6">
        <f t="shared" si="48"/>
        <v>0</v>
      </c>
      <c r="AK237" s="6">
        <f t="shared" si="49"/>
        <v>0</v>
      </c>
      <c r="AL237" s="6">
        <f t="shared" si="50"/>
        <v>0</v>
      </c>
      <c r="AM237" s="6">
        <f t="shared" si="51"/>
        <v>0</v>
      </c>
      <c r="AN237" s="6" t="s">
        <v>66</v>
      </c>
      <c r="AO237" s="6" t="s">
        <v>66</v>
      </c>
      <c r="AP237" s="6" t="s">
        <v>66</v>
      </c>
      <c r="AQ237" s="6" t="s">
        <v>66</v>
      </c>
      <c r="AR237" s="6" t="s">
        <v>66</v>
      </c>
      <c r="AS237" s="6" t="s">
        <v>66</v>
      </c>
      <c r="AT237" s="26">
        <v>3715</v>
      </c>
      <c r="AU237" s="15" t="s">
        <v>70</v>
      </c>
      <c r="AV237" s="15" t="s">
        <v>71</v>
      </c>
      <c r="AW237" s="39" t="str">
        <f t="shared" si="52"/>
        <v>G</v>
      </c>
      <c r="AX237" s="18">
        <f t="shared" si="53"/>
        <v>0</v>
      </c>
      <c r="AY237" s="20">
        <f t="shared" si="54"/>
        <v>103</v>
      </c>
      <c r="AZ237" s="34">
        <v>0</v>
      </c>
      <c r="BA237" s="35">
        <f t="shared" si="55"/>
        <v>0</v>
      </c>
    </row>
    <row r="238" spans="1:53" ht="16.5" customHeight="1" x14ac:dyDescent="0.2">
      <c r="A238">
        <v>4178</v>
      </c>
      <c r="B238" s="13" t="str">
        <f t="shared" si="42"/>
        <v>ZeroZero</v>
      </c>
      <c r="C238" s="14" t="s">
        <v>295</v>
      </c>
      <c r="D238" s="15" t="s">
        <v>175</v>
      </c>
      <c r="E238" s="16" t="str">
        <f t="shared" si="43"/>
        <v>前八週無拉料</v>
      </c>
      <c r="F238" s="17" t="str">
        <f t="shared" si="44"/>
        <v>--</v>
      </c>
      <c r="G238" s="17" t="str">
        <f t="shared" si="45"/>
        <v>--</v>
      </c>
      <c r="H238" s="17" t="str">
        <f t="shared" si="46"/>
        <v>--</v>
      </c>
      <c r="I238" s="37">
        <f>IFERROR(VLOOKUP(C238,LastWeek!B:Q,8,FALSE),"")</f>
        <v>0</v>
      </c>
      <c r="J238" s="18">
        <v>7500</v>
      </c>
      <c r="K238" s="18">
        <v>7500</v>
      </c>
      <c r="L238" s="37">
        <f>IFERROR(VLOOKUP(C238,LastWeek!B:Q,11,FALSE),"")</f>
        <v>0</v>
      </c>
      <c r="M238" s="18">
        <v>0</v>
      </c>
      <c r="N238" s="19" t="s">
        <v>176</v>
      </c>
      <c r="O238" s="20" t="str">
        <f>IFERROR(VLOOKUP(C238,LastWeek!B:Q,13,FALSE),"")</f>
        <v>MP</v>
      </c>
      <c r="P238" s="16" t="str">
        <f>IFERROR(VLOOKUP(C238,LastWeek!B:Q,14,FALSE),"")</f>
        <v>Checking</v>
      </c>
      <c r="Q238" s="16" t="str">
        <f>IFERROR(VLOOKUP(C238,LastWeek!B:Q,15,FALSE),"")</f>
        <v>Sales</v>
      </c>
      <c r="R238" s="16"/>
      <c r="S238" s="38">
        <f>IFERROR(VLOOKUP(C238,LastWeek!B:Q,16,FALSE),"")</f>
        <v>0</v>
      </c>
      <c r="T238" s="18">
        <v>0</v>
      </c>
      <c r="U238" s="18">
        <v>0</v>
      </c>
      <c r="V238" s="18">
        <v>0</v>
      </c>
      <c r="W238" s="18">
        <v>0</v>
      </c>
      <c r="X238" s="21">
        <v>7500</v>
      </c>
      <c r="Y238" s="17" t="s">
        <v>66</v>
      </c>
      <c r="Z238" s="22" t="s">
        <v>66</v>
      </c>
      <c r="AA238" s="21">
        <v>0</v>
      </c>
      <c r="AB238" s="18" t="s">
        <v>66</v>
      </c>
      <c r="AC238" s="23" t="s">
        <v>86</v>
      </c>
      <c r="AD238" s="24" t="str">
        <f t="shared" si="47"/>
        <v>E</v>
      </c>
      <c r="AE238" s="18" t="s">
        <v>66</v>
      </c>
      <c r="AF238" s="18" t="s">
        <v>66</v>
      </c>
      <c r="AG238" s="18" t="s">
        <v>66</v>
      </c>
      <c r="AH238" s="18" t="s">
        <v>66</v>
      </c>
      <c r="AI238" s="25">
        <v>0</v>
      </c>
      <c r="AJ238" s="6">
        <f t="shared" si="48"/>
        <v>0</v>
      </c>
      <c r="AK238" s="6">
        <f t="shared" si="49"/>
        <v>0</v>
      </c>
      <c r="AL238" s="6">
        <f t="shared" si="50"/>
        <v>0</v>
      </c>
      <c r="AM238" s="6">
        <f t="shared" si="51"/>
        <v>0</v>
      </c>
      <c r="AN238" s="6" t="s">
        <v>66</v>
      </c>
      <c r="AO238" s="6" t="s">
        <v>66</v>
      </c>
      <c r="AP238" s="6" t="s">
        <v>66</v>
      </c>
      <c r="AQ238" s="6" t="s">
        <v>66</v>
      </c>
      <c r="AR238" s="6" t="s">
        <v>66</v>
      </c>
      <c r="AS238" s="6" t="s">
        <v>66</v>
      </c>
      <c r="AT238" s="26">
        <v>3715</v>
      </c>
      <c r="AU238" s="15" t="s">
        <v>70</v>
      </c>
      <c r="AV238" s="15" t="s">
        <v>71</v>
      </c>
      <c r="AW238" s="39" t="str">
        <f t="shared" si="52"/>
        <v>R</v>
      </c>
      <c r="AX238" s="18">
        <f t="shared" si="53"/>
        <v>0</v>
      </c>
      <c r="AY238" s="20">
        <f t="shared" si="54"/>
        <v>103</v>
      </c>
      <c r="AZ238" s="34">
        <v>0</v>
      </c>
      <c r="BA238" s="35">
        <f t="shared" si="55"/>
        <v>0</v>
      </c>
    </row>
    <row r="239" spans="1:53" ht="16.5" customHeight="1" x14ac:dyDescent="0.2">
      <c r="A239">
        <v>4186</v>
      </c>
      <c r="B239" s="13" t="str">
        <f t="shared" si="42"/>
        <v>FCST</v>
      </c>
      <c r="C239" s="14" t="s">
        <v>297</v>
      </c>
      <c r="D239" s="15" t="s">
        <v>175</v>
      </c>
      <c r="E239" s="16" t="str">
        <f t="shared" si="43"/>
        <v>前八週無拉料</v>
      </c>
      <c r="F239" s="17">
        <f t="shared" si="44"/>
        <v>0</v>
      </c>
      <c r="G239" s="17" t="str">
        <f t="shared" si="45"/>
        <v>--</v>
      </c>
      <c r="H239" s="17">
        <f t="shared" si="46"/>
        <v>0</v>
      </c>
      <c r="I239" s="37" t="str">
        <f>IFERROR(VLOOKUP(C239,LastWeek!B:Q,8,FALSE),"")</f>
        <v/>
      </c>
      <c r="J239" s="18">
        <v>0</v>
      </c>
      <c r="K239" s="18">
        <v>0</v>
      </c>
      <c r="L239" s="37" t="str">
        <f>IFERROR(VLOOKUP(C239,LastWeek!B:Q,11,FALSE),"")</f>
        <v/>
      </c>
      <c r="M239" s="18">
        <v>0</v>
      </c>
      <c r="N239" s="19" t="s">
        <v>66</v>
      </c>
      <c r="O239" s="20" t="str">
        <f>IFERROR(VLOOKUP(C239,LastWeek!B:Q,13,FALSE),"")</f>
        <v/>
      </c>
      <c r="P239" s="16" t="str">
        <f>IFERROR(VLOOKUP(C239,LastWeek!B:Q,14,FALSE),"")</f>
        <v/>
      </c>
      <c r="Q239" s="16" t="str">
        <f>IFERROR(VLOOKUP(C239,LastWeek!B:Q,15,FALSE),"")</f>
        <v/>
      </c>
      <c r="R239" s="16"/>
      <c r="S239" s="38" t="str">
        <f>IFERROR(VLOOKUP(C239,LastWeek!B:Q,16,FALSE),"")</f>
        <v/>
      </c>
      <c r="T239" s="18">
        <v>0</v>
      </c>
      <c r="U239" s="18">
        <v>0</v>
      </c>
      <c r="V239" s="18">
        <v>0</v>
      </c>
      <c r="W239" s="18">
        <v>0</v>
      </c>
      <c r="X239" s="21">
        <v>0</v>
      </c>
      <c r="Y239" s="17" t="s">
        <v>66</v>
      </c>
      <c r="Z239" s="22">
        <v>0</v>
      </c>
      <c r="AA239" s="21">
        <v>0</v>
      </c>
      <c r="AB239" s="18">
        <v>22</v>
      </c>
      <c r="AC239" s="23" t="s">
        <v>82</v>
      </c>
      <c r="AD239" s="24" t="str">
        <f t="shared" si="47"/>
        <v>F</v>
      </c>
      <c r="AE239" s="18">
        <v>200</v>
      </c>
      <c r="AF239" s="18">
        <v>0</v>
      </c>
      <c r="AG239" s="18">
        <v>0</v>
      </c>
      <c r="AH239" s="18">
        <v>0</v>
      </c>
      <c r="AI239" s="25">
        <v>0</v>
      </c>
      <c r="AJ239" s="6">
        <f t="shared" si="48"/>
        <v>0</v>
      </c>
      <c r="AK239" s="6">
        <f t="shared" si="49"/>
        <v>0</v>
      </c>
      <c r="AL239" s="6">
        <f t="shared" si="50"/>
        <v>0</v>
      </c>
      <c r="AM239" s="6">
        <f t="shared" si="51"/>
        <v>0</v>
      </c>
      <c r="AN239" s="6" t="s">
        <v>66</v>
      </c>
      <c r="AO239" s="6" t="s">
        <v>66</v>
      </c>
      <c r="AP239" s="6" t="s">
        <v>66</v>
      </c>
      <c r="AQ239" s="6" t="s">
        <v>66</v>
      </c>
      <c r="AR239" s="6" t="s">
        <v>66</v>
      </c>
      <c r="AS239" s="6" t="s">
        <v>66</v>
      </c>
      <c r="AT239" s="26">
        <v>3719</v>
      </c>
      <c r="AU239" s="15" t="s">
        <v>70</v>
      </c>
      <c r="AV239" s="15" t="s">
        <v>71</v>
      </c>
      <c r="AW239" s="39" t="str">
        <f t="shared" si="52"/>
        <v>G</v>
      </c>
      <c r="AX239" s="18">
        <f t="shared" si="53"/>
        <v>0</v>
      </c>
      <c r="AY239" s="20">
        <f t="shared" si="54"/>
        <v>103</v>
      </c>
      <c r="AZ239" s="34">
        <v>0</v>
      </c>
      <c r="BA239" s="35">
        <f t="shared" si="55"/>
        <v>0</v>
      </c>
    </row>
    <row r="240" spans="1:53" ht="16.5" customHeight="1" x14ac:dyDescent="0.2">
      <c r="A240">
        <v>4182</v>
      </c>
      <c r="B240" s="13" t="str">
        <f t="shared" si="42"/>
        <v>OverStock</v>
      </c>
      <c r="C240" s="14" t="s">
        <v>298</v>
      </c>
      <c r="D240" s="15" t="s">
        <v>175</v>
      </c>
      <c r="E240" s="16">
        <f t="shared" si="43"/>
        <v>239.5</v>
      </c>
      <c r="F240" s="17" t="str">
        <f t="shared" si="44"/>
        <v>--</v>
      </c>
      <c r="G240" s="17">
        <f t="shared" si="45"/>
        <v>0</v>
      </c>
      <c r="H240" s="17" t="str">
        <f t="shared" si="46"/>
        <v>--</v>
      </c>
      <c r="I240" s="37">
        <f>IFERROR(VLOOKUP(C240,LastWeek!B:Q,8,FALSE),"")</f>
        <v>0</v>
      </c>
      <c r="J240" s="18">
        <v>0</v>
      </c>
      <c r="K240" s="18">
        <v>0</v>
      </c>
      <c r="L240" s="37">
        <f>IFERROR(VLOOKUP(C240,LastWeek!B:Q,11,FALSE),"")</f>
        <v>0</v>
      </c>
      <c r="M240" s="18">
        <v>5030</v>
      </c>
      <c r="N240" s="19" t="s">
        <v>66</v>
      </c>
      <c r="O240" s="20" t="str">
        <f>IFERROR(VLOOKUP(C240,LastWeek!B:Q,13,FALSE),"")</f>
        <v/>
      </c>
      <c r="P240" s="16" t="str">
        <f>IFERROR(VLOOKUP(C240,LastWeek!B:Q,14,FALSE),"")</f>
        <v/>
      </c>
      <c r="Q240" s="16" t="str">
        <f>IFERROR(VLOOKUP(C240,LastWeek!B:Q,15,FALSE),"")</f>
        <v/>
      </c>
      <c r="R240" s="16"/>
      <c r="S240" s="38" t="str">
        <f>IFERROR(VLOOKUP(C240,LastWeek!B:Q,16,FALSE),"")</f>
        <v/>
      </c>
      <c r="T240" s="18">
        <v>5030</v>
      </c>
      <c r="U240" s="18">
        <v>0</v>
      </c>
      <c r="V240" s="18">
        <v>0</v>
      </c>
      <c r="W240" s="18">
        <v>0</v>
      </c>
      <c r="X240" s="21">
        <v>5030</v>
      </c>
      <c r="Y240" s="17">
        <v>239.5</v>
      </c>
      <c r="Z240" s="22" t="s">
        <v>66</v>
      </c>
      <c r="AA240" s="21">
        <v>21</v>
      </c>
      <c r="AB240" s="18" t="s">
        <v>66</v>
      </c>
      <c r="AC240" s="23" t="s">
        <v>86</v>
      </c>
      <c r="AD240" s="24" t="str">
        <f t="shared" si="47"/>
        <v>E</v>
      </c>
      <c r="AE240" s="18" t="s">
        <v>66</v>
      </c>
      <c r="AF240" s="18" t="s">
        <v>66</v>
      </c>
      <c r="AG240" s="18" t="s">
        <v>66</v>
      </c>
      <c r="AH240" s="18" t="s">
        <v>66</v>
      </c>
      <c r="AI240" s="25">
        <v>0.21879999999999999</v>
      </c>
      <c r="AJ240" s="6">
        <f t="shared" si="48"/>
        <v>0</v>
      </c>
      <c r="AK240" s="6">
        <f t="shared" si="49"/>
        <v>1100.5640000000001</v>
      </c>
      <c r="AL240" s="6">
        <f t="shared" si="50"/>
        <v>0</v>
      </c>
      <c r="AM240" s="6">
        <f t="shared" si="51"/>
        <v>1100.5640000000001</v>
      </c>
      <c r="AN240" s="6" t="s">
        <v>66</v>
      </c>
      <c r="AO240" s="6" t="s">
        <v>66</v>
      </c>
      <c r="AP240" s="6" t="s">
        <v>66</v>
      </c>
      <c r="AQ240" s="6" t="s">
        <v>66</v>
      </c>
      <c r="AR240" s="6" t="s">
        <v>66</v>
      </c>
      <c r="AS240" s="6" t="s">
        <v>66</v>
      </c>
      <c r="AT240" s="26">
        <v>3715</v>
      </c>
      <c r="AU240" s="15" t="s">
        <v>70</v>
      </c>
      <c r="AV240" s="15" t="s">
        <v>71</v>
      </c>
      <c r="AW240" s="39" t="str">
        <f t="shared" si="52"/>
        <v>G</v>
      </c>
      <c r="AX240" s="18">
        <f t="shared" si="53"/>
        <v>0</v>
      </c>
      <c r="AY240" s="20">
        <f t="shared" si="54"/>
        <v>103</v>
      </c>
      <c r="AZ240" s="34">
        <v>0</v>
      </c>
      <c r="BA240" s="35">
        <f t="shared" si="55"/>
        <v>0</v>
      </c>
    </row>
    <row r="241" spans="1:53" ht="16.5" customHeight="1" x14ac:dyDescent="0.2">
      <c r="A241">
        <v>4677</v>
      </c>
      <c r="B241" s="13" t="str">
        <f t="shared" si="42"/>
        <v>OverStock</v>
      </c>
      <c r="C241" s="14" t="s">
        <v>299</v>
      </c>
      <c r="D241" s="15" t="s">
        <v>175</v>
      </c>
      <c r="E241" s="16">
        <f t="shared" si="43"/>
        <v>8.1999999999999993</v>
      </c>
      <c r="F241" s="17">
        <f t="shared" si="44"/>
        <v>6.3</v>
      </c>
      <c r="G241" s="17">
        <f t="shared" si="45"/>
        <v>23.1</v>
      </c>
      <c r="H241" s="17">
        <f t="shared" si="46"/>
        <v>17.899999999999999</v>
      </c>
      <c r="I241" s="37">
        <f>IFERROR(VLOOKUP(C241,LastWeek!B:Q,8,FALSE),"")</f>
        <v>170000</v>
      </c>
      <c r="J241" s="18">
        <v>340000</v>
      </c>
      <c r="K241" s="18">
        <v>190000</v>
      </c>
      <c r="L241" s="37">
        <f>IFERROR(VLOOKUP(C241,LastWeek!B:Q,11,FALSE),"")</f>
        <v>125000</v>
      </c>
      <c r="M241" s="18">
        <v>120000</v>
      </c>
      <c r="N241" s="19" t="s">
        <v>176</v>
      </c>
      <c r="O241" s="20" t="str">
        <f>IFERROR(VLOOKUP(C241,LastWeek!B:Q,13,FALSE),"")</f>
        <v>MP</v>
      </c>
      <c r="P241" s="16" t="str">
        <f>IFERROR(VLOOKUP(C241,LastWeek!B:Q,14,FALSE),"")</f>
        <v>Checking</v>
      </c>
      <c r="Q241" s="16" t="str">
        <f>IFERROR(VLOOKUP(C241,LastWeek!B:Q,15,FALSE),"")</f>
        <v>Sales</v>
      </c>
      <c r="R241" s="16"/>
      <c r="S241" s="38" t="str">
        <f>IFERROR(VLOOKUP(C241,LastWeek!B:Q,16,FALSE),"")</f>
        <v>FCST:80K/M</v>
      </c>
      <c r="T241" s="18">
        <v>55000</v>
      </c>
      <c r="U241" s="18">
        <v>0</v>
      </c>
      <c r="V241" s="18">
        <v>65000</v>
      </c>
      <c r="W241" s="18">
        <v>0</v>
      </c>
      <c r="X241" s="21">
        <v>460000</v>
      </c>
      <c r="Y241" s="17">
        <v>31.3</v>
      </c>
      <c r="Z241" s="22">
        <v>24.2</v>
      </c>
      <c r="AA241" s="21">
        <v>14716</v>
      </c>
      <c r="AB241" s="18">
        <v>19046</v>
      </c>
      <c r="AC241" s="23">
        <v>1.3</v>
      </c>
      <c r="AD241" s="24">
        <f t="shared" si="47"/>
        <v>100</v>
      </c>
      <c r="AE241" s="18">
        <v>76048</v>
      </c>
      <c r="AF241" s="18">
        <v>42388</v>
      </c>
      <c r="AG241" s="18">
        <v>113820</v>
      </c>
      <c r="AH241" s="18">
        <v>80146</v>
      </c>
      <c r="AI241" s="25">
        <v>0.19020000000000001</v>
      </c>
      <c r="AJ241" s="6">
        <f t="shared" si="48"/>
        <v>64668</v>
      </c>
      <c r="AK241" s="6">
        <f t="shared" si="49"/>
        <v>22824</v>
      </c>
      <c r="AL241" s="6">
        <f t="shared" si="50"/>
        <v>12363</v>
      </c>
      <c r="AM241" s="6">
        <f t="shared" si="51"/>
        <v>87492</v>
      </c>
      <c r="AN241" s="6">
        <v>80000</v>
      </c>
      <c r="AO241" s="6">
        <v>80000</v>
      </c>
      <c r="AP241" s="6">
        <v>80000</v>
      </c>
      <c r="AQ241" s="6">
        <v>80000</v>
      </c>
      <c r="AR241" s="6">
        <v>80000</v>
      </c>
      <c r="AS241" s="6">
        <v>80000</v>
      </c>
      <c r="AT241" s="26">
        <v>3715</v>
      </c>
      <c r="AU241" s="15" t="s">
        <v>70</v>
      </c>
      <c r="AV241" s="15" t="s">
        <v>71</v>
      </c>
      <c r="AW241" s="39" t="str">
        <f t="shared" si="52"/>
        <v>G</v>
      </c>
      <c r="AX241" s="18">
        <f t="shared" si="53"/>
        <v>0</v>
      </c>
      <c r="AY241" s="20">
        <f t="shared" si="54"/>
        <v>103</v>
      </c>
      <c r="AZ241" s="34">
        <v>0</v>
      </c>
      <c r="BA241" s="35">
        <f t="shared" si="55"/>
        <v>0</v>
      </c>
    </row>
    <row r="242" spans="1:53" ht="16.5" customHeight="1" x14ac:dyDescent="0.2">
      <c r="A242">
        <v>4200</v>
      </c>
      <c r="B242" s="13" t="str">
        <f t="shared" si="42"/>
        <v>Normal</v>
      </c>
      <c r="C242" s="14" t="s">
        <v>302</v>
      </c>
      <c r="D242" s="15" t="s">
        <v>175</v>
      </c>
      <c r="E242" s="16">
        <f t="shared" si="43"/>
        <v>1.5</v>
      </c>
      <c r="F242" s="17">
        <f t="shared" si="44"/>
        <v>1.2</v>
      </c>
      <c r="G242" s="17">
        <f t="shared" si="45"/>
        <v>14.3</v>
      </c>
      <c r="H242" s="17">
        <f t="shared" si="46"/>
        <v>11.5</v>
      </c>
      <c r="I242" s="37">
        <f>IFERROR(VLOOKUP(C242,LastWeek!B:Q,8,FALSE),"")</f>
        <v>15000</v>
      </c>
      <c r="J242" s="18">
        <v>15000</v>
      </c>
      <c r="K242" s="18">
        <v>15000</v>
      </c>
      <c r="L242" s="37">
        <f>IFERROR(VLOOKUP(C242,LastWeek!B:Q,11,FALSE),"")</f>
        <v>9095</v>
      </c>
      <c r="M242" s="18">
        <v>1595</v>
      </c>
      <c r="N242" s="19" t="s">
        <v>176</v>
      </c>
      <c r="O242" s="20" t="str">
        <f>IFERROR(VLOOKUP(C242,LastWeek!B:Q,13,FALSE),"")</f>
        <v>MP</v>
      </c>
      <c r="P242" s="16" t="str">
        <f>IFERROR(VLOOKUP(C242,LastWeek!B:Q,14,FALSE),"")</f>
        <v>Checking</v>
      </c>
      <c r="Q242" s="16" t="str">
        <f>IFERROR(VLOOKUP(C242,LastWeek!B:Q,15,FALSE),"")</f>
        <v>Sales</v>
      </c>
      <c r="R242" s="16"/>
      <c r="S242" s="38" t="str">
        <f>IFERROR(VLOOKUP(C242,LastWeek!B:Q,16,FALSE),"")</f>
        <v>FCST:5K/M</v>
      </c>
      <c r="T242" s="18">
        <v>0</v>
      </c>
      <c r="U242" s="18">
        <v>0</v>
      </c>
      <c r="V242" s="18">
        <v>1595</v>
      </c>
      <c r="W242" s="18">
        <v>0</v>
      </c>
      <c r="X242" s="21">
        <v>16595</v>
      </c>
      <c r="Y242" s="17">
        <v>15.8</v>
      </c>
      <c r="Z242" s="22">
        <v>12.7</v>
      </c>
      <c r="AA242" s="21">
        <v>1052</v>
      </c>
      <c r="AB242" s="18">
        <v>1304</v>
      </c>
      <c r="AC242" s="23">
        <v>1.2</v>
      </c>
      <c r="AD242" s="24">
        <f t="shared" si="47"/>
        <v>100</v>
      </c>
      <c r="AE242" s="18">
        <v>8520</v>
      </c>
      <c r="AF242" s="18">
        <v>850</v>
      </c>
      <c r="AG242" s="18">
        <v>7836</v>
      </c>
      <c r="AH242" s="18">
        <v>736</v>
      </c>
      <c r="AI242" s="25">
        <v>0.28260000000000002</v>
      </c>
      <c r="AJ242" s="6">
        <f t="shared" si="48"/>
        <v>4239</v>
      </c>
      <c r="AK242" s="6">
        <f t="shared" si="49"/>
        <v>450.74700000000001</v>
      </c>
      <c r="AL242" s="6">
        <f t="shared" si="50"/>
        <v>450.74700000000001</v>
      </c>
      <c r="AM242" s="6">
        <f t="shared" si="51"/>
        <v>4689.7470000000003</v>
      </c>
      <c r="AN242" s="6" t="s">
        <v>66</v>
      </c>
      <c r="AO242" s="6" t="s">
        <v>66</v>
      </c>
      <c r="AP242" s="6" t="s">
        <v>66</v>
      </c>
      <c r="AQ242" s="6" t="s">
        <v>66</v>
      </c>
      <c r="AR242" s="6" t="s">
        <v>66</v>
      </c>
      <c r="AS242" s="6" t="s">
        <v>66</v>
      </c>
      <c r="AT242" s="26">
        <v>3715</v>
      </c>
      <c r="AU242" s="15" t="s">
        <v>70</v>
      </c>
      <c r="AV242" s="15" t="s">
        <v>71</v>
      </c>
      <c r="AW242" s="39" t="str">
        <f t="shared" si="52"/>
        <v>G</v>
      </c>
      <c r="AX242" s="18">
        <f t="shared" si="53"/>
        <v>0</v>
      </c>
      <c r="AY242" s="20">
        <f t="shared" si="54"/>
        <v>103</v>
      </c>
      <c r="AZ242" s="34">
        <v>0</v>
      </c>
      <c r="BA242" s="35">
        <f t="shared" si="55"/>
        <v>0</v>
      </c>
    </row>
    <row r="243" spans="1:53" ht="16.5" customHeight="1" x14ac:dyDescent="0.2">
      <c r="A243">
        <v>4159</v>
      </c>
      <c r="B243" s="13" t="str">
        <f t="shared" si="42"/>
        <v>OverStock</v>
      </c>
      <c r="C243" s="14" t="s">
        <v>303</v>
      </c>
      <c r="D243" s="15" t="s">
        <v>175</v>
      </c>
      <c r="E243" s="16">
        <f t="shared" si="43"/>
        <v>416.7</v>
      </c>
      <c r="F243" s="17">
        <f t="shared" si="44"/>
        <v>96.2</v>
      </c>
      <c r="G243" s="17">
        <f t="shared" si="45"/>
        <v>0</v>
      </c>
      <c r="H243" s="17">
        <f t="shared" si="46"/>
        <v>0</v>
      </c>
      <c r="I243" s="37">
        <f>IFERROR(VLOOKUP(C243,LastWeek!B:Q,8,FALSE),"")</f>
        <v>10000</v>
      </c>
      <c r="J243" s="18">
        <v>0</v>
      </c>
      <c r="K243" s="18">
        <v>0</v>
      </c>
      <c r="L243" s="37">
        <f>IFERROR(VLOOKUP(C243,LastWeek!B:Q,11,FALSE),"")</f>
        <v>0</v>
      </c>
      <c r="M243" s="18">
        <v>10000</v>
      </c>
      <c r="N243" s="19" t="s">
        <v>176</v>
      </c>
      <c r="O243" s="20" t="str">
        <f>IFERROR(VLOOKUP(C243,LastWeek!B:Q,13,FALSE),"")</f>
        <v>MP</v>
      </c>
      <c r="P243" s="16" t="str">
        <f>IFERROR(VLOOKUP(C243,LastWeek!B:Q,14,FALSE),"")</f>
        <v>Checking</v>
      </c>
      <c r="Q243" s="16" t="str">
        <f>IFERROR(VLOOKUP(C243,LastWeek!B:Q,15,FALSE),"")</f>
        <v>Sales</v>
      </c>
      <c r="R243" s="16"/>
      <c r="S243" s="38" t="str">
        <f>IFERROR(VLOOKUP(C243,LastWeek!B:Q,16,FALSE),"")</f>
        <v>for new project</v>
      </c>
      <c r="T243" s="18">
        <v>10000</v>
      </c>
      <c r="U243" s="18">
        <v>0</v>
      </c>
      <c r="V243" s="18">
        <v>0</v>
      </c>
      <c r="W243" s="18">
        <v>0</v>
      </c>
      <c r="X243" s="21">
        <v>10000</v>
      </c>
      <c r="Y243" s="17">
        <v>416.7</v>
      </c>
      <c r="Z243" s="22">
        <v>96.2</v>
      </c>
      <c r="AA243" s="21">
        <v>24</v>
      </c>
      <c r="AB243" s="18">
        <v>104</v>
      </c>
      <c r="AC243" s="23">
        <v>4.3</v>
      </c>
      <c r="AD243" s="24">
        <f t="shared" si="47"/>
        <v>150</v>
      </c>
      <c r="AE243" s="18">
        <v>0</v>
      </c>
      <c r="AF243" s="18">
        <v>0</v>
      </c>
      <c r="AG243" s="18">
        <v>1440</v>
      </c>
      <c r="AH243" s="18">
        <v>1500</v>
      </c>
      <c r="AI243" s="25">
        <v>1.121</v>
      </c>
      <c r="AJ243" s="6">
        <f t="shared" si="48"/>
        <v>0</v>
      </c>
      <c r="AK243" s="6">
        <f t="shared" si="49"/>
        <v>11210</v>
      </c>
      <c r="AL243" s="6">
        <f t="shared" si="50"/>
        <v>0</v>
      </c>
      <c r="AM243" s="6">
        <f t="shared" si="51"/>
        <v>11210</v>
      </c>
      <c r="AN243" s="6" t="s">
        <v>66</v>
      </c>
      <c r="AO243" s="6" t="s">
        <v>66</v>
      </c>
      <c r="AP243" s="6" t="s">
        <v>66</v>
      </c>
      <c r="AQ243" s="6" t="s">
        <v>66</v>
      </c>
      <c r="AR243" s="6" t="s">
        <v>66</v>
      </c>
      <c r="AS243" s="6" t="s">
        <v>66</v>
      </c>
      <c r="AT243" s="26">
        <v>3715</v>
      </c>
      <c r="AU243" s="15" t="s">
        <v>70</v>
      </c>
      <c r="AV243" s="15" t="s">
        <v>71</v>
      </c>
      <c r="AW243" s="39" t="str">
        <f t="shared" si="52"/>
        <v>G</v>
      </c>
      <c r="AX243" s="18">
        <f t="shared" si="53"/>
        <v>0</v>
      </c>
      <c r="AY243" s="20">
        <f t="shared" si="54"/>
        <v>103</v>
      </c>
      <c r="AZ243" s="34">
        <v>0</v>
      </c>
      <c r="BA243" s="35">
        <f t="shared" si="55"/>
        <v>0</v>
      </c>
    </row>
    <row r="244" spans="1:53" ht="16.5" customHeight="1" x14ac:dyDescent="0.2">
      <c r="A244">
        <v>4160</v>
      </c>
      <c r="B244" s="13" t="str">
        <f t="shared" si="42"/>
        <v>OverStock</v>
      </c>
      <c r="C244" s="14" t="s">
        <v>306</v>
      </c>
      <c r="D244" s="15" t="s">
        <v>175</v>
      </c>
      <c r="E244" s="16">
        <f t="shared" si="43"/>
        <v>0</v>
      </c>
      <c r="F244" s="17">
        <f t="shared" si="44"/>
        <v>0</v>
      </c>
      <c r="G244" s="17">
        <f t="shared" si="45"/>
        <v>18.5</v>
      </c>
      <c r="H244" s="17">
        <f t="shared" si="46"/>
        <v>10</v>
      </c>
      <c r="I244" s="37">
        <f>IFERROR(VLOOKUP(C244,LastWeek!B:Q,8,FALSE),"")</f>
        <v>5000</v>
      </c>
      <c r="J244" s="18">
        <v>5000</v>
      </c>
      <c r="K244" s="18">
        <v>5000</v>
      </c>
      <c r="L244" s="37">
        <f>IFERROR(VLOOKUP(C244,LastWeek!B:Q,11,FALSE),"")</f>
        <v>0</v>
      </c>
      <c r="M244" s="18">
        <v>0</v>
      </c>
      <c r="N244" s="19" t="s">
        <v>176</v>
      </c>
      <c r="O244" s="20" t="str">
        <f>IFERROR(VLOOKUP(C244,LastWeek!B:Q,13,FALSE),"")</f>
        <v>MP</v>
      </c>
      <c r="P244" s="16" t="str">
        <f>IFERROR(VLOOKUP(C244,LastWeek!B:Q,14,FALSE),"")</f>
        <v>Checking</v>
      </c>
      <c r="Q244" s="16" t="str">
        <f>IFERROR(VLOOKUP(C244,LastWeek!B:Q,15,FALSE),"")</f>
        <v>Sales</v>
      </c>
      <c r="R244" s="16"/>
      <c r="S244" s="38" t="str">
        <f>IFERROR(VLOOKUP(C244,LastWeek!B:Q,16,FALSE),"")</f>
        <v>FCST:100pcs/M</v>
      </c>
      <c r="T244" s="18">
        <v>0</v>
      </c>
      <c r="U244" s="18">
        <v>0</v>
      </c>
      <c r="V244" s="18">
        <v>0</v>
      </c>
      <c r="W244" s="18">
        <v>0</v>
      </c>
      <c r="X244" s="21">
        <v>5000</v>
      </c>
      <c r="Y244" s="17">
        <v>18.5</v>
      </c>
      <c r="Z244" s="22">
        <v>10</v>
      </c>
      <c r="AA244" s="21">
        <v>271</v>
      </c>
      <c r="AB244" s="18">
        <v>498</v>
      </c>
      <c r="AC244" s="23">
        <v>1.8</v>
      </c>
      <c r="AD244" s="24">
        <f t="shared" si="47"/>
        <v>100</v>
      </c>
      <c r="AE244" s="18">
        <v>3640</v>
      </c>
      <c r="AF244" s="18">
        <v>300</v>
      </c>
      <c r="AG244" s="18">
        <v>540</v>
      </c>
      <c r="AH244" s="18">
        <v>400</v>
      </c>
      <c r="AI244" s="25">
        <v>0.78559999999999997</v>
      </c>
      <c r="AJ244" s="6">
        <f t="shared" si="48"/>
        <v>3928</v>
      </c>
      <c r="AK244" s="6">
        <f t="shared" si="49"/>
        <v>0</v>
      </c>
      <c r="AL244" s="6">
        <f t="shared" si="50"/>
        <v>0</v>
      </c>
      <c r="AM244" s="6">
        <f t="shared" si="51"/>
        <v>3928</v>
      </c>
      <c r="AN244" s="6" t="s">
        <v>66</v>
      </c>
      <c r="AO244" s="6" t="s">
        <v>66</v>
      </c>
      <c r="AP244" s="6" t="s">
        <v>66</v>
      </c>
      <c r="AQ244" s="6" t="s">
        <v>66</v>
      </c>
      <c r="AR244" s="6" t="s">
        <v>66</v>
      </c>
      <c r="AS244" s="6" t="s">
        <v>66</v>
      </c>
      <c r="AT244" s="26">
        <v>3715</v>
      </c>
      <c r="AU244" s="15" t="s">
        <v>70</v>
      </c>
      <c r="AV244" s="15" t="s">
        <v>71</v>
      </c>
      <c r="AW244" s="39" t="str">
        <f t="shared" si="52"/>
        <v>G</v>
      </c>
      <c r="AX244" s="18">
        <f t="shared" si="53"/>
        <v>0</v>
      </c>
      <c r="AY244" s="20">
        <f t="shared" si="54"/>
        <v>103</v>
      </c>
      <c r="AZ244" s="34">
        <v>0</v>
      </c>
      <c r="BA244" s="35">
        <f t="shared" si="55"/>
        <v>0</v>
      </c>
    </row>
    <row r="245" spans="1:53" ht="16.5" customHeight="1" x14ac:dyDescent="0.2">
      <c r="A245">
        <v>4679</v>
      </c>
      <c r="B245" s="13" t="str">
        <f t="shared" si="42"/>
        <v>OverStock</v>
      </c>
      <c r="C245" s="14" t="s">
        <v>307</v>
      </c>
      <c r="D245" s="15" t="s">
        <v>175</v>
      </c>
      <c r="E245" s="16">
        <f t="shared" si="43"/>
        <v>285.7</v>
      </c>
      <c r="F245" s="17">
        <f t="shared" si="44"/>
        <v>264.8</v>
      </c>
      <c r="G245" s="17">
        <f t="shared" si="45"/>
        <v>0</v>
      </c>
      <c r="H245" s="17">
        <f t="shared" si="46"/>
        <v>0</v>
      </c>
      <c r="I245" s="37">
        <f>IFERROR(VLOOKUP(C245,LastWeek!B:Q,8,FALSE),"")</f>
        <v>0</v>
      </c>
      <c r="J245" s="18">
        <v>0</v>
      </c>
      <c r="K245" s="18">
        <v>0</v>
      </c>
      <c r="L245" s="37">
        <f>IFERROR(VLOOKUP(C245,LastWeek!B:Q,11,FALSE),"")</f>
        <v>10955</v>
      </c>
      <c r="M245" s="18">
        <v>10855</v>
      </c>
      <c r="N245" s="19" t="s">
        <v>176</v>
      </c>
      <c r="O245" s="20" t="str">
        <f>IFERROR(VLOOKUP(C245,LastWeek!B:Q,13,FALSE),"")</f>
        <v>MP</v>
      </c>
      <c r="P245" s="16" t="str">
        <f>IFERROR(VLOOKUP(C245,LastWeek!B:Q,14,FALSE),"")</f>
        <v>Checking</v>
      </c>
      <c r="Q245" s="16" t="str">
        <f>IFERROR(VLOOKUP(C245,LastWeek!B:Q,15,FALSE),"")</f>
        <v>Sales</v>
      </c>
      <c r="R245" s="16"/>
      <c r="S245" s="38" t="str">
        <f>IFERROR(VLOOKUP(C245,LastWeek!B:Q,16,FALSE),"")</f>
        <v>FCST:2K/M</v>
      </c>
      <c r="T245" s="18">
        <v>10855</v>
      </c>
      <c r="U245" s="18">
        <v>0</v>
      </c>
      <c r="V245" s="18">
        <v>0</v>
      </c>
      <c r="W245" s="18">
        <v>0</v>
      </c>
      <c r="X245" s="21">
        <v>10855</v>
      </c>
      <c r="Y245" s="17">
        <v>285.7</v>
      </c>
      <c r="Z245" s="22">
        <v>264.8</v>
      </c>
      <c r="AA245" s="21">
        <v>38</v>
      </c>
      <c r="AB245" s="18">
        <v>41</v>
      </c>
      <c r="AC245" s="23">
        <v>1.1000000000000001</v>
      </c>
      <c r="AD245" s="24">
        <f t="shared" si="47"/>
        <v>100</v>
      </c>
      <c r="AE245" s="18">
        <v>370</v>
      </c>
      <c r="AF245" s="18">
        <v>0</v>
      </c>
      <c r="AG245" s="18">
        <v>720</v>
      </c>
      <c r="AH245" s="18">
        <v>0</v>
      </c>
      <c r="AI245" s="25">
        <v>0.34029999999999999</v>
      </c>
      <c r="AJ245" s="6">
        <f t="shared" si="48"/>
        <v>0</v>
      </c>
      <c r="AK245" s="6">
        <f t="shared" si="49"/>
        <v>3693.9564999999998</v>
      </c>
      <c r="AL245" s="6">
        <f t="shared" si="50"/>
        <v>0</v>
      </c>
      <c r="AM245" s="6">
        <f t="shared" si="51"/>
        <v>3693.9564999999998</v>
      </c>
      <c r="AN245" s="6" t="s">
        <v>66</v>
      </c>
      <c r="AO245" s="6" t="s">
        <v>66</v>
      </c>
      <c r="AP245" s="6" t="s">
        <v>66</v>
      </c>
      <c r="AQ245" s="6" t="s">
        <v>66</v>
      </c>
      <c r="AR245" s="6" t="s">
        <v>66</v>
      </c>
      <c r="AS245" s="6" t="s">
        <v>66</v>
      </c>
      <c r="AT245" s="26">
        <v>3715</v>
      </c>
      <c r="AU245" s="15" t="s">
        <v>70</v>
      </c>
      <c r="AV245" s="15" t="s">
        <v>71</v>
      </c>
      <c r="AW245" s="39" t="str">
        <f t="shared" si="52"/>
        <v>G</v>
      </c>
      <c r="AX245" s="18">
        <f t="shared" si="53"/>
        <v>0</v>
      </c>
      <c r="AY245" s="20">
        <f t="shared" si="54"/>
        <v>103</v>
      </c>
      <c r="AZ245" s="34">
        <v>0</v>
      </c>
      <c r="BA245" s="35">
        <f t="shared" si="55"/>
        <v>0</v>
      </c>
    </row>
    <row r="246" spans="1:53" ht="16.5" customHeight="1" x14ac:dyDescent="0.2">
      <c r="A246">
        <v>2903</v>
      </c>
      <c r="B246" s="13" t="str">
        <f t="shared" si="42"/>
        <v>Normal</v>
      </c>
      <c r="C246" s="14" t="s">
        <v>309</v>
      </c>
      <c r="D246" s="15" t="s">
        <v>175</v>
      </c>
      <c r="E246" s="16">
        <f t="shared" si="43"/>
        <v>0</v>
      </c>
      <c r="F246" s="17" t="str">
        <f t="shared" si="44"/>
        <v>--</v>
      </c>
      <c r="G246" s="17">
        <f t="shared" si="45"/>
        <v>0</v>
      </c>
      <c r="H246" s="17" t="str">
        <f t="shared" si="46"/>
        <v>--</v>
      </c>
      <c r="I246" s="37">
        <f>IFERROR(VLOOKUP(C246,LastWeek!B:Q,8,FALSE),"")</f>
        <v>0</v>
      </c>
      <c r="J246" s="18">
        <v>0</v>
      </c>
      <c r="K246" s="18">
        <v>0</v>
      </c>
      <c r="L246" s="37">
        <f>IFERROR(VLOOKUP(C246,LastWeek!B:Q,11,FALSE),"")</f>
        <v>2500</v>
      </c>
      <c r="M246" s="18">
        <v>0</v>
      </c>
      <c r="N246" s="19" t="s">
        <v>176</v>
      </c>
      <c r="O246" s="20" t="str">
        <f>IFERROR(VLOOKUP(C246,LastWeek!B:Q,13,FALSE),"")</f>
        <v>New</v>
      </c>
      <c r="P246" s="16" t="str">
        <f>IFERROR(VLOOKUP(C246,LastWeek!B:Q,14,FALSE),"")</f>
        <v>Checking</v>
      </c>
      <c r="Q246" s="16" t="str">
        <f>IFERROR(VLOOKUP(C246,LastWeek!B:Q,15,FALSE),"")</f>
        <v>Sales</v>
      </c>
      <c r="R246" s="16"/>
      <c r="S246" s="38" t="str">
        <f>IFERROR(VLOOKUP(C246,LastWeek!B:Q,16,FALSE),"")</f>
        <v>for new project</v>
      </c>
      <c r="T246" s="18">
        <v>0</v>
      </c>
      <c r="U246" s="18">
        <v>0</v>
      </c>
      <c r="V246" s="18">
        <v>0</v>
      </c>
      <c r="W246" s="18">
        <v>0</v>
      </c>
      <c r="X246" s="21">
        <v>0</v>
      </c>
      <c r="Y246" s="17">
        <v>0</v>
      </c>
      <c r="Z246" s="22" t="s">
        <v>66</v>
      </c>
      <c r="AA246" s="21">
        <v>313</v>
      </c>
      <c r="AB246" s="18" t="s">
        <v>66</v>
      </c>
      <c r="AC246" s="23" t="s">
        <v>86</v>
      </c>
      <c r="AD246" s="24" t="str">
        <f t="shared" si="47"/>
        <v>E</v>
      </c>
      <c r="AE246" s="18" t="s">
        <v>66</v>
      </c>
      <c r="AF246" s="18" t="s">
        <v>66</v>
      </c>
      <c r="AG246" s="18" t="s">
        <v>66</v>
      </c>
      <c r="AH246" s="18" t="s">
        <v>66</v>
      </c>
      <c r="AI246" s="25">
        <v>0.79279999999999995</v>
      </c>
      <c r="AJ246" s="6">
        <f t="shared" si="48"/>
        <v>0</v>
      </c>
      <c r="AK246" s="6">
        <f t="shared" si="49"/>
        <v>0</v>
      </c>
      <c r="AL246" s="6">
        <f t="shared" si="50"/>
        <v>0</v>
      </c>
      <c r="AM246" s="6">
        <f t="shared" si="51"/>
        <v>0</v>
      </c>
      <c r="AN246" s="6" t="s">
        <v>66</v>
      </c>
      <c r="AO246" s="6" t="s">
        <v>66</v>
      </c>
      <c r="AP246" s="6" t="s">
        <v>66</v>
      </c>
      <c r="AQ246" s="6" t="s">
        <v>66</v>
      </c>
      <c r="AR246" s="6" t="s">
        <v>66</v>
      </c>
      <c r="AS246" s="6" t="s">
        <v>66</v>
      </c>
      <c r="AT246" s="26">
        <v>3715</v>
      </c>
      <c r="AU246" s="15" t="s">
        <v>70</v>
      </c>
      <c r="AV246" s="15" t="s">
        <v>71</v>
      </c>
      <c r="AW246" s="39" t="str">
        <f t="shared" si="52"/>
        <v>G</v>
      </c>
      <c r="AX246" s="18">
        <f t="shared" si="53"/>
        <v>0</v>
      </c>
      <c r="AY246" s="20">
        <f t="shared" si="54"/>
        <v>103</v>
      </c>
      <c r="AZ246" s="34">
        <v>0</v>
      </c>
      <c r="BA246" s="35">
        <f t="shared" si="55"/>
        <v>0</v>
      </c>
    </row>
    <row r="247" spans="1:53" ht="16.5" customHeight="1" x14ac:dyDescent="0.2">
      <c r="A247">
        <v>2894</v>
      </c>
      <c r="B247" s="13" t="str">
        <f t="shared" si="42"/>
        <v>Normal</v>
      </c>
      <c r="C247" s="14" t="s">
        <v>310</v>
      </c>
      <c r="D247" s="15" t="s">
        <v>175</v>
      </c>
      <c r="E247" s="16">
        <f t="shared" si="43"/>
        <v>0</v>
      </c>
      <c r="F247" s="17" t="str">
        <f t="shared" si="44"/>
        <v>--</v>
      </c>
      <c r="G247" s="17">
        <f t="shared" si="45"/>
        <v>0</v>
      </c>
      <c r="H247" s="17" t="str">
        <f t="shared" si="46"/>
        <v>--</v>
      </c>
      <c r="I247" s="37">
        <f>IFERROR(VLOOKUP(C247,LastWeek!B:Q,8,FALSE),"")</f>
        <v>0</v>
      </c>
      <c r="J247" s="18">
        <v>0</v>
      </c>
      <c r="K247" s="18">
        <v>0</v>
      </c>
      <c r="L247" s="37">
        <f>IFERROR(VLOOKUP(C247,LastWeek!B:Q,11,FALSE),"")</f>
        <v>2500</v>
      </c>
      <c r="M247" s="18">
        <v>0</v>
      </c>
      <c r="N247" s="19" t="s">
        <v>176</v>
      </c>
      <c r="O247" s="20" t="str">
        <f>IFERROR(VLOOKUP(C247,LastWeek!B:Q,13,FALSE),"")</f>
        <v>New</v>
      </c>
      <c r="P247" s="16" t="str">
        <f>IFERROR(VLOOKUP(C247,LastWeek!B:Q,14,FALSE),"")</f>
        <v>Checking</v>
      </c>
      <c r="Q247" s="16" t="str">
        <f>IFERROR(VLOOKUP(C247,LastWeek!B:Q,15,FALSE),"")</f>
        <v>Sales</v>
      </c>
      <c r="R247" s="16"/>
      <c r="S247" s="38" t="str">
        <f>IFERROR(VLOOKUP(C247,LastWeek!B:Q,16,FALSE),"")</f>
        <v>for new project</v>
      </c>
      <c r="T247" s="18">
        <v>0</v>
      </c>
      <c r="U247" s="18">
        <v>0</v>
      </c>
      <c r="V247" s="18">
        <v>0</v>
      </c>
      <c r="W247" s="18">
        <v>0</v>
      </c>
      <c r="X247" s="21">
        <v>0</v>
      </c>
      <c r="Y247" s="17">
        <v>0</v>
      </c>
      <c r="Z247" s="22" t="s">
        <v>66</v>
      </c>
      <c r="AA247" s="21">
        <v>313</v>
      </c>
      <c r="AB247" s="18" t="s">
        <v>66</v>
      </c>
      <c r="AC247" s="23" t="s">
        <v>86</v>
      </c>
      <c r="AD247" s="24" t="str">
        <f t="shared" si="47"/>
        <v>E</v>
      </c>
      <c r="AE247" s="18" t="s">
        <v>66</v>
      </c>
      <c r="AF247" s="18" t="s">
        <v>66</v>
      </c>
      <c r="AG247" s="18" t="s">
        <v>66</v>
      </c>
      <c r="AH247" s="18" t="s">
        <v>66</v>
      </c>
      <c r="AI247" s="25">
        <v>0.64259999999999995</v>
      </c>
      <c r="AJ247" s="6">
        <f t="shared" si="48"/>
        <v>0</v>
      </c>
      <c r="AK247" s="6">
        <f t="shared" si="49"/>
        <v>0</v>
      </c>
      <c r="AL247" s="6">
        <f t="shared" si="50"/>
        <v>0</v>
      </c>
      <c r="AM247" s="6">
        <f t="shared" si="51"/>
        <v>0</v>
      </c>
      <c r="AN247" s="6" t="s">
        <v>66</v>
      </c>
      <c r="AO247" s="6" t="s">
        <v>66</v>
      </c>
      <c r="AP247" s="6" t="s">
        <v>66</v>
      </c>
      <c r="AQ247" s="6" t="s">
        <v>66</v>
      </c>
      <c r="AR247" s="6" t="s">
        <v>66</v>
      </c>
      <c r="AS247" s="6" t="s">
        <v>66</v>
      </c>
      <c r="AT247" s="26">
        <v>3715</v>
      </c>
      <c r="AU247" s="15" t="s">
        <v>70</v>
      </c>
      <c r="AV247" s="15" t="s">
        <v>71</v>
      </c>
      <c r="AW247" s="39" t="str">
        <f t="shared" si="52"/>
        <v>G</v>
      </c>
      <c r="AX247" s="18">
        <f t="shared" si="53"/>
        <v>0</v>
      </c>
      <c r="AY247" s="20">
        <f t="shared" si="54"/>
        <v>103</v>
      </c>
      <c r="AZ247" s="34">
        <v>0</v>
      </c>
      <c r="BA247" s="35">
        <f t="shared" si="55"/>
        <v>0</v>
      </c>
    </row>
    <row r="248" spans="1:53" ht="16.5" customHeight="1" x14ac:dyDescent="0.2">
      <c r="A248">
        <v>998</v>
      </c>
      <c r="B248" s="13" t="str">
        <f t="shared" si="42"/>
        <v>OverStock</v>
      </c>
      <c r="C248" s="14" t="s">
        <v>311</v>
      </c>
      <c r="D248" s="15" t="s">
        <v>175</v>
      </c>
      <c r="E248" s="16">
        <f t="shared" si="43"/>
        <v>526.29999999999995</v>
      </c>
      <c r="F248" s="17" t="str">
        <f t="shared" si="44"/>
        <v>--</v>
      </c>
      <c r="G248" s="17">
        <f t="shared" si="45"/>
        <v>0</v>
      </c>
      <c r="H248" s="17" t="str">
        <f t="shared" si="46"/>
        <v>--</v>
      </c>
      <c r="I248" s="37">
        <f>IFERROR(VLOOKUP(C248,LastWeek!B:Q,8,FALSE),"")</f>
        <v>0</v>
      </c>
      <c r="J248" s="18">
        <v>0</v>
      </c>
      <c r="K248" s="18">
        <v>0</v>
      </c>
      <c r="L248" s="37">
        <f>IFERROR(VLOOKUP(C248,LastWeek!B:Q,11,FALSE),"")</f>
        <v>10150</v>
      </c>
      <c r="M248" s="18">
        <v>10000</v>
      </c>
      <c r="N248" s="19" t="s">
        <v>176</v>
      </c>
      <c r="O248" s="20" t="str">
        <f>IFERROR(VLOOKUP(C248,LastWeek!B:Q,13,FALSE),"")</f>
        <v>MP</v>
      </c>
      <c r="P248" s="16" t="str">
        <f>IFERROR(VLOOKUP(C248,LastWeek!B:Q,14,FALSE),"")</f>
        <v>Checking</v>
      </c>
      <c r="Q248" s="16" t="str">
        <f>IFERROR(VLOOKUP(C248,LastWeek!B:Q,15,FALSE),"")</f>
        <v>Sales</v>
      </c>
      <c r="R248" s="16"/>
      <c r="S248" s="38" t="str">
        <f>IFERROR(VLOOKUP(C248,LastWeek!B:Q,16,FALSE),"")</f>
        <v>no demand</v>
      </c>
      <c r="T248" s="18">
        <v>10000</v>
      </c>
      <c r="U248" s="18">
        <v>0</v>
      </c>
      <c r="V248" s="18">
        <v>0</v>
      </c>
      <c r="W248" s="18">
        <v>0</v>
      </c>
      <c r="X248" s="21">
        <v>10000</v>
      </c>
      <c r="Y248" s="17">
        <v>526.29999999999995</v>
      </c>
      <c r="Z248" s="22" t="s">
        <v>66</v>
      </c>
      <c r="AA248" s="21">
        <v>19</v>
      </c>
      <c r="AB248" s="18" t="s">
        <v>66</v>
      </c>
      <c r="AC248" s="23" t="s">
        <v>86</v>
      </c>
      <c r="AD248" s="24" t="str">
        <f t="shared" si="47"/>
        <v>E</v>
      </c>
      <c r="AE248" s="18" t="s">
        <v>66</v>
      </c>
      <c r="AF248" s="18" t="s">
        <v>66</v>
      </c>
      <c r="AG248" s="18" t="s">
        <v>66</v>
      </c>
      <c r="AH248" s="18" t="s">
        <v>66</v>
      </c>
      <c r="AI248" s="25">
        <v>0.36220000000000002</v>
      </c>
      <c r="AJ248" s="6">
        <f t="shared" si="48"/>
        <v>0</v>
      </c>
      <c r="AK248" s="6">
        <f t="shared" si="49"/>
        <v>3622</v>
      </c>
      <c r="AL248" s="6">
        <f t="shared" si="50"/>
        <v>0</v>
      </c>
      <c r="AM248" s="6">
        <f t="shared" si="51"/>
        <v>3622</v>
      </c>
      <c r="AN248" s="6" t="s">
        <v>66</v>
      </c>
      <c r="AO248" s="6" t="s">
        <v>66</v>
      </c>
      <c r="AP248" s="6" t="s">
        <v>66</v>
      </c>
      <c r="AQ248" s="6" t="s">
        <v>66</v>
      </c>
      <c r="AR248" s="6" t="s">
        <v>66</v>
      </c>
      <c r="AS248" s="6" t="s">
        <v>66</v>
      </c>
      <c r="AT248" s="26">
        <v>3715</v>
      </c>
      <c r="AU248" s="15" t="s">
        <v>70</v>
      </c>
      <c r="AV248" s="15" t="s">
        <v>71</v>
      </c>
      <c r="AW248" s="39" t="str">
        <f t="shared" si="52"/>
        <v>G</v>
      </c>
      <c r="AX248" s="18">
        <f t="shared" si="53"/>
        <v>0</v>
      </c>
      <c r="AY248" s="20">
        <f t="shared" si="54"/>
        <v>103</v>
      </c>
      <c r="AZ248" s="34">
        <v>0</v>
      </c>
      <c r="BA248" s="35">
        <f t="shared" si="55"/>
        <v>0</v>
      </c>
    </row>
    <row r="249" spans="1:53" ht="16.5" customHeight="1" x14ac:dyDescent="0.2">
      <c r="A249">
        <v>1104</v>
      </c>
      <c r="B249" s="13" t="str">
        <f t="shared" si="42"/>
        <v>OverStock</v>
      </c>
      <c r="C249" s="14" t="s">
        <v>313</v>
      </c>
      <c r="D249" s="15" t="s">
        <v>175</v>
      </c>
      <c r="E249" s="16">
        <f t="shared" si="43"/>
        <v>1.6</v>
      </c>
      <c r="F249" s="17">
        <f t="shared" si="44"/>
        <v>1.3</v>
      </c>
      <c r="G249" s="17">
        <f t="shared" si="45"/>
        <v>14.7</v>
      </c>
      <c r="H249" s="17">
        <f t="shared" si="46"/>
        <v>11.8</v>
      </c>
      <c r="I249" s="37">
        <f>IFERROR(VLOOKUP(C249,LastWeek!B:Q,8,FALSE),"")</f>
        <v>60000</v>
      </c>
      <c r="J249" s="18">
        <v>55000</v>
      </c>
      <c r="K249" s="18">
        <v>55000</v>
      </c>
      <c r="L249" s="37">
        <f>IFERROR(VLOOKUP(C249,LastWeek!B:Q,11,FALSE),"")</f>
        <v>11458</v>
      </c>
      <c r="M249" s="18">
        <v>5886</v>
      </c>
      <c r="N249" s="19" t="s">
        <v>176</v>
      </c>
      <c r="O249" s="20" t="str">
        <f>IFERROR(VLOOKUP(C249,LastWeek!B:Q,13,FALSE),"")</f>
        <v>MP</v>
      </c>
      <c r="P249" s="16" t="str">
        <f>IFERROR(VLOOKUP(C249,LastWeek!B:Q,14,FALSE),"")</f>
        <v>Checking</v>
      </c>
      <c r="Q249" s="16" t="str">
        <f>IFERROR(VLOOKUP(C249,LastWeek!B:Q,15,FALSE),"")</f>
        <v>Sales</v>
      </c>
      <c r="R249" s="16"/>
      <c r="S249" s="38" t="str">
        <f>IFERROR(VLOOKUP(C249,LastWeek!B:Q,16,FALSE),"")</f>
        <v>FCST:10K/M</v>
      </c>
      <c r="T249" s="18">
        <v>0</v>
      </c>
      <c r="U249" s="18">
        <v>0</v>
      </c>
      <c r="V249" s="18">
        <v>5886</v>
      </c>
      <c r="W249" s="18">
        <v>0</v>
      </c>
      <c r="X249" s="21">
        <v>60886</v>
      </c>
      <c r="Y249" s="17">
        <v>16.3</v>
      </c>
      <c r="Z249" s="22">
        <v>13</v>
      </c>
      <c r="AA249" s="21">
        <v>3730</v>
      </c>
      <c r="AB249" s="18">
        <v>4674</v>
      </c>
      <c r="AC249" s="23">
        <v>1.3</v>
      </c>
      <c r="AD249" s="24">
        <f t="shared" si="47"/>
        <v>100</v>
      </c>
      <c r="AE249" s="18">
        <v>24655</v>
      </c>
      <c r="AF249" s="18">
        <v>6150</v>
      </c>
      <c r="AG249" s="18">
        <v>16947</v>
      </c>
      <c r="AH249" s="18">
        <v>7908</v>
      </c>
      <c r="AI249" s="25">
        <v>0.56979999999999997</v>
      </c>
      <c r="AJ249" s="6">
        <f t="shared" si="48"/>
        <v>31339</v>
      </c>
      <c r="AK249" s="6">
        <f t="shared" si="49"/>
        <v>3353.8427999999999</v>
      </c>
      <c r="AL249" s="6">
        <f t="shared" si="50"/>
        <v>3353.8427999999999</v>
      </c>
      <c r="AM249" s="6">
        <f t="shared" si="51"/>
        <v>34692.842799999999</v>
      </c>
      <c r="AN249" s="6">
        <v>15000</v>
      </c>
      <c r="AO249" s="6">
        <v>20000</v>
      </c>
      <c r="AP249" s="6">
        <v>20000</v>
      </c>
      <c r="AQ249" s="6">
        <v>20000</v>
      </c>
      <c r="AR249" s="6">
        <v>20000</v>
      </c>
      <c r="AS249" s="6">
        <v>20000</v>
      </c>
      <c r="AT249" s="26">
        <v>3715</v>
      </c>
      <c r="AU249" s="15" t="s">
        <v>70</v>
      </c>
      <c r="AV249" s="15" t="s">
        <v>71</v>
      </c>
      <c r="AW249" s="39" t="str">
        <f t="shared" si="52"/>
        <v>G</v>
      </c>
      <c r="AX249" s="18">
        <f t="shared" si="53"/>
        <v>0</v>
      </c>
      <c r="AY249" s="20">
        <f t="shared" si="54"/>
        <v>103</v>
      </c>
      <c r="AZ249" s="34">
        <v>0</v>
      </c>
      <c r="BA249" s="35">
        <f t="shared" si="55"/>
        <v>0</v>
      </c>
    </row>
    <row r="250" spans="1:53" ht="16.5" customHeight="1" x14ac:dyDescent="0.2">
      <c r="A250">
        <v>999</v>
      </c>
      <c r="B250" s="13" t="str">
        <f t="shared" si="42"/>
        <v>FCST</v>
      </c>
      <c r="C250" s="14" t="s">
        <v>314</v>
      </c>
      <c r="D250" s="15" t="s">
        <v>175</v>
      </c>
      <c r="E250" s="16" t="str">
        <f t="shared" si="43"/>
        <v>前八週無拉料</v>
      </c>
      <c r="F250" s="17">
        <f t="shared" si="44"/>
        <v>0</v>
      </c>
      <c r="G250" s="17" t="str">
        <f t="shared" si="45"/>
        <v>--</v>
      </c>
      <c r="H250" s="17">
        <f t="shared" si="46"/>
        <v>104.2</v>
      </c>
      <c r="I250" s="37">
        <f>IFERROR(VLOOKUP(C250,LastWeek!B:Q,8,FALSE),"")</f>
        <v>5000</v>
      </c>
      <c r="J250" s="18">
        <v>5000</v>
      </c>
      <c r="K250" s="18">
        <v>5000</v>
      </c>
      <c r="L250" s="37">
        <f>IFERROR(VLOOKUP(C250,LastWeek!B:Q,11,FALSE),"")</f>
        <v>0</v>
      </c>
      <c r="M250" s="18">
        <v>0</v>
      </c>
      <c r="N250" s="19" t="s">
        <v>176</v>
      </c>
      <c r="O250" s="20" t="str">
        <f>IFERROR(VLOOKUP(C250,LastWeek!B:Q,13,FALSE),"")</f>
        <v>New</v>
      </c>
      <c r="P250" s="16" t="str">
        <f>IFERROR(VLOOKUP(C250,LastWeek!B:Q,14,FALSE),"")</f>
        <v>Checking</v>
      </c>
      <c r="Q250" s="16" t="str">
        <f>IFERROR(VLOOKUP(C250,LastWeek!B:Q,15,FALSE),"")</f>
        <v>Sales</v>
      </c>
      <c r="R250" s="16"/>
      <c r="S250" s="38" t="str">
        <f>IFERROR(VLOOKUP(C250,LastWeek!B:Q,16,FALSE),"")</f>
        <v>prepare for new project</v>
      </c>
      <c r="T250" s="18">
        <v>0</v>
      </c>
      <c r="U250" s="18">
        <v>0</v>
      </c>
      <c r="V250" s="18">
        <v>0</v>
      </c>
      <c r="W250" s="18">
        <v>0</v>
      </c>
      <c r="X250" s="21">
        <v>5000</v>
      </c>
      <c r="Y250" s="17" t="s">
        <v>66</v>
      </c>
      <c r="Z250" s="22">
        <v>104.2</v>
      </c>
      <c r="AA250" s="21">
        <v>0</v>
      </c>
      <c r="AB250" s="18">
        <v>48</v>
      </c>
      <c r="AC250" s="23" t="s">
        <v>82</v>
      </c>
      <c r="AD250" s="24" t="str">
        <f t="shared" si="47"/>
        <v>F</v>
      </c>
      <c r="AE250" s="18">
        <v>0</v>
      </c>
      <c r="AF250" s="18">
        <v>0</v>
      </c>
      <c r="AG250" s="18">
        <v>432</v>
      </c>
      <c r="AH250" s="18">
        <v>0</v>
      </c>
      <c r="AI250" s="25">
        <v>0.36</v>
      </c>
      <c r="AJ250" s="6">
        <f t="shared" si="48"/>
        <v>1800</v>
      </c>
      <c r="AK250" s="6">
        <f t="shared" si="49"/>
        <v>0</v>
      </c>
      <c r="AL250" s="6">
        <f t="shared" si="50"/>
        <v>0</v>
      </c>
      <c r="AM250" s="6">
        <f t="shared" si="51"/>
        <v>1800</v>
      </c>
      <c r="AN250" s="6" t="s">
        <v>66</v>
      </c>
      <c r="AO250" s="6" t="s">
        <v>66</v>
      </c>
      <c r="AP250" s="6" t="s">
        <v>66</v>
      </c>
      <c r="AQ250" s="6" t="s">
        <v>66</v>
      </c>
      <c r="AR250" s="6" t="s">
        <v>66</v>
      </c>
      <c r="AS250" s="6" t="s">
        <v>66</v>
      </c>
      <c r="AT250" s="26">
        <v>3715</v>
      </c>
      <c r="AU250" s="15" t="s">
        <v>70</v>
      </c>
      <c r="AV250" s="15" t="s">
        <v>71</v>
      </c>
      <c r="AW250" s="39" t="str">
        <f t="shared" si="52"/>
        <v>G</v>
      </c>
      <c r="AX250" s="18">
        <f t="shared" si="53"/>
        <v>0</v>
      </c>
      <c r="AY250" s="20">
        <f t="shared" si="54"/>
        <v>103</v>
      </c>
      <c r="AZ250" s="34">
        <v>0</v>
      </c>
      <c r="BA250" s="35">
        <f t="shared" si="55"/>
        <v>0</v>
      </c>
    </row>
    <row r="251" spans="1:53" ht="16.5" customHeight="1" x14ac:dyDescent="0.2">
      <c r="A251">
        <v>1000</v>
      </c>
      <c r="B251" s="13" t="str">
        <f t="shared" si="42"/>
        <v>OverStock</v>
      </c>
      <c r="C251" s="14" t="s">
        <v>315</v>
      </c>
      <c r="D251" s="15" t="s">
        <v>175</v>
      </c>
      <c r="E251" s="16">
        <f t="shared" si="43"/>
        <v>7.9</v>
      </c>
      <c r="F251" s="17">
        <f t="shared" si="44"/>
        <v>7</v>
      </c>
      <c r="G251" s="17">
        <f t="shared" si="45"/>
        <v>13.7</v>
      </c>
      <c r="H251" s="17">
        <f t="shared" si="46"/>
        <v>12.1</v>
      </c>
      <c r="I251" s="37">
        <f>IFERROR(VLOOKUP(C251,LastWeek!B:Q,8,FALSE),"")</f>
        <v>60000</v>
      </c>
      <c r="J251" s="18">
        <v>60000</v>
      </c>
      <c r="K251" s="18">
        <v>60000</v>
      </c>
      <c r="L251" s="37">
        <f>IFERROR(VLOOKUP(C251,LastWeek!B:Q,11,FALSE),"")</f>
        <v>39811</v>
      </c>
      <c r="M251" s="18">
        <v>34811</v>
      </c>
      <c r="N251" s="19" t="s">
        <v>176</v>
      </c>
      <c r="O251" s="20" t="str">
        <f>IFERROR(VLOOKUP(C251,LastWeek!B:Q,13,FALSE),"")</f>
        <v>MP</v>
      </c>
      <c r="P251" s="16" t="str">
        <f>IFERROR(VLOOKUP(C251,LastWeek!B:Q,14,FALSE),"")</f>
        <v>Checking</v>
      </c>
      <c r="Q251" s="16" t="str">
        <f>IFERROR(VLOOKUP(C251,LastWeek!B:Q,15,FALSE),"")</f>
        <v>Sales</v>
      </c>
      <c r="R251" s="16"/>
      <c r="S251" s="38" t="str">
        <f>IFERROR(VLOOKUP(C251,LastWeek!B:Q,16,FALSE),"")</f>
        <v>FCST:20K/M</v>
      </c>
      <c r="T251" s="18">
        <v>15000</v>
      </c>
      <c r="U251" s="18">
        <v>0</v>
      </c>
      <c r="V251" s="18">
        <v>19811</v>
      </c>
      <c r="W251" s="18">
        <v>0</v>
      </c>
      <c r="X251" s="21">
        <v>94811</v>
      </c>
      <c r="Y251" s="17">
        <v>21.6</v>
      </c>
      <c r="Z251" s="22">
        <v>19.100000000000001</v>
      </c>
      <c r="AA251" s="21">
        <v>4391</v>
      </c>
      <c r="AB251" s="18">
        <v>4960</v>
      </c>
      <c r="AC251" s="23">
        <v>1.1000000000000001</v>
      </c>
      <c r="AD251" s="24">
        <f t="shared" si="47"/>
        <v>100</v>
      </c>
      <c r="AE251" s="18">
        <v>22367</v>
      </c>
      <c r="AF251" s="18">
        <v>13078</v>
      </c>
      <c r="AG251" s="18">
        <v>28223</v>
      </c>
      <c r="AH251" s="18">
        <v>14685</v>
      </c>
      <c r="AI251" s="25">
        <v>0.38529999999999998</v>
      </c>
      <c r="AJ251" s="6">
        <f t="shared" si="48"/>
        <v>23118</v>
      </c>
      <c r="AK251" s="6">
        <f t="shared" si="49"/>
        <v>13412.6783</v>
      </c>
      <c r="AL251" s="6">
        <f t="shared" si="50"/>
        <v>7633.1782999999996</v>
      </c>
      <c r="AM251" s="6">
        <f t="shared" si="51"/>
        <v>36530.6783</v>
      </c>
      <c r="AN251" s="6">
        <v>20000</v>
      </c>
      <c r="AO251" s="6">
        <v>20000</v>
      </c>
      <c r="AP251" s="6">
        <v>20000</v>
      </c>
      <c r="AQ251" s="6">
        <v>20000</v>
      </c>
      <c r="AR251" s="6">
        <v>20000</v>
      </c>
      <c r="AS251" s="6">
        <v>20000</v>
      </c>
      <c r="AT251" s="26">
        <v>3715</v>
      </c>
      <c r="AU251" s="15" t="s">
        <v>70</v>
      </c>
      <c r="AV251" s="15" t="s">
        <v>71</v>
      </c>
      <c r="AW251" s="39" t="str">
        <f t="shared" si="52"/>
        <v>G</v>
      </c>
      <c r="AX251" s="18">
        <f t="shared" si="53"/>
        <v>0</v>
      </c>
      <c r="AY251" s="20">
        <f t="shared" si="54"/>
        <v>103</v>
      </c>
      <c r="AZ251" s="34">
        <v>0</v>
      </c>
      <c r="BA251" s="35">
        <f t="shared" si="55"/>
        <v>0</v>
      </c>
    </row>
    <row r="252" spans="1:53" ht="16.5" customHeight="1" x14ac:dyDescent="0.2">
      <c r="A252">
        <v>1001</v>
      </c>
      <c r="B252" s="13" t="str">
        <f t="shared" si="42"/>
        <v>OverStock</v>
      </c>
      <c r="C252" s="14" t="s">
        <v>316</v>
      </c>
      <c r="D252" s="15" t="s">
        <v>175</v>
      </c>
      <c r="E252" s="16">
        <f t="shared" si="43"/>
        <v>4.2</v>
      </c>
      <c r="F252" s="17">
        <f t="shared" si="44"/>
        <v>5.3</v>
      </c>
      <c r="G252" s="17">
        <f t="shared" si="45"/>
        <v>12.7</v>
      </c>
      <c r="H252" s="17">
        <f t="shared" si="46"/>
        <v>15.8</v>
      </c>
      <c r="I252" s="37">
        <f>IFERROR(VLOOKUP(C252,LastWeek!B:Q,8,FALSE),"")</f>
        <v>40000</v>
      </c>
      <c r="J252" s="18">
        <v>60000</v>
      </c>
      <c r="K252" s="18">
        <v>45000</v>
      </c>
      <c r="L252" s="37">
        <f>IFERROR(VLOOKUP(C252,LastWeek!B:Q,11,FALSE),"")</f>
        <v>40000</v>
      </c>
      <c r="M252" s="18">
        <v>20000</v>
      </c>
      <c r="N252" s="19" t="s">
        <v>176</v>
      </c>
      <c r="O252" s="20" t="str">
        <f>IFERROR(VLOOKUP(C252,LastWeek!B:Q,13,FALSE),"")</f>
        <v>MP</v>
      </c>
      <c r="P252" s="16" t="str">
        <f>IFERROR(VLOOKUP(C252,LastWeek!B:Q,14,FALSE),"")</f>
        <v>Checking</v>
      </c>
      <c r="Q252" s="16" t="str">
        <f>IFERROR(VLOOKUP(C252,LastWeek!B:Q,15,FALSE),"")</f>
        <v>Sales</v>
      </c>
      <c r="R252" s="16"/>
      <c r="S252" s="38" t="str">
        <f>IFERROR(VLOOKUP(C252,LastWeek!B:Q,16,FALSE),"")</f>
        <v>FCST:10K/M</v>
      </c>
      <c r="T252" s="18">
        <v>10000</v>
      </c>
      <c r="U252" s="18">
        <v>0</v>
      </c>
      <c r="V252" s="18">
        <v>10000</v>
      </c>
      <c r="W252" s="18">
        <v>0</v>
      </c>
      <c r="X252" s="21">
        <v>80000</v>
      </c>
      <c r="Y252" s="17">
        <v>17</v>
      </c>
      <c r="Z252" s="22">
        <v>21.1</v>
      </c>
      <c r="AA252" s="21">
        <v>4706</v>
      </c>
      <c r="AB252" s="18">
        <v>3797</v>
      </c>
      <c r="AC252" s="23">
        <v>0.8</v>
      </c>
      <c r="AD252" s="24">
        <f t="shared" si="47"/>
        <v>100</v>
      </c>
      <c r="AE252" s="18">
        <v>16846</v>
      </c>
      <c r="AF252" s="18">
        <v>15479</v>
      </c>
      <c r="AG252" s="18">
        <v>9542</v>
      </c>
      <c r="AH252" s="18">
        <v>18316</v>
      </c>
      <c r="AI252" s="25">
        <v>0.44409999999999999</v>
      </c>
      <c r="AJ252" s="6">
        <f t="shared" si="48"/>
        <v>26646</v>
      </c>
      <c r="AK252" s="6">
        <f t="shared" si="49"/>
        <v>8882</v>
      </c>
      <c r="AL252" s="6">
        <f t="shared" si="50"/>
        <v>4441</v>
      </c>
      <c r="AM252" s="6">
        <f t="shared" si="51"/>
        <v>35528</v>
      </c>
      <c r="AN252" s="6">
        <v>10000</v>
      </c>
      <c r="AO252" s="6">
        <v>15000</v>
      </c>
      <c r="AP252" s="6">
        <v>15000</v>
      </c>
      <c r="AQ252" s="6">
        <v>15000</v>
      </c>
      <c r="AR252" s="6">
        <v>15000</v>
      </c>
      <c r="AS252" s="6">
        <v>15000</v>
      </c>
      <c r="AT252" s="26">
        <v>3715</v>
      </c>
      <c r="AU252" s="15" t="s">
        <v>70</v>
      </c>
      <c r="AV252" s="15" t="s">
        <v>71</v>
      </c>
      <c r="AW252" s="39" t="str">
        <f t="shared" si="52"/>
        <v>G</v>
      </c>
      <c r="AX252" s="18">
        <f t="shared" si="53"/>
        <v>0</v>
      </c>
      <c r="AY252" s="20">
        <f t="shared" si="54"/>
        <v>103</v>
      </c>
      <c r="AZ252" s="34">
        <v>0</v>
      </c>
      <c r="BA252" s="35">
        <f t="shared" si="55"/>
        <v>0</v>
      </c>
    </row>
    <row r="253" spans="1:53" ht="16.5" customHeight="1" x14ac:dyDescent="0.2">
      <c r="A253">
        <v>1002</v>
      </c>
      <c r="B253" s="13" t="str">
        <f t="shared" si="42"/>
        <v>OverStock</v>
      </c>
      <c r="C253" s="14" t="s">
        <v>317</v>
      </c>
      <c r="D253" s="15" t="s">
        <v>175</v>
      </c>
      <c r="E253" s="16">
        <f t="shared" si="43"/>
        <v>219.5</v>
      </c>
      <c r="F253" s="17">
        <f t="shared" si="44"/>
        <v>2.1</v>
      </c>
      <c r="G253" s="17">
        <f t="shared" si="45"/>
        <v>1363.6</v>
      </c>
      <c r="H253" s="17">
        <f t="shared" si="46"/>
        <v>12.7</v>
      </c>
      <c r="I253" s="37">
        <f>IFERROR(VLOOKUP(C253,LastWeek!B:Q,8,FALSE),"")</f>
        <v>20000</v>
      </c>
      <c r="J253" s="18">
        <v>30000</v>
      </c>
      <c r="K253" s="18">
        <v>30000</v>
      </c>
      <c r="L253" s="37">
        <f>IFERROR(VLOOKUP(C253,LastWeek!B:Q,11,FALSE),"")</f>
        <v>4828</v>
      </c>
      <c r="M253" s="18">
        <v>4828</v>
      </c>
      <c r="N253" s="19" t="s">
        <v>176</v>
      </c>
      <c r="O253" s="20" t="str">
        <f>IFERROR(VLOOKUP(C253,LastWeek!B:Q,13,FALSE),"")</f>
        <v>MP</v>
      </c>
      <c r="P253" s="16" t="str">
        <f>IFERROR(VLOOKUP(C253,LastWeek!B:Q,14,FALSE),"")</f>
        <v>Checking</v>
      </c>
      <c r="Q253" s="16" t="str">
        <f>IFERROR(VLOOKUP(C253,LastWeek!B:Q,15,FALSE),"")</f>
        <v>Sales</v>
      </c>
      <c r="R253" s="16"/>
      <c r="S253" s="38" t="str">
        <f>IFERROR(VLOOKUP(C253,LastWeek!B:Q,16,FALSE),"")</f>
        <v>FCST:2K/M</v>
      </c>
      <c r="T253" s="18">
        <v>0</v>
      </c>
      <c r="U253" s="18">
        <v>0</v>
      </c>
      <c r="V253" s="18">
        <v>4828</v>
      </c>
      <c r="W253" s="18">
        <v>0</v>
      </c>
      <c r="X253" s="21">
        <v>34828</v>
      </c>
      <c r="Y253" s="17">
        <v>1583.1</v>
      </c>
      <c r="Z253" s="22">
        <v>14.8</v>
      </c>
      <c r="AA253" s="21">
        <v>22</v>
      </c>
      <c r="AB253" s="18">
        <v>2353</v>
      </c>
      <c r="AC253" s="23">
        <v>107</v>
      </c>
      <c r="AD253" s="24">
        <f t="shared" si="47"/>
        <v>150</v>
      </c>
      <c r="AE253" s="18">
        <v>20264</v>
      </c>
      <c r="AF253" s="18">
        <v>96</v>
      </c>
      <c r="AG253" s="18">
        <v>2022</v>
      </c>
      <c r="AH253" s="18">
        <v>240</v>
      </c>
      <c r="AI253" s="25">
        <v>0.754</v>
      </c>
      <c r="AJ253" s="6">
        <f t="shared" si="48"/>
        <v>22620</v>
      </c>
      <c r="AK253" s="6">
        <f t="shared" si="49"/>
        <v>3640.3119999999999</v>
      </c>
      <c r="AL253" s="6">
        <f t="shared" si="50"/>
        <v>3640.3119999999999</v>
      </c>
      <c r="AM253" s="6">
        <f t="shared" si="51"/>
        <v>26260.312000000002</v>
      </c>
      <c r="AN253" s="6" t="s">
        <v>66</v>
      </c>
      <c r="AO253" s="6" t="s">
        <v>66</v>
      </c>
      <c r="AP253" s="6" t="s">
        <v>66</v>
      </c>
      <c r="AQ253" s="6" t="s">
        <v>66</v>
      </c>
      <c r="AR253" s="6" t="s">
        <v>66</v>
      </c>
      <c r="AS253" s="6" t="s">
        <v>66</v>
      </c>
      <c r="AT253" s="26">
        <v>3715</v>
      </c>
      <c r="AU253" s="15" t="s">
        <v>70</v>
      </c>
      <c r="AV253" s="15" t="s">
        <v>71</v>
      </c>
      <c r="AW253" s="39" t="str">
        <f t="shared" si="52"/>
        <v>G</v>
      </c>
      <c r="AX253" s="18">
        <f t="shared" si="53"/>
        <v>0</v>
      </c>
      <c r="AY253" s="20">
        <f t="shared" si="54"/>
        <v>103</v>
      </c>
      <c r="AZ253" s="34">
        <v>0</v>
      </c>
      <c r="BA253" s="35">
        <f t="shared" si="55"/>
        <v>0</v>
      </c>
    </row>
    <row r="254" spans="1:53" ht="16.5" customHeight="1" x14ac:dyDescent="0.2">
      <c r="A254">
        <v>1003</v>
      </c>
      <c r="B254" s="13" t="str">
        <f t="shared" si="42"/>
        <v>Normal</v>
      </c>
      <c r="C254" s="14" t="s">
        <v>318</v>
      </c>
      <c r="D254" s="15" t="s">
        <v>175</v>
      </c>
      <c r="E254" s="16">
        <f t="shared" si="43"/>
        <v>8</v>
      </c>
      <c r="F254" s="17">
        <f t="shared" si="44"/>
        <v>1250</v>
      </c>
      <c r="G254" s="17">
        <f t="shared" si="45"/>
        <v>0</v>
      </c>
      <c r="H254" s="17">
        <f t="shared" si="46"/>
        <v>0</v>
      </c>
      <c r="I254" s="37">
        <f>IFERROR(VLOOKUP(C254,LastWeek!B:Q,8,FALSE),"")</f>
        <v>0</v>
      </c>
      <c r="J254" s="18">
        <v>0</v>
      </c>
      <c r="K254" s="18">
        <v>0</v>
      </c>
      <c r="L254" s="37">
        <f>IFERROR(VLOOKUP(C254,LastWeek!B:Q,11,FALSE),"")</f>
        <v>5000</v>
      </c>
      <c r="M254" s="18">
        <v>5000</v>
      </c>
      <c r="N254" s="19" t="s">
        <v>176</v>
      </c>
      <c r="O254" s="20" t="str">
        <f>IFERROR(VLOOKUP(C254,LastWeek!B:Q,13,FALSE),"")</f>
        <v>New</v>
      </c>
      <c r="P254" s="16" t="str">
        <f>IFERROR(VLOOKUP(C254,LastWeek!B:Q,14,FALSE),"")</f>
        <v>Checking</v>
      </c>
      <c r="Q254" s="16" t="str">
        <f>IFERROR(VLOOKUP(C254,LastWeek!B:Q,15,FALSE),"")</f>
        <v>Sales</v>
      </c>
      <c r="R254" s="16"/>
      <c r="S254" s="38" t="str">
        <f>IFERROR(VLOOKUP(C254,LastWeek!B:Q,16,FALSE),"")</f>
        <v>prepare for new project</v>
      </c>
      <c r="T254" s="18">
        <v>5000</v>
      </c>
      <c r="U254" s="18">
        <v>0</v>
      </c>
      <c r="V254" s="18">
        <v>0</v>
      </c>
      <c r="W254" s="18">
        <v>0</v>
      </c>
      <c r="X254" s="21">
        <v>5000</v>
      </c>
      <c r="Y254" s="17">
        <v>8</v>
      </c>
      <c r="Z254" s="22">
        <v>1250</v>
      </c>
      <c r="AA254" s="21">
        <v>625</v>
      </c>
      <c r="AB254" s="18">
        <v>4</v>
      </c>
      <c r="AC254" s="23">
        <v>0</v>
      </c>
      <c r="AD254" s="24">
        <f t="shared" si="47"/>
        <v>50</v>
      </c>
      <c r="AE254" s="18">
        <v>34</v>
      </c>
      <c r="AF254" s="18">
        <v>0</v>
      </c>
      <c r="AG254" s="18">
        <v>0</v>
      </c>
      <c r="AH254" s="18">
        <v>0</v>
      </c>
      <c r="AI254" s="25">
        <v>0.77390000000000003</v>
      </c>
      <c r="AJ254" s="6">
        <f t="shared" si="48"/>
        <v>0</v>
      </c>
      <c r="AK254" s="6">
        <f t="shared" si="49"/>
        <v>3869.5</v>
      </c>
      <c r="AL254" s="6">
        <f t="shared" si="50"/>
        <v>0</v>
      </c>
      <c r="AM254" s="6">
        <f t="shared" si="51"/>
        <v>3869.5</v>
      </c>
      <c r="AN254" s="6" t="s">
        <v>66</v>
      </c>
      <c r="AO254" s="6" t="s">
        <v>66</v>
      </c>
      <c r="AP254" s="6" t="s">
        <v>66</v>
      </c>
      <c r="AQ254" s="6" t="s">
        <v>66</v>
      </c>
      <c r="AR254" s="6" t="s">
        <v>66</v>
      </c>
      <c r="AS254" s="6" t="s">
        <v>66</v>
      </c>
      <c r="AT254" s="26">
        <v>3715</v>
      </c>
      <c r="AU254" s="15" t="s">
        <v>70</v>
      </c>
      <c r="AV254" s="15" t="s">
        <v>71</v>
      </c>
      <c r="AW254" s="39" t="str">
        <f t="shared" si="52"/>
        <v>G</v>
      </c>
      <c r="AX254" s="18">
        <f t="shared" si="53"/>
        <v>0</v>
      </c>
      <c r="AY254" s="20">
        <f t="shared" si="54"/>
        <v>103</v>
      </c>
      <c r="AZ254" s="34">
        <v>0</v>
      </c>
      <c r="BA254" s="35">
        <f t="shared" si="55"/>
        <v>0</v>
      </c>
    </row>
    <row r="255" spans="1:53" ht="16.5" customHeight="1" x14ac:dyDescent="0.2">
      <c r="A255">
        <v>1004</v>
      </c>
      <c r="B255" s="13" t="str">
        <f t="shared" si="42"/>
        <v>OverStock</v>
      </c>
      <c r="C255" s="14" t="s">
        <v>319</v>
      </c>
      <c r="D255" s="15" t="s">
        <v>175</v>
      </c>
      <c r="E255" s="16">
        <f t="shared" si="43"/>
        <v>325.39999999999998</v>
      </c>
      <c r="F255" s="17">
        <f t="shared" si="44"/>
        <v>443.7</v>
      </c>
      <c r="G255" s="17">
        <f t="shared" si="45"/>
        <v>0</v>
      </c>
      <c r="H255" s="17">
        <f t="shared" si="46"/>
        <v>0</v>
      </c>
      <c r="I255" s="37">
        <f>IFERROR(VLOOKUP(C255,LastWeek!B:Q,8,FALSE),"")</f>
        <v>0</v>
      </c>
      <c r="J255" s="18">
        <v>0</v>
      </c>
      <c r="K255" s="18">
        <v>0</v>
      </c>
      <c r="L255" s="37">
        <f>IFERROR(VLOOKUP(C255,LastWeek!B:Q,11,FALSE),"")</f>
        <v>4881</v>
      </c>
      <c r="M255" s="18">
        <v>4881</v>
      </c>
      <c r="N255" s="19" t="s">
        <v>176</v>
      </c>
      <c r="O255" s="20" t="str">
        <f>IFERROR(VLOOKUP(C255,LastWeek!B:Q,13,FALSE),"")</f>
        <v>MP</v>
      </c>
      <c r="P255" s="16" t="str">
        <f>IFERROR(VLOOKUP(C255,LastWeek!B:Q,14,FALSE),"")</f>
        <v>Checking</v>
      </c>
      <c r="Q255" s="16" t="str">
        <f>IFERROR(VLOOKUP(C255,LastWeek!B:Q,15,FALSE),"")</f>
        <v>Sales</v>
      </c>
      <c r="R255" s="16"/>
      <c r="S255" s="38" t="str">
        <f>IFERROR(VLOOKUP(C255,LastWeek!B:Q,16,FALSE),"")</f>
        <v>FCST:200ps/M</v>
      </c>
      <c r="T255" s="18">
        <v>0</v>
      </c>
      <c r="U255" s="18">
        <v>0</v>
      </c>
      <c r="V255" s="18">
        <v>4881</v>
      </c>
      <c r="W255" s="18">
        <v>0</v>
      </c>
      <c r="X255" s="21">
        <v>4881</v>
      </c>
      <c r="Y255" s="17">
        <v>325.39999999999998</v>
      </c>
      <c r="Z255" s="22">
        <v>443.7</v>
      </c>
      <c r="AA255" s="21">
        <v>15</v>
      </c>
      <c r="AB255" s="18">
        <v>11</v>
      </c>
      <c r="AC255" s="23">
        <v>0.7</v>
      </c>
      <c r="AD255" s="24">
        <f t="shared" si="47"/>
        <v>100</v>
      </c>
      <c r="AE255" s="18">
        <v>100</v>
      </c>
      <c r="AF255" s="18">
        <v>0</v>
      </c>
      <c r="AG255" s="18">
        <v>172</v>
      </c>
      <c r="AH255" s="18">
        <v>80</v>
      </c>
      <c r="AI255" s="25">
        <v>0.21879999999999999</v>
      </c>
      <c r="AJ255" s="6">
        <f t="shared" si="48"/>
        <v>0</v>
      </c>
      <c r="AK255" s="6">
        <f t="shared" si="49"/>
        <v>1067.9628</v>
      </c>
      <c r="AL255" s="6">
        <f t="shared" si="50"/>
        <v>1067.9628</v>
      </c>
      <c r="AM255" s="6">
        <f t="shared" si="51"/>
        <v>1067.9628</v>
      </c>
      <c r="AN255" s="6" t="s">
        <v>66</v>
      </c>
      <c r="AO255" s="6" t="s">
        <v>66</v>
      </c>
      <c r="AP255" s="6" t="s">
        <v>66</v>
      </c>
      <c r="AQ255" s="6" t="s">
        <v>66</v>
      </c>
      <c r="AR255" s="6" t="s">
        <v>66</v>
      </c>
      <c r="AS255" s="6" t="s">
        <v>66</v>
      </c>
      <c r="AT255" s="26">
        <v>3715</v>
      </c>
      <c r="AU255" s="15" t="s">
        <v>70</v>
      </c>
      <c r="AV255" s="15" t="s">
        <v>71</v>
      </c>
      <c r="AW255" s="39" t="str">
        <f t="shared" si="52"/>
        <v>G</v>
      </c>
      <c r="AX255" s="18">
        <f t="shared" si="53"/>
        <v>0</v>
      </c>
      <c r="AY255" s="20">
        <f t="shared" si="54"/>
        <v>103</v>
      </c>
      <c r="AZ255" s="34">
        <v>0</v>
      </c>
      <c r="BA255" s="35">
        <f t="shared" si="55"/>
        <v>0</v>
      </c>
    </row>
    <row r="256" spans="1:53" ht="16.5" customHeight="1" x14ac:dyDescent="0.2">
      <c r="A256">
        <v>2902</v>
      </c>
      <c r="B256" s="13" t="str">
        <f t="shared" si="42"/>
        <v>FCST</v>
      </c>
      <c r="C256" s="14" t="s">
        <v>320</v>
      </c>
      <c r="D256" s="15" t="s">
        <v>175</v>
      </c>
      <c r="E256" s="16" t="str">
        <f t="shared" si="43"/>
        <v>前八週無拉料</v>
      </c>
      <c r="F256" s="17">
        <f t="shared" si="44"/>
        <v>0</v>
      </c>
      <c r="G256" s="17" t="str">
        <f t="shared" si="45"/>
        <v>--</v>
      </c>
      <c r="H256" s="17">
        <f t="shared" si="46"/>
        <v>0</v>
      </c>
      <c r="I256" s="37">
        <f>IFERROR(VLOOKUP(C256,LastWeek!B:Q,8,FALSE),"")</f>
        <v>0</v>
      </c>
      <c r="J256" s="18">
        <v>0</v>
      </c>
      <c r="K256" s="18">
        <v>0</v>
      </c>
      <c r="L256" s="37">
        <f>IFERROR(VLOOKUP(C256,LastWeek!B:Q,11,FALSE),"")</f>
        <v>0</v>
      </c>
      <c r="M256" s="18">
        <v>0</v>
      </c>
      <c r="N256" s="19" t="s">
        <v>176</v>
      </c>
      <c r="O256" s="20" t="str">
        <f>IFERROR(VLOOKUP(C256,LastWeek!B:Q,13,FALSE),"")</f>
        <v>MP</v>
      </c>
      <c r="P256" s="16" t="str">
        <f>IFERROR(VLOOKUP(C256,LastWeek!B:Q,14,FALSE),"")</f>
        <v>Checking</v>
      </c>
      <c r="Q256" s="16" t="str">
        <f>IFERROR(VLOOKUP(C256,LastWeek!B:Q,15,FALSE),"")</f>
        <v>Sales</v>
      </c>
      <c r="R256" s="16"/>
      <c r="S256" s="38" t="str">
        <f>IFERROR(VLOOKUP(C256,LastWeek!B:Q,16,FALSE),"")</f>
        <v>no demand</v>
      </c>
      <c r="T256" s="18">
        <v>0</v>
      </c>
      <c r="U256" s="18">
        <v>0</v>
      </c>
      <c r="V256" s="18">
        <v>0</v>
      </c>
      <c r="W256" s="18">
        <v>0</v>
      </c>
      <c r="X256" s="21">
        <v>0</v>
      </c>
      <c r="Y256" s="17" t="s">
        <v>66</v>
      </c>
      <c r="Z256" s="22">
        <v>0</v>
      </c>
      <c r="AA256" s="21">
        <v>0</v>
      </c>
      <c r="AB256" s="18">
        <v>88</v>
      </c>
      <c r="AC256" s="23" t="s">
        <v>82</v>
      </c>
      <c r="AD256" s="24" t="str">
        <f t="shared" si="47"/>
        <v>F</v>
      </c>
      <c r="AE256" s="18">
        <v>529</v>
      </c>
      <c r="AF256" s="18">
        <v>86</v>
      </c>
      <c r="AG256" s="18">
        <v>407</v>
      </c>
      <c r="AH256" s="18">
        <v>200</v>
      </c>
      <c r="AI256" s="25">
        <v>1.1875</v>
      </c>
      <c r="AJ256" s="6">
        <f t="shared" si="48"/>
        <v>0</v>
      </c>
      <c r="AK256" s="6">
        <f t="shared" si="49"/>
        <v>0</v>
      </c>
      <c r="AL256" s="6">
        <f t="shared" si="50"/>
        <v>0</v>
      </c>
      <c r="AM256" s="6">
        <f t="shared" si="51"/>
        <v>0</v>
      </c>
      <c r="AN256" s="6" t="s">
        <v>66</v>
      </c>
      <c r="AO256" s="6" t="s">
        <v>66</v>
      </c>
      <c r="AP256" s="6" t="s">
        <v>66</v>
      </c>
      <c r="AQ256" s="6" t="s">
        <v>66</v>
      </c>
      <c r="AR256" s="6" t="s">
        <v>66</v>
      </c>
      <c r="AS256" s="6" t="s">
        <v>66</v>
      </c>
      <c r="AT256" s="26">
        <v>3715</v>
      </c>
      <c r="AU256" s="15" t="s">
        <v>70</v>
      </c>
      <c r="AV256" s="15" t="s">
        <v>71</v>
      </c>
      <c r="AW256" s="39" t="str">
        <f t="shared" si="52"/>
        <v>G</v>
      </c>
      <c r="AX256" s="18">
        <f t="shared" si="53"/>
        <v>0</v>
      </c>
      <c r="AY256" s="20">
        <f t="shared" si="54"/>
        <v>103</v>
      </c>
      <c r="AZ256" s="34">
        <v>0</v>
      </c>
      <c r="BA256" s="35">
        <f t="shared" si="55"/>
        <v>0</v>
      </c>
    </row>
    <row r="257" spans="1:53" ht="16.5" customHeight="1" x14ac:dyDescent="0.2">
      <c r="A257">
        <v>1110</v>
      </c>
      <c r="B257" s="13" t="str">
        <f t="shared" si="42"/>
        <v>OverStock</v>
      </c>
      <c r="C257" s="14" t="s">
        <v>321</v>
      </c>
      <c r="D257" s="15" t="s">
        <v>175</v>
      </c>
      <c r="E257" s="16">
        <f t="shared" si="43"/>
        <v>4.0999999999999996</v>
      </c>
      <c r="F257" s="17">
        <f t="shared" si="44"/>
        <v>5.5</v>
      </c>
      <c r="G257" s="17">
        <f t="shared" si="45"/>
        <v>16.5</v>
      </c>
      <c r="H257" s="17">
        <f t="shared" si="46"/>
        <v>22.2</v>
      </c>
      <c r="I257" s="37">
        <f>IFERROR(VLOOKUP(C257,LastWeek!B:Q,8,FALSE),"")</f>
        <v>50000</v>
      </c>
      <c r="J257" s="18">
        <v>60000</v>
      </c>
      <c r="K257" s="18">
        <v>40000</v>
      </c>
      <c r="L257" s="37">
        <f>IFERROR(VLOOKUP(C257,LastWeek!B:Q,11,FALSE),"")</f>
        <v>10000</v>
      </c>
      <c r="M257" s="18">
        <v>15000</v>
      </c>
      <c r="N257" s="19" t="s">
        <v>176</v>
      </c>
      <c r="O257" s="20" t="str">
        <f>IFERROR(VLOOKUP(C257,LastWeek!B:Q,13,FALSE),"")</f>
        <v>MP</v>
      </c>
      <c r="P257" s="16" t="str">
        <f>IFERROR(VLOOKUP(C257,LastWeek!B:Q,14,FALSE),"")</f>
        <v>Checking</v>
      </c>
      <c r="Q257" s="16" t="str">
        <f>IFERROR(VLOOKUP(C257,LastWeek!B:Q,15,FALSE),"")</f>
        <v>Sales</v>
      </c>
      <c r="R257" s="16"/>
      <c r="S257" s="38" t="str">
        <f>IFERROR(VLOOKUP(C257,LastWeek!B:Q,16,FALSE),"")</f>
        <v>FCST:10K/M</v>
      </c>
      <c r="T257" s="18">
        <v>5000</v>
      </c>
      <c r="U257" s="18">
        <v>0</v>
      </c>
      <c r="V257" s="18">
        <v>10000</v>
      </c>
      <c r="W257" s="18">
        <v>0</v>
      </c>
      <c r="X257" s="21">
        <v>75000</v>
      </c>
      <c r="Y257" s="17">
        <v>20.7</v>
      </c>
      <c r="Z257" s="22">
        <v>27.7</v>
      </c>
      <c r="AA257" s="21">
        <v>3631</v>
      </c>
      <c r="AB257" s="18">
        <v>2706</v>
      </c>
      <c r="AC257" s="23">
        <v>0.7</v>
      </c>
      <c r="AD257" s="24">
        <f t="shared" si="47"/>
        <v>100</v>
      </c>
      <c r="AE257" s="18">
        <v>9033</v>
      </c>
      <c r="AF257" s="18">
        <v>6270</v>
      </c>
      <c r="AG257" s="18">
        <v>12727</v>
      </c>
      <c r="AH257" s="18">
        <v>13976</v>
      </c>
      <c r="AI257" s="25">
        <v>0.43730000000000002</v>
      </c>
      <c r="AJ257" s="6">
        <f t="shared" si="48"/>
        <v>26238</v>
      </c>
      <c r="AK257" s="6">
        <f t="shared" si="49"/>
        <v>6559.5</v>
      </c>
      <c r="AL257" s="6">
        <f t="shared" si="50"/>
        <v>4373</v>
      </c>
      <c r="AM257" s="6">
        <f t="shared" si="51"/>
        <v>32797.5</v>
      </c>
      <c r="AN257" s="6">
        <v>12000</v>
      </c>
      <c r="AO257" s="6">
        <v>12000</v>
      </c>
      <c r="AP257" s="6">
        <v>12000</v>
      </c>
      <c r="AQ257" s="6">
        <v>12000</v>
      </c>
      <c r="AR257" s="6">
        <v>12000</v>
      </c>
      <c r="AS257" s="6">
        <v>12000</v>
      </c>
      <c r="AT257" s="26">
        <v>3715</v>
      </c>
      <c r="AU257" s="15" t="s">
        <v>70</v>
      </c>
      <c r="AV257" s="15" t="s">
        <v>71</v>
      </c>
      <c r="AW257" s="39" t="str">
        <f t="shared" si="52"/>
        <v>G</v>
      </c>
      <c r="AX257" s="18">
        <f t="shared" si="53"/>
        <v>0</v>
      </c>
      <c r="AY257" s="20">
        <f t="shared" si="54"/>
        <v>103</v>
      </c>
      <c r="AZ257" s="34">
        <v>0</v>
      </c>
      <c r="BA257" s="35">
        <f t="shared" si="55"/>
        <v>0</v>
      </c>
    </row>
    <row r="258" spans="1:53" ht="16.5" customHeight="1" x14ac:dyDescent="0.2">
      <c r="A258">
        <v>1005</v>
      </c>
      <c r="B258" s="13" t="str">
        <f t="shared" si="42"/>
        <v>Normal</v>
      </c>
      <c r="C258" s="14" t="s">
        <v>323</v>
      </c>
      <c r="D258" s="15" t="s">
        <v>183</v>
      </c>
      <c r="E258" s="16">
        <f t="shared" si="43"/>
        <v>0</v>
      </c>
      <c r="F258" s="17">
        <f t="shared" si="44"/>
        <v>0</v>
      </c>
      <c r="G258" s="17">
        <f t="shared" si="45"/>
        <v>11.6</v>
      </c>
      <c r="H258" s="17">
        <f t="shared" si="46"/>
        <v>8.3000000000000007</v>
      </c>
      <c r="I258" s="37">
        <f>IFERROR(VLOOKUP(C258,LastWeek!B:Q,8,FALSE),"")</f>
        <v>40000</v>
      </c>
      <c r="J258" s="18">
        <v>40000</v>
      </c>
      <c r="K258" s="18">
        <v>40000</v>
      </c>
      <c r="L258" s="37">
        <f>IFERROR(VLOOKUP(C258,LastWeek!B:Q,11,FALSE),"")</f>
        <v>12500</v>
      </c>
      <c r="M258" s="18">
        <v>0</v>
      </c>
      <c r="N258" s="19" t="s">
        <v>69</v>
      </c>
      <c r="O258" s="20" t="str">
        <f>IFERROR(VLOOKUP(C258,LastWeek!B:Q,13,FALSE),"")</f>
        <v>MP</v>
      </c>
      <c r="P258" s="16" t="str">
        <f>IFERROR(VLOOKUP(C258,LastWeek!B:Q,14,FALSE),"")</f>
        <v>Checking</v>
      </c>
      <c r="Q258" s="16" t="str">
        <f>IFERROR(VLOOKUP(C258,LastWeek!B:Q,15,FALSE),"")</f>
        <v>PM</v>
      </c>
      <c r="R258" s="16"/>
      <c r="S258" s="38" t="str">
        <f>IFERROR(VLOOKUP(C258,LastWeek!B:Q,16,FALSE),"")</f>
        <v>PM allocation</v>
      </c>
      <c r="T258" s="18">
        <v>0</v>
      </c>
      <c r="U258" s="18">
        <v>0</v>
      </c>
      <c r="V258" s="18">
        <v>0</v>
      </c>
      <c r="W258" s="18">
        <v>0</v>
      </c>
      <c r="X258" s="21">
        <v>40000</v>
      </c>
      <c r="Y258" s="17">
        <v>11.6</v>
      </c>
      <c r="Z258" s="22">
        <v>8.3000000000000007</v>
      </c>
      <c r="AA258" s="21">
        <v>3438</v>
      </c>
      <c r="AB258" s="18">
        <v>4830</v>
      </c>
      <c r="AC258" s="23">
        <v>1.4</v>
      </c>
      <c r="AD258" s="24">
        <f t="shared" si="47"/>
        <v>100</v>
      </c>
      <c r="AE258" s="18">
        <v>25842</v>
      </c>
      <c r="AF258" s="18">
        <v>9524</v>
      </c>
      <c r="AG258" s="18">
        <v>16200</v>
      </c>
      <c r="AH258" s="18">
        <v>1600</v>
      </c>
      <c r="AI258" s="25">
        <v>0.28499999999999998</v>
      </c>
      <c r="AJ258" s="6">
        <f t="shared" si="48"/>
        <v>11399.999999999998</v>
      </c>
      <c r="AK258" s="6">
        <f t="shared" si="49"/>
        <v>0</v>
      </c>
      <c r="AL258" s="6">
        <f t="shared" si="50"/>
        <v>0</v>
      </c>
      <c r="AM258" s="6">
        <f t="shared" si="51"/>
        <v>11399.999999999998</v>
      </c>
      <c r="AN258" s="6">
        <v>28934</v>
      </c>
      <c r="AO258" s="6">
        <v>27505</v>
      </c>
      <c r="AP258" s="6">
        <v>27505</v>
      </c>
      <c r="AQ258" s="6">
        <v>27505</v>
      </c>
      <c r="AR258" s="6">
        <v>27505</v>
      </c>
      <c r="AS258" s="6">
        <v>27505</v>
      </c>
      <c r="AT258" s="26">
        <v>3719</v>
      </c>
      <c r="AU258" s="15" t="s">
        <v>70</v>
      </c>
      <c r="AV258" s="15" t="s">
        <v>71</v>
      </c>
      <c r="AW258" s="39" t="str">
        <f t="shared" si="52"/>
        <v>G</v>
      </c>
      <c r="AX258" s="18">
        <f t="shared" si="53"/>
        <v>0</v>
      </c>
      <c r="AY258" s="20">
        <f t="shared" si="54"/>
        <v>103</v>
      </c>
      <c r="AZ258" s="34">
        <v>0</v>
      </c>
      <c r="BA258" s="35">
        <f t="shared" si="55"/>
        <v>0</v>
      </c>
    </row>
    <row r="259" spans="1:53" ht="16.5" customHeight="1" x14ac:dyDescent="0.2">
      <c r="A259">
        <v>1006</v>
      </c>
      <c r="B259" s="13" t="str">
        <f t="shared" si="42"/>
        <v>Normal</v>
      </c>
      <c r="C259" s="14" t="s">
        <v>324</v>
      </c>
      <c r="D259" s="15" t="s">
        <v>183</v>
      </c>
      <c r="E259" s="16">
        <f t="shared" si="43"/>
        <v>7.6</v>
      </c>
      <c r="F259" s="17">
        <f t="shared" si="44"/>
        <v>9.6</v>
      </c>
      <c r="G259" s="17">
        <f t="shared" si="45"/>
        <v>0</v>
      </c>
      <c r="H259" s="17">
        <f t="shared" si="46"/>
        <v>0</v>
      </c>
      <c r="I259" s="37">
        <f>IFERROR(VLOOKUP(C259,LastWeek!B:Q,8,FALSE),"")</f>
        <v>50000</v>
      </c>
      <c r="J259" s="18">
        <v>0</v>
      </c>
      <c r="K259" s="18">
        <v>0</v>
      </c>
      <c r="L259" s="37">
        <f>IFERROR(VLOOKUP(C259,LastWeek!B:Q,11,FALSE),"")</f>
        <v>0</v>
      </c>
      <c r="M259" s="18">
        <v>50000</v>
      </c>
      <c r="N259" s="19" t="s">
        <v>69</v>
      </c>
      <c r="O259" s="20" t="str">
        <f>IFERROR(VLOOKUP(C259,LastWeek!B:Q,13,FALSE),"")</f>
        <v>MP</v>
      </c>
      <c r="P259" s="16" t="str">
        <f>IFERROR(VLOOKUP(C259,LastWeek!B:Q,14,FALSE),"")</f>
        <v>Checking</v>
      </c>
      <c r="Q259" s="16" t="str">
        <f>IFERROR(VLOOKUP(C259,LastWeek!B:Q,15,FALSE),"")</f>
        <v>PM</v>
      </c>
      <c r="R259" s="16"/>
      <c r="S259" s="38" t="str">
        <f>IFERROR(VLOOKUP(C259,LastWeek!B:Q,16,FALSE),"")</f>
        <v>有出貨25000</v>
      </c>
      <c r="T259" s="18">
        <v>50000</v>
      </c>
      <c r="U259" s="18">
        <v>0</v>
      </c>
      <c r="V259" s="18">
        <v>0</v>
      </c>
      <c r="W259" s="18">
        <v>0</v>
      </c>
      <c r="X259" s="21">
        <v>50000</v>
      </c>
      <c r="Y259" s="17">
        <v>7.6</v>
      </c>
      <c r="Z259" s="22">
        <v>9.6</v>
      </c>
      <c r="AA259" s="21">
        <v>6563</v>
      </c>
      <c r="AB259" s="18">
        <v>5205</v>
      </c>
      <c r="AC259" s="23">
        <v>0.8</v>
      </c>
      <c r="AD259" s="24">
        <f t="shared" si="47"/>
        <v>100</v>
      </c>
      <c r="AE259" s="18">
        <v>28452</v>
      </c>
      <c r="AF259" s="18">
        <v>10291</v>
      </c>
      <c r="AG259" s="18">
        <v>16200</v>
      </c>
      <c r="AH259" s="18">
        <v>1600</v>
      </c>
      <c r="AI259" s="25">
        <v>0.31</v>
      </c>
      <c r="AJ259" s="6">
        <f t="shared" si="48"/>
        <v>0</v>
      </c>
      <c r="AK259" s="6">
        <f t="shared" si="49"/>
        <v>15500</v>
      </c>
      <c r="AL259" s="6">
        <f t="shared" si="50"/>
        <v>0</v>
      </c>
      <c r="AM259" s="6">
        <f t="shared" si="51"/>
        <v>15500</v>
      </c>
      <c r="AN259" s="6">
        <v>29128</v>
      </c>
      <c r="AO259" s="6">
        <v>27630</v>
      </c>
      <c r="AP259" s="6">
        <v>27630</v>
      </c>
      <c r="AQ259" s="6">
        <v>27630</v>
      </c>
      <c r="AR259" s="6">
        <v>27630</v>
      </c>
      <c r="AS259" s="6">
        <v>27630</v>
      </c>
      <c r="AT259" s="26">
        <v>3719</v>
      </c>
      <c r="AU259" s="15" t="s">
        <v>70</v>
      </c>
      <c r="AV259" s="15" t="s">
        <v>71</v>
      </c>
      <c r="AW259" s="39" t="str">
        <f t="shared" si="52"/>
        <v>G</v>
      </c>
      <c r="AX259" s="18">
        <f t="shared" si="53"/>
        <v>0</v>
      </c>
      <c r="AY259" s="20">
        <f t="shared" si="54"/>
        <v>103</v>
      </c>
      <c r="AZ259" s="34">
        <v>0</v>
      </c>
      <c r="BA259" s="35">
        <f t="shared" si="55"/>
        <v>0</v>
      </c>
    </row>
    <row r="260" spans="1:53" ht="16.5" customHeight="1" x14ac:dyDescent="0.2">
      <c r="A260">
        <v>1007</v>
      </c>
      <c r="B260" s="13" t="str">
        <f t="shared" ref="B260:B323" si="56">IF(OR(AA260=0,LEN(AA260)=0)*OR(AB260=0,LEN(AB260)=0),IF(X260&gt;0,"ZeroZero","None"),IF(IF(LEN(Y260)=0,0,Y260)&gt;16,"OverStock",IF(AA260=0,"FCST","Normal")))</f>
        <v>Normal</v>
      </c>
      <c r="C260" s="14" t="s">
        <v>325</v>
      </c>
      <c r="D260" s="15" t="s">
        <v>183</v>
      </c>
      <c r="E260" s="16">
        <f t="shared" ref="E260:E323" si="57">IF(AA260=0,"前八週無拉料",ROUND(M260/AA260,1))</f>
        <v>2.4</v>
      </c>
      <c r="F260" s="17">
        <f t="shared" ref="F260:F323" si="58">IF(OR(AB260=0,LEN(AB260)=0),"--",ROUND(M260/AB260,1))</f>
        <v>4.3</v>
      </c>
      <c r="G260" s="17">
        <f t="shared" ref="G260:G323" si="59">IF(AA260=0,"--",ROUND(J260/AA260,1))</f>
        <v>0</v>
      </c>
      <c r="H260" s="17">
        <f t="shared" ref="H260:H323" si="60">IF(OR(AB260=0,LEN(AB260)=0),"--",ROUND(J260/AB260,1))</f>
        <v>0</v>
      </c>
      <c r="I260" s="37">
        <f>IFERROR(VLOOKUP(C260,LastWeek!B:Q,8,FALSE),"")</f>
        <v>0</v>
      </c>
      <c r="J260" s="18">
        <v>0</v>
      </c>
      <c r="K260" s="18">
        <v>0</v>
      </c>
      <c r="L260" s="37">
        <f>IFERROR(VLOOKUP(C260,LastWeek!B:Q,11,FALSE),"")</f>
        <v>27500</v>
      </c>
      <c r="M260" s="18">
        <v>20000</v>
      </c>
      <c r="N260" s="19" t="s">
        <v>69</v>
      </c>
      <c r="O260" s="20" t="str">
        <f>IFERROR(VLOOKUP(C260,LastWeek!B:Q,13,FALSE),"")</f>
        <v>MP</v>
      </c>
      <c r="P260" s="16" t="str">
        <f>IFERROR(VLOOKUP(C260,LastWeek!B:Q,14,FALSE),"")</f>
        <v>Checking</v>
      </c>
      <c r="Q260" s="16" t="str">
        <f>IFERROR(VLOOKUP(C260,LastWeek!B:Q,15,FALSE),"")</f>
        <v>PM</v>
      </c>
      <c r="R260" s="16"/>
      <c r="S260" s="38" t="str">
        <f>IFERROR(VLOOKUP(C260,LastWeek!B:Q,16,FALSE),"")</f>
        <v>PM allocation</v>
      </c>
      <c r="T260" s="18">
        <v>20000</v>
      </c>
      <c r="U260" s="18">
        <v>0</v>
      </c>
      <c r="V260" s="18">
        <v>0</v>
      </c>
      <c r="W260" s="18">
        <v>0</v>
      </c>
      <c r="X260" s="21">
        <v>20000</v>
      </c>
      <c r="Y260" s="17">
        <v>2.4</v>
      </c>
      <c r="Z260" s="22">
        <v>4.3</v>
      </c>
      <c r="AA260" s="21">
        <v>8438</v>
      </c>
      <c r="AB260" s="18">
        <v>4624</v>
      </c>
      <c r="AC260" s="23">
        <v>0.5</v>
      </c>
      <c r="AD260" s="24">
        <f t="shared" ref="AD260:AD323" si="61">IF($AC260="E","E",IF($AC260="F","F",IF($AC260&lt;0.5,50,IF($AC260&lt;2,100,150))))</f>
        <v>100</v>
      </c>
      <c r="AE260" s="18">
        <v>17039</v>
      </c>
      <c r="AF260" s="18">
        <v>10378</v>
      </c>
      <c r="AG260" s="18">
        <v>29200</v>
      </c>
      <c r="AH260" s="18">
        <v>15000</v>
      </c>
      <c r="AI260" s="25">
        <v>0.65</v>
      </c>
      <c r="AJ260" s="6">
        <f t="shared" ref="AJ260:AJ323" si="62">J260*AI260</f>
        <v>0</v>
      </c>
      <c r="AK260" s="6">
        <f t="shared" ref="AK260:AK323" si="63">M260*AI260</f>
        <v>13000</v>
      </c>
      <c r="AL260" s="6">
        <f t="shared" ref="AL260:AL323" si="64">(U260+V260)*AI260</f>
        <v>0</v>
      </c>
      <c r="AM260" s="6">
        <f t="shared" ref="AM260:AM323" si="65">X260*AI260</f>
        <v>13000</v>
      </c>
      <c r="AN260" s="6">
        <v>18178</v>
      </c>
      <c r="AO260" s="6">
        <v>26200</v>
      </c>
      <c r="AP260" s="6">
        <v>26200</v>
      </c>
      <c r="AQ260" s="6">
        <v>26200</v>
      </c>
      <c r="AR260" s="6">
        <v>26200</v>
      </c>
      <c r="AS260" s="6">
        <v>26200</v>
      </c>
      <c r="AT260" s="26">
        <v>3719</v>
      </c>
      <c r="AU260" s="15" t="s">
        <v>70</v>
      </c>
      <c r="AV260" s="15" t="s">
        <v>71</v>
      </c>
      <c r="AW260" s="39" t="str">
        <f t="shared" ref="AW260:AW323" si="66">IF(AND(OR(E260&gt;8,E260="前八週無拉料"),OR(F260&gt;8,F260="--"),OR(G260&gt;8,G260="--"),OR(H260&gt;8,H260="--"),X260&gt;0),"R","G")</f>
        <v>G</v>
      </c>
      <c r="AX260" s="18">
        <f t="shared" ref="AX260:AX323" si="67">IF(AW260="R",AK260,0)</f>
        <v>0</v>
      </c>
      <c r="AY260" s="20">
        <f t="shared" ref="AY260:AY323" si="68">RANK(AX260,$AX:$AX)</f>
        <v>103</v>
      </c>
      <c r="AZ260" s="34">
        <v>0</v>
      </c>
      <c r="BA260" s="35">
        <f t="shared" ref="BA260:BA323" si="69">AZ260*AI260</f>
        <v>0</v>
      </c>
    </row>
    <row r="261" spans="1:53" ht="16.5" customHeight="1" x14ac:dyDescent="0.2">
      <c r="A261">
        <v>1085</v>
      </c>
      <c r="B261" s="13" t="str">
        <f t="shared" si="56"/>
        <v>OverStock</v>
      </c>
      <c r="C261" s="14" t="s">
        <v>326</v>
      </c>
      <c r="D261" s="15" t="s">
        <v>327</v>
      </c>
      <c r="E261" s="16">
        <f t="shared" si="57"/>
        <v>27.7</v>
      </c>
      <c r="F261" s="17">
        <f t="shared" si="58"/>
        <v>12.9</v>
      </c>
      <c r="G261" s="17">
        <f t="shared" si="59"/>
        <v>15</v>
      </c>
      <c r="H261" s="17">
        <f t="shared" si="60"/>
        <v>7</v>
      </c>
      <c r="I261" s="37">
        <f>IFERROR(VLOOKUP(C261,LastWeek!B:Q,8,FALSE),"")</f>
        <v>48000</v>
      </c>
      <c r="J261" s="18">
        <v>21000</v>
      </c>
      <c r="K261" s="18">
        <v>21000</v>
      </c>
      <c r="L261" s="37">
        <f>IFERROR(VLOOKUP(C261,LastWeek!B:Q,11,FALSE),"")</f>
        <v>20704</v>
      </c>
      <c r="M261" s="18">
        <v>38754</v>
      </c>
      <c r="N261" s="19" t="s">
        <v>69</v>
      </c>
      <c r="O261" s="20" t="str">
        <f>IFERROR(VLOOKUP(C261,LastWeek!B:Q,13,FALSE),"")</f>
        <v>MP</v>
      </c>
      <c r="P261" s="16" t="str">
        <f>IFERROR(VLOOKUP(C261,LastWeek!B:Q,14,FALSE),"")</f>
        <v>Checking</v>
      </c>
      <c r="Q261" s="16" t="str">
        <f>IFERROR(VLOOKUP(C261,LastWeek!B:Q,15,FALSE),"")</f>
        <v>Sales</v>
      </c>
      <c r="R261" s="16"/>
      <c r="S261" s="38" t="str">
        <f>IFERROR(VLOOKUP(C261,LastWeek!B:Q,16,FALSE),"")</f>
        <v>FCST:3K/M</v>
      </c>
      <c r="T261" s="18">
        <v>27000</v>
      </c>
      <c r="U261" s="18">
        <v>0</v>
      </c>
      <c r="V261" s="18">
        <v>11754</v>
      </c>
      <c r="W261" s="18">
        <v>0</v>
      </c>
      <c r="X261" s="21">
        <v>59754</v>
      </c>
      <c r="Y261" s="17">
        <v>42.7</v>
      </c>
      <c r="Z261" s="22">
        <v>19.899999999999999</v>
      </c>
      <c r="AA261" s="21">
        <v>1399</v>
      </c>
      <c r="AB261" s="18">
        <v>3004</v>
      </c>
      <c r="AC261" s="23">
        <v>2.1</v>
      </c>
      <c r="AD261" s="24">
        <f t="shared" si="61"/>
        <v>150</v>
      </c>
      <c r="AE261" s="18">
        <v>8172</v>
      </c>
      <c r="AF261" s="18">
        <v>18865</v>
      </c>
      <c r="AG261" s="18">
        <v>12750</v>
      </c>
      <c r="AH261" s="18">
        <v>10058</v>
      </c>
      <c r="AI261" s="25">
        <v>2.3E-2</v>
      </c>
      <c r="AJ261" s="6">
        <f t="shared" si="62"/>
        <v>483</v>
      </c>
      <c r="AK261" s="6">
        <f t="shared" si="63"/>
        <v>891.34199999999998</v>
      </c>
      <c r="AL261" s="6">
        <f t="shared" si="64"/>
        <v>270.34199999999998</v>
      </c>
      <c r="AM261" s="6">
        <f t="shared" si="65"/>
        <v>1374.3419999999999</v>
      </c>
      <c r="AN261" s="6">
        <v>9700</v>
      </c>
      <c r="AO261" s="6">
        <v>27865</v>
      </c>
      <c r="AP261" s="6">
        <v>27865</v>
      </c>
      <c r="AQ261" s="6">
        <v>27865</v>
      </c>
      <c r="AR261" s="6">
        <v>27865</v>
      </c>
      <c r="AS261" s="6">
        <v>27865</v>
      </c>
      <c r="AT261" s="26">
        <v>3719</v>
      </c>
      <c r="AU261" s="15" t="s">
        <v>70</v>
      </c>
      <c r="AV261" s="15" t="s">
        <v>71</v>
      </c>
      <c r="AW261" s="39" t="str">
        <f t="shared" si="66"/>
        <v>G</v>
      </c>
      <c r="AX261" s="18">
        <f t="shared" si="67"/>
        <v>0</v>
      </c>
      <c r="AY261" s="20">
        <f t="shared" si="68"/>
        <v>103</v>
      </c>
      <c r="AZ261" s="34">
        <v>0</v>
      </c>
      <c r="BA261" s="35">
        <f t="shared" si="69"/>
        <v>0</v>
      </c>
    </row>
    <row r="262" spans="1:53" ht="16.5" customHeight="1" x14ac:dyDescent="0.2">
      <c r="A262">
        <v>1086</v>
      </c>
      <c r="B262" s="13" t="str">
        <f t="shared" si="56"/>
        <v>OverStock</v>
      </c>
      <c r="C262" s="14" t="s">
        <v>328</v>
      </c>
      <c r="D262" s="15" t="s">
        <v>327</v>
      </c>
      <c r="E262" s="16">
        <f t="shared" si="57"/>
        <v>21.7</v>
      </c>
      <c r="F262" s="17">
        <f t="shared" si="58"/>
        <v>15.4</v>
      </c>
      <c r="G262" s="17">
        <f t="shared" si="59"/>
        <v>0</v>
      </c>
      <c r="H262" s="17">
        <f t="shared" si="60"/>
        <v>0</v>
      </c>
      <c r="I262" s="37">
        <f>IFERROR(VLOOKUP(C262,LastWeek!B:Q,8,FALSE),"")</f>
        <v>3000</v>
      </c>
      <c r="J262" s="18">
        <v>0</v>
      </c>
      <c r="K262" s="18">
        <v>0</v>
      </c>
      <c r="L262" s="37">
        <f>IFERROR(VLOOKUP(C262,LastWeek!B:Q,11,FALSE),"")</f>
        <v>3000</v>
      </c>
      <c r="M262" s="18">
        <v>6000</v>
      </c>
      <c r="N262" s="19" t="s">
        <v>69</v>
      </c>
      <c r="O262" s="20" t="str">
        <f>IFERROR(VLOOKUP(C262,LastWeek!B:Q,13,FALSE),"")</f>
        <v>MP</v>
      </c>
      <c r="P262" s="16" t="str">
        <f>IFERROR(VLOOKUP(C262,LastWeek!B:Q,14,FALSE),"")</f>
        <v>Checking</v>
      </c>
      <c r="Q262" s="16" t="str">
        <f>IFERROR(VLOOKUP(C262,LastWeek!B:Q,15,FALSE),"")</f>
        <v>Sales</v>
      </c>
      <c r="R262" s="16"/>
      <c r="S262" s="38" t="str">
        <f>IFERROR(VLOOKUP(C262,LastWeek!B:Q,16,FALSE),"")</f>
        <v>FCST:3K/Q</v>
      </c>
      <c r="T262" s="18">
        <v>3000</v>
      </c>
      <c r="U262" s="18">
        <v>0</v>
      </c>
      <c r="V262" s="18">
        <v>3000</v>
      </c>
      <c r="W262" s="18">
        <v>0</v>
      </c>
      <c r="X262" s="21">
        <v>6000</v>
      </c>
      <c r="Y262" s="17">
        <v>21.7</v>
      </c>
      <c r="Z262" s="22">
        <v>15.4</v>
      </c>
      <c r="AA262" s="21">
        <v>277</v>
      </c>
      <c r="AB262" s="18">
        <v>389</v>
      </c>
      <c r="AC262" s="23">
        <v>1.4</v>
      </c>
      <c r="AD262" s="24">
        <f t="shared" si="61"/>
        <v>100</v>
      </c>
      <c r="AE262" s="18">
        <v>2098</v>
      </c>
      <c r="AF262" s="18">
        <v>827</v>
      </c>
      <c r="AG262" s="18">
        <v>580</v>
      </c>
      <c r="AH262" s="18">
        <v>640</v>
      </c>
      <c r="AI262" s="25">
        <v>2.4799999999999999E-2</v>
      </c>
      <c r="AJ262" s="6">
        <f t="shared" si="62"/>
        <v>0</v>
      </c>
      <c r="AK262" s="6">
        <f t="shared" si="63"/>
        <v>148.79999999999998</v>
      </c>
      <c r="AL262" s="6">
        <f t="shared" si="64"/>
        <v>74.399999999999991</v>
      </c>
      <c r="AM262" s="6">
        <f t="shared" si="65"/>
        <v>148.79999999999998</v>
      </c>
      <c r="AN262" s="6">
        <v>1520</v>
      </c>
      <c r="AO262" s="6">
        <v>827</v>
      </c>
      <c r="AP262" s="6">
        <v>827</v>
      </c>
      <c r="AQ262" s="6">
        <v>827</v>
      </c>
      <c r="AR262" s="6">
        <v>827</v>
      </c>
      <c r="AS262" s="6">
        <v>827</v>
      </c>
      <c r="AT262" s="26">
        <v>3719</v>
      </c>
      <c r="AU262" s="15" t="s">
        <v>70</v>
      </c>
      <c r="AV262" s="15" t="s">
        <v>71</v>
      </c>
      <c r="AW262" s="39" t="str">
        <f t="shared" si="66"/>
        <v>G</v>
      </c>
      <c r="AX262" s="18">
        <f t="shared" si="67"/>
        <v>0</v>
      </c>
      <c r="AY262" s="20">
        <f t="shared" si="68"/>
        <v>103</v>
      </c>
      <c r="AZ262" s="34">
        <v>0</v>
      </c>
      <c r="BA262" s="35">
        <f t="shared" si="69"/>
        <v>0</v>
      </c>
    </row>
    <row r="263" spans="1:53" ht="16.5" customHeight="1" x14ac:dyDescent="0.2">
      <c r="A263">
        <v>1008</v>
      </c>
      <c r="B263" s="13" t="str">
        <f t="shared" si="56"/>
        <v>Normal</v>
      </c>
      <c r="C263" s="14" t="s">
        <v>329</v>
      </c>
      <c r="D263" s="15" t="s">
        <v>327</v>
      </c>
      <c r="E263" s="16">
        <f t="shared" si="57"/>
        <v>0</v>
      </c>
      <c r="F263" s="17" t="str">
        <f t="shared" si="58"/>
        <v>--</v>
      </c>
      <c r="G263" s="17">
        <f t="shared" si="59"/>
        <v>0</v>
      </c>
      <c r="H263" s="17" t="str">
        <f t="shared" si="60"/>
        <v>--</v>
      </c>
      <c r="I263" s="37">
        <f>IFERROR(VLOOKUP(C263,LastWeek!B:Q,8,FALSE),"")</f>
        <v>0</v>
      </c>
      <c r="J263" s="18">
        <v>0</v>
      </c>
      <c r="K263" s="18">
        <v>0</v>
      </c>
      <c r="L263" s="37">
        <f>IFERROR(VLOOKUP(C263,LastWeek!B:Q,11,FALSE),"")</f>
        <v>0</v>
      </c>
      <c r="M263" s="18">
        <v>0</v>
      </c>
      <c r="N263" s="19" t="s">
        <v>69</v>
      </c>
      <c r="O263" s="20" t="str">
        <f>IFERROR(VLOOKUP(C263,LastWeek!B:Q,13,FALSE),"")</f>
        <v>MP</v>
      </c>
      <c r="P263" s="16" t="str">
        <f>IFERROR(VLOOKUP(C263,LastWeek!B:Q,14,FALSE),"")</f>
        <v>Checking</v>
      </c>
      <c r="Q263" s="16" t="str">
        <f>IFERROR(VLOOKUP(C263,LastWeek!B:Q,15,FALSE),"")</f>
        <v>Sales</v>
      </c>
      <c r="R263" s="16"/>
      <c r="S263" s="38" t="str">
        <f>IFERROR(VLOOKUP(C263,LastWeek!B:Q,16,FALSE),"")</f>
        <v>customer no demand</v>
      </c>
      <c r="T263" s="18">
        <v>0</v>
      </c>
      <c r="U263" s="18">
        <v>0</v>
      </c>
      <c r="V263" s="18">
        <v>0</v>
      </c>
      <c r="W263" s="18">
        <v>0</v>
      </c>
      <c r="X263" s="21">
        <v>0</v>
      </c>
      <c r="Y263" s="17">
        <v>0</v>
      </c>
      <c r="Z263" s="22" t="s">
        <v>66</v>
      </c>
      <c r="AA263" s="21">
        <v>119</v>
      </c>
      <c r="AB263" s="18">
        <v>0</v>
      </c>
      <c r="AC263" s="23" t="s">
        <v>86</v>
      </c>
      <c r="AD263" s="24" t="str">
        <f t="shared" si="61"/>
        <v>E</v>
      </c>
      <c r="AE263" s="18">
        <v>0</v>
      </c>
      <c r="AF263" s="18">
        <v>0</v>
      </c>
      <c r="AG263" s="18">
        <v>0</v>
      </c>
      <c r="AH263" s="18">
        <v>0</v>
      </c>
      <c r="AI263" s="25">
        <v>4.0599999999999997E-2</v>
      </c>
      <c r="AJ263" s="6">
        <f t="shared" si="62"/>
        <v>0</v>
      </c>
      <c r="AK263" s="6">
        <f t="shared" si="63"/>
        <v>0</v>
      </c>
      <c r="AL263" s="6">
        <f t="shared" si="64"/>
        <v>0</v>
      </c>
      <c r="AM263" s="6">
        <f t="shared" si="65"/>
        <v>0</v>
      </c>
      <c r="AN263" s="6" t="s">
        <v>66</v>
      </c>
      <c r="AO263" s="6" t="s">
        <v>66</v>
      </c>
      <c r="AP263" s="6" t="s">
        <v>66</v>
      </c>
      <c r="AQ263" s="6" t="s">
        <v>66</v>
      </c>
      <c r="AR263" s="6" t="s">
        <v>66</v>
      </c>
      <c r="AS263" s="6" t="s">
        <v>66</v>
      </c>
      <c r="AT263" s="26">
        <v>3719</v>
      </c>
      <c r="AU263" s="15" t="s">
        <v>70</v>
      </c>
      <c r="AV263" s="15" t="s">
        <v>71</v>
      </c>
      <c r="AW263" s="39" t="str">
        <f t="shared" si="66"/>
        <v>G</v>
      </c>
      <c r="AX263" s="18">
        <f t="shared" si="67"/>
        <v>0</v>
      </c>
      <c r="AY263" s="20">
        <f t="shared" si="68"/>
        <v>103</v>
      </c>
      <c r="AZ263" s="34">
        <v>0</v>
      </c>
      <c r="BA263" s="35">
        <f t="shared" si="69"/>
        <v>0</v>
      </c>
    </row>
    <row r="264" spans="1:53" ht="16.5" customHeight="1" x14ac:dyDescent="0.2">
      <c r="A264">
        <v>1079</v>
      </c>
      <c r="B264" s="13" t="str">
        <f t="shared" si="56"/>
        <v>OverStock</v>
      </c>
      <c r="C264" s="14" t="s">
        <v>330</v>
      </c>
      <c r="D264" s="15" t="s">
        <v>327</v>
      </c>
      <c r="E264" s="16">
        <f t="shared" si="57"/>
        <v>10.8</v>
      </c>
      <c r="F264" s="17">
        <f t="shared" si="58"/>
        <v>11.3</v>
      </c>
      <c r="G264" s="17">
        <f t="shared" si="59"/>
        <v>6.2</v>
      </c>
      <c r="H264" s="17">
        <f t="shared" si="60"/>
        <v>6.5</v>
      </c>
      <c r="I264" s="37">
        <f>IFERROR(VLOOKUP(C264,LastWeek!B:Q,8,FALSE),"")</f>
        <v>15000</v>
      </c>
      <c r="J264" s="18">
        <v>9000</v>
      </c>
      <c r="K264" s="18">
        <v>9000</v>
      </c>
      <c r="L264" s="37">
        <f>IFERROR(VLOOKUP(C264,LastWeek!B:Q,11,FALSE),"")</f>
        <v>9611</v>
      </c>
      <c r="M264" s="18">
        <v>15611</v>
      </c>
      <c r="N264" s="19" t="s">
        <v>69</v>
      </c>
      <c r="O264" s="20" t="str">
        <f>IFERROR(VLOOKUP(C264,LastWeek!B:Q,13,FALSE),"")</f>
        <v>MP</v>
      </c>
      <c r="P264" s="16" t="str">
        <f>IFERROR(VLOOKUP(C264,LastWeek!B:Q,14,FALSE),"")</f>
        <v>Checking</v>
      </c>
      <c r="Q264" s="16" t="str">
        <f>IFERROR(VLOOKUP(C264,LastWeek!B:Q,15,FALSE),"")</f>
        <v>Sales</v>
      </c>
      <c r="R264" s="16"/>
      <c r="S264" s="38" t="str">
        <f>IFERROR(VLOOKUP(C264,LastWeek!B:Q,16,FALSE),"")</f>
        <v>FCST: 6K/M</v>
      </c>
      <c r="T264" s="18">
        <v>6000</v>
      </c>
      <c r="U264" s="18">
        <v>3000</v>
      </c>
      <c r="V264" s="18">
        <v>6611</v>
      </c>
      <c r="W264" s="18">
        <v>0</v>
      </c>
      <c r="X264" s="21">
        <v>24611</v>
      </c>
      <c r="Y264" s="17">
        <v>17</v>
      </c>
      <c r="Z264" s="22">
        <v>17.8</v>
      </c>
      <c r="AA264" s="21">
        <v>1449</v>
      </c>
      <c r="AB264" s="18">
        <v>1384</v>
      </c>
      <c r="AC264" s="23">
        <v>1</v>
      </c>
      <c r="AD264" s="24">
        <f t="shared" si="61"/>
        <v>100</v>
      </c>
      <c r="AE264" s="18">
        <v>8858</v>
      </c>
      <c r="AF264" s="18">
        <v>1352</v>
      </c>
      <c r="AG264" s="18">
        <v>5681</v>
      </c>
      <c r="AH264" s="18">
        <v>5305</v>
      </c>
      <c r="AI264" s="25">
        <v>4.6600000000000003E-2</v>
      </c>
      <c r="AJ264" s="6">
        <f t="shared" si="62"/>
        <v>419.40000000000003</v>
      </c>
      <c r="AK264" s="6">
        <f t="shared" si="63"/>
        <v>727.47260000000006</v>
      </c>
      <c r="AL264" s="6">
        <f t="shared" si="64"/>
        <v>447.87260000000003</v>
      </c>
      <c r="AM264" s="6">
        <f t="shared" si="65"/>
        <v>1146.8726000000001</v>
      </c>
      <c r="AN264" s="6">
        <v>3564</v>
      </c>
      <c r="AO264" s="6">
        <v>3479</v>
      </c>
      <c r="AP264" s="6">
        <v>3479</v>
      </c>
      <c r="AQ264" s="6">
        <v>3479</v>
      </c>
      <c r="AR264" s="6">
        <v>3479</v>
      </c>
      <c r="AS264" s="6">
        <v>3479</v>
      </c>
      <c r="AT264" s="26">
        <v>3719</v>
      </c>
      <c r="AU264" s="15" t="s">
        <v>70</v>
      </c>
      <c r="AV264" s="15" t="s">
        <v>71</v>
      </c>
      <c r="AW264" s="39" t="str">
        <f t="shared" si="66"/>
        <v>G</v>
      </c>
      <c r="AX264" s="18">
        <f t="shared" si="67"/>
        <v>0</v>
      </c>
      <c r="AY264" s="20">
        <f t="shared" si="68"/>
        <v>103</v>
      </c>
      <c r="AZ264" s="34">
        <v>0</v>
      </c>
      <c r="BA264" s="35">
        <f t="shared" si="69"/>
        <v>0</v>
      </c>
    </row>
    <row r="265" spans="1:53" ht="16.5" customHeight="1" x14ac:dyDescent="0.2">
      <c r="A265">
        <v>1009</v>
      </c>
      <c r="B265" s="13" t="str">
        <f t="shared" si="56"/>
        <v>OverStock</v>
      </c>
      <c r="C265" s="14" t="s">
        <v>331</v>
      </c>
      <c r="D265" s="15" t="s">
        <v>327</v>
      </c>
      <c r="E265" s="16">
        <f t="shared" si="57"/>
        <v>3.9</v>
      </c>
      <c r="F265" s="17">
        <f t="shared" si="58"/>
        <v>3.3</v>
      </c>
      <c r="G265" s="17">
        <f t="shared" si="59"/>
        <v>12.2</v>
      </c>
      <c r="H265" s="17">
        <f t="shared" si="60"/>
        <v>10.199999999999999</v>
      </c>
      <c r="I265" s="37">
        <f>IFERROR(VLOOKUP(C265,LastWeek!B:Q,8,FALSE),"")</f>
        <v>120000</v>
      </c>
      <c r="J265" s="18">
        <v>186000</v>
      </c>
      <c r="K265" s="18">
        <v>186000</v>
      </c>
      <c r="L265" s="37">
        <f>IFERROR(VLOOKUP(C265,LastWeek!B:Q,11,FALSE),"")</f>
        <v>83746</v>
      </c>
      <c r="M265" s="18">
        <v>59746</v>
      </c>
      <c r="N265" s="19" t="s">
        <v>69</v>
      </c>
      <c r="O265" s="20" t="str">
        <f>IFERROR(VLOOKUP(C265,LastWeek!B:Q,13,FALSE),"")</f>
        <v>MP</v>
      </c>
      <c r="P265" s="16" t="str">
        <f>IFERROR(VLOOKUP(C265,LastWeek!B:Q,14,FALSE),"")</f>
        <v>Checking</v>
      </c>
      <c r="Q265" s="16" t="str">
        <f>IFERROR(VLOOKUP(C265,LastWeek!B:Q,15,FALSE),"")</f>
        <v>Sales</v>
      </c>
      <c r="R265" s="16"/>
      <c r="S265" s="38" t="str">
        <f>IFERROR(VLOOKUP(C265,LastWeek!B:Q,16,FALSE),"")</f>
        <v>FCST:50K/M</v>
      </c>
      <c r="T265" s="18">
        <v>0</v>
      </c>
      <c r="U265" s="18">
        <v>42000</v>
      </c>
      <c r="V265" s="18">
        <v>17746</v>
      </c>
      <c r="W265" s="18">
        <v>0</v>
      </c>
      <c r="X265" s="21">
        <v>245746</v>
      </c>
      <c r="Y265" s="17">
        <v>18.5</v>
      </c>
      <c r="Z265" s="22">
        <v>15.4</v>
      </c>
      <c r="AA265" s="21">
        <v>15221</v>
      </c>
      <c r="AB265" s="18">
        <v>18237</v>
      </c>
      <c r="AC265" s="23">
        <v>1.2</v>
      </c>
      <c r="AD265" s="24">
        <f t="shared" si="61"/>
        <v>100</v>
      </c>
      <c r="AE265" s="18">
        <v>120812</v>
      </c>
      <c r="AF265" s="18">
        <v>17445</v>
      </c>
      <c r="AG265" s="18">
        <v>88470</v>
      </c>
      <c r="AH265" s="18">
        <v>15456</v>
      </c>
      <c r="AI265" s="25">
        <v>4.7600000000000003E-2</v>
      </c>
      <c r="AJ265" s="6">
        <f t="shared" si="62"/>
        <v>8853.6</v>
      </c>
      <c r="AK265" s="6">
        <f t="shared" si="63"/>
        <v>2843.9096000000004</v>
      </c>
      <c r="AL265" s="6">
        <f t="shared" si="64"/>
        <v>2843.9096000000004</v>
      </c>
      <c r="AM265" s="6">
        <f t="shared" si="65"/>
        <v>11697.509600000001</v>
      </c>
      <c r="AN265" s="6">
        <v>51000</v>
      </c>
      <c r="AO265" s="6">
        <v>78731</v>
      </c>
      <c r="AP265" s="6">
        <v>78731</v>
      </c>
      <c r="AQ265" s="6">
        <v>78731</v>
      </c>
      <c r="AR265" s="6">
        <v>78731</v>
      </c>
      <c r="AS265" s="6">
        <v>78731</v>
      </c>
      <c r="AT265" s="26">
        <v>3719</v>
      </c>
      <c r="AU265" s="15" t="s">
        <v>70</v>
      </c>
      <c r="AV265" s="15" t="s">
        <v>71</v>
      </c>
      <c r="AW265" s="39" t="str">
        <f t="shared" si="66"/>
        <v>G</v>
      </c>
      <c r="AX265" s="18">
        <f t="shared" si="67"/>
        <v>0</v>
      </c>
      <c r="AY265" s="20">
        <f t="shared" si="68"/>
        <v>103</v>
      </c>
      <c r="AZ265" s="34">
        <v>36000</v>
      </c>
      <c r="BA265" s="35">
        <f t="shared" si="69"/>
        <v>1713.6000000000001</v>
      </c>
    </row>
    <row r="266" spans="1:53" ht="16.5" customHeight="1" x14ac:dyDescent="0.2">
      <c r="A266">
        <v>5130</v>
      </c>
      <c r="B266" s="13" t="str">
        <f t="shared" si="56"/>
        <v>OverStock</v>
      </c>
      <c r="C266" s="14" t="s">
        <v>332</v>
      </c>
      <c r="D266" s="15" t="s">
        <v>327</v>
      </c>
      <c r="E266" s="16">
        <f t="shared" si="57"/>
        <v>17.600000000000001</v>
      </c>
      <c r="F266" s="17">
        <f t="shared" si="58"/>
        <v>15.7</v>
      </c>
      <c r="G266" s="17">
        <f t="shared" si="59"/>
        <v>0</v>
      </c>
      <c r="H266" s="17">
        <f t="shared" si="60"/>
        <v>0</v>
      </c>
      <c r="I266" s="37">
        <f>IFERROR(VLOOKUP(C266,LastWeek!B:Q,8,FALSE),"")</f>
        <v>9000</v>
      </c>
      <c r="J266" s="18">
        <v>0</v>
      </c>
      <c r="K266" s="18">
        <v>0</v>
      </c>
      <c r="L266" s="37">
        <f>IFERROR(VLOOKUP(C266,LastWeek!B:Q,11,FALSE),"")</f>
        <v>18467</v>
      </c>
      <c r="M266" s="18">
        <v>42467</v>
      </c>
      <c r="N266" s="19" t="s">
        <v>69</v>
      </c>
      <c r="O266" s="20" t="str">
        <f>IFERROR(VLOOKUP(C266,LastWeek!B:Q,13,FALSE),"")</f>
        <v>MP</v>
      </c>
      <c r="P266" s="16" t="str">
        <f>IFERROR(VLOOKUP(C266,LastWeek!B:Q,14,FALSE),"")</f>
        <v>Checking</v>
      </c>
      <c r="Q266" s="16" t="str">
        <f>IFERROR(VLOOKUP(C266,LastWeek!B:Q,15,FALSE),"")</f>
        <v>Sales</v>
      </c>
      <c r="R266" s="16"/>
      <c r="S266" s="38" t="str">
        <f>IFERROR(VLOOKUP(C266,LastWeek!B:Q,16,FALSE),"")</f>
        <v>FCST:12K/M</v>
      </c>
      <c r="T266" s="18">
        <v>36000</v>
      </c>
      <c r="U266" s="18">
        <v>0</v>
      </c>
      <c r="V266" s="18">
        <v>6467</v>
      </c>
      <c r="W266" s="18">
        <v>0</v>
      </c>
      <c r="X266" s="21">
        <v>42467</v>
      </c>
      <c r="Y266" s="17">
        <v>17.600000000000001</v>
      </c>
      <c r="Z266" s="22">
        <v>15.7</v>
      </c>
      <c r="AA266" s="21">
        <v>2416</v>
      </c>
      <c r="AB266" s="18">
        <v>2706</v>
      </c>
      <c r="AC266" s="23">
        <v>1.1000000000000001</v>
      </c>
      <c r="AD266" s="24">
        <f t="shared" si="61"/>
        <v>100</v>
      </c>
      <c r="AE266" s="18">
        <v>11808</v>
      </c>
      <c r="AF266" s="18">
        <v>7890</v>
      </c>
      <c r="AG266" s="18">
        <v>8664</v>
      </c>
      <c r="AH266" s="18">
        <v>9540</v>
      </c>
      <c r="AI266" s="25">
        <v>5.57E-2</v>
      </c>
      <c r="AJ266" s="6">
        <f t="shared" si="62"/>
        <v>0</v>
      </c>
      <c r="AK266" s="6">
        <f t="shared" si="63"/>
        <v>2365.4119000000001</v>
      </c>
      <c r="AL266" s="6">
        <f t="shared" si="64"/>
        <v>360.21190000000001</v>
      </c>
      <c r="AM266" s="6">
        <f t="shared" si="65"/>
        <v>2365.4119000000001</v>
      </c>
      <c r="AN266" s="6">
        <v>3928</v>
      </c>
      <c r="AO266" s="6">
        <v>7890</v>
      </c>
      <c r="AP266" s="6">
        <v>7890</v>
      </c>
      <c r="AQ266" s="6">
        <v>7890</v>
      </c>
      <c r="AR266" s="6">
        <v>7890</v>
      </c>
      <c r="AS266" s="6">
        <v>7890</v>
      </c>
      <c r="AT266" s="26">
        <v>3719</v>
      </c>
      <c r="AU266" s="15" t="s">
        <v>70</v>
      </c>
      <c r="AV266" s="15" t="s">
        <v>71</v>
      </c>
      <c r="AW266" s="39" t="str">
        <f t="shared" si="66"/>
        <v>G</v>
      </c>
      <c r="AX266" s="18">
        <f t="shared" si="67"/>
        <v>0</v>
      </c>
      <c r="AY266" s="20">
        <f t="shared" si="68"/>
        <v>103</v>
      </c>
      <c r="AZ266" s="34">
        <v>0</v>
      </c>
      <c r="BA266" s="35">
        <f t="shared" si="69"/>
        <v>0</v>
      </c>
    </row>
    <row r="267" spans="1:53" ht="16.5" customHeight="1" x14ac:dyDescent="0.2">
      <c r="A267">
        <v>3284</v>
      </c>
      <c r="B267" s="13" t="str">
        <f t="shared" si="56"/>
        <v>OverStock</v>
      </c>
      <c r="C267" s="14" t="s">
        <v>333</v>
      </c>
      <c r="D267" s="15" t="s">
        <v>327</v>
      </c>
      <c r="E267" s="16">
        <f t="shared" si="57"/>
        <v>8.6999999999999993</v>
      </c>
      <c r="F267" s="17">
        <f t="shared" si="58"/>
        <v>6.9</v>
      </c>
      <c r="G267" s="17">
        <f t="shared" si="59"/>
        <v>12</v>
      </c>
      <c r="H267" s="17">
        <f t="shared" si="60"/>
        <v>9.6</v>
      </c>
      <c r="I267" s="37">
        <f>IFERROR(VLOOKUP(C267,LastWeek!B:Q,8,FALSE),"")</f>
        <v>66000</v>
      </c>
      <c r="J267" s="18">
        <v>108000</v>
      </c>
      <c r="K267" s="18">
        <v>108000</v>
      </c>
      <c r="L267" s="37">
        <f>IFERROR(VLOOKUP(C267,LastWeek!B:Q,11,FALSE),"")</f>
        <v>39310</v>
      </c>
      <c r="M267" s="18">
        <v>78310</v>
      </c>
      <c r="N267" s="19" t="s">
        <v>69</v>
      </c>
      <c r="O267" s="20" t="str">
        <f>IFERROR(VLOOKUP(C267,LastWeek!B:Q,13,FALSE),"")</f>
        <v>MP</v>
      </c>
      <c r="P267" s="16" t="str">
        <f>IFERROR(VLOOKUP(C267,LastWeek!B:Q,14,FALSE),"")</f>
        <v>Checking</v>
      </c>
      <c r="Q267" s="16" t="str">
        <f>IFERROR(VLOOKUP(C267,LastWeek!B:Q,15,FALSE),"")</f>
        <v>Sales</v>
      </c>
      <c r="R267" s="16"/>
      <c r="S267" s="38" t="str">
        <f>IFERROR(VLOOKUP(C267,LastWeek!B:Q,16,FALSE),"")</f>
        <v>fCST:30K/M</v>
      </c>
      <c r="T267" s="18">
        <v>24000</v>
      </c>
      <c r="U267" s="18">
        <v>45000</v>
      </c>
      <c r="V267" s="18">
        <v>9310</v>
      </c>
      <c r="W267" s="18">
        <v>0</v>
      </c>
      <c r="X267" s="21">
        <v>186310</v>
      </c>
      <c r="Y267" s="17">
        <v>20.7</v>
      </c>
      <c r="Z267" s="22">
        <v>16.5</v>
      </c>
      <c r="AA267" s="21">
        <v>8995</v>
      </c>
      <c r="AB267" s="18">
        <v>11279</v>
      </c>
      <c r="AC267" s="23">
        <v>1.3</v>
      </c>
      <c r="AD267" s="24">
        <f t="shared" si="61"/>
        <v>100</v>
      </c>
      <c r="AE267" s="18">
        <v>83094</v>
      </c>
      <c r="AF267" s="18">
        <v>7033</v>
      </c>
      <c r="AG267" s="18">
        <v>56944</v>
      </c>
      <c r="AH267" s="18">
        <v>4872</v>
      </c>
      <c r="AI267" s="25">
        <v>6.0400000000000002E-2</v>
      </c>
      <c r="AJ267" s="6">
        <f t="shared" si="62"/>
        <v>6523.2</v>
      </c>
      <c r="AK267" s="6">
        <f t="shared" si="63"/>
        <v>4729.924</v>
      </c>
      <c r="AL267" s="6">
        <f t="shared" si="64"/>
        <v>3280.3240000000001</v>
      </c>
      <c r="AM267" s="6">
        <f t="shared" si="65"/>
        <v>11253.124</v>
      </c>
      <c r="AN267" s="6">
        <v>30000</v>
      </c>
      <c r="AO267" s="6">
        <v>48983</v>
      </c>
      <c r="AP267" s="6">
        <v>48983</v>
      </c>
      <c r="AQ267" s="6">
        <v>48983</v>
      </c>
      <c r="AR267" s="6">
        <v>48983</v>
      </c>
      <c r="AS267" s="6">
        <v>48983</v>
      </c>
      <c r="AT267" s="26">
        <v>3719</v>
      </c>
      <c r="AU267" s="15" t="s">
        <v>70</v>
      </c>
      <c r="AV267" s="15" t="s">
        <v>71</v>
      </c>
      <c r="AW267" s="39" t="str">
        <f t="shared" si="66"/>
        <v>G</v>
      </c>
      <c r="AX267" s="18">
        <f t="shared" si="67"/>
        <v>0</v>
      </c>
      <c r="AY267" s="20">
        <f t="shared" si="68"/>
        <v>103</v>
      </c>
      <c r="AZ267" s="34">
        <v>0</v>
      </c>
      <c r="BA267" s="35">
        <f t="shared" si="69"/>
        <v>0</v>
      </c>
    </row>
    <row r="268" spans="1:53" ht="16.5" customHeight="1" x14ac:dyDescent="0.2">
      <c r="A268">
        <v>1076</v>
      </c>
      <c r="B268" s="13" t="str">
        <f t="shared" si="56"/>
        <v>FCST</v>
      </c>
      <c r="C268" s="14" t="s">
        <v>335</v>
      </c>
      <c r="D268" s="15" t="s">
        <v>327</v>
      </c>
      <c r="E268" s="16" t="str">
        <f t="shared" si="57"/>
        <v>前八週無拉料</v>
      </c>
      <c r="F268" s="17">
        <f t="shared" si="58"/>
        <v>90.4</v>
      </c>
      <c r="G268" s="17" t="str">
        <f t="shared" si="59"/>
        <v>--</v>
      </c>
      <c r="H268" s="17">
        <f t="shared" si="60"/>
        <v>0</v>
      </c>
      <c r="I268" s="37">
        <f>IFERROR(VLOOKUP(C268,LastWeek!B:Q,8,FALSE),"")</f>
        <v>0</v>
      </c>
      <c r="J268" s="18">
        <v>0</v>
      </c>
      <c r="K268" s="18">
        <v>0</v>
      </c>
      <c r="L268" s="37">
        <f>IFERROR(VLOOKUP(C268,LastWeek!B:Q,11,FALSE),"")</f>
        <v>3075</v>
      </c>
      <c r="M268" s="18">
        <v>3075</v>
      </c>
      <c r="N268" s="19" t="s">
        <v>69</v>
      </c>
      <c r="O268" s="20" t="str">
        <f>IFERROR(VLOOKUP(C268,LastWeek!B:Q,13,FALSE),"")</f>
        <v>MP</v>
      </c>
      <c r="P268" s="16" t="str">
        <f>IFERROR(VLOOKUP(C268,LastWeek!B:Q,14,FALSE),"")</f>
        <v>Checking</v>
      </c>
      <c r="Q268" s="16" t="str">
        <f>IFERROR(VLOOKUP(C268,LastWeek!B:Q,15,FALSE),"")</f>
        <v>Sales</v>
      </c>
      <c r="R268" s="16"/>
      <c r="S268" s="38" t="str">
        <f>IFERROR(VLOOKUP(C268,LastWeek!B:Q,16,FALSE),"")</f>
        <v>FCST:3K/Y</v>
      </c>
      <c r="T268" s="18">
        <v>3000</v>
      </c>
      <c r="U268" s="18">
        <v>0</v>
      </c>
      <c r="V268" s="18">
        <v>75</v>
      </c>
      <c r="W268" s="18">
        <v>0</v>
      </c>
      <c r="X268" s="21">
        <v>3075</v>
      </c>
      <c r="Y268" s="17" t="s">
        <v>66</v>
      </c>
      <c r="Z268" s="22">
        <v>90.4</v>
      </c>
      <c r="AA268" s="21">
        <v>0</v>
      </c>
      <c r="AB268" s="18">
        <v>34</v>
      </c>
      <c r="AC268" s="23" t="s">
        <v>82</v>
      </c>
      <c r="AD268" s="24" t="str">
        <f t="shared" si="61"/>
        <v>F</v>
      </c>
      <c r="AE268" s="18">
        <v>30</v>
      </c>
      <c r="AF268" s="18">
        <v>190</v>
      </c>
      <c r="AG268" s="18">
        <v>250</v>
      </c>
      <c r="AH268" s="18">
        <v>390</v>
      </c>
      <c r="AI268" s="25">
        <v>7.9899999999999999E-2</v>
      </c>
      <c r="AJ268" s="6">
        <f t="shared" si="62"/>
        <v>0</v>
      </c>
      <c r="AK268" s="6">
        <f t="shared" si="63"/>
        <v>245.6925</v>
      </c>
      <c r="AL268" s="6">
        <f t="shared" si="64"/>
        <v>5.9924999999999997</v>
      </c>
      <c r="AM268" s="6">
        <f t="shared" si="65"/>
        <v>245.6925</v>
      </c>
      <c r="AN268" s="6">
        <v>0</v>
      </c>
      <c r="AO268" s="6">
        <v>250</v>
      </c>
      <c r="AP268" s="6">
        <v>250</v>
      </c>
      <c r="AQ268" s="6">
        <v>250</v>
      </c>
      <c r="AR268" s="6">
        <v>250</v>
      </c>
      <c r="AS268" s="6">
        <v>250</v>
      </c>
      <c r="AT268" s="26">
        <v>3719</v>
      </c>
      <c r="AU268" s="15" t="s">
        <v>70</v>
      </c>
      <c r="AV268" s="15" t="s">
        <v>71</v>
      </c>
      <c r="AW268" s="39" t="str">
        <f t="shared" si="66"/>
        <v>G</v>
      </c>
      <c r="AX268" s="18">
        <f t="shared" si="67"/>
        <v>0</v>
      </c>
      <c r="AY268" s="20">
        <f t="shared" si="68"/>
        <v>103</v>
      </c>
      <c r="AZ268" s="34">
        <v>0</v>
      </c>
      <c r="BA268" s="35">
        <f t="shared" si="69"/>
        <v>0</v>
      </c>
    </row>
    <row r="269" spans="1:53" ht="16.5" customHeight="1" x14ac:dyDescent="0.2">
      <c r="A269">
        <v>1010</v>
      </c>
      <c r="B269" s="13" t="str">
        <f t="shared" si="56"/>
        <v>OverStock</v>
      </c>
      <c r="C269" s="14" t="s">
        <v>336</v>
      </c>
      <c r="D269" s="15" t="s">
        <v>327</v>
      </c>
      <c r="E269" s="16">
        <f t="shared" si="57"/>
        <v>31.2</v>
      </c>
      <c r="F269" s="17">
        <f t="shared" si="58"/>
        <v>43.6</v>
      </c>
      <c r="G269" s="17">
        <f t="shared" si="59"/>
        <v>0</v>
      </c>
      <c r="H269" s="17">
        <f t="shared" si="60"/>
        <v>0</v>
      </c>
      <c r="I269" s="37">
        <f>IFERROR(VLOOKUP(C269,LastWeek!B:Q,8,FALSE),"")</f>
        <v>0</v>
      </c>
      <c r="J269" s="18">
        <v>0</v>
      </c>
      <c r="K269" s="18">
        <v>0</v>
      </c>
      <c r="L269" s="37">
        <f>IFERROR(VLOOKUP(C269,LastWeek!B:Q,11,FALSE),"")</f>
        <v>2964</v>
      </c>
      <c r="M269" s="18">
        <v>2964</v>
      </c>
      <c r="N269" s="19" t="s">
        <v>69</v>
      </c>
      <c r="O269" s="20" t="str">
        <f>IFERROR(VLOOKUP(C269,LastWeek!B:Q,13,FALSE),"")</f>
        <v>MP</v>
      </c>
      <c r="P269" s="16" t="str">
        <f>IFERROR(VLOOKUP(C269,LastWeek!B:Q,14,FALSE),"")</f>
        <v>Checking</v>
      </c>
      <c r="Q269" s="16" t="str">
        <f>IFERROR(VLOOKUP(C269,LastWeek!B:Q,15,FALSE),"")</f>
        <v>Sales</v>
      </c>
      <c r="R269" s="16"/>
      <c r="S269" s="38" t="str">
        <f>IFERROR(VLOOKUP(C269,LastWeek!B:Q,16,FALSE),"")</f>
        <v>FCST:45K/M</v>
      </c>
      <c r="T269" s="18">
        <v>0</v>
      </c>
      <c r="U269" s="18">
        <v>1831</v>
      </c>
      <c r="V269" s="18">
        <v>1133</v>
      </c>
      <c r="W269" s="18">
        <v>0</v>
      </c>
      <c r="X269" s="21">
        <v>2964</v>
      </c>
      <c r="Y269" s="17">
        <v>31.2</v>
      </c>
      <c r="Z269" s="22">
        <v>43.6</v>
      </c>
      <c r="AA269" s="21">
        <v>95</v>
      </c>
      <c r="AB269" s="18">
        <v>68</v>
      </c>
      <c r="AC269" s="23">
        <v>0.7</v>
      </c>
      <c r="AD269" s="24">
        <f t="shared" si="61"/>
        <v>100</v>
      </c>
      <c r="AE269" s="18">
        <v>410</v>
      </c>
      <c r="AF269" s="18">
        <v>0</v>
      </c>
      <c r="AG269" s="18">
        <v>600</v>
      </c>
      <c r="AH269" s="18">
        <v>800</v>
      </c>
      <c r="AI269" s="25">
        <v>8.7900000000000006E-2</v>
      </c>
      <c r="AJ269" s="6">
        <f t="shared" si="62"/>
        <v>0</v>
      </c>
      <c r="AK269" s="6">
        <f t="shared" si="63"/>
        <v>260.53560000000004</v>
      </c>
      <c r="AL269" s="6">
        <f t="shared" si="64"/>
        <v>260.53560000000004</v>
      </c>
      <c r="AM269" s="6">
        <f t="shared" si="65"/>
        <v>260.53560000000004</v>
      </c>
      <c r="AN269" s="6">
        <v>800</v>
      </c>
      <c r="AO269" s="6">
        <v>410</v>
      </c>
      <c r="AP269" s="6">
        <v>410</v>
      </c>
      <c r="AQ269" s="6">
        <v>410</v>
      </c>
      <c r="AR269" s="6">
        <v>410</v>
      </c>
      <c r="AS269" s="6">
        <v>410</v>
      </c>
      <c r="AT269" s="26">
        <v>3719</v>
      </c>
      <c r="AU269" s="15" t="s">
        <v>70</v>
      </c>
      <c r="AV269" s="15" t="s">
        <v>71</v>
      </c>
      <c r="AW269" s="39" t="str">
        <f t="shared" si="66"/>
        <v>G</v>
      </c>
      <c r="AX269" s="18">
        <f t="shared" si="67"/>
        <v>0</v>
      </c>
      <c r="AY269" s="20">
        <f t="shared" si="68"/>
        <v>103</v>
      </c>
      <c r="AZ269" s="34">
        <v>0</v>
      </c>
      <c r="BA269" s="35">
        <f t="shared" si="69"/>
        <v>0</v>
      </c>
    </row>
    <row r="270" spans="1:53" ht="16.5" customHeight="1" x14ac:dyDescent="0.2">
      <c r="A270">
        <v>9617</v>
      </c>
      <c r="B270" s="13" t="str">
        <f t="shared" si="56"/>
        <v>Normal</v>
      </c>
      <c r="C270" s="14" t="s">
        <v>337</v>
      </c>
      <c r="D270" s="15" t="s">
        <v>327</v>
      </c>
      <c r="E270" s="16">
        <f t="shared" si="57"/>
        <v>5.8</v>
      </c>
      <c r="F270" s="17">
        <f t="shared" si="58"/>
        <v>11.7</v>
      </c>
      <c r="G270" s="17">
        <f t="shared" si="59"/>
        <v>0</v>
      </c>
      <c r="H270" s="17">
        <f t="shared" si="60"/>
        <v>0</v>
      </c>
      <c r="I270" s="37">
        <f>IFERROR(VLOOKUP(C270,LastWeek!B:Q,8,FALSE),"")</f>
        <v>3000</v>
      </c>
      <c r="J270" s="18">
        <v>0</v>
      </c>
      <c r="K270" s="18">
        <v>0</v>
      </c>
      <c r="L270" s="37">
        <f>IFERROR(VLOOKUP(C270,LastWeek!B:Q,11,FALSE),"")</f>
        <v>3412</v>
      </c>
      <c r="M270" s="18">
        <v>6412</v>
      </c>
      <c r="N270" s="19" t="s">
        <v>69</v>
      </c>
      <c r="O270" s="20" t="str">
        <f>IFERROR(VLOOKUP(C270,LastWeek!B:Q,13,FALSE),"")</f>
        <v>MP</v>
      </c>
      <c r="P270" s="16" t="str">
        <f>IFERROR(VLOOKUP(C270,LastWeek!B:Q,14,FALSE),"")</f>
        <v>Checking</v>
      </c>
      <c r="Q270" s="16" t="str">
        <f>IFERROR(VLOOKUP(C270,LastWeek!B:Q,15,FALSE),"")</f>
        <v>Sales</v>
      </c>
      <c r="R270" s="16"/>
      <c r="S270" s="38" t="str">
        <f>IFERROR(VLOOKUP(C270,LastWeek!B:Q,16,FALSE),"")</f>
        <v>FCSt:6K/M</v>
      </c>
      <c r="T270" s="18">
        <v>3000</v>
      </c>
      <c r="U270" s="18">
        <v>0</v>
      </c>
      <c r="V270" s="18">
        <v>3412</v>
      </c>
      <c r="W270" s="18">
        <v>0</v>
      </c>
      <c r="X270" s="21">
        <v>6412</v>
      </c>
      <c r="Y270" s="17">
        <v>11.3</v>
      </c>
      <c r="Z270" s="22">
        <v>22.7</v>
      </c>
      <c r="AA270" s="21">
        <v>1101</v>
      </c>
      <c r="AB270" s="18">
        <v>547</v>
      </c>
      <c r="AC270" s="23">
        <v>0.5</v>
      </c>
      <c r="AD270" s="24">
        <f t="shared" si="61"/>
        <v>100</v>
      </c>
      <c r="AE270" s="18">
        <v>2525</v>
      </c>
      <c r="AF270" s="18">
        <v>2400</v>
      </c>
      <c r="AG270" s="18">
        <v>3233</v>
      </c>
      <c r="AH270" s="18">
        <v>3200</v>
      </c>
      <c r="AI270" s="25">
        <v>0.1169</v>
      </c>
      <c r="AJ270" s="6">
        <f t="shared" si="62"/>
        <v>0</v>
      </c>
      <c r="AK270" s="6">
        <f t="shared" si="63"/>
        <v>749.56280000000004</v>
      </c>
      <c r="AL270" s="6">
        <f t="shared" si="64"/>
        <v>398.86279999999999</v>
      </c>
      <c r="AM270" s="6">
        <f t="shared" si="65"/>
        <v>749.56280000000004</v>
      </c>
      <c r="AN270" s="6">
        <v>2800</v>
      </c>
      <c r="AO270" s="6">
        <v>2500</v>
      </c>
      <c r="AP270" s="6">
        <v>2500</v>
      </c>
      <c r="AQ270" s="6">
        <v>2500</v>
      </c>
      <c r="AR270" s="6">
        <v>2500</v>
      </c>
      <c r="AS270" s="6">
        <v>2500</v>
      </c>
      <c r="AT270" s="26">
        <v>3719</v>
      </c>
      <c r="AU270" s="15" t="s">
        <v>70</v>
      </c>
      <c r="AV270" s="15" t="s">
        <v>71</v>
      </c>
      <c r="AW270" s="39" t="str">
        <f t="shared" si="66"/>
        <v>G</v>
      </c>
      <c r="AX270" s="18">
        <f t="shared" si="67"/>
        <v>0</v>
      </c>
      <c r="AY270" s="20">
        <f t="shared" si="68"/>
        <v>103</v>
      </c>
      <c r="AZ270" s="34">
        <v>6000</v>
      </c>
      <c r="BA270" s="35">
        <f t="shared" si="69"/>
        <v>701.4</v>
      </c>
    </row>
    <row r="271" spans="1:53" ht="16.5" customHeight="1" x14ac:dyDescent="0.2">
      <c r="A271">
        <v>6462</v>
      </c>
      <c r="B271" s="13" t="str">
        <f t="shared" si="56"/>
        <v>Normal</v>
      </c>
      <c r="C271" s="14" t="s">
        <v>338</v>
      </c>
      <c r="D271" s="15" t="s">
        <v>327</v>
      </c>
      <c r="E271" s="16">
        <f t="shared" si="57"/>
        <v>3.5</v>
      </c>
      <c r="F271" s="17">
        <f t="shared" si="58"/>
        <v>3.3</v>
      </c>
      <c r="G271" s="17">
        <f t="shared" si="59"/>
        <v>10.3</v>
      </c>
      <c r="H271" s="17">
        <f t="shared" si="60"/>
        <v>9.8000000000000007</v>
      </c>
      <c r="I271" s="37">
        <f>IFERROR(VLOOKUP(C271,LastWeek!B:Q,8,FALSE),"")</f>
        <v>123000</v>
      </c>
      <c r="J271" s="18">
        <v>84000</v>
      </c>
      <c r="K271" s="18">
        <v>84000</v>
      </c>
      <c r="L271" s="37">
        <f>IFERROR(VLOOKUP(C271,LastWeek!B:Q,11,FALSE),"")</f>
        <v>28199</v>
      </c>
      <c r="M271" s="18">
        <v>28199</v>
      </c>
      <c r="N271" s="19" t="s">
        <v>69</v>
      </c>
      <c r="O271" s="20" t="str">
        <f>IFERROR(VLOOKUP(C271,LastWeek!B:Q,13,FALSE),"")</f>
        <v>MP</v>
      </c>
      <c r="P271" s="16" t="str">
        <f>IFERROR(VLOOKUP(C271,LastWeek!B:Q,14,FALSE),"")</f>
        <v>Checking</v>
      </c>
      <c r="Q271" s="16" t="str">
        <f>IFERROR(VLOOKUP(C271,LastWeek!B:Q,15,FALSE),"")</f>
        <v>Sales</v>
      </c>
      <c r="R271" s="16"/>
      <c r="S271" s="38" t="str">
        <f>IFERROR(VLOOKUP(C271,LastWeek!B:Q,16,FALSE),"")</f>
        <v>FCSt:45K/M</v>
      </c>
      <c r="T271" s="18">
        <v>0</v>
      </c>
      <c r="U271" s="18">
        <v>0</v>
      </c>
      <c r="V271" s="18">
        <v>28199</v>
      </c>
      <c r="W271" s="18">
        <v>0</v>
      </c>
      <c r="X271" s="21">
        <v>112199</v>
      </c>
      <c r="Y271" s="17">
        <v>15.6</v>
      </c>
      <c r="Z271" s="22">
        <v>14.9</v>
      </c>
      <c r="AA271" s="21">
        <v>8167</v>
      </c>
      <c r="AB271" s="18">
        <v>8542</v>
      </c>
      <c r="AC271" s="23">
        <v>1</v>
      </c>
      <c r="AD271" s="24">
        <f t="shared" si="61"/>
        <v>100</v>
      </c>
      <c r="AE271" s="18">
        <v>54149</v>
      </c>
      <c r="AF271" s="18">
        <v>9001</v>
      </c>
      <c r="AG271" s="18">
        <v>34367</v>
      </c>
      <c r="AH271" s="18">
        <v>20145</v>
      </c>
      <c r="AI271" s="25">
        <v>6.2700000000000006E-2</v>
      </c>
      <c r="AJ271" s="6">
        <f t="shared" si="62"/>
        <v>5266.8</v>
      </c>
      <c r="AK271" s="6">
        <f t="shared" si="63"/>
        <v>1768.0773000000002</v>
      </c>
      <c r="AL271" s="6">
        <f t="shared" si="64"/>
        <v>1768.0773000000002</v>
      </c>
      <c r="AM271" s="6">
        <f t="shared" si="65"/>
        <v>7034.877300000001</v>
      </c>
      <c r="AN271" s="6">
        <v>22154</v>
      </c>
      <c r="AO271" s="6">
        <v>30986</v>
      </c>
      <c r="AP271" s="6">
        <v>30986</v>
      </c>
      <c r="AQ271" s="6">
        <v>30986</v>
      </c>
      <c r="AR271" s="6">
        <v>30986</v>
      </c>
      <c r="AS271" s="6">
        <v>30986</v>
      </c>
      <c r="AT271" s="26">
        <v>3719</v>
      </c>
      <c r="AU271" s="15" t="s">
        <v>70</v>
      </c>
      <c r="AV271" s="15" t="s">
        <v>71</v>
      </c>
      <c r="AW271" s="39" t="str">
        <f t="shared" si="66"/>
        <v>G</v>
      </c>
      <c r="AX271" s="18">
        <f t="shared" si="67"/>
        <v>0</v>
      </c>
      <c r="AY271" s="20">
        <f t="shared" si="68"/>
        <v>103</v>
      </c>
      <c r="AZ271" s="34">
        <v>15000</v>
      </c>
      <c r="BA271" s="35">
        <f t="shared" si="69"/>
        <v>940.50000000000011</v>
      </c>
    </row>
    <row r="272" spans="1:53" ht="16.5" customHeight="1" x14ac:dyDescent="0.2">
      <c r="A272">
        <v>6451</v>
      </c>
      <c r="B272" s="13" t="str">
        <f t="shared" si="56"/>
        <v>None</v>
      </c>
      <c r="C272" s="14" t="s">
        <v>339</v>
      </c>
      <c r="D272" s="15" t="s">
        <v>327</v>
      </c>
      <c r="E272" s="16" t="str">
        <f t="shared" si="57"/>
        <v>前八週無拉料</v>
      </c>
      <c r="F272" s="17" t="str">
        <f t="shared" si="58"/>
        <v>--</v>
      </c>
      <c r="G272" s="17" t="str">
        <f t="shared" si="59"/>
        <v>--</v>
      </c>
      <c r="H272" s="17" t="str">
        <f t="shared" si="60"/>
        <v>--</v>
      </c>
      <c r="I272" s="37">
        <f>IFERROR(VLOOKUP(C272,LastWeek!B:Q,8,FALSE),"")</f>
        <v>0</v>
      </c>
      <c r="J272" s="18">
        <v>0</v>
      </c>
      <c r="K272" s="18">
        <v>0</v>
      </c>
      <c r="L272" s="37">
        <f>IFERROR(VLOOKUP(C272,LastWeek!B:Q,11,FALSE),"")</f>
        <v>0</v>
      </c>
      <c r="M272" s="18">
        <v>0</v>
      </c>
      <c r="N272" s="19" t="s">
        <v>69</v>
      </c>
      <c r="O272" s="20" t="str">
        <f>IFERROR(VLOOKUP(C272,LastWeek!B:Q,13,FALSE),"")</f>
        <v>MP</v>
      </c>
      <c r="P272" s="16" t="str">
        <f>IFERROR(VLOOKUP(C272,LastWeek!B:Q,14,FALSE),"")</f>
        <v>Dead</v>
      </c>
      <c r="Q272" s="16" t="str">
        <f>IFERROR(VLOOKUP(C272,LastWeek!B:Q,15,FALSE),"")</f>
        <v>PM</v>
      </c>
      <c r="R272" s="16"/>
      <c r="S272" s="38" t="str">
        <f>IFERROR(VLOOKUP(C272,LastWeek!B:Q,16,FALSE),"")</f>
        <v xml:space="preserve">2016/12/05 , Project EOL , PM transfer to Wistron . </v>
      </c>
      <c r="T272" s="18">
        <v>0</v>
      </c>
      <c r="U272" s="18">
        <v>0</v>
      </c>
      <c r="V272" s="18">
        <v>0</v>
      </c>
      <c r="W272" s="18">
        <v>0</v>
      </c>
      <c r="X272" s="21">
        <v>0</v>
      </c>
      <c r="Y272" s="17" t="s">
        <v>66</v>
      </c>
      <c r="Z272" s="22" t="s">
        <v>66</v>
      </c>
      <c r="AA272" s="21">
        <v>0</v>
      </c>
      <c r="AB272" s="18" t="s">
        <v>66</v>
      </c>
      <c r="AC272" s="23" t="s">
        <v>86</v>
      </c>
      <c r="AD272" s="24" t="str">
        <f t="shared" si="61"/>
        <v>E</v>
      </c>
      <c r="AE272" s="18" t="s">
        <v>66</v>
      </c>
      <c r="AF272" s="18" t="s">
        <v>66</v>
      </c>
      <c r="AG272" s="18" t="s">
        <v>66</v>
      </c>
      <c r="AH272" s="18" t="s">
        <v>66</v>
      </c>
      <c r="AI272" s="25">
        <v>2.1899999999999999E-2</v>
      </c>
      <c r="AJ272" s="6">
        <f t="shared" si="62"/>
        <v>0</v>
      </c>
      <c r="AK272" s="6">
        <f t="shared" si="63"/>
        <v>0</v>
      </c>
      <c r="AL272" s="6">
        <f t="shared" si="64"/>
        <v>0</v>
      </c>
      <c r="AM272" s="6">
        <f t="shared" si="65"/>
        <v>0</v>
      </c>
      <c r="AN272" s="6" t="s">
        <v>66</v>
      </c>
      <c r="AO272" s="6" t="s">
        <v>66</v>
      </c>
      <c r="AP272" s="6" t="s">
        <v>66</v>
      </c>
      <c r="AQ272" s="6" t="s">
        <v>66</v>
      </c>
      <c r="AR272" s="6" t="s">
        <v>66</v>
      </c>
      <c r="AS272" s="6" t="s">
        <v>66</v>
      </c>
      <c r="AT272" s="26">
        <v>3719</v>
      </c>
      <c r="AU272" s="15" t="s">
        <v>70</v>
      </c>
      <c r="AV272" s="15" t="s">
        <v>71</v>
      </c>
      <c r="AW272" s="39" t="str">
        <f t="shared" si="66"/>
        <v>G</v>
      </c>
      <c r="AX272" s="18">
        <f t="shared" si="67"/>
        <v>0</v>
      </c>
      <c r="AY272" s="20">
        <f t="shared" si="68"/>
        <v>103</v>
      </c>
      <c r="AZ272" s="34">
        <v>0</v>
      </c>
      <c r="BA272" s="35">
        <f t="shared" si="69"/>
        <v>0</v>
      </c>
    </row>
    <row r="273" spans="1:53" ht="16.5" customHeight="1" x14ac:dyDescent="0.2">
      <c r="A273">
        <v>6442</v>
      </c>
      <c r="B273" s="13" t="str">
        <f t="shared" si="56"/>
        <v>OverStock</v>
      </c>
      <c r="C273" s="14" t="s">
        <v>340</v>
      </c>
      <c r="D273" s="15" t="s">
        <v>327</v>
      </c>
      <c r="E273" s="16">
        <f t="shared" si="57"/>
        <v>66.099999999999994</v>
      </c>
      <c r="F273" s="17">
        <f t="shared" si="58"/>
        <v>23.6</v>
      </c>
      <c r="G273" s="17">
        <f t="shared" si="59"/>
        <v>0</v>
      </c>
      <c r="H273" s="17">
        <f t="shared" si="60"/>
        <v>0</v>
      </c>
      <c r="I273" s="37">
        <f>IFERROR(VLOOKUP(C273,LastWeek!B:Q,8,FALSE),"")</f>
        <v>0</v>
      </c>
      <c r="J273" s="18">
        <v>0</v>
      </c>
      <c r="K273" s="18">
        <v>0</v>
      </c>
      <c r="L273" s="37">
        <f>IFERROR(VLOOKUP(C273,LastWeek!B:Q,11,FALSE),"")</f>
        <v>2050</v>
      </c>
      <c r="M273" s="18">
        <v>2050</v>
      </c>
      <c r="N273" s="19" t="s">
        <v>69</v>
      </c>
      <c r="O273" s="20" t="str">
        <f>IFERROR(VLOOKUP(C273,LastWeek!B:Q,13,FALSE),"")</f>
        <v>MP</v>
      </c>
      <c r="P273" s="16" t="str">
        <f>IFERROR(VLOOKUP(C273,LastWeek!B:Q,14,FALSE),"")</f>
        <v>Checking</v>
      </c>
      <c r="Q273" s="16" t="str">
        <f>IFERROR(VLOOKUP(C273,LastWeek!B:Q,15,FALSE),"")</f>
        <v>Sales</v>
      </c>
      <c r="R273" s="16"/>
      <c r="S273" s="38" t="str">
        <f>IFERROR(VLOOKUP(C273,LastWeek!B:Q,16,FALSE),"")</f>
        <v>HUB 轉銷</v>
      </c>
      <c r="T273" s="18">
        <v>0</v>
      </c>
      <c r="U273" s="18">
        <v>0</v>
      </c>
      <c r="V273" s="18">
        <v>2050</v>
      </c>
      <c r="W273" s="18">
        <v>0</v>
      </c>
      <c r="X273" s="21">
        <v>2050</v>
      </c>
      <c r="Y273" s="17">
        <v>66.099999999999994</v>
      </c>
      <c r="Z273" s="22">
        <v>23.6</v>
      </c>
      <c r="AA273" s="21">
        <v>31</v>
      </c>
      <c r="AB273" s="18">
        <v>87</v>
      </c>
      <c r="AC273" s="23">
        <v>2.8</v>
      </c>
      <c r="AD273" s="24">
        <f t="shared" si="61"/>
        <v>150</v>
      </c>
      <c r="AE273" s="18">
        <v>280</v>
      </c>
      <c r="AF273" s="18">
        <v>20</v>
      </c>
      <c r="AG273" s="18">
        <v>480</v>
      </c>
      <c r="AH273" s="18">
        <v>400</v>
      </c>
      <c r="AI273" s="25">
        <v>2.2800000000000001E-2</v>
      </c>
      <c r="AJ273" s="6">
        <f t="shared" si="62"/>
        <v>0</v>
      </c>
      <c r="AK273" s="6">
        <f t="shared" si="63"/>
        <v>46.74</v>
      </c>
      <c r="AL273" s="6">
        <f t="shared" si="64"/>
        <v>46.74</v>
      </c>
      <c r="AM273" s="6">
        <f t="shared" si="65"/>
        <v>46.74</v>
      </c>
      <c r="AN273" s="6" t="s">
        <v>66</v>
      </c>
      <c r="AO273" s="6" t="s">
        <v>66</v>
      </c>
      <c r="AP273" s="6" t="s">
        <v>66</v>
      </c>
      <c r="AQ273" s="6" t="s">
        <v>66</v>
      </c>
      <c r="AR273" s="6" t="s">
        <v>66</v>
      </c>
      <c r="AS273" s="6" t="s">
        <v>66</v>
      </c>
      <c r="AT273" s="26">
        <v>3719</v>
      </c>
      <c r="AU273" s="15" t="s">
        <v>70</v>
      </c>
      <c r="AV273" s="15" t="s">
        <v>71</v>
      </c>
      <c r="AW273" s="39" t="str">
        <f t="shared" si="66"/>
        <v>G</v>
      </c>
      <c r="AX273" s="18">
        <f t="shared" si="67"/>
        <v>0</v>
      </c>
      <c r="AY273" s="20">
        <f t="shared" si="68"/>
        <v>103</v>
      </c>
      <c r="AZ273" s="34">
        <v>0</v>
      </c>
      <c r="BA273" s="35">
        <f t="shared" si="69"/>
        <v>0</v>
      </c>
    </row>
    <row r="274" spans="1:53" ht="16.5" customHeight="1" x14ac:dyDescent="0.2">
      <c r="A274">
        <v>6455</v>
      </c>
      <c r="B274" s="13" t="str">
        <f t="shared" si="56"/>
        <v>OverStock</v>
      </c>
      <c r="C274" s="14" t="s">
        <v>341</v>
      </c>
      <c r="D274" s="15" t="s">
        <v>183</v>
      </c>
      <c r="E274" s="16">
        <f t="shared" si="57"/>
        <v>41</v>
      </c>
      <c r="F274" s="17">
        <f t="shared" si="58"/>
        <v>26</v>
      </c>
      <c r="G274" s="17">
        <f t="shared" si="59"/>
        <v>10</v>
      </c>
      <c r="H274" s="17">
        <f t="shared" si="60"/>
        <v>6.3</v>
      </c>
      <c r="I274" s="37">
        <f>IFERROR(VLOOKUP(C274,LastWeek!B:Q,8,FALSE),"")</f>
        <v>300000</v>
      </c>
      <c r="J274" s="18">
        <v>90000</v>
      </c>
      <c r="K274" s="18">
        <v>90000</v>
      </c>
      <c r="L274" s="37">
        <f>IFERROR(VLOOKUP(C274,LastWeek!B:Q,11,FALSE),"")</f>
        <v>168000</v>
      </c>
      <c r="M274" s="18">
        <v>368700</v>
      </c>
      <c r="N274" s="19" t="s">
        <v>69</v>
      </c>
      <c r="O274" s="20" t="str">
        <f>IFERROR(VLOOKUP(C274,LastWeek!B:Q,13,FALSE),"")</f>
        <v>MP</v>
      </c>
      <c r="P274" s="16" t="str">
        <f>IFERROR(VLOOKUP(C274,LastWeek!B:Q,14,FALSE),"")</f>
        <v>Checking</v>
      </c>
      <c r="Q274" s="16" t="str">
        <f>IFERROR(VLOOKUP(C274,LastWeek!B:Q,15,FALSE),"")</f>
        <v>Sales</v>
      </c>
      <c r="R274" s="16"/>
      <c r="S274" s="38" t="str">
        <f>IFERROR(VLOOKUP(C274,LastWeek!B:Q,16,FALSE),"")</f>
        <v>FCST:120K/m</v>
      </c>
      <c r="T274" s="18">
        <v>368700</v>
      </c>
      <c r="U274" s="18">
        <v>0</v>
      </c>
      <c r="V274" s="18">
        <v>0</v>
      </c>
      <c r="W274" s="18">
        <v>0</v>
      </c>
      <c r="X274" s="21">
        <v>458700</v>
      </c>
      <c r="Y274" s="17">
        <v>51</v>
      </c>
      <c r="Z274" s="22">
        <v>32.299999999999997</v>
      </c>
      <c r="AA274" s="21">
        <v>9000</v>
      </c>
      <c r="AB274" s="18">
        <v>14199</v>
      </c>
      <c r="AC274" s="23">
        <v>1.6</v>
      </c>
      <c r="AD274" s="24">
        <f t="shared" si="61"/>
        <v>100</v>
      </c>
      <c r="AE274" s="18">
        <v>62931</v>
      </c>
      <c r="AF274" s="18">
        <v>50072</v>
      </c>
      <c r="AG274" s="18">
        <v>64281</v>
      </c>
      <c r="AH274" s="18">
        <v>125565</v>
      </c>
      <c r="AI274" s="25">
        <v>6.1100000000000002E-2</v>
      </c>
      <c r="AJ274" s="6">
        <f t="shared" si="62"/>
        <v>5499</v>
      </c>
      <c r="AK274" s="6">
        <f t="shared" si="63"/>
        <v>22527.57</v>
      </c>
      <c r="AL274" s="6">
        <f t="shared" si="64"/>
        <v>0</v>
      </c>
      <c r="AM274" s="6">
        <f t="shared" si="65"/>
        <v>28026.57</v>
      </c>
      <c r="AN274" s="6">
        <v>83097</v>
      </c>
      <c r="AO274" s="6">
        <v>75144</v>
      </c>
      <c r="AP274" s="6">
        <v>75144</v>
      </c>
      <c r="AQ274" s="6">
        <v>75144</v>
      </c>
      <c r="AR274" s="6">
        <v>75144</v>
      </c>
      <c r="AS274" s="6">
        <v>75144</v>
      </c>
      <c r="AT274" s="26">
        <v>3719</v>
      </c>
      <c r="AU274" s="15" t="s">
        <v>70</v>
      </c>
      <c r="AV274" s="15" t="s">
        <v>71</v>
      </c>
      <c r="AW274" s="39" t="str">
        <f t="shared" si="66"/>
        <v>G</v>
      </c>
      <c r="AX274" s="18">
        <f t="shared" si="67"/>
        <v>0</v>
      </c>
      <c r="AY274" s="20">
        <f t="shared" si="68"/>
        <v>103</v>
      </c>
      <c r="AZ274" s="34">
        <v>0</v>
      </c>
      <c r="BA274" s="35">
        <f t="shared" si="69"/>
        <v>0</v>
      </c>
    </row>
    <row r="275" spans="1:53" ht="16.5" customHeight="1" x14ac:dyDescent="0.2">
      <c r="A275">
        <v>8995</v>
      </c>
      <c r="B275" s="13" t="str">
        <f t="shared" si="56"/>
        <v>Normal</v>
      </c>
      <c r="C275" s="14" t="s">
        <v>342</v>
      </c>
      <c r="D275" s="15" t="s">
        <v>183</v>
      </c>
      <c r="E275" s="16">
        <f t="shared" si="57"/>
        <v>1.6</v>
      </c>
      <c r="F275" s="17">
        <f t="shared" si="58"/>
        <v>1.7</v>
      </c>
      <c r="G275" s="17">
        <f t="shared" si="59"/>
        <v>11.2</v>
      </c>
      <c r="H275" s="17">
        <f t="shared" si="60"/>
        <v>12</v>
      </c>
      <c r="I275" s="37">
        <f>IFERROR(VLOOKUP(C275,LastWeek!B:Q,8,FALSE),"")</f>
        <v>3000</v>
      </c>
      <c r="J275" s="18">
        <v>21000</v>
      </c>
      <c r="K275" s="18">
        <v>21000</v>
      </c>
      <c r="L275" s="37">
        <f>IFERROR(VLOOKUP(C275,LastWeek!B:Q,11,FALSE),"")</f>
        <v>3000</v>
      </c>
      <c r="M275" s="18">
        <v>3000</v>
      </c>
      <c r="N275" s="19" t="s">
        <v>69</v>
      </c>
      <c r="O275" s="20" t="str">
        <f>IFERROR(VLOOKUP(C275,LastWeek!B:Q,13,FALSE),"")</f>
        <v>MP</v>
      </c>
      <c r="P275" s="16" t="str">
        <f>IFERROR(VLOOKUP(C275,LastWeek!B:Q,14,FALSE),"")</f>
        <v>Checking</v>
      </c>
      <c r="Q275" s="16" t="str">
        <f>IFERROR(VLOOKUP(C275,LastWeek!B:Q,15,FALSE),"")</f>
        <v>Sales</v>
      </c>
      <c r="R275" s="16"/>
      <c r="S275" s="38" t="str">
        <f>IFERROR(VLOOKUP(C275,LastWeek!B:Q,16,FALSE),"")</f>
        <v>FCST:6K/M</v>
      </c>
      <c r="T275" s="18">
        <v>3000</v>
      </c>
      <c r="U275" s="18">
        <v>0</v>
      </c>
      <c r="V275" s="18">
        <v>0</v>
      </c>
      <c r="W275" s="18">
        <v>0</v>
      </c>
      <c r="X275" s="21">
        <v>24000</v>
      </c>
      <c r="Y275" s="17">
        <v>12.8</v>
      </c>
      <c r="Z275" s="22">
        <v>13.7</v>
      </c>
      <c r="AA275" s="21">
        <v>1875</v>
      </c>
      <c r="AB275" s="18">
        <v>1756</v>
      </c>
      <c r="AC275" s="23">
        <v>0.9</v>
      </c>
      <c r="AD275" s="24">
        <f t="shared" si="61"/>
        <v>100</v>
      </c>
      <c r="AE275" s="18">
        <v>7300</v>
      </c>
      <c r="AF275" s="18">
        <v>8500</v>
      </c>
      <c r="AG275" s="18">
        <v>7700</v>
      </c>
      <c r="AH275" s="18">
        <v>9800</v>
      </c>
      <c r="AI275" s="25">
        <v>0.22</v>
      </c>
      <c r="AJ275" s="6">
        <f t="shared" si="62"/>
        <v>4620</v>
      </c>
      <c r="AK275" s="6">
        <f t="shared" si="63"/>
        <v>660</v>
      </c>
      <c r="AL275" s="6">
        <f t="shared" si="64"/>
        <v>0</v>
      </c>
      <c r="AM275" s="6">
        <f t="shared" si="65"/>
        <v>5280</v>
      </c>
      <c r="AN275" s="6">
        <v>6000</v>
      </c>
      <c r="AO275" s="6">
        <v>4500</v>
      </c>
      <c r="AP275" s="6">
        <v>4500</v>
      </c>
      <c r="AQ275" s="6">
        <v>4500</v>
      </c>
      <c r="AR275" s="6">
        <v>4500</v>
      </c>
      <c r="AS275" s="6">
        <v>4500</v>
      </c>
      <c r="AT275" s="26">
        <v>3719</v>
      </c>
      <c r="AU275" s="15" t="s">
        <v>70</v>
      </c>
      <c r="AV275" s="15" t="s">
        <v>71</v>
      </c>
      <c r="AW275" s="39" t="str">
        <f t="shared" si="66"/>
        <v>G</v>
      </c>
      <c r="AX275" s="18">
        <f t="shared" si="67"/>
        <v>0</v>
      </c>
      <c r="AY275" s="20">
        <f t="shared" si="68"/>
        <v>103</v>
      </c>
      <c r="AZ275" s="34">
        <v>0</v>
      </c>
      <c r="BA275" s="35">
        <f t="shared" si="69"/>
        <v>0</v>
      </c>
    </row>
    <row r="276" spans="1:53" ht="16.5" customHeight="1" x14ac:dyDescent="0.2">
      <c r="A276">
        <v>8185</v>
      </c>
      <c r="B276" s="13" t="str">
        <f t="shared" si="56"/>
        <v>Normal</v>
      </c>
      <c r="C276" s="14" t="s">
        <v>343</v>
      </c>
      <c r="D276" s="15" t="s">
        <v>183</v>
      </c>
      <c r="E276" s="16">
        <f t="shared" si="57"/>
        <v>3.1</v>
      </c>
      <c r="F276" s="17">
        <f t="shared" si="58"/>
        <v>2.7</v>
      </c>
      <c r="G276" s="17">
        <f t="shared" si="59"/>
        <v>0</v>
      </c>
      <c r="H276" s="17">
        <f t="shared" si="60"/>
        <v>0</v>
      </c>
      <c r="I276" s="37">
        <f>IFERROR(VLOOKUP(C276,LastWeek!B:Q,8,FALSE),"")</f>
        <v>0</v>
      </c>
      <c r="J276" s="18">
        <v>0</v>
      </c>
      <c r="K276" s="18">
        <v>0</v>
      </c>
      <c r="L276" s="37">
        <f>IFERROR(VLOOKUP(C276,LastWeek!B:Q,11,FALSE),"")</f>
        <v>60000</v>
      </c>
      <c r="M276" s="18">
        <v>42000</v>
      </c>
      <c r="N276" s="19" t="s">
        <v>69</v>
      </c>
      <c r="O276" s="20" t="str">
        <f>IFERROR(VLOOKUP(C276,LastWeek!B:Q,13,FALSE),"")</f>
        <v>MP</v>
      </c>
      <c r="P276" s="16" t="str">
        <f>IFERROR(VLOOKUP(C276,LastWeek!B:Q,14,FALSE),"")</f>
        <v>Checking</v>
      </c>
      <c r="Q276" s="16" t="str">
        <f>IFERROR(VLOOKUP(C276,LastWeek!B:Q,15,FALSE),"")</f>
        <v>Sales</v>
      </c>
      <c r="R276" s="16"/>
      <c r="S276" s="38" t="str">
        <f>IFERROR(VLOOKUP(C276,LastWeek!B:Q,16,FALSE),"")</f>
        <v>FCST:120K/M</v>
      </c>
      <c r="T276" s="18">
        <v>42000</v>
      </c>
      <c r="U276" s="18">
        <v>0</v>
      </c>
      <c r="V276" s="18">
        <v>0</v>
      </c>
      <c r="W276" s="18">
        <v>0</v>
      </c>
      <c r="X276" s="21">
        <v>42000</v>
      </c>
      <c r="Y276" s="17">
        <v>3.1</v>
      </c>
      <c r="Z276" s="22">
        <v>2.7</v>
      </c>
      <c r="AA276" s="21">
        <v>13500</v>
      </c>
      <c r="AB276" s="18">
        <v>15637</v>
      </c>
      <c r="AC276" s="23">
        <v>1.2</v>
      </c>
      <c r="AD276" s="24">
        <f t="shared" si="61"/>
        <v>100</v>
      </c>
      <c r="AE276" s="18">
        <v>96102</v>
      </c>
      <c r="AF276" s="18">
        <v>35210</v>
      </c>
      <c r="AG276" s="18">
        <v>98496</v>
      </c>
      <c r="AH276" s="18">
        <v>102076</v>
      </c>
      <c r="AI276" s="25">
        <v>1.6199999999999999E-2</v>
      </c>
      <c r="AJ276" s="6">
        <f t="shared" si="62"/>
        <v>0</v>
      </c>
      <c r="AK276" s="6">
        <f t="shared" si="63"/>
        <v>680.4</v>
      </c>
      <c r="AL276" s="6">
        <f t="shared" si="64"/>
        <v>0</v>
      </c>
      <c r="AM276" s="6">
        <f t="shared" si="65"/>
        <v>680.4</v>
      </c>
      <c r="AN276" s="6">
        <v>90647</v>
      </c>
      <c r="AO276" s="6">
        <v>86965</v>
      </c>
      <c r="AP276" s="6">
        <v>86965</v>
      </c>
      <c r="AQ276" s="6">
        <v>86965</v>
      </c>
      <c r="AR276" s="6">
        <v>86965</v>
      </c>
      <c r="AS276" s="6">
        <v>86965</v>
      </c>
      <c r="AT276" s="26">
        <v>3719</v>
      </c>
      <c r="AU276" s="15" t="s">
        <v>70</v>
      </c>
      <c r="AV276" s="15" t="s">
        <v>71</v>
      </c>
      <c r="AW276" s="39" t="str">
        <f t="shared" si="66"/>
        <v>G</v>
      </c>
      <c r="AX276" s="18">
        <f t="shared" si="67"/>
        <v>0</v>
      </c>
      <c r="AY276" s="20">
        <f t="shared" si="68"/>
        <v>103</v>
      </c>
      <c r="AZ276" s="34">
        <v>0</v>
      </c>
      <c r="BA276" s="35">
        <f t="shared" si="69"/>
        <v>0</v>
      </c>
    </row>
    <row r="277" spans="1:53" ht="16.5" customHeight="1" x14ac:dyDescent="0.2">
      <c r="A277">
        <v>8186</v>
      </c>
      <c r="B277" s="13" t="str">
        <f t="shared" si="56"/>
        <v>None</v>
      </c>
      <c r="C277" s="14" t="s">
        <v>344</v>
      </c>
      <c r="D277" s="15" t="s">
        <v>183</v>
      </c>
      <c r="E277" s="16" t="str">
        <f t="shared" si="57"/>
        <v>前八週無拉料</v>
      </c>
      <c r="F277" s="17" t="str">
        <f t="shared" si="58"/>
        <v>--</v>
      </c>
      <c r="G277" s="17" t="str">
        <f t="shared" si="59"/>
        <v>--</v>
      </c>
      <c r="H277" s="17" t="str">
        <f t="shared" si="60"/>
        <v>--</v>
      </c>
      <c r="I277" s="37">
        <f>IFERROR(VLOOKUP(C277,LastWeek!B:Q,8,FALSE),"")</f>
        <v>0</v>
      </c>
      <c r="J277" s="18">
        <v>0</v>
      </c>
      <c r="K277" s="18">
        <v>0</v>
      </c>
      <c r="L277" s="37">
        <f>IFERROR(VLOOKUP(C277,LastWeek!B:Q,11,FALSE),"")</f>
        <v>0</v>
      </c>
      <c r="M277" s="18">
        <v>0</v>
      </c>
      <c r="N277" s="19" t="s">
        <v>69</v>
      </c>
      <c r="O277" s="20" t="str">
        <f>IFERROR(VLOOKUP(C277,LastWeek!B:Q,13,FALSE),"")</f>
        <v>MP</v>
      </c>
      <c r="P277" s="16" t="str">
        <f>IFERROR(VLOOKUP(C277,LastWeek!B:Q,14,FALSE),"")</f>
        <v>Checking</v>
      </c>
      <c r="Q277" s="16" t="str">
        <f>IFERROR(VLOOKUP(C277,LastWeek!B:Q,15,FALSE),"")</f>
        <v>Sales</v>
      </c>
      <c r="R277" s="16"/>
      <c r="S277" s="38" t="str">
        <f>IFERROR(VLOOKUP(C277,LastWeek!B:Q,16,FALSE),"")</f>
        <v xml:space="preserve">3K fcst only </v>
      </c>
      <c r="T277" s="18">
        <v>0</v>
      </c>
      <c r="U277" s="18">
        <v>0</v>
      </c>
      <c r="V277" s="18">
        <v>0</v>
      </c>
      <c r="W277" s="18">
        <v>0</v>
      </c>
      <c r="X277" s="21">
        <v>0</v>
      </c>
      <c r="Y277" s="17" t="s">
        <v>66</v>
      </c>
      <c r="Z277" s="22" t="s">
        <v>66</v>
      </c>
      <c r="AA277" s="21">
        <v>0</v>
      </c>
      <c r="AB277" s="18" t="s">
        <v>66</v>
      </c>
      <c r="AC277" s="23" t="s">
        <v>86</v>
      </c>
      <c r="AD277" s="24" t="str">
        <f t="shared" si="61"/>
        <v>E</v>
      </c>
      <c r="AE277" s="18" t="s">
        <v>66</v>
      </c>
      <c r="AF277" s="18" t="s">
        <v>66</v>
      </c>
      <c r="AG277" s="18" t="s">
        <v>66</v>
      </c>
      <c r="AH277" s="18" t="s">
        <v>66</v>
      </c>
      <c r="AI277" s="25">
        <v>3.73E-2</v>
      </c>
      <c r="AJ277" s="6">
        <f t="shared" si="62"/>
        <v>0</v>
      </c>
      <c r="AK277" s="6">
        <f t="shared" si="63"/>
        <v>0</v>
      </c>
      <c r="AL277" s="6">
        <f t="shared" si="64"/>
        <v>0</v>
      </c>
      <c r="AM277" s="6">
        <f t="shared" si="65"/>
        <v>0</v>
      </c>
      <c r="AN277" s="6" t="s">
        <v>66</v>
      </c>
      <c r="AO277" s="6" t="s">
        <v>66</v>
      </c>
      <c r="AP277" s="6" t="s">
        <v>66</v>
      </c>
      <c r="AQ277" s="6" t="s">
        <v>66</v>
      </c>
      <c r="AR277" s="6" t="s">
        <v>66</v>
      </c>
      <c r="AS277" s="6" t="s">
        <v>66</v>
      </c>
      <c r="AT277" s="26">
        <v>3719</v>
      </c>
      <c r="AU277" s="15" t="s">
        <v>70</v>
      </c>
      <c r="AV277" s="15" t="s">
        <v>71</v>
      </c>
      <c r="AW277" s="39" t="str">
        <f t="shared" si="66"/>
        <v>G</v>
      </c>
      <c r="AX277" s="18">
        <f t="shared" si="67"/>
        <v>0</v>
      </c>
      <c r="AY277" s="20">
        <f t="shared" si="68"/>
        <v>103</v>
      </c>
      <c r="AZ277" s="34">
        <v>0</v>
      </c>
      <c r="BA277" s="35">
        <f t="shared" si="69"/>
        <v>0</v>
      </c>
    </row>
    <row r="278" spans="1:53" ht="16.5" customHeight="1" x14ac:dyDescent="0.2">
      <c r="A278">
        <v>8776</v>
      </c>
      <c r="B278" s="13" t="str">
        <f t="shared" si="56"/>
        <v>Normal</v>
      </c>
      <c r="C278" s="14" t="s">
        <v>345</v>
      </c>
      <c r="D278" s="15" t="s">
        <v>183</v>
      </c>
      <c r="E278" s="16">
        <f t="shared" si="57"/>
        <v>4</v>
      </c>
      <c r="F278" s="17">
        <f t="shared" si="58"/>
        <v>0.1</v>
      </c>
      <c r="G278" s="17">
        <f t="shared" si="59"/>
        <v>0</v>
      </c>
      <c r="H278" s="17">
        <f t="shared" si="60"/>
        <v>0</v>
      </c>
      <c r="I278" s="37">
        <f>IFERROR(VLOOKUP(C278,LastWeek!B:Q,8,FALSE),"")</f>
        <v>0</v>
      </c>
      <c r="J278" s="18">
        <v>0</v>
      </c>
      <c r="K278" s="18">
        <v>0</v>
      </c>
      <c r="L278" s="37">
        <f>IFERROR(VLOOKUP(C278,LastWeek!B:Q,11,FALSE),"")</f>
        <v>0</v>
      </c>
      <c r="M278" s="18">
        <v>3000</v>
      </c>
      <c r="N278" s="19" t="s">
        <v>69</v>
      </c>
      <c r="O278" s="20" t="str">
        <f>IFERROR(VLOOKUP(C278,LastWeek!B:Q,13,FALSE),"")</f>
        <v>MP</v>
      </c>
      <c r="P278" s="16" t="str">
        <f>IFERROR(VLOOKUP(C278,LastWeek!B:Q,14,FALSE),"")</f>
        <v>Checking</v>
      </c>
      <c r="Q278" s="16" t="str">
        <f>IFERROR(VLOOKUP(C278,LastWeek!B:Q,15,FALSE),"")</f>
        <v>Sales</v>
      </c>
      <c r="R278" s="16"/>
      <c r="S278" s="38" t="str">
        <f>IFERROR(VLOOKUP(C278,LastWeek!B:Q,16,FALSE),"")</f>
        <v>fCST:3K/Q</v>
      </c>
      <c r="T278" s="18">
        <v>3000</v>
      </c>
      <c r="U278" s="18">
        <v>0</v>
      </c>
      <c r="V278" s="18">
        <v>0</v>
      </c>
      <c r="W278" s="18">
        <v>0</v>
      </c>
      <c r="X278" s="21">
        <v>3000</v>
      </c>
      <c r="Y278" s="17">
        <v>4</v>
      </c>
      <c r="Z278" s="22">
        <v>0.1</v>
      </c>
      <c r="AA278" s="21">
        <v>750</v>
      </c>
      <c r="AB278" s="18">
        <v>23583</v>
      </c>
      <c r="AC278" s="23">
        <v>31.4</v>
      </c>
      <c r="AD278" s="24">
        <f t="shared" si="61"/>
        <v>150</v>
      </c>
      <c r="AE278" s="18">
        <v>144440</v>
      </c>
      <c r="AF278" s="18">
        <v>56444</v>
      </c>
      <c r="AG278" s="18">
        <v>115611</v>
      </c>
      <c r="AH278" s="18">
        <v>201887</v>
      </c>
      <c r="AI278" s="25">
        <v>2.6499999999999999E-2</v>
      </c>
      <c r="AJ278" s="6">
        <f t="shared" si="62"/>
        <v>0</v>
      </c>
      <c r="AK278" s="6">
        <f t="shared" si="63"/>
        <v>79.5</v>
      </c>
      <c r="AL278" s="6">
        <f t="shared" si="64"/>
        <v>0</v>
      </c>
      <c r="AM278" s="6">
        <f t="shared" si="65"/>
        <v>79.5</v>
      </c>
      <c r="AN278" s="6" t="s">
        <v>66</v>
      </c>
      <c r="AO278" s="6" t="s">
        <v>66</v>
      </c>
      <c r="AP278" s="6" t="s">
        <v>66</v>
      </c>
      <c r="AQ278" s="6" t="s">
        <v>66</v>
      </c>
      <c r="AR278" s="6" t="s">
        <v>66</v>
      </c>
      <c r="AS278" s="6" t="s">
        <v>66</v>
      </c>
      <c r="AT278" s="26">
        <v>3719</v>
      </c>
      <c r="AU278" s="15" t="s">
        <v>70</v>
      </c>
      <c r="AV278" s="15" t="s">
        <v>71</v>
      </c>
      <c r="AW278" s="39" t="str">
        <f t="shared" si="66"/>
        <v>G</v>
      </c>
      <c r="AX278" s="18">
        <f t="shared" si="67"/>
        <v>0</v>
      </c>
      <c r="AY278" s="20">
        <f t="shared" si="68"/>
        <v>103</v>
      </c>
      <c r="AZ278" s="34">
        <v>0</v>
      </c>
      <c r="BA278" s="35">
        <f t="shared" si="69"/>
        <v>0</v>
      </c>
    </row>
    <row r="279" spans="1:53" ht="16.5" customHeight="1" x14ac:dyDescent="0.2">
      <c r="A279">
        <v>3303</v>
      </c>
      <c r="B279" s="13" t="str">
        <f t="shared" si="56"/>
        <v>OverStock</v>
      </c>
      <c r="C279" s="14" t="s">
        <v>346</v>
      </c>
      <c r="D279" s="15" t="s">
        <v>183</v>
      </c>
      <c r="E279" s="16">
        <f t="shared" si="57"/>
        <v>0</v>
      </c>
      <c r="F279" s="17">
        <f t="shared" si="58"/>
        <v>0</v>
      </c>
      <c r="G279" s="17">
        <f t="shared" si="59"/>
        <v>48</v>
      </c>
      <c r="H279" s="17">
        <f t="shared" si="60"/>
        <v>40.200000000000003</v>
      </c>
      <c r="I279" s="37">
        <f>IFERROR(VLOOKUP(C279,LastWeek!B:Q,8,FALSE),"")</f>
        <v>0</v>
      </c>
      <c r="J279" s="18">
        <v>18000</v>
      </c>
      <c r="K279" s="18">
        <v>18000</v>
      </c>
      <c r="L279" s="37">
        <f>IFERROR(VLOOKUP(C279,LastWeek!B:Q,11,FALSE),"")</f>
        <v>0</v>
      </c>
      <c r="M279" s="18">
        <v>0</v>
      </c>
      <c r="N279" s="19" t="s">
        <v>69</v>
      </c>
      <c r="O279" s="20" t="str">
        <f>IFERROR(VLOOKUP(C279,LastWeek!B:Q,13,FALSE),"")</f>
        <v>MP</v>
      </c>
      <c r="P279" s="16" t="str">
        <f>IFERROR(VLOOKUP(C279,LastWeek!B:Q,14,FALSE),"")</f>
        <v>Checking</v>
      </c>
      <c r="Q279" s="16" t="str">
        <f>IFERROR(VLOOKUP(C279,LastWeek!B:Q,15,FALSE),"")</f>
        <v>Sales</v>
      </c>
      <c r="R279" s="16"/>
      <c r="S279" s="38" t="str">
        <f>IFERROR(VLOOKUP(C279,LastWeek!B:Q,16,FALSE),"")</f>
        <v>FCST:3K/M</v>
      </c>
      <c r="T279" s="18">
        <v>0</v>
      </c>
      <c r="U279" s="18">
        <v>0</v>
      </c>
      <c r="V279" s="18">
        <v>0</v>
      </c>
      <c r="W279" s="18">
        <v>0</v>
      </c>
      <c r="X279" s="21">
        <v>18000</v>
      </c>
      <c r="Y279" s="17">
        <v>48</v>
      </c>
      <c r="Z279" s="22">
        <v>40.200000000000003</v>
      </c>
      <c r="AA279" s="21">
        <v>375</v>
      </c>
      <c r="AB279" s="18">
        <v>448</v>
      </c>
      <c r="AC279" s="23">
        <v>1.2</v>
      </c>
      <c r="AD279" s="24">
        <f t="shared" si="61"/>
        <v>100</v>
      </c>
      <c r="AE279" s="18">
        <v>2016</v>
      </c>
      <c r="AF279" s="18">
        <v>2016</v>
      </c>
      <c r="AG279" s="18">
        <v>2016</v>
      </c>
      <c r="AH279" s="18">
        <v>0</v>
      </c>
      <c r="AI279" s="25">
        <v>3.1300000000000001E-2</v>
      </c>
      <c r="AJ279" s="6">
        <f t="shared" si="62"/>
        <v>563.4</v>
      </c>
      <c r="AK279" s="6">
        <f t="shared" si="63"/>
        <v>0</v>
      </c>
      <c r="AL279" s="6">
        <f t="shared" si="64"/>
        <v>0</v>
      </c>
      <c r="AM279" s="6">
        <f t="shared" si="65"/>
        <v>563.4</v>
      </c>
      <c r="AN279" s="6">
        <v>1344</v>
      </c>
      <c r="AO279" s="6">
        <v>1344</v>
      </c>
      <c r="AP279" s="6">
        <v>1344</v>
      </c>
      <c r="AQ279" s="6">
        <v>1344</v>
      </c>
      <c r="AR279" s="6">
        <v>1344</v>
      </c>
      <c r="AS279" s="6">
        <v>1344</v>
      </c>
      <c r="AT279" s="26">
        <v>3719</v>
      </c>
      <c r="AU279" s="15" t="s">
        <v>70</v>
      </c>
      <c r="AV279" s="15" t="s">
        <v>71</v>
      </c>
      <c r="AW279" s="39" t="str">
        <f t="shared" si="66"/>
        <v>G</v>
      </c>
      <c r="AX279" s="18">
        <f t="shared" si="67"/>
        <v>0</v>
      </c>
      <c r="AY279" s="20">
        <f t="shared" si="68"/>
        <v>103</v>
      </c>
      <c r="AZ279" s="34">
        <v>0</v>
      </c>
      <c r="BA279" s="35">
        <f t="shared" si="69"/>
        <v>0</v>
      </c>
    </row>
    <row r="280" spans="1:53" ht="16.5" customHeight="1" x14ac:dyDescent="0.2">
      <c r="A280">
        <v>8183</v>
      </c>
      <c r="B280" s="13" t="str">
        <f t="shared" si="56"/>
        <v>Normal</v>
      </c>
      <c r="C280" s="14" t="s">
        <v>347</v>
      </c>
      <c r="D280" s="15" t="s">
        <v>183</v>
      </c>
      <c r="E280" s="16">
        <f t="shared" si="57"/>
        <v>4</v>
      </c>
      <c r="F280" s="17">
        <f t="shared" si="58"/>
        <v>3.5</v>
      </c>
      <c r="G280" s="17">
        <f t="shared" si="59"/>
        <v>10</v>
      </c>
      <c r="H280" s="17">
        <f t="shared" si="60"/>
        <v>8.9</v>
      </c>
      <c r="I280" s="37">
        <f>IFERROR(VLOOKUP(C280,LastWeek!B:Q,8,FALSE),"")</f>
        <v>0</v>
      </c>
      <c r="J280" s="18">
        <v>15000</v>
      </c>
      <c r="K280" s="18">
        <v>0</v>
      </c>
      <c r="L280" s="37">
        <f>IFERROR(VLOOKUP(C280,LastWeek!B:Q,11,FALSE),"")</f>
        <v>9000</v>
      </c>
      <c r="M280" s="18">
        <v>6000</v>
      </c>
      <c r="N280" s="19" t="s">
        <v>69</v>
      </c>
      <c r="O280" s="20" t="str">
        <f>IFERROR(VLOOKUP(C280,LastWeek!B:Q,13,FALSE),"")</f>
        <v>MP</v>
      </c>
      <c r="P280" s="16" t="str">
        <f>IFERROR(VLOOKUP(C280,LastWeek!B:Q,14,FALSE),"")</f>
        <v>Checking</v>
      </c>
      <c r="Q280" s="16" t="str">
        <f>IFERROR(VLOOKUP(C280,LastWeek!B:Q,15,FALSE),"")</f>
        <v>Sales</v>
      </c>
      <c r="R280" s="16"/>
      <c r="S280" s="38" t="str">
        <f>IFERROR(VLOOKUP(C280,LastWeek!B:Q,16,FALSE),"")</f>
        <v>FCST:6K/M</v>
      </c>
      <c r="T280" s="18">
        <v>6000</v>
      </c>
      <c r="U280" s="18">
        <v>0</v>
      </c>
      <c r="V280" s="18">
        <v>0</v>
      </c>
      <c r="W280" s="18">
        <v>0</v>
      </c>
      <c r="X280" s="21">
        <v>21000</v>
      </c>
      <c r="Y280" s="17">
        <v>14</v>
      </c>
      <c r="Z280" s="22">
        <v>12.4</v>
      </c>
      <c r="AA280" s="21">
        <v>1500</v>
      </c>
      <c r="AB280" s="18">
        <v>1692</v>
      </c>
      <c r="AC280" s="23">
        <v>1.1000000000000001</v>
      </c>
      <c r="AD280" s="24">
        <f t="shared" si="61"/>
        <v>100</v>
      </c>
      <c r="AE280" s="18">
        <v>10226</v>
      </c>
      <c r="AF280" s="18">
        <v>2500</v>
      </c>
      <c r="AG280" s="18">
        <v>2500</v>
      </c>
      <c r="AH280" s="18">
        <v>0</v>
      </c>
      <c r="AI280" s="25">
        <v>0.1762</v>
      </c>
      <c r="AJ280" s="6">
        <f t="shared" si="62"/>
        <v>2643</v>
      </c>
      <c r="AK280" s="6">
        <f t="shared" si="63"/>
        <v>1057.2</v>
      </c>
      <c r="AL280" s="6">
        <f t="shared" si="64"/>
        <v>0</v>
      </c>
      <c r="AM280" s="6">
        <f t="shared" si="65"/>
        <v>3700.2</v>
      </c>
      <c r="AN280" s="6">
        <v>3600</v>
      </c>
      <c r="AO280" s="6">
        <v>1000</v>
      </c>
      <c r="AP280" s="6">
        <v>1000</v>
      </c>
      <c r="AQ280" s="6">
        <v>1000</v>
      </c>
      <c r="AR280" s="6">
        <v>1000</v>
      </c>
      <c r="AS280" s="6">
        <v>1000</v>
      </c>
      <c r="AT280" s="26">
        <v>3719</v>
      </c>
      <c r="AU280" s="15" t="s">
        <v>70</v>
      </c>
      <c r="AV280" s="15" t="s">
        <v>71</v>
      </c>
      <c r="AW280" s="39" t="str">
        <f t="shared" si="66"/>
        <v>G</v>
      </c>
      <c r="AX280" s="18">
        <f t="shared" si="67"/>
        <v>0</v>
      </c>
      <c r="AY280" s="20">
        <f t="shared" si="68"/>
        <v>103</v>
      </c>
      <c r="AZ280" s="34">
        <v>0</v>
      </c>
      <c r="BA280" s="35">
        <f t="shared" si="69"/>
        <v>0</v>
      </c>
    </row>
    <row r="281" spans="1:53" ht="16.5" customHeight="1" x14ac:dyDescent="0.2">
      <c r="A281">
        <v>8464</v>
      </c>
      <c r="B281" s="13" t="str">
        <f t="shared" si="56"/>
        <v>None</v>
      </c>
      <c r="C281" s="14" t="s">
        <v>348</v>
      </c>
      <c r="D281" s="15" t="s">
        <v>168</v>
      </c>
      <c r="E281" s="16" t="str">
        <f t="shared" si="57"/>
        <v>前八週無拉料</v>
      </c>
      <c r="F281" s="17" t="str">
        <f t="shared" si="58"/>
        <v>--</v>
      </c>
      <c r="G281" s="17" t="str">
        <f t="shared" si="59"/>
        <v>--</v>
      </c>
      <c r="H281" s="17" t="str">
        <f t="shared" si="60"/>
        <v>--</v>
      </c>
      <c r="I281" s="37" t="str">
        <f>IFERROR(VLOOKUP(C281,LastWeek!B:Q,8,FALSE),"")</f>
        <v/>
      </c>
      <c r="J281" s="18">
        <v>0</v>
      </c>
      <c r="K281" s="18">
        <v>0</v>
      </c>
      <c r="L281" s="37" t="str">
        <f>IFERROR(VLOOKUP(C281,LastWeek!B:Q,11,FALSE),"")</f>
        <v/>
      </c>
      <c r="M281" s="18">
        <v>0</v>
      </c>
      <c r="N281" s="19" t="s">
        <v>66</v>
      </c>
      <c r="O281" s="20" t="str">
        <f>IFERROR(VLOOKUP(C281,LastWeek!B:Q,13,FALSE),"")</f>
        <v/>
      </c>
      <c r="P281" s="16" t="str">
        <f>IFERROR(VLOOKUP(C281,LastWeek!B:Q,14,FALSE),"")</f>
        <v/>
      </c>
      <c r="Q281" s="16" t="str">
        <f>IFERROR(VLOOKUP(C281,LastWeek!B:Q,15,FALSE),"")</f>
        <v/>
      </c>
      <c r="R281" s="16"/>
      <c r="S281" s="38" t="str">
        <f>IFERROR(VLOOKUP(C281,LastWeek!B:Q,16,FALSE),"")</f>
        <v/>
      </c>
      <c r="T281" s="18">
        <v>0</v>
      </c>
      <c r="U281" s="18">
        <v>0</v>
      </c>
      <c r="V281" s="18">
        <v>0</v>
      </c>
      <c r="W281" s="18">
        <v>0</v>
      </c>
      <c r="X281" s="21">
        <v>0</v>
      </c>
      <c r="Y281" s="17" t="s">
        <v>66</v>
      </c>
      <c r="Z281" s="22" t="s">
        <v>66</v>
      </c>
      <c r="AA281" s="21">
        <v>0</v>
      </c>
      <c r="AB281" s="18">
        <v>0</v>
      </c>
      <c r="AC281" s="23" t="s">
        <v>86</v>
      </c>
      <c r="AD281" s="24" t="str">
        <f t="shared" si="61"/>
        <v>E</v>
      </c>
      <c r="AE281" s="18">
        <v>0</v>
      </c>
      <c r="AF281" s="18">
        <v>0</v>
      </c>
      <c r="AG281" s="18">
        <v>0</v>
      </c>
      <c r="AH281" s="18">
        <v>160</v>
      </c>
      <c r="AI281" s="25">
        <v>0</v>
      </c>
      <c r="AJ281" s="6">
        <f t="shared" si="62"/>
        <v>0</v>
      </c>
      <c r="AK281" s="6">
        <f t="shared" si="63"/>
        <v>0</v>
      </c>
      <c r="AL281" s="6">
        <f t="shared" si="64"/>
        <v>0</v>
      </c>
      <c r="AM281" s="6">
        <f t="shared" si="65"/>
        <v>0</v>
      </c>
      <c r="AN281" s="6" t="s">
        <v>66</v>
      </c>
      <c r="AO281" s="6" t="s">
        <v>66</v>
      </c>
      <c r="AP281" s="6" t="s">
        <v>66</v>
      </c>
      <c r="AQ281" s="6" t="s">
        <v>66</v>
      </c>
      <c r="AR281" s="6" t="s">
        <v>66</v>
      </c>
      <c r="AS281" s="6" t="s">
        <v>66</v>
      </c>
      <c r="AT281" s="26">
        <v>3719</v>
      </c>
      <c r="AU281" s="15" t="s">
        <v>70</v>
      </c>
      <c r="AV281" s="15" t="s">
        <v>71</v>
      </c>
      <c r="AW281" s="39" t="str">
        <f t="shared" si="66"/>
        <v>G</v>
      </c>
      <c r="AX281" s="18">
        <f t="shared" si="67"/>
        <v>0</v>
      </c>
      <c r="AY281" s="20">
        <f t="shared" si="68"/>
        <v>103</v>
      </c>
      <c r="AZ281" s="34">
        <v>0</v>
      </c>
      <c r="BA281" s="35">
        <f t="shared" si="69"/>
        <v>0</v>
      </c>
    </row>
    <row r="282" spans="1:53" ht="16.5" customHeight="1" x14ac:dyDescent="0.2">
      <c r="A282">
        <v>6443</v>
      </c>
      <c r="B282" s="13" t="str">
        <f t="shared" si="56"/>
        <v>Normal</v>
      </c>
      <c r="C282" s="14" t="s">
        <v>349</v>
      </c>
      <c r="D282" s="15" t="s">
        <v>168</v>
      </c>
      <c r="E282" s="16">
        <f t="shared" si="57"/>
        <v>4.9000000000000004</v>
      </c>
      <c r="F282" s="17">
        <f t="shared" si="58"/>
        <v>6.3</v>
      </c>
      <c r="G282" s="17">
        <f t="shared" si="59"/>
        <v>4</v>
      </c>
      <c r="H282" s="17">
        <f t="shared" si="60"/>
        <v>5.0999999999999996</v>
      </c>
      <c r="I282" s="37">
        <f>IFERROR(VLOOKUP(C282,LastWeek!B:Q,8,FALSE),"")</f>
        <v>30000</v>
      </c>
      <c r="J282" s="18">
        <v>30000</v>
      </c>
      <c r="K282" s="18">
        <v>15000</v>
      </c>
      <c r="L282" s="37">
        <f>IFERROR(VLOOKUP(C282,LastWeek!B:Q,11,FALSE),"")</f>
        <v>57873</v>
      </c>
      <c r="M282" s="18">
        <v>36873</v>
      </c>
      <c r="N282" s="19" t="s">
        <v>69</v>
      </c>
      <c r="O282" s="20" t="str">
        <f>IFERROR(VLOOKUP(C282,LastWeek!B:Q,13,FALSE),"")</f>
        <v>MP</v>
      </c>
      <c r="P282" s="16" t="str">
        <f>IFERROR(VLOOKUP(C282,LastWeek!B:Q,14,FALSE),"")</f>
        <v>Checking</v>
      </c>
      <c r="Q282" s="16" t="str">
        <f>IFERROR(VLOOKUP(C282,LastWeek!B:Q,15,FALSE),"")</f>
        <v>Sales</v>
      </c>
      <c r="R282" s="16"/>
      <c r="S282" s="38" t="str">
        <f>IFERROR(VLOOKUP(C282,LastWeek!B:Q,16,FALSE),"")</f>
        <v>fCST:24K/M</v>
      </c>
      <c r="T282" s="18">
        <v>16500</v>
      </c>
      <c r="U282" s="18">
        <v>0</v>
      </c>
      <c r="V282" s="18">
        <v>20373</v>
      </c>
      <c r="W282" s="18">
        <v>0</v>
      </c>
      <c r="X282" s="21">
        <v>66873</v>
      </c>
      <c r="Y282" s="17">
        <v>8.9</v>
      </c>
      <c r="Z282" s="22">
        <v>11.4</v>
      </c>
      <c r="AA282" s="21">
        <v>7476</v>
      </c>
      <c r="AB282" s="18">
        <v>5881</v>
      </c>
      <c r="AC282" s="23">
        <v>0.8</v>
      </c>
      <c r="AD282" s="24">
        <f t="shared" si="61"/>
        <v>100</v>
      </c>
      <c r="AE282" s="18">
        <v>28040</v>
      </c>
      <c r="AF282" s="18">
        <v>13020</v>
      </c>
      <c r="AG282" s="18">
        <v>12665</v>
      </c>
      <c r="AH282" s="18">
        <v>26820</v>
      </c>
      <c r="AI282" s="25">
        <v>0.1847</v>
      </c>
      <c r="AJ282" s="6">
        <f t="shared" si="62"/>
        <v>5541</v>
      </c>
      <c r="AK282" s="6">
        <f t="shared" si="63"/>
        <v>6810.4431000000004</v>
      </c>
      <c r="AL282" s="6">
        <f t="shared" si="64"/>
        <v>3762.8931000000002</v>
      </c>
      <c r="AM282" s="6">
        <f t="shared" si="65"/>
        <v>12351.4431</v>
      </c>
      <c r="AN282" s="6">
        <v>8275</v>
      </c>
      <c r="AO282" s="6">
        <v>14590</v>
      </c>
      <c r="AP282" s="6">
        <v>14590</v>
      </c>
      <c r="AQ282" s="6">
        <v>14590</v>
      </c>
      <c r="AR282" s="6">
        <v>14590</v>
      </c>
      <c r="AS282" s="6">
        <v>14590</v>
      </c>
      <c r="AT282" s="26">
        <v>3715</v>
      </c>
      <c r="AU282" s="15" t="s">
        <v>70</v>
      </c>
      <c r="AV282" s="15" t="s">
        <v>71</v>
      </c>
      <c r="AW282" s="39" t="str">
        <f t="shared" si="66"/>
        <v>G</v>
      </c>
      <c r="AX282" s="18">
        <f t="shared" si="67"/>
        <v>0</v>
      </c>
      <c r="AY282" s="20">
        <f t="shared" si="68"/>
        <v>103</v>
      </c>
      <c r="AZ282" s="34">
        <v>0</v>
      </c>
      <c r="BA282" s="35">
        <f t="shared" si="69"/>
        <v>0</v>
      </c>
    </row>
    <row r="283" spans="1:53" ht="16.5" customHeight="1" x14ac:dyDescent="0.2">
      <c r="A283">
        <v>6458</v>
      </c>
      <c r="B283" s="13" t="str">
        <f t="shared" si="56"/>
        <v>Normal</v>
      </c>
      <c r="C283" s="14" t="s">
        <v>350</v>
      </c>
      <c r="D283" s="15" t="s">
        <v>168</v>
      </c>
      <c r="E283" s="16">
        <f t="shared" si="57"/>
        <v>6.9</v>
      </c>
      <c r="F283" s="17">
        <f t="shared" si="58"/>
        <v>8.8000000000000007</v>
      </c>
      <c r="G283" s="17">
        <f t="shared" si="59"/>
        <v>7</v>
      </c>
      <c r="H283" s="17">
        <f t="shared" si="60"/>
        <v>9</v>
      </c>
      <c r="I283" s="37">
        <f>IFERROR(VLOOKUP(C283,LastWeek!B:Q,8,FALSE),"")</f>
        <v>245000</v>
      </c>
      <c r="J283" s="18">
        <v>160000</v>
      </c>
      <c r="K283" s="18">
        <v>45000</v>
      </c>
      <c r="L283" s="37">
        <f>IFERROR(VLOOKUP(C283,LastWeek!B:Q,11,FALSE),"")</f>
        <v>137700</v>
      </c>
      <c r="M283" s="18">
        <v>157700</v>
      </c>
      <c r="N283" s="19" t="s">
        <v>69</v>
      </c>
      <c r="O283" s="20" t="str">
        <f>IFERROR(VLOOKUP(C283,LastWeek!B:Q,13,FALSE),"")</f>
        <v>MP</v>
      </c>
      <c r="P283" s="16" t="str">
        <f>IFERROR(VLOOKUP(C283,LastWeek!B:Q,14,FALSE),"")</f>
        <v>Checking</v>
      </c>
      <c r="Q283" s="16" t="str">
        <f>IFERROR(VLOOKUP(C283,LastWeek!B:Q,15,FALSE),"")</f>
        <v>Sales</v>
      </c>
      <c r="R283" s="16"/>
      <c r="S283" s="38" t="str">
        <f>IFERROR(VLOOKUP(C283,LastWeek!B:Q,16,FALSE),"")</f>
        <v>FCST: 90K/M</v>
      </c>
      <c r="T283" s="18">
        <v>105000</v>
      </c>
      <c r="U283" s="18">
        <v>0</v>
      </c>
      <c r="V283" s="18">
        <v>52700</v>
      </c>
      <c r="W283" s="18">
        <v>0</v>
      </c>
      <c r="X283" s="21">
        <v>317700</v>
      </c>
      <c r="Y283" s="17">
        <v>13.9</v>
      </c>
      <c r="Z283" s="22">
        <v>17.8</v>
      </c>
      <c r="AA283" s="21">
        <v>22788</v>
      </c>
      <c r="AB283" s="18">
        <v>17869</v>
      </c>
      <c r="AC283" s="23">
        <v>0.8</v>
      </c>
      <c r="AD283" s="24">
        <f t="shared" si="61"/>
        <v>100</v>
      </c>
      <c r="AE283" s="18">
        <v>86164</v>
      </c>
      <c r="AF283" s="18">
        <v>39060</v>
      </c>
      <c r="AG283" s="18">
        <v>37995</v>
      </c>
      <c r="AH283" s="18">
        <v>84100</v>
      </c>
      <c r="AI283" s="25">
        <v>7.8200000000000006E-2</v>
      </c>
      <c r="AJ283" s="6">
        <f t="shared" si="62"/>
        <v>12512</v>
      </c>
      <c r="AK283" s="6">
        <f t="shared" si="63"/>
        <v>12332.140000000001</v>
      </c>
      <c r="AL283" s="6">
        <f t="shared" si="64"/>
        <v>4121.1400000000003</v>
      </c>
      <c r="AM283" s="6">
        <f t="shared" si="65"/>
        <v>24844.140000000003</v>
      </c>
      <c r="AN283" s="6">
        <v>26869</v>
      </c>
      <c r="AO283" s="6">
        <v>39175</v>
      </c>
      <c r="AP283" s="6">
        <v>39175</v>
      </c>
      <c r="AQ283" s="6">
        <v>39175</v>
      </c>
      <c r="AR283" s="6">
        <v>39175</v>
      </c>
      <c r="AS283" s="6">
        <v>39175</v>
      </c>
      <c r="AT283" s="26">
        <v>3715</v>
      </c>
      <c r="AU283" s="15" t="s">
        <v>70</v>
      </c>
      <c r="AV283" s="15" t="s">
        <v>71</v>
      </c>
      <c r="AW283" s="39" t="str">
        <f t="shared" si="66"/>
        <v>G</v>
      </c>
      <c r="AX283" s="18">
        <f t="shared" si="67"/>
        <v>0</v>
      </c>
      <c r="AY283" s="20">
        <f t="shared" si="68"/>
        <v>103</v>
      </c>
      <c r="AZ283" s="34">
        <v>0</v>
      </c>
      <c r="BA283" s="35">
        <f t="shared" si="69"/>
        <v>0</v>
      </c>
    </row>
    <row r="284" spans="1:53" ht="16.5" customHeight="1" x14ac:dyDescent="0.2">
      <c r="A284">
        <v>6438</v>
      </c>
      <c r="B284" s="13" t="str">
        <f t="shared" si="56"/>
        <v>OverStock</v>
      </c>
      <c r="C284" s="14" t="s">
        <v>351</v>
      </c>
      <c r="D284" s="15" t="s">
        <v>168</v>
      </c>
      <c r="E284" s="16">
        <f t="shared" si="57"/>
        <v>142</v>
      </c>
      <c r="F284" s="17">
        <f t="shared" si="58"/>
        <v>22.2</v>
      </c>
      <c r="G284" s="17">
        <f t="shared" si="59"/>
        <v>0</v>
      </c>
      <c r="H284" s="17">
        <f t="shared" si="60"/>
        <v>0</v>
      </c>
      <c r="I284" s="37">
        <f>IFERROR(VLOOKUP(C284,LastWeek!B:Q,8,FALSE),"")</f>
        <v>0</v>
      </c>
      <c r="J284" s="18">
        <v>0</v>
      </c>
      <c r="K284" s="18">
        <v>0</v>
      </c>
      <c r="L284" s="37">
        <f>IFERROR(VLOOKUP(C284,LastWeek!B:Q,11,FALSE),"")</f>
        <v>5680</v>
      </c>
      <c r="M284" s="18">
        <v>5680</v>
      </c>
      <c r="N284" s="19" t="s">
        <v>69</v>
      </c>
      <c r="O284" s="20" t="str">
        <f>IFERROR(VLOOKUP(C284,LastWeek!B:Q,13,FALSE),"")</f>
        <v>MP</v>
      </c>
      <c r="P284" s="16" t="str">
        <f>IFERROR(VLOOKUP(C284,LastWeek!B:Q,14,FALSE),"")</f>
        <v>Checking</v>
      </c>
      <c r="Q284" s="16" t="str">
        <f>IFERROR(VLOOKUP(C284,LastWeek!B:Q,15,FALSE),"")</f>
        <v>Sales</v>
      </c>
      <c r="R284" s="16"/>
      <c r="S284" s="38" t="str">
        <f>IFERROR(VLOOKUP(C284,LastWeek!B:Q,16,FALSE),"")</f>
        <v>FCSt:3K/Q</v>
      </c>
      <c r="T284" s="18">
        <v>4500</v>
      </c>
      <c r="U284" s="18">
        <v>0</v>
      </c>
      <c r="V284" s="18">
        <v>1180</v>
      </c>
      <c r="W284" s="18">
        <v>0</v>
      </c>
      <c r="X284" s="21">
        <v>5680</v>
      </c>
      <c r="Y284" s="17">
        <v>142</v>
      </c>
      <c r="Z284" s="22">
        <v>22.2</v>
      </c>
      <c r="AA284" s="21">
        <v>40</v>
      </c>
      <c r="AB284" s="18">
        <v>256</v>
      </c>
      <c r="AC284" s="23">
        <v>6.4</v>
      </c>
      <c r="AD284" s="24">
        <f t="shared" si="61"/>
        <v>150</v>
      </c>
      <c r="AE284" s="18">
        <v>1604</v>
      </c>
      <c r="AF284" s="18">
        <v>0</v>
      </c>
      <c r="AG284" s="18">
        <v>700</v>
      </c>
      <c r="AH284" s="18">
        <v>707</v>
      </c>
      <c r="AI284" s="25">
        <v>0.1187</v>
      </c>
      <c r="AJ284" s="6">
        <f t="shared" si="62"/>
        <v>0</v>
      </c>
      <c r="AK284" s="6">
        <f t="shared" si="63"/>
        <v>674.21600000000001</v>
      </c>
      <c r="AL284" s="6">
        <f t="shared" si="64"/>
        <v>140.066</v>
      </c>
      <c r="AM284" s="6">
        <f t="shared" si="65"/>
        <v>674.21600000000001</v>
      </c>
      <c r="AN284" s="6">
        <v>1105</v>
      </c>
      <c r="AO284" s="6">
        <v>700</v>
      </c>
      <c r="AP284" s="6">
        <v>700</v>
      </c>
      <c r="AQ284" s="6">
        <v>700</v>
      </c>
      <c r="AR284" s="6">
        <v>700</v>
      </c>
      <c r="AS284" s="6">
        <v>700</v>
      </c>
      <c r="AT284" s="26">
        <v>3715</v>
      </c>
      <c r="AU284" s="15" t="s">
        <v>70</v>
      </c>
      <c r="AV284" s="15" t="s">
        <v>71</v>
      </c>
      <c r="AW284" s="39" t="str">
        <f t="shared" si="66"/>
        <v>G</v>
      </c>
      <c r="AX284" s="18">
        <f t="shared" si="67"/>
        <v>0</v>
      </c>
      <c r="AY284" s="20">
        <f t="shared" si="68"/>
        <v>103</v>
      </c>
      <c r="AZ284" s="34">
        <v>0</v>
      </c>
      <c r="BA284" s="35">
        <f t="shared" si="69"/>
        <v>0</v>
      </c>
    </row>
    <row r="285" spans="1:53" ht="16.5" customHeight="1" x14ac:dyDescent="0.2">
      <c r="A285">
        <v>6446</v>
      </c>
      <c r="B285" s="13" t="str">
        <f t="shared" si="56"/>
        <v>Normal</v>
      </c>
      <c r="C285" s="14" t="s">
        <v>352</v>
      </c>
      <c r="D285" s="15" t="s">
        <v>168</v>
      </c>
      <c r="E285" s="16">
        <f t="shared" si="57"/>
        <v>4.9000000000000004</v>
      </c>
      <c r="F285" s="17">
        <f t="shared" si="58"/>
        <v>4.7</v>
      </c>
      <c r="G285" s="17">
        <f t="shared" si="59"/>
        <v>5.9</v>
      </c>
      <c r="H285" s="17">
        <f t="shared" si="60"/>
        <v>5.7</v>
      </c>
      <c r="I285" s="37">
        <f>IFERROR(VLOOKUP(C285,LastWeek!B:Q,8,FALSE),"")</f>
        <v>12000</v>
      </c>
      <c r="J285" s="18">
        <v>10500</v>
      </c>
      <c r="K285" s="18">
        <v>0</v>
      </c>
      <c r="L285" s="37">
        <f>IFERROR(VLOOKUP(C285,LastWeek!B:Q,11,FALSE),"")</f>
        <v>13251</v>
      </c>
      <c r="M285" s="18">
        <v>8751</v>
      </c>
      <c r="N285" s="19" t="s">
        <v>69</v>
      </c>
      <c r="O285" s="20" t="str">
        <f>IFERROR(VLOOKUP(C285,LastWeek!B:Q,13,FALSE),"")</f>
        <v>MP</v>
      </c>
      <c r="P285" s="16" t="str">
        <f>IFERROR(VLOOKUP(C285,LastWeek!B:Q,14,FALSE),"")</f>
        <v>Checking</v>
      </c>
      <c r="Q285" s="16" t="str">
        <f>IFERROR(VLOOKUP(C285,LastWeek!B:Q,15,FALSE),"")</f>
        <v>Sales</v>
      </c>
      <c r="R285" s="16"/>
      <c r="S285" s="38" t="str">
        <f>IFERROR(VLOOKUP(C285,LastWeek!B:Q,16,FALSE),"")</f>
        <v>FCST:9K/M</v>
      </c>
      <c r="T285" s="18">
        <v>1876</v>
      </c>
      <c r="U285" s="18">
        <v>0</v>
      </c>
      <c r="V285" s="18">
        <v>6875</v>
      </c>
      <c r="W285" s="18">
        <v>0</v>
      </c>
      <c r="X285" s="21">
        <v>19251</v>
      </c>
      <c r="Y285" s="17">
        <v>10.9</v>
      </c>
      <c r="Z285" s="22">
        <v>10.4</v>
      </c>
      <c r="AA285" s="21">
        <v>1768</v>
      </c>
      <c r="AB285" s="18">
        <v>1849</v>
      </c>
      <c r="AC285" s="23">
        <v>1</v>
      </c>
      <c r="AD285" s="24">
        <f t="shared" si="61"/>
        <v>100</v>
      </c>
      <c r="AE285" s="18">
        <v>10582</v>
      </c>
      <c r="AF285" s="18">
        <v>0</v>
      </c>
      <c r="AG285" s="18">
        <v>6060</v>
      </c>
      <c r="AH285" s="18">
        <v>8080</v>
      </c>
      <c r="AI285" s="25">
        <v>9.6600000000000005E-2</v>
      </c>
      <c r="AJ285" s="6">
        <f t="shared" si="62"/>
        <v>1014.3000000000001</v>
      </c>
      <c r="AK285" s="6">
        <f t="shared" si="63"/>
        <v>845.34660000000008</v>
      </c>
      <c r="AL285" s="6">
        <f t="shared" si="64"/>
        <v>664.125</v>
      </c>
      <c r="AM285" s="6">
        <f t="shared" si="65"/>
        <v>1859.6466</v>
      </c>
      <c r="AN285" s="6">
        <v>8570</v>
      </c>
      <c r="AO285" s="6">
        <v>2024</v>
      </c>
      <c r="AP285" s="6">
        <v>2024</v>
      </c>
      <c r="AQ285" s="6">
        <v>2024</v>
      </c>
      <c r="AR285" s="6">
        <v>2024</v>
      </c>
      <c r="AS285" s="6">
        <v>2024</v>
      </c>
      <c r="AT285" s="26">
        <v>3715</v>
      </c>
      <c r="AU285" s="15" t="s">
        <v>70</v>
      </c>
      <c r="AV285" s="15" t="s">
        <v>71</v>
      </c>
      <c r="AW285" s="39" t="str">
        <f t="shared" si="66"/>
        <v>G</v>
      </c>
      <c r="AX285" s="18">
        <f t="shared" si="67"/>
        <v>0</v>
      </c>
      <c r="AY285" s="20">
        <f t="shared" si="68"/>
        <v>103</v>
      </c>
      <c r="AZ285" s="34">
        <v>0</v>
      </c>
      <c r="BA285" s="35">
        <f t="shared" si="69"/>
        <v>0</v>
      </c>
    </row>
    <row r="286" spans="1:53" ht="16.5" customHeight="1" x14ac:dyDescent="0.2">
      <c r="A286">
        <v>8761</v>
      </c>
      <c r="B286" s="13" t="str">
        <f t="shared" si="56"/>
        <v>FCST</v>
      </c>
      <c r="C286" s="14" t="s">
        <v>353</v>
      </c>
      <c r="D286" s="15" t="s">
        <v>168</v>
      </c>
      <c r="E286" s="16" t="str">
        <f t="shared" si="57"/>
        <v>前八週無拉料</v>
      </c>
      <c r="F286" s="17">
        <f t="shared" si="58"/>
        <v>0.7</v>
      </c>
      <c r="G286" s="17" t="str">
        <f t="shared" si="59"/>
        <v>--</v>
      </c>
      <c r="H286" s="17">
        <f t="shared" si="60"/>
        <v>0</v>
      </c>
      <c r="I286" s="37">
        <f>IFERROR(VLOOKUP(C286,LastWeek!B:Q,8,FALSE),"")</f>
        <v>0</v>
      </c>
      <c r="J286" s="18">
        <v>0</v>
      </c>
      <c r="K286" s="18">
        <v>0</v>
      </c>
      <c r="L286" s="37">
        <f>IFERROR(VLOOKUP(C286,LastWeek!B:Q,11,FALSE),"")</f>
        <v>3000</v>
      </c>
      <c r="M286" s="18">
        <v>3000</v>
      </c>
      <c r="N286" s="19" t="s">
        <v>66</v>
      </c>
      <c r="O286" s="20" t="str">
        <f>IFERROR(VLOOKUP(C286,LastWeek!B:Q,13,FALSE),"")</f>
        <v>MP</v>
      </c>
      <c r="P286" s="16" t="str">
        <f>IFERROR(VLOOKUP(C286,LastWeek!B:Q,14,FALSE),"")</f>
        <v>Checking</v>
      </c>
      <c r="Q286" s="16" t="str">
        <f>IFERROR(VLOOKUP(C286,LastWeek!B:Q,15,FALSE),"")</f>
        <v>sales</v>
      </c>
      <c r="R286" s="16"/>
      <c r="S286" s="38" t="str">
        <f>IFERROR(VLOOKUP(C286,LastWeek!B:Q,16,FALSE),"")</f>
        <v>有出貨3000</v>
      </c>
      <c r="T286" s="18">
        <v>3000</v>
      </c>
      <c r="U286" s="18">
        <v>0</v>
      </c>
      <c r="V286" s="18">
        <v>0</v>
      </c>
      <c r="W286" s="18">
        <v>0</v>
      </c>
      <c r="X286" s="21">
        <v>3000</v>
      </c>
      <c r="Y286" s="17" t="s">
        <v>66</v>
      </c>
      <c r="Z286" s="22">
        <v>0.7</v>
      </c>
      <c r="AA286" s="21">
        <v>0</v>
      </c>
      <c r="AB286" s="18">
        <v>4300</v>
      </c>
      <c r="AC286" s="23" t="s">
        <v>82</v>
      </c>
      <c r="AD286" s="24" t="str">
        <f t="shared" si="61"/>
        <v>F</v>
      </c>
      <c r="AE286" s="18">
        <v>0</v>
      </c>
      <c r="AF286" s="18">
        <v>0</v>
      </c>
      <c r="AG286" s="18">
        <v>62700</v>
      </c>
      <c r="AH286" s="18">
        <v>24000</v>
      </c>
      <c r="AI286" s="25">
        <v>3.27E-2</v>
      </c>
      <c r="AJ286" s="6">
        <f t="shared" si="62"/>
        <v>0</v>
      </c>
      <c r="AK286" s="6">
        <f t="shared" si="63"/>
        <v>98.1</v>
      </c>
      <c r="AL286" s="6">
        <f t="shared" si="64"/>
        <v>0</v>
      </c>
      <c r="AM286" s="6">
        <f t="shared" si="65"/>
        <v>98.1</v>
      </c>
      <c r="AN286" s="6" t="s">
        <v>66</v>
      </c>
      <c r="AO286" s="6" t="s">
        <v>66</v>
      </c>
      <c r="AP286" s="6" t="s">
        <v>66</v>
      </c>
      <c r="AQ286" s="6" t="s">
        <v>66</v>
      </c>
      <c r="AR286" s="6" t="s">
        <v>66</v>
      </c>
      <c r="AS286" s="6" t="s">
        <v>66</v>
      </c>
      <c r="AT286" s="26">
        <v>3715</v>
      </c>
      <c r="AU286" s="15" t="s">
        <v>70</v>
      </c>
      <c r="AV286" s="15" t="s">
        <v>71</v>
      </c>
      <c r="AW286" s="39" t="str">
        <f t="shared" si="66"/>
        <v>G</v>
      </c>
      <c r="AX286" s="18">
        <f t="shared" si="67"/>
        <v>0</v>
      </c>
      <c r="AY286" s="20">
        <f t="shared" si="68"/>
        <v>103</v>
      </c>
      <c r="AZ286" s="34">
        <v>0</v>
      </c>
      <c r="BA286" s="35">
        <f t="shared" si="69"/>
        <v>0</v>
      </c>
    </row>
    <row r="287" spans="1:53" ht="16.5" customHeight="1" x14ac:dyDescent="0.2">
      <c r="A287">
        <v>8940</v>
      </c>
      <c r="B287" s="13" t="str">
        <f t="shared" si="56"/>
        <v>None</v>
      </c>
      <c r="C287" s="14" t="s">
        <v>358</v>
      </c>
      <c r="D287" s="15" t="s">
        <v>168</v>
      </c>
      <c r="E287" s="16" t="str">
        <f t="shared" si="57"/>
        <v>前八週無拉料</v>
      </c>
      <c r="F287" s="17" t="str">
        <f t="shared" si="58"/>
        <v>--</v>
      </c>
      <c r="G287" s="17" t="str">
        <f t="shared" si="59"/>
        <v>--</v>
      </c>
      <c r="H287" s="17" t="str">
        <f t="shared" si="60"/>
        <v>--</v>
      </c>
      <c r="I287" s="37">
        <f>IFERROR(VLOOKUP(C287,LastWeek!B:Q,8,FALSE),"")</f>
        <v>0</v>
      </c>
      <c r="J287" s="18">
        <v>0</v>
      </c>
      <c r="K287" s="18">
        <v>0</v>
      </c>
      <c r="L287" s="37">
        <f>IFERROR(VLOOKUP(C287,LastWeek!B:Q,11,FALSE),"")</f>
        <v>0</v>
      </c>
      <c r="M287" s="18">
        <v>0</v>
      </c>
      <c r="N287" s="19" t="s">
        <v>69</v>
      </c>
      <c r="O287" s="20" t="str">
        <f>IFERROR(VLOOKUP(C287,LastWeek!B:Q,13,FALSE),"")</f>
        <v>MP</v>
      </c>
      <c r="P287" s="16" t="str">
        <f>IFERROR(VLOOKUP(C287,LastWeek!B:Q,14,FALSE),"")</f>
        <v>Checking</v>
      </c>
      <c r="Q287" s="16" t="str">
        <f>IFERROR(VLOOKUP(C287,LastWeek!B:Q,15,FALSE),"")</f>
        <v>Sales</v>
      </c>
      <c r="R287" s="16"/>
      <c r="S287" s="38" t="str">
        <f>IFERROR(VLOOKUP(C287,LastWeek!B:Q,16,FALSE),"")</f>
        <v>no demand</v>
      </c>
      <c r="T287" s="18">
        <v>0</v>
      </c>
      <c r="U287" s="18">
        <v>0</v>
      </c>
      <c r="V287" s="18">
        <v>0</v>
      </c>
      <c r="W287" s="18">
        <v>0</v>
      </c>
      <c r="X287" s="21">
        <v>0</v>
      </c>
      <c r="Y287" s="17" t="s">
        <v>66</v>
      </c>
      <c r="Z287" s="22" t="s">
        <v>66</v>
      </c>
      <c r="AA287" s="21">
        <v>0</v>
      </c>
      <c r="AB287" s="18">
        <v>0</v>
      </c>
      <c r="AC287" s="23" t="s">
        <v>86</v>
      </c>
      <c r="AD287" s="24" t="str">
        <f t="shared" si="61"/>
        <v>E</v>
      </c>
      <c r="AE287" s="18">
        <v>0</v>
      </c>
      <c r="AF287" s="18">
        <v>0</v>
      </c>
      <c r="AG287" s="18">
        <v>0</v>
      </c>
      <c r="AH287" s="18">
        <v>0</v>
      </c>
      <c r="AI287" s="25">
        <v>0.31590000000000001</v>
      </c>
      <c r="AJ287" s="6">
        <f t="shared" si="62"/>
        <v>0</v>
      </c>
      <c r="AK287" s="6">
        <f t="shared" si="63"/>
        <v>0</v>
      </c>
      <c r="AL287" s="6">
        <f t="shared" si="64"/>
        <v>0</v>
      </c>
      <c r="AM287" s="6">
        <f t="shared" si="65"/>
        <v>0</v>
      </c>
      <c r="AN287" s="6" t="s">
        <v>66</v>
      </c>
      <c r="AO287" s="6" t="s">
        <v>66</v>
      </c>
      <c r="AP287" s="6" t="s">
        <v>66</v>
      </c>
      <c r="AQ287" s="6" t="s">
        <v>66</v>
      </c>
      <c r="AR287" s="6" t="s">
        <v>66</v>
      </c>
      <c r="AS287" s="6" t="s">
        <v>66</v>
      </c>
      <c r="AT287" s="26">
        <v>3715</v>
      </c>
      <c r="AU287" s="15" t="s">
        <v>70</v>
      </c>
      <c r="AV287" s="15" t="s">
        <v>71</v>
      </c>
      <c r="AW287" s="39" t="str">
        <f t="shared" si="66"/>
        <v>G</v>
      </c>
      <c r="AX287" s="18">
        <f t="shared" si="67"/>
        <v>0</v>
      </c>
      <c r="AY287" s="20">
        <f t="shared" si="68"/>
        <v>103</v>
      </c>
      <c r="AZ287" s="34">
        <v>0</v>
      </c>
      <c r="BA287" s="35">
        <f t="shared" si="69"/>
        <v>0</v>
      </c>
    </row>
    <row r="288" spans="1:53" ht="16.5" customHeight="1" x14ac:dyDescent="0.2">
      <c r="A288">
        <v>1011</v>
      </c>
      <c r="B288" s="13" t="str">
        <f t="shared" si="56"/>
        <v>ZeroZero</v>
      </c>
      <c r="C288" s="14" t="s">
        <v>359</v>
      </c>
      <c r="D288" s="15" t="s">
        <v>168</v>
      </c>
      <c r="E288" s="16" t="str">
        <f t="shared" si="57"/>
        <v>前八週無拉料</v>
      </c>
      <c r="F288" s="17" t="str">
        <f t="shared" si="58"/>
        <v>--</v>
      </c>
      <c r="G288" s="17" t="str">
        <f t="shared" si="59"/>
        <v>--</v>
      </c>
      <c r="H288" s="17" t="str">
        <f t="shared" si="60"/>
        <v>--</v>
      </c>
      <c r="I288" s="37">
        <f>IFERROR(VLOOKUP(C288,LastWeek!B:Q,8,FALSE),"")</f>
        <v>2500</v>
      </c>
      <c r="J288" s="18">
        <v>2500</v>
      </c>
      <c r="K288" s="18">
        <v>0</v>
      </c>
      <c r="L288" s="37">
        <f>IFERROR(VLOOKUP(C288,LastWeek!B:Q,11,FALSE),"")</f>
        <v>0</v>
      </c>
      <c r="M288" s="18">
        <v>0</v>
      </c>
      <c r="N288" s="19" t="s">
        <v>69</v>
      </c>
      <c r="O288" s="20" t="str">
        <f>IFERROR(VLOOKUP(C288,LastWeek!B:Q,13,FALSE),"")</f>
        <v>MP</v>
      </c>
      <c r="P288" s="16" t="str">
        <f>IFERROR(VLOOKUP(C288,LastWeek!B:Q,14,FALSE),"")</f>
        <v>Checking</v>
      </c>
      <c r="Q288" s="16" t="str">
        <f>IFERROR(VLOOKUP(C288,LastWeek!B:Q,15,FALSE),"")</f>
        <v>Sales</v>
      </c>
      <c r="R288" s="16"/>
      <c r="S288" s="38" t="str">
        <f>IFERROR(VLOOKUP(C288,LastWeek!B:Q,16,FALSE),"")</f>
        <v>FCST:2.5K</v>
      </c>
      <c r="T288" s="18">
        <v>0</v>
      </c>
      <c r="U288" s="18">
        <v>0</v>
      </c>
      <c r="V288" s="18">
        <v>0</v>
      </c>
      <c r="W288" s="18">
        <v>0</v>
      </c>
      <c r="X288" s="21">
        <v>2500</v>
      </c>
      <c r="Y288" s="17" t="s">
        <v>66</v>
      </c>
      <c r="Z288" s="22" t="s">
        <v>66</v>
      </c>
      <c r="AA288" s="21">
        <v>0</v>
      </c>
      <c r="AB288" s="18" t="s">
        <v>66</v>
      </c>
      <c r="AC288" s="23" t="s">
        <v>86</v>
      </c>
      <c r="AD288" s="24" t="str">
        <f t="shared" si="61"/>
        <v>E</v>
      </c>
      <c r="AE288" s="18" t="s">
        <v>66</v>
      </c>
      <c r="AF288" s="18" t="s">
        <v>66</v>
      </c>
      <c r="AG288" s="18" t="s">
        <v>66</v>
      </c>
      <c r="AH288" s="18" t="s">
        <v>66</v>
      </c>
      <c r="AI288" s="25">
        <v>9.1600000000000001E-2</v>
      </c>
      <c r="AJ288" s="6">
        <f t="shared" si="62"/>
        <v>229</v>
      </c>
      <c r="AK288" s="6">
        <f t="shared" si="63"/>
        <v>0</v>
      </c>
      <c r="AL288" s="6">
        <f t="shared" si="64"/>
        <v>0</v>
      </c>
      <c r="AM288" s="6">
        <f t="shared" si="65"/>
        <v>229</v>
      </c>
      <c r="AN288" s="6" t="s">
        <v>66</v>
      </c>
      <c r="AO288" s="6" t="s">
        <v>66</v>
      </c>
      <c r="AP288" s="6" t="s">
        <v>66</v>
      </c>
      <c r="AQ288" s="6" t="s">
        <v>66</v>
      </c>
      <c r="AR288" s="6" t="s">
        <v>66</v>
      </c>
      <c r="AS288" s="6" t="s">
        <v>66</v>
      </c>
      <c r="AT288" s="26">
        <v>3714</v>
      </c>
      <c r="AU288" s="15" t="s">
        <v>70</v>
      </c>
      <c r="AV288" s="15" t="s">
        <v>71</v>
      </c>
      <c r="AW288" s="39" t="str">
        <f t="shared" si="66"/>
        <v>R</v>
      </c>
      <c r="AX288" s="18">
        <f t="shared" si="67"/>
        <v>0</v>
      </c>
      <c r="AY288" s="20">
        <f t="shared" si="68"/>
        <v>103</v>
      </c>
      <c r="AZ288" s="34">
        <v>0</v>
      </c>
      <c r="BA288" s="35">
        <f t="shared" si="69"/>
        <v>0</v>
      </c>
    </row>
    <row r="289" spans="1:53" ht="16.5" customHeight="1" x14ac:dyDescent="0.2">
      <c r="A289">
        <v>1159</v>
      </c>
      <c r="B289" s="13" t="str">
        <f t="shared" si="56"/>
        <v>None</v>
      </c>
      <c r="C289" s="14" t="s">
        <v>360</v>
      </c>
      <c r="D289" s="15" t="s">
        <v>168</v>
      </c>
      <c r="E289" s="16" t="str">
        <f t="shared" si="57"/>
        <v>前八週無拉料</v>
      </c>
      <c r="F289" s="17" t="str">
        <f t="shared" si="58"/>
        <v>--</v>
      </c>
      <c r="G289" s="17" t="str">
        <f t="shared" si="59"/>
        <v>--</v>
      </c>
      <c r="H289" s="17" t="str">
        <f t="shared" si="60"/>
        <v>--</v>
      </c>
      <c r="I289" s="37">
        <f>IFERROR(VLOOKUP(C289,LastWeek!B:Q,8,FALSE),"")</f>
        <v>0</v>
      </c>
      <c r="J289" s="18">
        <v>0</v>
      </c>
      <c r="K289" s="18">
        <v>0</v>
      </c>
      <c r="L289" s="37">
        <f>IFERROR(VLOOKUP(C289,LastWeek!B:Q,11,FALSE),"")</f>
        <v>0</v>
      </c>
      <c r="M289" s="18">
        <v>0</v>
      </c>
      <c r="N289" s="19" t="s">
        <v>69</v>
      </c>
      <c r="O289" s="20" t="str">
        <f>IFERROR(VLOOKUP(C289,LastWeek!B:Q,13,FALSE),"")</f>
        <v>MP</v>
      </c>
      <c r="P289" s="16" t="str">
        <f>IFERROR(VLOOKUP(C289,LastWeek!B:Q,14,FALSE),"")</f>
        <v>Checking</v>
      </c>
      <c r="Q289" s="16" t="str">
        <f>IFERROR(VLOOKUP(C289,LastWeek!B:Q,15,FALSE),"")</f>
        <v>Sales</v>
      </c>
      <c r="R289" s="16"/>
      <c r="S289" s="38" t="str">
        <f>IFERROR(VLOOKUP(C289,LastWeek!B:Q,16,FALSE),"")</f>
        <v>有出貨8959</v>
      </c>
      <c r="T289" s="18">
        <v>0</v>
      </c>
      <c r="U289" s="18">
        <v>0</v>
      </c>
      <c r="V289" s="18">
        <v>0</v>
      </c>
      <c r="W289" s="18">
        <v>0</v>
      </c>
      <c r="X289" s="21">
        <v>0</v>
      </c>
      <c r="Y289" s="17" t="s">
        <v>66</v>
      </c>
      <c r="Z289" s="22" t="s">
        <v>66</v>
      </c>
      <c r="AA289" s="21">
        <v>0</v>
      </c>
      <c r="AB289" s="18">
        <v>0</v>
      </c>
      <c r="AC289" s="23" t="s">
        <v>86</v>
      </c>
      <c r="AD289" s="24" t="str">
        <f t="shared" si="61"/>
        <v>E</v>
      </c>
      <c r="AE289" s="18" t="s">
        <v>66</v>
      </c>
      <c r="AF289" s="18" t="s">
        <v>66</v>
      </c>
      <c r="AG289" s="18" t="s">
        <v>66</v>
      </c>
      <c r="AH289" s="18" t="s">
        <v>66</v>
      </c>
      <c r="AI289" s="25">
        <v>0.1434</v>
      </c>
      <c r="AJ289" s="6">
        <f t="shared" si="62"/>
        <v>0</v>
      </c>
      <c r="AK289" s="6">
        <f t="shared" si="63"/>
        <v>0</v>
      </c>
      <c r="AL289" s="6">
        <f t="shared" si="64"/>
        <v>0</v>
      </c>
      <c r="AM289" s="6">
        <f t="shared" si="65"/>
        <v>0</v>
      </c>
      <c r="AN289" s="6" t="s">
        <v>66</v>
      </c>
      <c r="AO289" s="6" t="s">
        <v>66</v>
      </c>
      <c r="AP289" s="6" t="s">
        <v>66</v>
      </c>
      <c r="AQ289" s="6" t="s">
        <v>66</v>
      </c>
      <c r="AR289" s="6" t="s">
        <v>66</v>
      </c>
      <c r="AS289" s="6" t="s">
        <v>66</v>
      </c>
      <c r="AT289" s="26">
        <v>3715</v>
      </c>
      <c r="AU289" s="15" t="s">
        <v>70</v>
      </c>
      <c r="AV289" s="15" t="s">
        <v>71</v>
      </c>
      <c r="AW289" s="39" t="str">
        <f t="shared" si="66"/>
        <v>G</v>
      </c>
      <c r="AX289" s="18">
        <f t="shared" si="67"/>
        <v>0</v>
      </c>
      <c r="AY289" s="20">
        <f t="shared" si="68"/>
        <v>103</v>
      </c>
      <c r="AZ289" s="34">
        <v>0</v>
      </c>
      <c r="BA289" s="35">
        <f t="shared" si="69"/>
        <v>0</v>
      </c>
    </row>
    <row r="290" spans="1:53" ht="16.5" customHeight="1" x14ac:dyDescent="0.2">
      <c r="A290">
        <v>2911</v>
      </c>
      <c r="B290" s="13" t="str">
        <f t="shared" si="56"/>
        <v>FCST</v>
      </c>
      <c r="C290" s="14" t="s">
        <v>361</v>
      </c>
      <c r="D290" s="15" t="s">
        <v>168</v>
      </c>
      <c r="E290" s="16" t="str">
        <f t="shared" si="57"/>
        <v>前八週無拉料</v>
      </c>
      <c r="F290" s="17">
        <f t="shared" si="58"/>
        <v>21.3</v>
      </c>
      <c r="G290" s="17" t="str">
        <f t="shared" si="59"/>
        <v>--</v>
      </c>
      <c r="H290" s="17">
        <f t="shared" si="60"/>
        <v>0</v>
      </c>
      <c r="I290" s="37">
        <f>IFERROR(VLOOKUP(C290,LastWeek!B:Q,8,FALSE),"")</f>
        <v>0</v>
      </c>
      <c r="J290" s="18">
        <v>0</v>
      </c>
      <c r="K290" s="18">
        <v>0</v>
      </c>
      <c r="L290" s="37">
        <f>IFERROR(VLOOKUP(C290,LastWeek!B:Q,11,FALSE),"")</f>
        <v>1554</v>
      </c>
      <c r="M290" s="18">
        <v>1554</v>
      </c>
      <c r="N290" s="19" t="s">
        <v>69</v>
      </c>
      <c r="O290" s="20" t="str">
        <f>IFERROR(VLOOKUP(C290,LastWeek!B:Q,13,FALSE),"")</f>
        <v>New</v>
      </c>
      <c r="P290" s="16" t="str">
        <f>IFERROR(VLOOKUP(C290,LastWeek!B:Q,14,FALSE),"")</f>
        <v>Checking</v>
      </c>
      <c r="Q290" s="16" t="str">
        <f>IFERROR(VLOOKUP(C290,LastWeek!B:Q,15,FALSE),"")</f>
        <v>Sales</v>
      </c>
      <c r="R290" s="16"/>
      <c r="S290" s="38" t="str">
        <f>IFERROR(VLOOKUP(C290,LastWeek!B:Q,16,FALSE),"")</f>
        <v>FCST:3.5K/2Q</v>
      </c>
      <c r="T290" s="18">
        <v>1543</v>
      </c>
      <c r="U290" s="18">
        <v>0</v>
      </c>
      <c r="V290" s="18">
        <v>11</v>
      </c>
      <c r="W290" s="18">
        <v>0</v>
      </c>
      <c r="X290" s="21">
        <v>1554</v>
      </c>
      <c r="Y290" s="17" t="s">
        <v>66</v>
      </c>
      <c r="Z290" s="22">
        <v>21.3</v>
      </c>
      <c r="AA290" s="21">
        <v>0</v>
      </c>
      <c r="AB290" s="18">
        <v>73</v>
      </c>
      <c r="AC290" s="23" t="s">
        <v>82</v>
      </c>
      <c r="AD290" s="24" t="str">
        <f t="shared" si="61"/>
        <v>F</v>
      </c>
      <c r="AE290" s="18">
        <v>206</v>
      </c>
      <c r="AF290" s="18">
        <v>149</v>
      </c>
      <c r="AG290" s="18">
        <v>398</v>
      </c>
      <c r="AH290" s="18">
        <v>359</v>
      </c>
      <c r="AI290" s="25">
        <v>0.13270000000000001</v>
      </c>
      <c r="AJ290" s="6">
        <f t="shared" si="62"/>
        <v>0</v>
      </c>
      <c r="AK290" s="6">
        <f t="shared" si="63"/>
        <v>206.21580000000003</v>
      </c>
      <c r="AL290" s="6">
        <f t="shared" si="64"/>
        <v>1.4597000000000002</v>
      </c>
      <c r="AM290" s="6">
        <f t="shared" si="65"/>
        <v>206.21580000000003</v>
      </c>
      <c r="AN290" s="6" t="s">
        <v>66</v>
      </c>
      <c r="AO290" s="6" t="s">
        <v>66</v>
      </c>
      <c r="AP290" s="6" t="s">
        <v>66</v>
      </c>
      <c r="AQ290" s="6" t="s">
        <v>66</v>
      </c>
      <c r="AR290" s="6" t="s">
        <v>66</v>
      </c>
      <c r="AS290" s="6" t="s">
        <v>66</v>
      </c>
      <c r="AT290" s="26">
        <v>3715</v>
      </c>
      <c r="AU290" s="15" t="s">
        <v>70</v>
      </c>
      <c r="AV290" s="15" t="s">
        <v>71</v>
      </c>
      <c r="AW290" s="39" t="str">
        <f t="shared" si="66"/>
        <v>G</v>
      </c>
      <c r="AX290" s="18">
        <f t="shared" si="67"/>
        <v>0</v>
      </c>
      <c r="AY290" s="20">
        <f t="shared" si="68"/>
        <v>103</v>
      </c>
      <c r="AZ290" s="34">
        <v>0</v>
      </c>
      <c r="BA290" s="35">
        <f t="shared" si="69"/>
        <v>0</v>
      </c>
    </row>
    <row r="291" spans="1:53" ht="16.5" customHeight="1" x14ac:dyDescent="0.2">
      <c r="A291">
        <v>5027</v>
      </c>
      <c r="B291" s="13" t="str">
        <f t="shared" si="56"/>
        <v>OverStock</v>
      </c>
      <c r="C291" s="14" t="s">
        <v>362</v>
      </c>
      <c r="D291" s="15" t="s">
        <v>168</v>
      </c>
      <c r="E291" s="16">
        <f t="shared" si="57"/>
        <v>13</v>
      </c>
      <c r="F291" s="17">
        <f t="shared" si="58"/>
        <v>8.1999999999999993</v>
      </c>
      <c r="G291" s="17">
        <f t="shared" si="59"/>
        <v>8.9</v>
      </c>
      <c r="H291" s="17">
        <f t="shared" si="60"/>
        <v>5.6</v>
      </c>
      <c r="I291" s="37">
        <f>IFERROR(VLOOKUP(C291,LastWeek!B:Q,8,FALSE),"")</f>
        <v>10000</v>
      </c>
      <c r="J291" s="18">
        <v>10000</v>
      </c>
      <c r="K291" s="18">
        <v>10000</v>
      </c>
      <c r="L291" s="37">
        <f>IFERROR(VLOOKUP(C291,LastWeek!B:Q,11,FALSE),"")</f>
        <v>17108</v>
      </c>
      <c r="M291" s="18">
        <v>14608</v>
      </c>
      <c r="N291" s="19" t="s">
        <v>69</v>
      </c>
      <c r="O291" s="20" t="str">
        <f>IFERROR(VLOOKUP(C291,LastWeek!B:Q,13,FALSE),"")</f>
        <v>New</v>
      </c>
      <c r="P291" s="16" t="str">
        <f>IFERROR(VLOOKUP(C291,LastWeek!B:Q,14,FALSE),"")</f>
        <v>Checking</v>
      </c>
      <c r="Q291" s="16" t="str">
        <f>IFERROR(VLOOKUP(C291,LastWeek!B:Q,15,FALSE),"")</f>
        <v>Sales</v>
      </c>
      <c r="R291" s="16"/>
      <c r="S291" s="38" t="str">
        <f>IFERROR(VLOOKUP(C291,LastWeek!B:Q,16,FALSE),"")</f>
        <v>no demand</v>
      </c>
      <c r="T291" s="18">
        <v>2500</v>
      </c>
      <c r="U291" s="18">
        <v>0</v>
      </c>
      <c r="V291" s="18">
        <v>12108</v>
      </c>
      <c r="W291" s="18">
        <v>0</v>
      </c>
      <c r="X291" s="21">
        <v>24608</v>
      </c>
      <c r="Y291" s="17">
        <v>21.9</v>
      </c>
      <c r="Z291" s="22">
        <v>13.7</v>
      </c>
      <c r="AA291" s="21">
        <v>1126</v>
      </c>
      <c r="AB291" s="18">
        <v>1791</v>
      </c>
      <c r="AC291" s="23">
        <v>1.6</v>
      </c>
      <c r="AD291" s="24">
        <f t="shared" si="61"/>
        <v>100</v>
      </c>
      <c r="AE291" s="18">
        <v>9076</v>
      </c>
      <c r="AF291" s="18">
        <v>2256</v>
      </c>
      <c r="AG291" s="18">
        <v>9834</v>
      </c>
      <c r="AH291" s="18">
        <v>10391</v>
      </c>
      <c r="AI291" s="25">
        <v>0.1076</v>
      </c>
      <c r="AJ291" s="6">
        <f t="shared" si="62"/>
        <v>1076</v>
      </c>
      <c r="AK291" s="6">
        <f t="shared" si="63"/>
        <v>1571.8208</v>
      </c>
      <c r="AL291" s="6">
        <f t="shared" si="64"/>
        <v>1302.8208</v>
      </c>
      <c r="AM291" s="6">
        <f t="shared" si="65"/>
        <v>2647.8208</v>
      </c>
      <c r="AN291" s="6" t="s">
        <v>66</v>
      </c>
      <c r="AO291" s="6" t="s">
        <v>66</v>
      </c>
      <c r="AP291" s="6" t="s">
        <v>66</v>
      </c>
      <c r="AQ291" s="6" t="s">
        <v>66</v>
      </c>
      <c r="AR291" s="6" t="s">
        <v>66</v>
      </c>
      <c r="AS291" s="6" t="s">
        <v>66</v>
      </c>
      <c r="AT291" s="26">
        <v>3715</v>
      </c>
      <c r="AU291" s="15" t="s">
        <v>70</v>
      </c>
      <c r="AV291" s="15" t="s">
        <v>71</v>
      </c>
      <c r="AW291" s="39" t="str">
        <f t="shared" si="66"/>
        <v>G</v>
      </c>
      <c r="AX291" s="18">
        <f t="shared" si="67"/>
        <v>0</v>
      </c>
      <c r="AY291" s="20">
        <f t="shared" si="68"/>
        <v>103</v>
      </c>
      <c r="AZ291" s="34">
        <v>0</v>
      </c>
      <c r="BA291" s="35">
        <f t="shared" si="69"/>
        <v>0</v>
      </c>
    </row>
    <row r="292" spans="1:53" ht="16.5" customHeight="1" x14ac:dyDescent="0.2">
      <c r="A292">
        <v>1071</v>
      </c>
      <c r="B292" s="13" t="str">
        <f t="shared" si="56"/>
        <v>Normal</v>
      </c>
      <c r="C292" s="14" t="s">
        <v>363</v>
      </c>
      <c r="D292" s="15" t="s">
        <v>168</v>
      </c>
      <c r="E292" s="16">
        <f t="shared" si="57"/>
        <v>3.4</v>
      </c>
      <c r="F292" s="17">
        <f t="shared" si="58"/>
        <v>4.8</v>
      </c>
      <c r="G292" s="17">
        <f t="shared" si="59"/>
        <v>8.6999999999999993</v>
      </c>
      <c r="H292" s="17">
        <f t="shared" si="60"/>
        <v>12.1</v>
      </c>
      <c r="I292" s="37">
        <f>IFERROR(VLOOKUP(C292,LastWeek!B:Q,8,FALSE),"")</f>
        <v>157500</v>
      </c>
      <c r="J292" s="18">
        <v>130500</v>
      </c>
      <c r="K292" s="18">
        <v>85500</v>
      </c>
      <c r="L292" s="37">
        <f>IFERROR(VLOOKUP(C292,LastWeek!B:Q,11,FALSE),"")</f>
        <v>41368</v>
      </c>
      <c r="M292" s="18">
        <v>51868</v>
      </c>
      <c r="N292" s="19" t="s">
        <v>69</v>
      </c>
      <c r="O292" s="20" t="str">
        <f>IFERROR(VLOOKUP(C292,LastWeek!B:Q,13,FALSE),"")</f>
        <v>New</v>
      </c>
      <c r="P292" s="16" t="str">
        <f>IFERROR(VLOOKUP(C292,LastWeek!B:Q,14,FALSE),"")</f>
        <v>Checking</v>
      </c>
      <c r="Q292" s="16" t="str">
        <f>IFERROR(VLOOKUP(C292,LastWeek!B:Q,15,FALSE),"")</f>
        <v>Sales</v>
      </c>
      <c r="R292" s="16"/>
      <c r="S292" s="38" t="str">
        <f>IFERROR(VLOOKUP(C292,LastWeek!B:Q,16,FALSE),"")</f>
        <v>有出貨113K</v>
      </c>
      <c r="T292" s="18">
        <v>10500</v>
      </c>
      <c r="U292" s="18">
        <v>0</v>
      </c>
      <c r="V292" s="18">
        <v>41368</v>
      </c>
      <c r="W292" s="18">
        <v>0</v>
      </c>
      <c r="X292" s="21">
        <v>182368</v>
      </c>
      <c r="Y292" s="17">
        <v>12.1</v>
      </c>
      <c r="Z292" s="22">
        <v>16.899999999999999</v>
      </c>
      <c r="AA292" s="21">
        <v>15077</v>
      </c>
      <c r="AB292" s="18">
        <v>10764</v>
      </c>
      <c r="AC292" s="23">
        <v>0.7</v>
      </c>
      <c r="AD292" s="24">
        <f t="shared" si="61"/>
        <v>100</v>
      </c>
      <c r="AE292" s="18">
        <v>49102</v>
      </c>
      <c r="AF292" s="18">
        <v>24040</v>
      </c>
      <c r="AG292" s="18">
        <v>25330</v>
      </c>
      <c r="AH292" s="18">
        <v>55460</v>
      </c>
      <c r="AI292" s="25">
        <v>0.15759999999999999</v>
      </c>
      <c r="AJ292" s="6">
        <f t="shared" si="62"/>
        <v>20566.8</v>
      </c>
      <c r="AK292" s="6">
        <f t="shared" si="63"/>
        <v>8174.3967999999995</v>
      </c>
      <c r="AL292" s="6">
        <f t="shared" si="64"/>
        <v>6519.5967999999993</v>
      </c>
      <c r="AM292" s="6">
        <f t="shared" si="65"/>
        <v>28741.196799999998</v>
      </c>
      <c r="AN292" s="6" t="s">
        <v>66</v>
      </c>
      <c r="AO292" s="6" t="s">
        <v>66</v>
      </c>
      <c r="AP292" s="6" t="s">
        <v>66</v>
      </c>
      <c r="AQ292" s="6" t="s">
        <v>66</v>
      </c>
      <c r="AR292" s="6" t="s">
        <v>66</v>
      </c>
      <c r="AS292" s="6" t="s">
        <v>66</v>
      </c>
      <c r="AT292" s="26">
        <v>3715</v>
      </c>
      <c r="AU292" s="15" t="s">
        <v>70</v>
      </c>
      <c r="AV292" s="15" t="s">
        <v>71</v>
      </c>
      <c r="AW292" s="39" t="str">
        <f t="shared" si="66"/>
        <v>G</v>
      </c>
      <c r="AX292" s="18">
        <f t="shared" si="67"/>
        <v>0</v>
      </c>
      <c r="AY292" s="20">
        <f t="shared" si="68"/>
        <v>103</v>
      </c>
      <c r="AZ292" s="34">
        <v>0</v>
      </c>
      <c r="BA292" s="35">
        <f t="shared" si="69"/>
        <v>0</v>
      </c>
    </row>
    <row r="293" spans="1:53" ht="16.5" customHeight="1" x14ac:dyDescent="0.2">
      <c r="A293">
        <v>1012</v>
      </c>
      <c r="B293" s="13" t="str">
        <f t="shared" si="56"/>
        <v>OverStock</v>
      </c>
      <c r="C293" s="14" t="s">
        <v>364</v>
      </c>
      <c r="D293" s="15" t="s">
        <v>365</v>
      </c>
      <c r="E293" s="16">
        <f t="shared" si="57"/>
        <v>3.8</v>
      </c>
      <c r="F293" s="17">
        <f t="shared" si="58"/>
        <v>1.8</v>
      </c>
      <c r="G293" s="17">
        <f t="shared" si="59"/>
        <v>4.8</v>
      </c>
      <c r="H293" s="17">
        <f t="shared" si="60"/>
        <v>2.2000000000000002</v>
      </c>
      <c r="I293" s="37">
        <f>IFERROR(VLOOKUP(C293,LastWeek!B:Q,8,FALSE),"")</f>
        <v>96000</v>
      </c>
      <c r="J293" s="18">
        <v>57000</v>
      </c>
      <c r="K293" s="18">
        <v>57000</v>
      </c>
      <c r="L293" s="37">
        <f>IFERROR(VLOOKUP(C293,LastWeek!B:Q,11,FALSE),"")</f>
        <v>87000</v>
      </c>
      <c r="M293" s="18">
        <v>45000</v>
      </c>
      <c r="N293" s="19" t="s">
        <v>69</v>
      </c>
      <c r="O293" s="20" t="str">
        <f>IFERROR(VLOOKUP(C293,LastWeek!B:Q,13,FALSE),"")</f>
        <v>New</v>
      </c>
      <c r="P293" s="16" t="str">
        <f>IFERROR(VLOOKUP(C293,LastWeek!B:Q,14,FALSE),"")</f>
        <v>Checking</v>
      </c>
      <c r="Q293" s="16" t="str">
        <f>IFERROR(VLOOKUP(C293,LastWeek!B:Q,15,FALSE),"")</f>
        <v>Sales</v>
      </c>
      <c r="R293" s="16"/>
      <c r="S293" s="38" t="str">
        <f>IFERROR(VLOOKUP(C293,LastWeek!B:Q,16,FALSE),"")</f>
        <v xml:space="preserve">new proejct </v>
      </c>
      <c r="T293" s="18">
        <v>45000</v>
      </c>
      <c r="U293" s="18">
        <v>0</v>
      </c>
      <c r="V293" s="18">
        <v>0</v>
      </c>
      <c r="W293" s="18">
        <v>0</v>
      </c>
      <c r="X293" s="21">
        <v>102000</v>
      </c>
      <c r="Y293" s="17">
        <v>63.5</v>
      </c>
      <c r="Z293" s="22">
        <v>29.7</v>
      </c>
      <c r="AA293" s="21">
        <v>12000</v>
      </c>
      <c r="AB293" s="18">
        <v>25695</v>
      </c>
      <c r="AC293" s="23">
        <v>2.1</v>
      </c>
      <c r="AD293" s="24">
        <f t="shared" si="61"/>
        <v>150</v>
      </c>
      <c r="AE293" s="18">
        <v>127000</v>
      </c>
      <c r="AF293" s="18">
        <v>33860</v>
      </c>
      <c r="AG293" s="18">
        <v>171200</v>
      </c>
      <c r="AH293" s="18">
        <v>126850</v>
      </c>
      <c r="AI293" s="25">
        <v>0.1148</v>
      </c>
      <c r="AJ293" s="6">
        <f t="shared" si="62"/>
        <v>6543.6</v>
      </c>
      <c r="AK293" s="6">
        <f t="shared" si="63"/>
        <v>5166</v>
      </c>
      <c r="AL293" s="6">
        <f t="shared" si="64"/>
        <v>0</v>
      </c>
      <c r="AM293" s="6">
        <f t="shared" si="65"/>
        <v>11709.6</v>
      </c>
      <c r="AN293" s="6" t="s">
        <v>66</v>
      </c>
      <c r="AO293" s="6" t="s">
        <v>66</v>
      </c>
      <c r="AP293" s="6" t="s">
        <v>66</v>
      </c>
      <c r="AQ293" s="6" t="s">
        <v>66</v>
      </c>
      <c r="AR293" s="6" t="s">
        <v>66</v>
      </c>
      <c r="AS293" s="6" t="s">
        <v>66</v>
      </c>
      <c r="AT293" s="26">
        <v>3719</v>
      </c>
      <c r="AU293" s="15" t="s">
        <v>70</v>
      </c>
      <c r="AV293" s="15" t="s">
        <v>71</v>
      </c>
      <c r="AW293" s="39" t="str">
        <f t="shared" si="66"/>
        <v>G</v>
      </c>
      <c r="AX293" s="18">
        <f t="shared" si="67"/>
        <v>0</v>
      </c>
      <c r="AY293" s="20">
        <f t="shared" si="68"/>
        <v>103</v>
      </c>
      <c r="AZ293" s="34">
        <v>660000</v>
      </c>
      <c r="BA293" s="35">
        <f t="shared" si="69"/>
        <v>75768</v>
      </c>
    </row>
    <row r="294" spans="1:53" ht="16.5" customHeight="1" x14ac:dyDescent="0.2">
      <c r="A294">
        <v>1160</v>
      </c>
      <c r="B294" s="13" t="str">
        <f t="shared" si="56"/>
        <v>Normal</v>
      </c>
      <c r="C294" s="14" t="s">
        <v>366</v>
      </c>
      <c r="D294" s="15" t="s">
        <v>365</v>
      </c>
      <c r="E294" s="16">
        <f t="shared" si="57"/>
        <v>0</v>
      </c>
      <c r="F294" s="17">
        <f t="shared" si="58"/>
        <v>0</v>
      </c>
      <c r="G294" s="17">
        <f t="shared" si="59"/>
        <v>0</v>
      </c>
      <c r="H294" s="17">
        <f t="shared" si="60"/>
        <v>0</v>
      </c>
      <c r="I294" s="37">
        <f>IFERROR(VLOOKUP(C294,LastWeek!B:Q,8,FALSE),"")</f>
        <v>3000</v>
      </c>
      <c r="J294" s="18">
        <v>0</v>
      </c>
      <c r="K294" s="18">
        <v>0</v>
      </c>
      <c r="L294" s="37">
        <f>IFERROR(VLOOKUP(C294,LastWeek!B:Q,11,FALSE),"")</f>
        <v>0</v>
      </c>
      <c r="M294" s="18">
        <v>0</v>
      </c>
      <c r="N294" s="19" t="s">
        <v>66</v>
      </c>
      <c r="O294" s="20" t="str">
        <f>IFERROR(VLOOKUP(C294,LastWeek!B:Q,13,FALSE),"")</f>
        <v>New</v>
      </c>
      <c r="P294" s="16" t="str">
        <f>IFERROR(VLOOKUP(C294,LastWeek!B:Q,14,FALSE),"")</f>
        <v>Checking</v>
      </c>
      <c r="Q294" s="16" t="str">
        <f>IFERROR(VLOOKUP(C294,LastWeek!B:Q,15,FALSE),"")</f>
        <v>Sales</v>
      </c>
      <c r="R294" s="16"/>
      <c r="S294" s="38" t="str">
        <f>IFERROR(VLOOKUP(C294,LastWeek!B:Q,16,FALSE),"")</f>
        <v xml:space="preserve">new project </v>
      </c>
      <c r="T294" s="18">
        <v>0</v>
      </c>
      <c r="U294" s="18">
        <v>0</v>
      </c>
      <c r="V294" s="18">
        <v>0</v>
      </c>
      <c r="W294" s="18">
        <v>0</v>
      </c>
      <c r="X294" s="21">
        <v>0</v>
      </c>
      <c r="Y294" s="17">
        <v>0</v>
      </c>
      <c r="Z294" s="22">
        <v>0</v>
      </c>
      <c r="AA294" s="21">
        <v>375</v>
      </c>
      <c r="AB294" s="18">
        <v>97</v>
      </c>
      <c r="AC294" s="23">
        <v>0.3</v>
      </c>
      <c r="AD294" s="24">
        <f t="shared" si="61"/>
        <v>50</v>
      </c>
      <c r="AE294" s="18">
        <v>870</v>
      </c>
      <c r="AF294" s="18">
        <v>0</v>
      </c>
      <c r="AG294" s="18">
        <v>0</v>
      </c>
      <c r="AH294" s="18">
        <v>4239</v>
      </c>
      <c r="AI294" s="25">
        <v>0.1164</v>
      </c>
      <c r="AJ294" s="6">
        <f t="shared" si="62"/>
        <v>0</v>
      </c>
      <c r="AK294" s="6">
        <f t="shared" si="63"/>
        <v>0</v>
      </c>
      <c r="AL294" s="6">
        <f t="shared" si="64"/>
        <v>0</v>
      </c>
      <c r="AM294" s="6">
        <f t="shared" si="65"/>
        <v>0</v>
      </c>
      <c r="AN294" s="6" t="s">
        <v>66</v>
      </c>
      <c r="AO294" s="6" t="s">
        <v>66</v>
      </c>
      <c r="AP294" s="6" t="s">
        <v>66</v>
      </c>
      <c r="AQ294" s="6" t="s">
        <v>66</v>
      </c>
      <c r="AR294" s="6" t="s">
        <v>66</v>
      </c>
      <c r="AS294" s="6" t="s">
        <v>66</v>
      </c>
      <c r="AT294" s="26">
        <v>3719</v>
      </c>
      <c r="AU294" s="15" t="s">
        <v>70</v>
      </c>
      <c r="AV294" s="15" t="s">
        <v>71</v>
      </c>
      <c r="AW294" s="39" t="str">
        <f t="shared" si="66"/>
        <v>G</v>
      </c>
      <c r="AX294" s="18">
        <f t="shared" si="67"/>
        <v>0</v>
      </c>
      <c r="AY294" s="20">
        <f t="shared" si="68"/>
        <v>103</v>
      </c>
      <c r="AZ294" s="34">
        <v>0</v>
      </c>
      <c r="BA294" s="35">
        <f t="shared" si="69"/>
        <v>0</v>
      </c>
    </row>
    <row r="295" spans="1:53" ht="16.5" customHeight="1" x14ac:dyDescent="0.2">
      <c r="A295">
        <v>1161</v>
      </c>
      <c r="B295" s="13" t="str">
        <f t="shared" si="56"/>
        <v>OverStock</v>
      </c>
      <c r="C295" s="14" t="s">
        <v>367</v>
      </c>
      <c r="D295" s="15" t="s">
        <v>365</v>
      </c>
      <c r="E295" s="16">
        <f t="shared" si="57"/>
        <v>28.3</v>
      </c>
      <c r="F295" s="17">
        <f t="shared" si="58"/>
        <v>9.4</v>
      </c>
      <c r="G295" s="17">
        <f t="shared" si="59"/>
        <v>0</v>
      </c>
      <c r="H295" s="17">
        <f t="shared" si="60"/>
        <v>0</v>
      </c>
      <c r="I295" s="37">
        <f>IFERROR(VLOOKUP(C295,LastWeek!B:Q,8,FALSE),"")</f>
        <v>0</v>
      </c>
      <c r="J295" s="18">
        <v>0</v>
      </c>
      <c r="K295" s="18">
        <v>0</v>
      </c>
      <c r="L295" s="37">
        <f>IFERROR(VLOOKUP(C295,LastWeek!B:Q,11,FALSE),"")</f>
        <v>487000</v>
      </c>
      <c r="M295" s="18">
        <v>445000</v>
      </c>
      <c r="N295" s="19" t="s">
        <v>69</v>
      </c>
      <c r="O295" s="20" t="str">
        <f>IFERROR(VLOOKUP(C295,LastWeek!B:Q,13,FALSE),"")</f>
        <v>MP</v>
      </c>
      <c r="P295" s="16" t="str">
        <f>IFERROR(VLOOKUP(C295,LastWeek!B:Q,14,FALSE),"")</f>
        <v>Checking</v>
      </c>
      <c r="Q295" s="16" t="str">
        <f>IFERROR(VLOOKUP(C295,LastWeek!B:Q,15,FALSE),"")</f>
        <v>Sales</v>
      </c>
      <c r="R295" s="16"/>
      <c r="S295" s="38" t="str">
        <f>IFERROR(VLOOKUP(C295,LastWeek!B:Q,16,FALSE),"")</f>
        <v>FCST:300K/M</v>
      </c>
      <c r="T295" s="18">
        <v>445000</v>
      </c>
      <c r="U295" s="18">
        <v>0</v>
      </c>
      <c r="V295" s="18">
        <v>0</v>
      </c>
      <c r="W295" s="18">
        <v>0</v>
      </c>
      <c r="X295" s="21">
        <v>445000</v>
      </c>
      <c r="Y295" s="17">
        <v>28.3</v>
      </c>
      <c r="Z295" s="22">
        <v>9.4</v>
      </c>
      <c r="AA295" s="21">
        <v>15750</v>
      </c>
      <c r="AB295" s="18">
        <v>47380</v>
      </c>
      <c r="AC295" s="23">
        <v>3</v>
      </c>
      <c r="AD295" s="24">
        <f t="shared" si="61"/>
        <v>150</v>
      </c>
      <c r="AE295" s="18">
        <v>180160</v>
      </c>
      <c r="AF295" s="18">
        <v>49518</v>
      </c>
      <c r="AG295" s="18">
        <v>197316</v>
      </c>
      <c r="AH295" s="18">
        <v>171266</v>
      </c>
      <c r="AI295" s="25">
        <v>3.4799999999999998E-2</v>
      </c>
      <c r="AJ295" s="6">
        <f t="shared" si="62"/>
        <v>0</v>
      </c>
      <c r="AK295" s="6">
        <f t="shared" si="63"/>
        <v>15485.999999999998</v>
      </c>
      <c r="AL295" s="6">
        <f t="shared" si="64"/>
        <v>0</v>
      </c>
      <c r="AM295" s="6">
        <f t="shared" si="65"/>
        <v>15485.999999999998</v>
      </c>
      <c r="AN295" s="6">
        <v>44806</v>
      </c>
      <c r="AO295" s="6">
        <v>236554</v>
      </c>
      <c r="AP295" s="6">
        <v>236554</v>
      </c>
      <c r="AQ295" s="6">
        <v>236554</v>
      </c>
      <c r="AR295" s="6">
        <v>236554</v>
      </c>
      <c r="AS295" s="6">
        <v>236554</v>
      </c>
      <c r="AT295" s="26">
        <v>3719</v>
      </c>
      <c r="AU295" s="15" t="s">
        <v>70</v>
      </c>
      <c r="AV295" s="15" t="s">
        <v>71</v>
      </c>
      <c r="AW295" s="39" t="str">
        <f t="shared" si="66"/>
        <v>G</v>
      </c>
      <c r="AX295" s="18">
        <f t="shared" si="67"/>
        <v>0</v>
      </c>
      <c r="AY295" s="20">
        <f t="shared" si="68"/>
        <v>103</v>
      </c>
      <c r="AZ295" s="34">
        <v>0</v>
      </c>
      <c r="BA295" s="35">
        <f t="shared" si="69"/>
        <v>0</v>
      </c>
    </row>
    <row r="296" spans="1:53" ht="16.5" customHeight="1" x14ac:dyDescent="0.2">
      <c r="A296">
        <v>1072</v>
      </c>
      <c r="B296" s="13" t="str">
        <f t="shared" si="56"/>
        <v>Normal</v>
      </c>
      <c r="C296" s="14" t="s">
        <v>368</v>
      </c>
      <c r="D296" s="15" t="s">
        <v>365</v>
      </c>
      <c r="E296" s="16">
        <f t="shared" si="57"/>
        <v>0</v>
      </c>
      <c r="F296" s="17">
        <f t="shared" si="58"/>
        <v>0</v>
      </c>
      <c r="G296" s="17">
        <f t="shared" si="59"/>
        <v>8</v>
      </c>
      <c r="H296" s="17">
        <f t="shared" si="60"/>
        <v>7.3</v>
      </c>
      <c r="I296" s="37">
        <f>IFERROR(VLOOKUP(C296,LastWeek!B:Q,8,FALSE),"")</f>
        <v>3000</v>
      </c>
      <c r="J296" s="18">
        <v>9000</v>
      </c>
      <c r="K296" s="18">
        <v>9000</v>
      </c>
      <c r="L296" s="37">
        <f>IFERROR(VLOOKUP(C296,LastWeek!B:Q,11,FALSE),"")</f>
        <v>0</v>
      </c>
      <c r="M296" s="18">
        <v>0</v>
      </c>
      <c r="N296" s="19" t="s">
        <v>69</v>
      </c>
      <c r="O296" s="20" t="str">
        <f>IFERROR(VLOOKUP(C296,LastWeek!B:Q,13,FALSE),"")</f>
        <v>MP</v>
      </c>
      <c r="P296" s="16" t="str">
        <f>IFERROR(VLOOKUP(C296,LastWeek!B:Q,14,FALSE),"")</f>
        <v>Checking</v>
      </c>
      <c r="Q296" s="16" t="str">
        <f>IFERROR(VLOOKUP(C296,LastWeek!B:Q,15,FALSE),"")</f>
        <v>Sales</v>
      </c>
      <c r="R296" s="16"/>
      <c r="S296" s="38" t="str">
        <f>IFERROR(VLOOKUP(C296,LastWeek!B:Q,16,FALSE),"")</f>
        <v>FCST:3K/M</v>
      </c>
      <c r="T296" s="18">
        <v>0</v>
      </c>
      <c r="U296" s="18">
        <v>0</v>
      </c>
      <c r="V296" s="18">
        <v>0</v>
      </c>
      <c r="W296" s="18">
        <v>0</v>
      </c>
      <c r="X296" s="21">
        <v>9000</v>
      </c>
      <c r="Y296" s="17">
        <v>8</v>
      </c>
      <c r="Z296" s="22">
        <v>7.3</v>
      </c>
      <c r="AA296" s="21">
        <v>1125</v>
      </c>
      <c r="AB296" s="18">
        <v>1238</v>
      </c>
      <c r="AC296" s="23">
        <v>1.1000000000000001</v>
      </c>
      <c r="AD296" s="24">
        <f t="shared" si="61"/>
        <v>100</v>
      </c>
      <c r="AE296" s="18">
        <v>4040</v>
      </c>
      <c r="AF296" s="18">
        <v>4060</v>
      </c>
      <c r="AG296" s="18">
        <v>3044</v>
      </c>
      <c r="AH296" s="18">
        <v>4050</v>
      </c>
      <c r="AI296" s="25">
        <v>4.5900000000000003E-2</v>
      </c>
      <c r="AJ296" s="6">
        <f t="shared" si="62"/>
        <v>413.1</v>
      </c>
      <c r="AK296" s="6">
        <f t="shared" si="63"/>
        <v>0</v>
      </c>
      <c r="AL296" s="6">
        <f t="shared" si="64"/>
        <v>0</v>
      </c>
      <c r="AM296" s="6">
        <f t="shared" si="65"/>
        <v>413.1</v>
      </c>
      <c r="AN296" s="6">
        <v>4040</v>
      </c>
      <c r="AO296" s="6">
        <v>4040</v>
      </c>
      <c r="AP296" s="6">
        <v>4040</v>
      </c>
      <c r="AQ296" s="6">
        <v>4040</v>
      </c>
      <c r="AR296" s="6">
        <v>4040</v>
      </c>
      <c r="AS296" s="6">
        <v>4040</v>
      </c>
      <c r="AT296" s="26">
        <v>3719</v>
      </c>
      <c r="AU296" s="15" t="s">
        <v>70</v>
      </c>
      <c r="AV296" s="15" t="s">
        <v>71</v>
      </c>
      <c r="AW296" s="39" t="str">
        <f t="shared" si="66"/>
        <v>G</v>
      </c>
      <c r="AX296" s="18">
        <f t="shared" si="67"/>
        <v>0</v>
      </c>
      <c r="AY296" s="20">
        <f t="shared" si="68"/>
        <v>103</v>
      </c>
      <c r="AZ296" s="34">
        <v>0</v>
      </c>
      <c r="BA296" s="35">
        <f t="shared" si="69"/>
        <v>0</v>
      </c>
    </row>
    <row r="297" spans="1:53" ht="16.5" customHeight="1" x14ac:dyDescent="0.2">
      <c r="A297">
        <v>1073</v>
      </c>
      <c r="B297" s="13" t="str">
        <f t="shared" si="56"/>
        <v>OverStock</v>
      </c>
      <c r="C297" s="14" t="s">
        <v>369</v>
      </c>
      <c r="D297" s="15" t="s">
        <v>365</v>
      </c>
      <c r="E297" s="16">
        <f t="shared" si="57"/>
        <v>5.3</v>
      </c>
      <c r="F297" s="17">
        <f t="shared" si="58"/>
        <v>4.8</v>
      </c>
      <c r="G297" s="17">
        <f t="shared" si="59"/>
        <v>5.3</v>
      </c>
      <c r="H297" s="17">
        <f t="shared" si="60"/>
        <v>4.8</v>
      </c>
      <c r="I297" s="37">
        <f>IFERROR(VLOOKUP(C297,LastWeek!B:Q,8,FALSE),"")</f>
        <v>0</v>
      </c>
      <c r="J297" s="18">
        <v>540000</v>
      </c>
      <c r="K297" s="18">
        <v>540000</v>
      </c>
      <c r="L297" s="37">
        <f>IFERROR(VLOOKUP(C297,LastWeek!B:Q,11,FALSE),"")</f>
        <v>444000</v>
      </c>
      <c r="M297" s="18">
        <v>537000</v>
      </c>
      <c r="N297" s="19" t="s">
        <v>69</v>
      </c>
      <c r="O297" s="20" t="str">
        <f>IFERROR(VLOOKUP(C297,LastWeek!B:Q,13,FALSE),"")</f>
        <v>MP</v>
      </c>
      <c r="P297" s="16" t="str">
        <f>IFERROR(VLOOKUP(C297,LastWeek!B:Q,14,FALSE),"")</f>
        <v>Checking</v>
      </c>
      <c r="Q297" s="16" t="str">
        <f>IFERROR(VLOOKUP(C297,LastWeek!B:Q,15,FALSE),"")</f>
        <v>Sales</v>
      </c>
      <c r="R297" s="16"/>
      <c r="S297" s="38" t="str">
        <f>IFERROR(VLOOKUP(C297,LastWeek!B:Q,16,FALSE),"")</f>
        <v>FCST:300K/M</v>
      </c>
      <c r="T297" s="18">
        <v>537000</v>
      </c>
      <c r="U297" s="18">
        <v>0</v>
      </c>
      <c r="V297" s="18">
        <v>0</v>
      </c>
      <c r="W297" s="18">
        <v>0</v>
      </c>
      <c r="X297" s="21">
        <v>1077000</v>
      </c>
      <c r="Y297" s="17">
        <v>24.5</v>
      </c>
      <c r="Z297" s="22">
        <v>22.3</v>
      </c>
      <c r="AA297" s="21">
        <v>101625</v>
      </c>
      <c r="AB297" s="18">
        <v>111535</v>
      </c>
      <c r="AC297" s="23">
        <v>1.1000000000000001</v>
      </c>
      <c r="AD297" s="24">
        <f t="shared" si="61"/>
        <v>100</v>
      </c>
      <c r="AE297" s="18">
        <v>509772</v>
      </c>
      <c r="AF297" s="18">
        <v>209640</v>
      </c>
      <c r="AG297" s="18">
        <v>576186</v>
      </c>
      <c r="AH297" s="18">
        <v>624288</v>
      </c>
      <c r="AI297" s="25">
        <v>5.4600000000000003E-2</v>
      </c>
      <c r="AJ297" s="6">
        <f t="shared" si="62"/>
        <v>29484</v>
      </c>
      <c r="AK297" s="6">
        <f t="shared" si="63"/>
        <v>29320.2</v>
      </c>
      <c r="AL297" s="6">
        <f t="shared" si="64"/>
        <v>0</v>
      </c>
      <c r="AM297" s="6">
        <f t="shared" si="65"/>
        <v>58804.200000000004</v>
      </c>
      <c r="AN297" s="6">
        <v>236182</v>
      </c>
      <c r="AO297" s="6">
        <v>240174</v>
      </c>
      <c r="AP297" s="6">
        <v>240174</v>
      </c>
      <c r="AQ297" s="6">
        <v>240174</v>
      </c>
      <c r="AR297" s="6">
        <v>240174</v>
      </c>
      <c r="AS297" s="6">
        <v>240174</v>
      </c>
      <c r="AT297" s="26">
        <v>3719</v>
      </c>
      <c r="AU297" s="15" t="s">
        <v>70</v>
      </c>
      <c r="AV297" s="15" t="s">
        <v>71</v>
      </c>
      <c r="AW297" s="39" t="str">
        <f t="shared" si="66"/>
        <v>G</v>
      </c>
      <c r="AX297" s="18">
        <f t="shared" si="67"/>
        <v>0</v>
      </c>
      <c r="AY297" s="20">
        <f t="shared" si="68"/>
        <v>103</v>
      </c>
      <c r="AZ297" s="34">
        <v>1410000</v>
      </c>
      <c r="BA297" s="35">
        <f t="shared" si="69"/>
        <v>76986</v>
      </c>
    </row>
    <row r="298" spans="1:53" ht="16.5" customHeight="1" x14ac:dyDescent="0.2">
      <c r="A298">
        <v>1013</v>
      </c>
      <c r="B298" s="13" t="str">
        <f t="shared" si="56"/>
        <v>OverStock</v>
      </c>
      <c r="C298" s="14" t="s">
        <v>370</v>
      </c>
      <c r="D298" s="15" t="s">
        <v>365</v>
      </c>
      <c r="E298" s="16">
        <f t="shared" si="57"/>
        <v>5.3</v>
      </c>
      <c r="F298" s="17">
        <f t="shared" si="58"/>
        <v>3.5</v>
      </c>
      <c r="G298" s="17">
        <f t="shared" si="59"/>
        <v>12</v>
      </c>
      <c r="H298" s="17">
        <f t="shared" si="60"/>
        <v>7.9</v>
      </c>
      <c r="I298" s="37">
        <f>IFERROR(VLOOKUP(C298,LastWeek!B:Q,8,FALSE),"")</f>
        <v>9000</v>
      </c>
      <c r="J298" s="18">
        <v>54000</v>
      </c>
      <c r="K298" s="18">
        <v>54000</v>
      </c>
      <c r="L298" s="37">
        <f>IFERROR(VLOOKUP(C298,LastWeek!B:Q,11,FALSE),"")</f>
        <v>21050</v>
      </c>
      <c r="M298" s="18">
        <v>24050</v>
      </c>
      <c r="N298" s="19" t="s">
        <v>69</v>
      </c>
      <c r="O298" s="20" t="str">
        <f>IFERROR(VLOOKUP(C298,LastWeek!B:Q,13,FALSE),"")</f>
        <v>MP</v>
      </c>
      <c r="P298" s="16" t="str">
        <f>IFERROR(VLOOKUP(C298,LastWeek!B:Q,14,FALSE),"")</f>
        <v>Checking</v>
      </c>
      <c r="Q298" s="16" t="str">
        <f>IFERROR(VLOOKUP(C298,LastWeek!B:Q,15,FALSE),"")</f>
        <v>Sales</v>
      </c>
      <c r="R298" s="16"/>
      <c r="S298" s="38" t="str">
        <f>IFERROR(VLOOKUP(C298,LastWeek!B:Q,16,FALSE),"")</f>
        <v>FCST:21K/M</v>
      </c>
      <c r="T298" s="18">
        <v>24050</v>
      </c>
      <c r="U298" s="18">
        <v>0</v>
      </c>
      <c r="V298" s="18">
        <v>0</v>
      </c>
      <c r="W298" s="18">
        <v>0</v>
      </c>
      <c r="X298" s="21">
        <v>78050</v>
      </c>
      <c r="Y298" s="17">
        <v>17.3</v>
      </c>
      <c r="Z298" s="22">
        <v>11.5</v>
      </c>
      <c r="AA298" s="21">
        <v>4500</v>
      </c>
      <c r="AB298" s="18">
        <v>6811</v>
      </c>
      <c r="AC298" s="23">
        <v>1.5</v>
      </c>
      <c r="AD298" s="24">
        <f t="shared" si="61"/>
        <v>100</v>
      </c>
      <c r="AE298" s="18">
        <v>34520</v>
      </c>
      <c r="AF298" s="18">
        <v>12056</v>
      </c>
      <c r="AG298" s="18">
        <v>14720</v>
      </c>
      <c r="AH298" s="18">
        <v>52000</v>
      </c>
      <c r="AI298" s="25">
        <v>4.7899999999999998E-2</v>
      </c>
      <c r="AJ298" s="6">
        <f t="shared" si="62"/>
        <v>2586.6</v>
      </c>
      <c r="AK298" s="6">
        <f t="shared" si="63"/>
        <v>1151.9949999999999</v>
      </c>
      <c r="AL298" s="6">
        <f t="shared" si="64"/>
        <v>0</v>
      </c>
      <c r="AM298" s="6">
        <f t="shared" si="65"/>
        <v>3738.5949999999998</v>
      </c>
      <c r="AN298" s="6">
        <v>20000</v>
      </c>
      <c r="AO298" s="6">
        <v>8680</v>
      </c>
      <c r="AP298" s="6">
        <v>8680</v>
      </c>
      <c r="AQ298" s="6">
        <v>8680</v>
      </c>
      <c r="AR298" s="6">
        <v>8680</v>
      </c>
      <c r="AS298" s="6">
        <v>8680</v>
      </c>
      <c r="AT298" s="26">
        <v>3719</v>
      </c>
      <c r="AU298" s="15" t="s">
        <v>70</v>
      </c>
      <c r="AV298" s="15" t="s">
        <v>71</v>
      </c>
      <c r="AW298" s="39" t="str">
        <f t="shared" si="66"/>
        <v>G</v>
      </c>
      <c r="AX298" s="18">
        <f t="shared" si="67"/>
        <v>0</v>
      </c>
      <c r="AY298" s="20">
        <f t="shared" si="68"/>
        <v>103</v>
      </c>
      <c r="AZ298" s="34">
        <v>0</v>
      </c>
      <c r="BA298" s="35">
        <f t="shared" si="69"/>
        <v>0</v>
      </c>
    </row>
    <row r="299" spans="1:53" ht="16.5" customHeight="1" x14ac:dyDescent="0.2">
      <c r="A299">
        <v>1014</v>
      </c>
      <c r="B299" s="13" t="str">
        <f t="shared" si="56"/>
        <v>OverStock</v>
      </c>
      <c r="C299" s="14" t="s">
        <v>371</v>
      </c>
      <c r="D299" s="15" t="s">
        <v>365</v>
      </c>
      <c r="E299" s="16">
        <f t="shared" si="57"/>
        <v>1.4</v>
      </c>
      <c r="F299" s="17">
        <f t="shared" si="58"/>
        <v>0.8</v>
      </c>
      <c r="G299" s="17">
        <f t="shared" si="59"/>
        <v>16</v>
      </c>
      <c r="H299" s="17">
        <f t="shared" si="60"/>
        <v>9.6</v>
      </c>
      <c r="I299" s="37">
        <f>IFERROR(VLOOKUP(C299,LastWeek!B:Q,8,FALSE),"")</f>
        <v>15000</v>
      </c>
      <c r="J299" s="18">
        <v>36000</v>
      </c>
      <c r="K299" s="18">
        <v>36000</v>
      </c>
      <c r="L299" s="37">
        <f>IFERROR(VLOOKUP(C299,LastWeek!B:Q,11,FALSE),"")</f>
        <v>0</v>
      </c>
      <c r="M299" s="18">
        <v>3045</v>
      </c>
      <c r="N299" s="19" t="s">
        <v>69</v>
      </c>
      <c r="O299" s="20" t="str">
        <f>IFERROR(VLOOKUP(C299,LastWeek!B:Q,13,FALSE),"")</f>
        <v>MP</v>
      </c>
      <c r="P299" s="16" t="str">
        <f>IFERROR(VLOOKUP(C299,LastWeek!B:Q,14,FALSE),"")</f>
        <v>Checking</v>
      </c>
      <c r="Q299" s="16" t="str">
        <f>IFERROR(VLOOKUP(C299,LastWeek!B:Q,15,FALSE),"")</f>
        <v>Sales</v>
      </c>
      <c r="R299" s="16"/>
      <c r="S299" s="38" t="str">
        <f>IFERROR(VLOOKUP(C299,LastWeek!B:Q,16,FALSE),"")</f>
        <v>fCST:9K/M</v>
      </c>
      <c r="T299" s="18">
        <v>3045</v>
      </c>
      <c r="U299" s="18">
        <v>0</v>
      </c>
      <c r="V299" s="18">
        <v>0</v>
      </c>
      <c r="W299" s="18">
        <v>0</v>
      </c>
      <c r="X299" s="21">
        <v>39045</v>
      </c>
      <c r="Y299" s="17">
        <v>17.399999999999999</v>
      </c>
      <c r="Z299" s="22">
        <v>10.5</v>
      </c>
      <c r="AA299" s="21">
        <v>2250</v>
      </c>
      <c r="AB299" s="18">
        <v>3734</v>
      </c>
      <c r="AC299" s="23">
        <v>1.7</v>
      </c>
      <c r="AD299" s="24">
        <f t="shared" si="61"/>
        <v>100</v>
      </c>
      <c r="AE299" s="18">
        <v>18078</v>
      </c>
      <c r="AF299" s="18">
        <v>5464</v>
      </c>
      <c r="AG299" s="18">
        <v>10060</v>
      </c>
      <c r="AH299" s="18">
        <v>5615</v>
      </c>
      <c r="AI299" s="25">
        <v>5.7799999999999997E-2</v>
      </c>
      <c r="AJ299" s="6">
        <f t="shared" si="62"/>
        <v>2080.7999999999997</v>
      </c>
      <c r="AK299" s="6">
        <f t="shared" si="63"/>
        <v>176.001</v>
      </c>
      <c r="AL299" s="6">
        <f t="shared" si="64"/>
        <v>0</v>
      </c>
      <c r="AM299" s="6">
        <f t="shared" si="65"/>
        <v>2256.8009999999999</v>
      </c>
      <c r="AN299" s="6">
        <v>9771</v>
      </c>
      <c r="AO299" s="6">
        <v>9290</v>
      </c>
      <c r="AP299" s="6">
        <v>9290</v>
      </c>
      <c r="AQ299" s="6">
        <v>9290</v>
      </c>
      <c r="AR299" s="6">
        <v>9290</v>
      </c>
      <c r="AS299" s="6">
        <v>9290</v>
      </c>
      <c r="AT299" s="26">
        <v>3719</v>
      </c>
      <c r="AU299" s="15" t="s">
        <v>70</v>
      </c>
      <c r="AV299" s="15" t="s">
        <v>71</v>
      </c>
      <c r="AW299" s="39" t="str">
        <f t="shared" si="66"/>
        <v>G</v>
      </c>
      <c r="AX299" s="18">
        <f t="shared" si="67"/>
        <v>0</v>
      </c>
      <c r="AY299" s="20">
        <f t="shared" si="68"/>
        <v>103</v>
      </c>
      <c r="AZ299" s="34">
        <v>0</v>
      </c>
      <c r="BA299" s="35">
        <f t="shared" si="69"/>
        <v>0</v>
      </c>
    </row>
    <row r="300" spans="1:53" ht="16.5" customHeight="1" x14ac:dyDescent="0.2">
      <c r="A300">
        <v>3028</v>
      </c>
      <c r="B300" s="13" t="str">
        <f t="shared" si="56"/>
        <v>OverStock</v>
      </c>
      <c r="C300" s="14" t="s">
        <v>373</v>
      </c>
      <c r="D300" s="15" t="s">
        <v>365</v>
      </c>
      <c r="E300" s="16">
        <f t="shared" si="57"/>
        <v>56</v>
      </c>
      <c r="F300" s="17">
        <f t="shared" si="58"/>
        <v>46.5</v>
      </c>
      <c r="G300" s="17">
        <f t="shared" si="59"/>
        <v>0</v>
      </c>
      <c r="H300" s="17">
        <f t="shared" si="60"/>
        <v>0</v>
      </c>
      <c r="I300" s="37">
        <f>IFERROR(VLOOKUP(C300,LastWeek!B:Q,8,FALSE),"")</f>
        <v>0</v>
      </c>
      <c r="J300" s="18">
        <v>0</v>
      </c>
      <c r="K300" s="18">
        <v>0</v>
      </c>
      <c r="L300" s="37">
        <f>IFERROR(VLOOKUP(C300,LastWeek!B:Q,11,FALSE),"")</f>
        <v>21000</v>
      </c>
      <c r="M300" s="18">
        <v>21000</v>
      </c>
      <c r="N300" s="19" t="s">
        <v>69</v>
      </c>
      <c r="O300" s="20" t="str">
        <f>IFERROR(VLOOKUP(C300,LastWeek!B:Q,13,FALSE),"")</f>
        <v>MP</v>
      </c>
      <c r="P300" s="16" t="str">
        <f>IFERROR(VLOOKUP(C300,LastWeek!B:Q,14,FALSE),"")</f>
        <v>Checking</v>
      </c>
      <c r="Q300" s="16" t="str">
        <f>IFERROR(VLOOKUP(C300,LastWeek!B:Q,15,FALSE),"")</f>
        <v>Sales</v>
      </c>
      <c r="R300" s="16"/>
      <c r="S300" s="38" t="str">
        <f>IFERROR(VLOOKUP(C300,LastWeek!B:Q,16,FALSE),"")</f>
        <v>FCST:3K/2Q</v>
      </c>
      <c r="T300" s="18">
        <v>21000</v>
      </c>
      <c r="U300" s="18">
        <v>0</v>
      </c>
      <c r="V300" s="18">
        <v>0</v>
      </c>
      <c r="W300" s="18">
        <v>0</v>
      </c>
      <c r="X300" s="21">
        <v>21000</v>
      </c>
      <c r="Y300" s="17">
        <v>56</v>
      </c>
      <c r="Z300" s="22">
        <v>46.5</v>
      </c>
      <c r="AA300" s="21">
        <v>375</v>
      </c>
      <c r="AB300" s="18">
        <v>452</v>
      </c>
      <c r="AC300" s="23">
        <v>1.2</v>
      </c>
      <c r="AD300" s="24">
        <f t="shared" si="61"/>
        <v>100</v>
      </c>
      <c r="AE300" s="18">
        <v>1070</v>
      </c>
      <c r="AF300" s="18">
        <v>672</v>
      </c>
      <c r="AG300" s="18">
        <v>2324</v>
      </c>
      <c r="AH300" s="18">
        <v>3096</v>
      </c>
      <c r="AI300" s="25">
        <v>9.3200000000000005E-2</v>
      </c>
      <c r="AJ300" s="6">
        <f t="shared" si="62"/>
        <v>0</v>
      </c>
      <c r="AK300" s="6">
        <f t="shared" si="63"/>
        <v>1957.2</v>
      </c>
      <c r="AL300" s="6">
        <f t="shared" si="64"/>
        <v>0</v>
      </c>
      <c r="AM300" s="6">
        <f t="shared" si="65"/>
        <v>1957.2</v>
      </c>
      <c r="AN300" s="6">
        <v>400</v>
      </c>
      <c r="AO300" s="6">
        <v>752</v>
      </c>
      <c r="AP300" s="6">
        <v>752</v>
      </c>
      <c r="AQ300" s="6">
        <v>752</v>
      </c>
      <c r="AR300" s="6">
        <v>752</v>
      </c>
      <c r="AS300" s="6">
        <v>752</v>
      </c>
      <c r="AT300" s="26">
        <v>3719</v>
      </c>
      <c r="AU300" s="15" t="s">
        <v>70</v>
      </c>
      <c r="AV300" s="15" t="s">
        <v>71</v>
      </c>
      <c r="AW300" s="39" t="str">
        <f t="shared" si="66"/>
        <v>G</v>
      </c>
      <c r="AX300" s="18">
        <f t="shared" si="67"/>
        <v>0</v>
      </c>
      <c r="AY300" s="20">
        <f t="shared" si="68"/>
        <v>103</v>
      </c>
      <c r="AZ300" s="34">
        <v>0</v>
      </c>
      <c r="BA300" s="35">
        <f t="shared" si="69"/>
        <v>0</v>
      </c>
    </row>
    <row r="301" spans="1:53" ht="16.5" customHeight="1" x14ac:dyDescent="0.2">
      <c r="A301">
        <v>9215</v>
      </c>
      <c r="B301" s="13" t="str">
        <f t="shared" si="56"/>
        <v>Normal</v>
      </c>
      <c r="C301" s="14" t="s">
        <v>374</v>
      </c>
      <c r="D301" s="15" t="s">
        <v>365</v>
      </c>
      <c r="E301" s="16">
        <f t="shared" si="57"/>
        <v>8</v>
      </c>
      <c r="F301" s="17">
        <f t="shared" si="58"/>
        <v>6.5</v>
      </c>
      <c r="G301" s="17">
        <f t="shared" si="59"/>
        <v>2</v>
      </c>
      <c r="H301" s="17">
        <f t="shared" si="60"/>
        <v>1.6</v>
      </c>
      <c r="I301" s="37">
        <f>IFERROR(VLOOKUP(C301,LastWeek!B:Q,8,FALSE),"")</f>
        <v>0</v>
      </c>
      <c r="J301" s="18">
        <v>3000</v>
      </c>
      <c r="K301" s="18">
        <v>3000</v>
      </c>
      <c r="L301" s="37">
        <f>IFERROR(VLOOKUP(C301,LastWeek!B:Q,11,FALSE),"")</f>
        <v>12000</v>
      </c>
      <c r="M301" s="18">
        <v>12000</v>
      </c>
      <c r="N301" s="19" t="s">
        <v>69</v>
      </c>
      <c r="O301" s="20" t="str">
        <f>IFERROR(VLOOKUP(C301,LastWeek!B:Q,13,FALSE),"")</f>
        <v>MP</v>
      </c>
      <c r="P301" s="16" t="str">
        <f>IFERROR(VLOOKUP(C301,LastWeek!B:Q,14,FALSE),"")</f>
        <v>Checking</v>
      </c>
      <c r="Q301" s="16" t="str">
        <f>IFERROR(VLOOKUP(C301,LastWeek!B:Q,15,FALSE),"")</f>
        <v>Sales</v>
      </c>
      <c r="R301" s="16"/>
      <c r="S301" s="38" t="str">
        <f>IFERROR(VLOOKUP(C301,LastWeek!B:Q,16,FALSE),"")</f>
        <v>FCST:9K/M</v>
      </c>
      <c r="T301" s="18">
        <v>12000</v>
      </c>
      <c r="U301" s="18">
        <v>0</v>
      </c>
      <c r="V301" s="18">
        <v>0</v>
      </c>
      <c r="W301" s="18">
        <v>0</v>
      </c>
      <c r="X301" s="21">
        <v>15000</v>
      </c>
      <c r="Y301" s="17">
        <v>10</v>
      </c>
      <c r="Z301" s="22">
        <v>8.1</v>
      </c>
      <c r="AA301" s="21">
        <v>1500</v>
      </c>
      <c r="AB301" s="18">
        <v>1849</v>
      </c>
      <c r="AC301" s="23">
        <v>1.2</v>
      </c>
      <c r="AD301" s="24">
        <f t="shared" si="61"/>
        <v>100</v>
      </c>
      <c r="AE301" s="18">
        <v>10582</v>
      </c>
      <c r="AF301" s="18">
        <v>0</v>
      </c>
      <c r="AG301" s="18">
        <v>6060</v>
      </c>
      <c r="AH301" s="18">
        <v>8080</v>
      </c>
      <c r="AI301" s="25">
        <v>6.4600000000000005E-2</v>
      </c>
      <c r="AJ301" s="6">
        <f t="shared" si="62"/>
        <v>193.8</v>
      </c>
      <c r="AK301" s="6">
        <f t="shared" si="63"/>
        <v>775.2</v>
      </c>
      <c r="AL301" s="6">
        <f t="shared" si="64"/>
        <v>0</v>
      </c>
      <c r="AM301" s="6">
        <f t="shared" si="65"/>
        <v>969.00000000000011</v>
      </c>
      <c r="AN301" s="6">
        <v>8570</v>
      </c>
      <c r="AO301" s="6">
        <v>2024</v>
      </c>
      <c r="AP301" s="6">
        <v>2024</v>
      </c>
      <c r="AQ301" s="6">
        <v>2024</v>
      </c>
      <c r="AR301" s="6">
        <v>2024</v>
      </c>
      <c r="AS301" s="6">
        <v>2024</v>
      </c>
      <c r="AT301" s="26">
        <v>3719</v>
      </c>
      <c r="AU301" s="15" t="s">
        <v>70</v>
      </c>
      <c r="AV301" s="15" t="s">
        <v>71</v>
      </c>
      <c r="AW301" s="39" t="str">
        <f t="shared" si="66"/>
        <v>G</v>
      </c>
      <c r="AX301" s="18">
        <f t="shared" si="67"/>
        <v>0</v>
      </c>
      <c r="AY301" s="20">
        <f t="shared" si="68"/>
        <v>103</v>
      </c>
      <c r="AZ301" s="34">
        <v>0</v>
      </c>
      <c r="BA301" s="35">
        <f t="shared" si="69"/>
        <v>0</v>
      </c>
    </row>
    <row r="302" spans="1:53" ht="16.5" customHeight="1" x14ac:dyDescent="0.2">
      <c r="A302">
        <v>1083</v>
      </c>
      <c r="B302" s="13" t="str">
        <f t="shared" si="56"/>
        <v>Normal</v>
      </c>
      <c r="C302" s="14" t="s">
        <v>375</v>
      </c>
      <c r="D302" s="15" t="s">
        <v>365</v>
      </c>
      <c r="E302" s="16">
        <f t="shared" si="57"/>
        <v>10.7</v>
      </c>
      <c r="F302" s="17">
        <f t="shared" si="58"/>
        <v>5.4</v>
      </c>
      <c r="G302" s="17">
        <f t="shared" si="59"/>
        <v>2.7</v>
      </c>
      <c r="H302" s="17">
        <f t="shared" si="60"/>
        <v>1.4</v>
      </c>
      <c r="I302" s="37">
        <f>IFERROR(VLOOKUP(C302,LastWeek!B:Q,8,FALSE),"")</f>
        <v>12000</v>
      </c>
      <c r="J302" s="18">
        <v>3000</v>
      </c>
      <c r="K302" s="18">
        <v>3000</v>
      </c>
      <c r="L302" s="37">
        <f>IFERROR(VLOOKUP(C302,LastWeek!B:Q,11,FALSE),"")</f>
        <v>12000</v>
      </c>
      <c r="M302" s="18">
        <v>12000</v>
      </c>
      <c r="N302" s="19" t="s">
        <v>69</v>
      </c>
      <c r="O302" s="20" t="str">
        <f>IFERROR(VLOOKUP(C302,LastWeek!B:Q,13,FALSE),"")</f>
        <v>MP</v>
      </c>
      <c r="P302" s="16" t="str">
        <f>IFERROR(VLOOKUP(C302,LastWeek!B:Q,14,FALSE),"")</f>
        <v>Checking</v>
      </c>
      <c r="Q302" s="16" t="str">
        <f>IFERROR(VLOOKUP(C302,LastWeek!B:Q,15,FALSE),"")</f>
        <v>Sales</v>
      </c>
      <c r="R302" s="16"/>
      <c r="S302" s="38" t="str">
        <f>IFERROR(VLOOKUP(C302,LastWeek!B:Q,16,FALSE),"")</f>
        <v>FCST:6K/M</v>
      </c>
      <c r="T302" s="18">
        <v>12000</v>
      </c>
      <c r="U302" s="18">
        <v>0</v>
      </c>
      <c r="V302" s="18">
        <v>0</v>
      </c>
      <c r="W302" s="18">
        <v>0</v>
      </c>
      <c r="X302" s="21">
        <v>15000</v>
      </c>
      <c r="Y302" s="17">
        <v>13.3</v>
      </c>
      <c r="Z302" s="22">
        <v>6.8</v>
      </c>
      <c r="AA302" s="21">
        <v>1125</v>
      </c>
      <c r="AB302" s="18">
        <v>2204</v>
      </c>
      <c r="AC302" s="23">
        <v>2</v>
      </c>
      <c r="AD302" s="24">
        <f t="shared" si="61"/>
        <v>150</v>
      </c>
      <c r="AE302" s="18">
        <v>9974</v>
      </c>
      <c r="AF302" s="18">
        <v>4923</v>
      </c>
      <c r="AG302" s="18">
        <v>6320</v>
      </c>
      <c r="AH302" s="18">
        <v>3720</v>
      </c>
      <c r="AI302" s="25">
        <v>0.10440000000000001</v>
      </c>
      <c r="AJ302" s="6">
        <f t="shared" si="62"/>
        <v>313.20000000000005</v>
      </c>
      <c r="AK302" s="6">
        <f t="shared" si="63"/>
        <v>1252.8000000000002</v>
      </c>
      <c r="AL302" s="6">
        <f t="shared" si="64"/>
        <v>0</v>
      </c>
      <c r="AM302" s="6">
        <f t="shared" si="65"/>
        <v>1566</v>
      </c>
      <c r="AN302" s="6">
        <v>7695</v>
      </c>
      <c r="AO302" s="6">
        <v>4020</v>
      </c>
      <c r="AP302" s="6">
        <v>4020</v>
      </c>
      <c r="AQ302" s="6">
        <v>4020</v>
      </c>
      <c r="AR302" s="6">
        <v>4020</v>
      </c>
      <c r="AS302" s="6">
        <v>4020</v>
      </c>
      <c r="AT302" s="26">
        <v>3719</v>
      </c>
      <c r="AU302" s="15" t="s">
        <v>70</v>
      </c>
      <c r="AV302" s="15" t="s">
        <v>71</v>
      </c>
      <c r="AW302" s="39" t="str">
        <f t="shared" si="66"/>
        <v>G</v>
      </c>
      <c r="AX302" s="18">
        <f t="shared" si="67"/>
        <v>0</v>
      </c>
      <c r="AY302" s="20">
        <f t="shared" si="68"/>
        <v>103</v>
      </c>
      <c r="AZ302" s="34">
        <v>0</v>
      </c>
      <c r="BA302" s="35">
        <f t="shared" si="69"/>
        <v>0</v>
      </c>
    </row>
    <row r="303" spans="1:53" ht="16.5" customHeight="1" x14ac:dyDescent="0.2">
      <c r="A303">
        <v>1082</v>
      </c>
      <c r="B303" s="13" t="str">
        <f t="shared" si="56"/>
        <v>None</v>
      </c>
      <c r="C303" s="14" t="s">
        <v>376</v>
      </c>
      <c r="D303" s="15" t="s">
        <v>365</v>
      </c>
      <c r="E303" s="16" t="str">
        <f t="shared" si="57"/>
        <v>前八週無拉料</v>
      </c>
      <c r="F303" s="17" t="str">
        <f t="shared" si="58"/>
        <v>--</v>
      </c>
      <c r="G303" s="17" t="str">
        <f t="shared" si="59"/>
        <v>--</v>
      </c>
      <c r="H303" s="17" t="str">
        <f t="shared" si="60"/>
        <v>--</v>
      </c>
      <c r="I303" s="37">
        <f>IFERROR(VLOOKUP(C303,LastWeek!B:Q,8,FALSE),"")</f>
        <v>0</v>
      </c>
      <c r="J303" s="18">
        <v>0</v>
      </c>
      <c r="K303" s="18">
        <v>0</v>
      </c>
      <c r="L303" s="37">
        <f>IFERROR(VLOOKUP(C303,LastWeek!B:Q,11,FALSE),"")</f>
        <v>0</v>
      </c>
      <c r="M303" s="18">
        <v>0</v>
      </c>
      <c r="N303" s="19" t="s">
        <v>69</v>
      </c>
      <c r="O303" s="20" t="str">
        <f>IFERROR(VLOOKUP(C303,LastWeek!B:Q,13,FALSE),"")</f>
        <v>MP</v>
      </c>
      <c r="P303" s="16" t="str">
        <f>IFERROR(VLOOKUP(C303,LastWeek!B:Q,14,FALSE),"")</f>
        <v>Checking</v>
      </c>
      <c r="Q303" s="16" t="str">
        <f>IFERROR(VLOOKUP(C303,LastWeek!B:Q,15,FALSE),"")</f>
        <v>Sales</v>
      </c>
      <c r="R303" s="16"/>
      <c r="S303" s="38" t="str">
        <f>IFERROR(VLOOKUP(C303,LastWeek!B:Q,16,FALSE),"")</f>
        <v>FCST:10K/M</v>
      </c>
      <c r="T303" s="18">
        <v>0</v>
      </c>
      <c r="U303" s="18">
        <v>0</v>
      </c>
      <c r="V303" s="18">
        <v>0</v>
      </c>
      <c r="W303" s="18">
        <v>0</v>
      </c>
      <c r="X303" s="21">
        <v>0</v>
      </c>
      <c r="Y303" s="17" t="s">
        <v>66</v>
      </c>
      <c r="Z303" s="22" t="s">
        <v>66</v>
      </c>
      <c r="AA303" s="21">
        <v>0</v>
      </c>
      <c r="AB303" s="18">
        <v>0</v>
      </c>
      <c r="AC303" s="23" t="s">
        <v>86</v>
      </c>
      <c r="AD303" s="24" t="str">
        <f t="shared" si="61"/>
        <v>E</v>
      </c>
      <c r="AE303" s="18">
        <v>0</v>
      </c>
      <c r="AF303" s="18">
        <v>0</v>
      </c>
      <c r="AG303" s="18">
        <v>0</v>
      </c>
      <c r="AH303" s="18">
        <v>0</v>
      </c>
      <c r="AI303" s="25">
        <v>0.25940000000000002</v>
      </c>
      <c r="AJ303" s="6">
        <f t="shared" si="62"/>
        <v>0</v>
      </c>
      <c r="AK303" s="6">
        <f t="shared" si="63"/>
        <v>0</v>
      </c>
      <c r="AL303" s="6">
        <f t="shared" si="64"/>
        <v>0</v>
      </c>
      <c r="AM303" s="6">
        <f t="shared" si="65"/>
        <v>0</v>
      </c>
      <c r="AN303" s="6" t="s">
        <v>66</v>
      </c>
      <c r="AO303" s="6" t="s">
        <v>66</v>
      </c>
      <c r="AP303" s="6" t="s">
        <v>66</v>
      </c>
      <c r="AQ303" s="6" t="s">
        <v>66</v>
      </c>
      <c r="AR303" s="6" t="s">
        <v>66</v>
      </c>
      <c r="AS303" s="6" t="s">
        <v>66</v>
      </c>
      <c r="AT303" s="26">
        <v>3719</v>
      </c>
      <c r="AU303" s="15" t="s">
        <v>70</v>
      </c>
      <c r="AV303" s="15" t="s">
        <v>71</v>
      </c>
      <c r="AW303" s="39" t="str">
        <f t="shared" si="66"/>
        <v>G</v>
      </c>
      <c r="AX303" s="18">
        <f t="shared" si="67"/>
        <v>0</v>
      </c>
      <c r="AY303" s="20">
        <f t="shared" si="68"/>
        <v>103</v>
      </c>
      <c r="AZ303" s="34">
        <v>0</v>
      </c>
      <c r="BA303" s="35">
        <f t="shared" si="69"/>
        <v>0</v>
      </c>
    </row>
    <row r="304" spans="1:53" ht="16.5" customHeight="1" x14ac:dyDescent="0.2">
      <c r="A304">
        <v>1163</v>
      </c>
      <c r="B304" s="13" t="str">
        <f t="shared" si="56"/>
        <v>Normal</v>
      </c>
      <c r="C304" s="14" t="s">
        <v>377</v>
      </c>
      <c r="D304" s="15" t="s">
        <v>365</v>
      </c>
      <c r="E304" s="16">
        <f t="shared" si="57"/>
        <v>2</v>
      </c>
      <c r="F304" s="17">
        <f t="shared" si="58"/>
        <v>1.8</v>
      </c>
      <c r="G304" s="17">
        <f t="shared" si="59"/>
        <v>4</v>
      </c>
      <c r="H304" s="17">
        <f t="shared" si="60"/>
        <v>3.6</v>
      </c>
      <c r="I304" s="37">
        <f>IFERROR(VLOOKUP(C304,LastWeek!B:Q,8,FALSE),"")</f>
        <v>5000</v>
      </c>
      <c r="J304" s="18">
        <v>10000</v>
      </c>
      <c r="K304" s="18">
        <v>10000</v>
      </c>
      <c r="L304" s="37">
        <f>IFERROR(VLOOKUP(C304,LastWeek!B:Q,11,FALSE),"")</f>
        <v>10000</v>
      </c>
      <c r="M304" s="18">
        <v>5000</v>
      </c>
      <c r="N304" s="19" t="s">
        <v>69</v>
      </c>
      <c r="O304" s="20" t="str">
        <f>IFERROR(VLOOKUP(C304,LastWeek!B:Q,13,FALSE),"")</f>
        <v>MP</v>
      </c>
      <c r="P304" s="16" t="str">
        <f>IFERROR(VLOOKUP(C304,LastWeek!B:Q,14,FALSE),"")</f>
        <v>Checking</v>
      </c>
      <c r="Q304" s="16" t="str">
        <f>IFERROR(VLOOKUP(C304,LastWeek!B:Q,15,FALSE),"")</f>
        <v>Sales</v>
      </c>
      <c r="R304" s="16"/>
      <c r="S304" s="38" t="str">
        <f>IFERROR(VLOOKUP(C304,LastWeek!B:Q,16,FALSE),"")</f>
        <v>fCST:10K/M</v>
      </c>
      <c r="T304" s="18">
        <v>5000</v>
      </c>
      <c r="U304" s="18">
        <v>0</v>
      </c>
      <c r="V304" s="18">
        <v>0</v>
      </c>
      <c r="W304" s="18">
        <v>0</v>
      </c>
      <c r="X304" s="21">
        <v>15000</v>
      </c>
      <c r="Y304" s="17">
        <v>6</v>
      </c>
      <c r="Z304" s="22">
        <v>5.5</v>
      </c>
      <c r="AA304" s="21">
        <v>2500</v>
      </c>
      <c r="AB304" s="18">
        <v>2740</v>
      </c>
      <c r="AC304" s="23">
        <v>1.1000000000000001</v>
      </c>
      <c r="AD304" s="24">
        <f t="shared" si="61"/>
        <v>100</v>
      </c>
      <c r="AE304" s="18">
        <v>18300</v>
      </c>
      <c r="AF304" s="18">
        <v>5400</v>
      </c>
      <c r="AG304" s="18">
        <v>964</v>
      </c>
      <c r="AH304" s="18">
        <v>3360</v>
      </c>
      <c r="AI304" s="25">
        <v>0.16320000000000001</v>
      </c>
      <c r="AJ304" s="6">
        <f t="shared" si="62"/>
        <v>1632.0000000000002</v>
      </c>
      <c r="AK304" s="6">
        <f t="shared" si="63"/>
        <v>816.00000000000011</v>
      </c>
      <c r="AL304" s="6">
        <f t="shared" si="64"/>
        <v>0</v>
      </c>
      <c r="AM304" s="6">
        <f t="shared" si="65"/>
        <v>2448</v>
      </c>
      <c r="AN304" s="6">
        <v>0</v>
      </c>
      <c r="AO304" s="6">
        <v>5400</v>
      </c>
      <c r="AP304" s="6">
        <v>5400</v>
      </c>
      <c r="AQ304" s="6">
        <v>5400</v>
      </c>
      <c r="AR304" s="6">
        <v>5400</v>
      </c>
      <c r="AS304" s="6">
        <v>5400</v>
      </c>
      <c r="AT304" s="26">
        <v>3719</v>
      </c>
      <c r="AU304" s="15" t="s">
        <v>70</v>
      </c>
      <c r="AV304" s="15" t="s">
        <v>71</v>
      </c>
      <c r="AW304" s="39" t="str">
        <f t="shared" si="66"/>
        <v>G</v>
      </c>
      <c r="AX304" s="18">
        <f t="shared" si="67"/>
        <v>0</v>
      </c>
      <c r="AY304" s="20">
        <f t="shared" si="68"/>
        <v>103</v>
      </c>
      <c r="AZ304" s="34">
        <v>0</v>
      </c>
      <c r="BA304" s="35">
        <f t="shared" si="69"/>
        <v>0</v>
      </c>
    </row>
    <row r="305" spans="1:53" ht="16.5" customHeight="1" x14ac:dyDescent="0.2">
      <c r="A305">
        <v>2990</v>
      </c>
      <c r="B305" s="13" t="str">
        <f t="shared" si="56"/>
        <v>Normal</v>
      </c>
      <c r="C305" s="14" t="s">
        <v>378</v>
      </c>
      <c r="D305" s="15" t="s">
        <v>183</v>
      </c>
      <c r="E305" s="16">
        <f t="shared" si="57"/>
        <v>1.7</v>
      </c>
      <c r="F305" s="17">
        <f t="shared" si="58"/>
        <v>2.5</v>
      </c>
      <c r="G305" s="17">
        <f t="shared" si="59"/>
        <v>5.6</v>
      </c>
      <c r="H305" s="17">
        <f t="shared" si="60"/>
        <v>8.1</v>
      </c>
      <c r="I305" s="37">
        <f>IFERROR(VLOOKUP(C305,LastWeek!B:Q,8,FALSE),"")</f>
        <v>33000</v>
      </c>
      <c r="J305" s="18">
        <v>48000</v>
      </c>
      <c r="K305" s="18">
        <v>48000</v>
      </c>
      <c r="L305" s="37">
        <f>IFERROR(VLOOKUP(C305,LastWeek!B:Q,11,FALSE),"")</f>
        <v>18000</v>
      </c>
      <c r="M305" s="18">
        <v>15000</v>
      </c>
      <c r="N305" s="19" t="s">
        <v>69</v>
      </c>
      <c r="O305" s="20" t="str">
        <f>IFERROR(VLOOKUP(C305,LastWeek!B:Q,13,FALSE),"")</f>
        <v>MP</v>
      </c>
      <c r="P305" s="16" t="str">
        <f>IFERROR(VLOOKUP(C305,LastWeek!B:Q,14,FALSE),"")</f>
        <v>Checking</v>
      </c>
      <c r="Q305" s="16" t="str">
        <f>IFERROR(VLOOKUP(C305,LastWeek!B:Q,15,FALSE),"")</f>
        <v>Sales</v>
      </c>
      <c r="R305" s="16"/>
      <c r="S305" s="38" t="str">
        <f>IFERROR(VLOOKUP(C305,LastWeek!B:Q,16,FALSE),"")</f>
        <v>FCST:30K/M</v>
      </c>
      <c r="T305" s="18">
        <v>15000</v>
      </c>
      <c r="U305" s="18">
        <v>0</v>
      </c>
      <c r="V305" s="18">
        <v>0</v>
      </c>
      <c r="W305" s="18">
        <v>0</v>
      </c>
      <c r="X305" s="21">
        <v>63000</v>
      </c>
      <c r="Y305" s="17">
        <v>7.3</v>
      </c>
      <c r="Z305" s="22">
        <v>10.6</v>
      </c>
      <c r="AA305" s="21">
        <v>8625</v>
      </c>
      <c r="AB305" s="18">
        <v>5929</v>
      </c>
      <c r="AC305" s="23">
        <v>0.7</v>
      </c>
      <c r="AD305" s="24">
        <f t="shared" si="61"/>
        <v>100</v>
      </c>
      <c r="AE305" s="18">
        <v>701</v>
      </c>
      <c r="AF305" s="18">
        <v>26695</v>
      </c>
      <c r="AG305" s="18">
        <v>34360</v>
      </c>
      <c r="AH305" s="18">
        <v>20800</v>
      </c>
      <c r="AI305" s="25">
        <v>0.128</v>
      </c>
      <c r="AJ305" s="6">
        <f t="shared" si="62"/>
        <v>6144</v>
      </c>
      <c r="AK305" s="6">
        <f t="shared" si="63"/>
        <v>1920</v>
      </c>
      <c r="AL305" s="6">
        <f t="shared" si="64"/>
        <v>0</v>
      </c>
      <c r="AM305" s="6">
        <f t="shared" si="65"/>
        <v>8064</v>
      </c>
      <c r="AN305" s="6">
        <v>37650</v>
      </c>
      <c r="AO305" s="6">
        <v>30000</v>
      </c>
      <c r="AP305" s="6">
        <v>30000</v>
      </c>
      <c r="AQ305" s="6">
        <v>30000</v>
      </c>
      <c r="AR305" s="6">
        <v>30000</v>
      </c>
      <c r="AS305" s="6">
        <v>30000</v>
      </c>
      <c r="AT305" s="26">
        <v>3719</v>
      </c>
      <c r="AU305" s="15" t="s">
        <v>70</v>
      </c>
      <c r="AV305" s="15" t="s">
        <v>71</v>
      </c>
      <c r="AW305" s="39" t="str">
        <f t="shared" si="66"/>
        <v>G</v>
      </c>
      <c r="AX305" s="18">
        <f t="shared" si="67"/>
        <v>0</v>
      </c>
      <c r="AY305" s="20">
        <f t="shared" si="68"/>
        <v>103</v>
      </c>
      <c r="AZ305" s="34">
        <v>0</v>
      </c>
      <c r="BA305" s="35">
        <f t="shared" si="69"/>
        <v>0</v>
      </c>
    </row>
    <row r="306" spans="1:53" ht="16.5" customHeight="1" x14ac:dyDescent="0.2">
      <c r="A306">
        <v>9630</v>
      </c>
      <c r="B306" s="13" t="str">
        <f t="shared" si="56"/>
        <v>FCST</v>
      </c>
      <c r="C306" s="14" t="s">
        <v>379</v>
      </c>
      <c r="D306" s="15" t="s">
        <v>183</v>
      </c>
      <c r="E306" s="16" t="str">
        <f t="shared" si="57"/>
        <v>前八週無拉料</v>
      </c>
      <c r="F306" s="17">
        <f t="shared" si="58"/>
        <v>0</v>
      </c>
      <c r="G306" s="17" t="str">
        <f t="shared" si="59"/>
        <v>--</v>
      </c>
      <c r="H306" s="17">
        <f t="shared" si="60"/>
        <v>0</v>
      </c>
      <c r="I306" s="37">
        <f>IFERROR(VLOOKUP(C306,LastWeek!B:Q,8,FALSE),"")</f>
        <v>0</v>
      </c>
      <c r="J306" s="18">
        <v>0</v>
      </c>
      <c r="K306" s="18">
        <v>0</v>
      </c>
      <c r="L306" s="37">
        <f>IFERROR(VLOOKUP(C306,LastWeek!B:Q,11,FALSE),"")</f>
        <v>5000</v>
      </c>
      <c r="M306" s="18">
        <v>0</v>
      </c>
      <c r="N306" s="19" t="s">
        <v>69</v>
      </c>
      <c r="O306" s="20" t="str">
        <f>IFERROR(VLOOKUP(C306,LastWeek!B:Q,13,FALSE),"")</f>
        <v>MP</v>
      </c>
      <c r="P306" s="16" t="str">
        <f>IFERROR(VLOOKUP(C306,LastWeek!B:Q,14,FALSE),"")</f>
        <v>Checking</v>
      </c>
      <c r="Q306" s="16" t="str">
        <f>IFERROR(VLOOKUP(C306,LastWeek!B:Q,15,FALSE),"")</f>
        <v>Sales</v>
      </c>
      <c r="R306" s="16"/>
      <c r="S306" s="38" t="str">
        <f>IFERROR(VLOOKUP(C306,LastWeek!B:Q,16,FALSE),"")</f>
        <v>FCST:3K</v>
      </c>
      <c r="T306" s="18">
        <v>0</v>
      </c>
      <c r="U306" s="18">
        <v>0</v>
      </c>
      <c r="V306" s="18">
        <v>0</v>
      </c>
      <c r="W306" s="18">
        <v>0</v>
      </c>
      <c r="X306" s="21">
        <v>0</v>
      </c>
      <c r="Y306" s="17" t="s">
        <v>66</v>
      </c>
      <c r="Z306" s="22">
        <v>0</v>
      </c>
      <c r="AA306" s="21">
        <v>0</v>
      </c>
      <c r="AB306" s="18">
        <v>23</v>
      </c>
      <c r="AC306" s="23" t="s">
        <v>82</v>
      </c>
      <c r="AD306" s="24" t="str">
        <f t="shared" si="61"/>
        <v>F</v>
      </c>
      <c r="AE306" s="18">
        <v>161</v>
      </c>
      <c r="AF306" s="18">
        <v>50</v>
      </c>
      <c r="AG306" s="18">
        <v>80</v>
      </c>
      <c r="AH306" s="18">
        <v>354</v>
      </c>
      <c r="AI306" s="25">
        <v>0.37909999999999999</v>
      </c>
      <c r="AJ306" s="6">
        <f t="shared" si="62"/>
        <v>0</v>
      </c>
      <c r="AK306" s="6">
        <f t="shared" si="63"/>
        <v>0</v>
      </c>
      <c r="AL306" s="6">
        <f t="shared" si="64"/>
        <v>0</v>
      </c>
      <c r="AM306" s="6">
        <f t="shared" si="65"/>
        <v>0</v>
      </c>
      <c r="AN306" s="6">
        <v>230</v>
      </c>
      <c r="AO306" s="6">
        <v>160</v>
      </c>
      <c r="AP306" s="6">
        <v>160</v>
      </c>
      <c r="AQ306" s="6">
        <v>160</v>
      </c>
      <c r="AR306" s="6">
        <v>160</v>
      </c>
      <c r="AS306" s="6">
        <v>160</v>
      </c>
      <c r="AT306" s="26">
        <v>3719</v>
      </c>
      <c r="AU306" s="15" t="s">
        <v>70</v>
      </c>
      <c r="AV306" s="15" t="s">
        <v>71</v>
      </c>
      <c r="AW306" s="39" t="str">
        <f t="shared" si="66"/>
        <v>G</v>
      </c>
      <c r="AX306" s="18">
        <f t="shared" si="67"/>
        <v>0</v>
      </c>
      <c r="AY306" s="20">
        <f t="shared" si="68"/>
        <v>103</v>
      </c>
      <c r="AZ306" s="34">
        <v>0</v>
      </c>
      <c r="BA306" s="35">
        <f t="shared" si="69"/>
        <v>0</v>
      </c>
    </row>
    <row r="307" spans="1:53" ht="16.5" customHeight="1" x14ac:dyDescent="0.2">
      <c r="A307">
        <v>9631</v>
      </c>
      <c r="B307" s="13" t="str">
        <f t="shared" si="56"/>
        <v>None</v>
      </c>
      <c r="C307" s="14" t="s">
        <v>380</v>
      </c>
      <c r="D307" s="15" t="s">
        <v>183</v>
      </c>
      <c r="E307" s="16" t="str">
        <f t="shared" si="57"/>
        <v>前八週無拉料</v>
      </c>
      <c r="F307" s="17" t="str">
        <f t="shared" si="58"/>
        <v>--</v>
      </c>
      <c r="G307" s="17" t="str">
        <f t="shared" si="59"/>
        <v>--</v>
      </c>
      <c r="H307" s="17" t="str">
        <f t="shared" si="60"/>
        <v>--</v>
      </c>
      <c r="I307" s="37">
        <f>IFERROR(VLOOKUP(C307,LastWeek!B:Q,8,FALSE),"")</f>
        <v>0</v>
      </c>
      <c r="J307" s="18">
        <v>0</v>
      </c>
      <c r="K307" s="18">
        <v>0</v>
      </c>
      <c r="L307" s="37">
        <f>IFERROR(VLOOKUP(C307,LastWeek!B:Q,11,FALSE),"")</f>
        <v>800</v>
      </c>
      <c r="M307" s="18">
        <v>0</v>
      </c>
      <c r="N307" s="19" t="s">
        <v>66</v>
      </c>
      <c r="O307" s="20" t="str">
        <f>IFERROR(VLOOKUP(C307,LastWeek!B:Q,13,FALSE),"")</f>
        <v/>
      </c>
      <c r="P307" s="16" t="str">
        <f>IFERROR(VLOOKUP(C307,LastWeek!B:Q,14,FALSE),"")</f>
        <v/>
      </c>
      <c r="Q307" s="16" t="str">
        <f>IFERROR(VLOOKUP(C307,LastWeek!B:Q,15,FALSE),"")</f>
        <v/>
      </c>
      <c r="R307" s="16"/>
      <c r="S307" s="38" t="str">
        <f>IFERROR(VLOOKUP(C307,LastWeek!B:Q,16,FALSE),"")</f>
        <v/>
      </c>
      <c r="T307" s="18">
        <v>0</v>
      </c>
      <c r="U307" s="18">
        <v>0</v>
      </c>
      <c r="V307" s="18">
        <v>0</v>
      </c>
      <c r="W307" s="18">
        <v>0</v>
      </c>
      <c r="X307" s="21">
        <v>0</v>
      </c>
      <c r="Y307" s="17" t="s">
        <v>66</v>
      </c>
      <c r="Z307" s="22" t="s">
        <v>66</v>
      </c>
      <c r="AA307" s="21">
        <v>0</v>
      </c>
      <c r="AB307" s="18" t="s">
        <v>66</v>
      </c>
      <c r="AC307" s="23" t="s">
        <v>86</v>
      </c>
      <c r="AD307" s="24" t="str">
        <f t="shared" si="61"/>
        <v>E</v>
      </c>
      <c r="AE307" s="18" t="s">
        <v>66</v>
      </c>
      <c r="AF307" s="18" t="s">
        <v>66</v>
      </c>
      <c r="AG307" s="18" t="s">
        <v>66</v>
      </c>
      <c r="AH307" s="18" t="s">
        <v>66</v>
      </c>
      <c r="AI307" s="25">
        <v>1.25</v>
      </c>
      <c r="AJ307" s="6">
        <f t="shared" si="62"/>
        <v>0</v>
      </c>
      <c r="AK307" s="6">
        <f t="shared" si="63"/>
        <v>0</v>
      </c>
      <c r="AL307" s="6">
        <f t="shared" si="64"/>
        <v>0</v>
      </c>
      <c r="AM307" s="6">
        <f t="shared" si="65"/>
        <v>0</v>
      </c>
      <c r="AN307" s="6" t="s">
        <v>66</v>
      </c>
      <c r="AO307" s="6" t="s">
        <v>66</v>
      </c>
      <c r="AP307" s="6" t="s">
        <v>66</v>
      </c>
      <c r="AQ307" s="6" t="s">
        <v>66</v>
      </c>
      <c r="AR307" s="6" t="s">
        <v>66</v>
      </c>
      <c r="AS307" s="6" t="s">
        <v>66</v>
      </c>
      <c r="AT307" s="26">
        <v>3719</v>
      </c>
      <c r="AU307" s="15" t="s">
        <v>70</v>
      </c>
      <c r="AV307" s="15" t="s">
        <v>71</v>
      </c>
      <c r="AW307" s="39" t="str">
        <f t="shared" si="66"/>
        <v>G</v>
      </c>
      <c r="AX307" s="18">
        <f t="shared" si="67"/>
        <v>0</v>
      </c>
      <c r="AY307" s="20">
        <f t="shared" si="68"/>
        <v>103</v>
      </c>
      <c r="AZ307" s="34">
        <v>0</v>
      </c>
      <c r="BA307" s="35">
        <f t="shared" si="69"/>
        <v>0</v>
      </c>
    </row>
    <row r="308" spans="1:53" ht="16.5" customHeight="1" x14ac:dyDescent="0.2">
      <c r="A308">
        <v>1015</v>
      </c>
      <c r="B308" s="13" t="str">
        <f t="shared" si="56"/>
        <v>FCST</v>
      </c>
      <c r="C308" s="14" t="s">
        <v>381</v>
      </c>
      <c r="D308" s="15" t="s">
        <v>183</v>
      </c>
      <c r="E308" s="16" t="str">
        <f t="shared" si="57"/>
        <v>前八週無拉料</v>
      </c>
      <c r="F308" s="17">
        <f t="shared" si="58"/>
        <v>0</v>
      </c>
      <c r="G308" s="17" t="str">
        <f t="shared" si="59"/>
        <v>--</v>
      </c>
      <c r="H308" s="17">
        <f t="shared" si="60"/>
        <v>0</v>
      </c>
      <c r="I308" s="37">
        <f>IFERROR(VLOOKUP(C308,LastWeek!B:Q,8,FALSE),"")</f>
        <v>0</v>
      </c>
      <c r="J308" s="18">
        <v>0</v>
      </c>
      <c r="K308" s="18">
        <v>0</v>
      </c>
      <c r="L308" s="37">
        <f>IFERROR(VLOOKUP(C308,LastWeek!B:Q,11,FALSE),"")</f>
        <v>3000</v>
      </c>
      <c r="M308" s="18">
        <v>0</v>
      </c>
      <c r="N308" s="19" t="s">
        <v>69</v>
      </c>
      <c r="O308" s="20" t="str">
        <f>IFERROR(VLOOKUP(C308,LastWeek!B:Q,13,FALSE),"")</f>
        <v>MP</v>
      </c>
      <c r="P308" s="16" t="str">
        <f>IFERROR(VLOOKUP(C308,LastWeek!B:Q,14,FALSE),"")</f>
        <v>Checking</v>
      </c>
      <c r="Q308" s="16" t="str">
        <f>IFERROR(VLOOKUP(C308,LastWeek!B:Q,15,FALSE),"")</f>
        <v>Sales</v>
      </c>
      <c r="R308" s="16"/>
      <c r="S308" s="38" t="str">
        <f>IFERROR(VLOOKUP(C308,LastWeek!B:Q,16,FALSE),"")</f>
        <v>有出貨3000</v>
      </c>
      <c r="T308" s="18">
        <v>0</v>
      </c>
      <c r="U308" s="18">
        <v>0</v>
      </c>
      <c r="V308" s="18">
        <v>0</v>
      </c>
      <c r="W308" s="18">
        <v>0</v>
      </c>
      <c r="X308" s="21">
        <v>0</v>
      </c>
      <c r="Y308" s="17" t="s">
        <v>66</v>
      </c>
      <c r="Z308" s="22">
        <v>0</v>
      </c>
      <c r="AA308" s="21">
        <v>0</v>
      </c>
      <c r="AB308" s="18">
        <v>130</v>
      </c>
      <c r="AC308" s="23" t="s">
        <v>82</v>
      </c>
      <c r="AD308" s="24" t="str">
        <f t="shared" si="61"/>
        <v>F</v>
      </c>
      <c r="AE308" s="18">
        <v>864</v>
      </c>
      <c r="AF308" s="18">
        <v>137</v>
      </c>
      <c r="AG308" s="18">
        <v>746</v>
      </c>
      <c r="AH308" s="18">
        <v>948</v>
      </c>
      <c r="AI308" s="25">
        <v>0.4017</v>
      </c>
      <c r="AJ308" s="6">
        <f t="shared" si="62"/>
        <v>0</v>
      </c>
      <c r="AK308" s="6">
        <f t="shared" si="63"/>
        <v>0</v>
      </c>
      <c r="AL308" s="6">
        <f t="shared" si="64"/>
        <v>0</v>
      </c>
      <c r="AM308" s="6">
        <f t="shared" si="65"/>
        <v>0</v>
      </c>
      <c r="AN308" s="6">
        <v>677</v>
      </c>
      <c r="AO308" s="6">
        <v>640</v>
      </c>
      <c r="AP308" s="6">
        <v>640</v>
      </c>
      <c r="AQ308" s="6">
        <v>640</v>
      </c>
      <c r="AR308" s="6">
        <v>640</v>
      </c>
      <c r="AS308" s="6">
        <v>640</v>
      </c>
      <c r="AT308" s="26">
        <v>3719</v>
      </c>
      <c r="AU308" s="15" t="s">
        <v>70</v>
      </c>
      <c r="AV308" s="15" t="s">
        <v>71</v>
      </c>
      <c r="AW308" s="39" t="str">
        <f t="shared" si="66"/>
        <v>G</v>
      </c>
      <c r="AX308" s="18">
        <f t="shared" si="67"/>
        <v>0</v>
      </c>
      <c r="AY308" s="20">
        <f t="shared" si="68"/>
        <v>103</v>
      </c>
      <c r="AZ308" s="34">
        <v>0</v>
      </c>
      <c r="BA308" s="35">
        <f t="shared" si="69"/>
        <v>0</v>
      </c>
    </row>
    <row r="309" spans="1:53" ht="16.5" customHeight="1" x14ac:dyDescent="0.2">
      <c r="A309">
        <v>1016</v>
      </c>
      <c r="B309" s="13" t="str">
        <f t="shared" si="56"/>
        <v>None</v>
      </c>
      <c r="C309" s="14" t="s">
        <v>382</v>
      </c>
      <c r="D309" s="15" t="s">
        <v>183</v>
      </c>
      <c r="E309" s="16" t="str">
        <f t="shared" si="57"/>
        <v>前八週無拉料</v>
      </c>
      <c r="F309" s="17" t="str">
        <f t="shared" si="58"/>
        <v>--</v>
      </c>
      <c r="G309" s="17" t="str">
        <f t="shared" si="59"/>
        <v>--</v>
      </c>
      <c r="H309" s="17" t="str">
        <f t="shared" si="60"/>
        <v>--</v>
      </c>
      <c r="I309" s="37">
        <f>IFERROR(VLOOKUP(C309,LastWeek!B:Q,8,FALSE),"")</f>
        <v>0</v>
      </c>
      <c r="J309" s="18">
        <v>0</v>
      </c>
      <c r="K309" s="18">
        <v>0</v>
      </c>
      <c r="L309" s="37">
        <f>IFERROR(VLOOKUP(C309,LastWeek!B:Q,11,FALSE),"")</f>
        <v>0</v>
      </c>
      <c r="M309" s="18">
        <v>0</v>
      </c>
      <c r="N309" s="19" t="s">
        <v>69</v>
      </c>
      <c r="O309" s="20" t="str">
        <f>IFERROR(VLOOKUP(C309,LastWeek!B:Q,13,FALSE),"")</f>
        <v>MP</v>
      </c>
      <c r="P309" s="16" t="str">
        <f>IFERROR(VLOOKUP(C309,LastWeek!B:Q,14,FALSE),"")</f>
        <v>Checking</v>
      </c>
      <c r="Q309" s="16" t="str">
        <f>IFERROR(VLOOKUP(C309,LastWeek!B:Q,15,FALSE),"")</f>
        <v>Sales</v>
      </c>
      <c r="R309" s="16"/>
      <c r="S309" s="38" t="str">
        <f>IFERROR(VLOOKUP(C309,LastWeek!B:Q,16,FALSE),"")</f>
        <v>customer no demand</v>
      </c>
      <c r="T309" s="18">
        <v>0</v>
      </c>
      <c r="U309" s="18">
        <v>0</v>
      </c>
      <c r="V309" s="18">
        <v>0</v>
      </c>
      <c r="W309" s="18">
        <v>0</v>
      </c>
      <c r="X309" s="21">
        <v>0</v>
      </c>
      <c r="Y309" s="17" t="s">
        <v>66</v>
      </c>
      <c r="Z309" s="22" t="s">
        <v>66</v>
      </c>
      <c r="AA309" s="21">
        <v>0</v>
      </c>
      <c r="AB309" s="18">
        <v>0</v>
      </c>
      <c r="AC309" s="23" t="s">
        <v>86</v>
      </c>
      <c r="AD309" s="24" t="str">
        <f t="shared" si="61"/>
        <v>E</v>
      </c>
      <c r="AE309" s="18">
        <v>0</v>
      </c>
      <c r="AF309" s="18">
        <v>0</v>
      </c>
      <c r="AG309" s="18">
        <v>0</v>
      </c>
      <c r="AH309" s="18">
        <v>0</v>
      </c>
      <c r="AI309" s="25">
        <v>0.20050000000000001</v>
      </c>
      <c r="AJ309" s="6">
        <f t="shared" si="62"/>
        <v>0</v>
      </c>
      <c r="AK309" s="6">
        <f t="shared" si="63"/>
        <v>0</v>
      </c>
      <c r="AL309" s="6">
        <f t="shared" si="64"/>
        <v>0</v>
      </c>
      <c r="AM309" s="6">
        <f t="shared" si="65"/>
        <v>0</v>
      </c>
      <c r="AN309" s="6" t="s">
        <v>66</v>
      </c>
      <c r="AO309" s="6" t="s">
        <v>66</v>
      </c>
      <c r="AP309" s="6" t="s">
        <v>66</v>
      </c>
      <c r="AQ309" s="6" t="s">
        <v>66</v>
      </c>
      <c r="AR309" s="6" t="s">
        <v>66</v>
      </c>
      <c r="AS309" s="6" t="s">
        <v>66</v>
      </c>
      <c r="AT309" s="26">
        <v>3719</v>
      </c>
      <c r="AU309" s="15" t="s">
        <v>70</v>
      </c>
      <c r="AV309" s="15" t="s">
        <v>71</v>
      </c>
      <c r="AW309" s="39" t="str">
        <f t="shared" si="66"/>
        <v>G</v>
      </c>
      <c r="AX309" s="18">
        <f t="shared" si="67"/>
        <v>0</v>
      </c>
      <c r="AY309" s="20">
        <f t="shared" si="68"/>
        <v>103</v>
      </c>
      <c r="AZ309" s="34">
        <v>0</v>
      </c>
      <c r="BA309" s="35">
        <f t="shared" si="69"/>
        <v>0</v>
      </c>
    </row>
    <row r="310" spans="1:53" ht="16.5" customHeight="1" x14ac:dyDescent="0.2">
      <c r="A310">
        <v>4215</v>
      </c>
      <c r="B310" s="13" t="str">
        <f t="shared" si="56"/>
        <v>FCST</v>
      </c>
      <c r="C310" s="14" t="s">
        <v>383</v>
      </c>
      <c r="D310" s="15" t="s">
        <v>183</v>
      </c>
      <c r="E310" s="16" t="str">
        <f t="shared" si="57"/>
        <v>前八週無拉料</v>
      </c>
      <c r="F310" s="17">
        <f t="shared" si="58"/>
        <v>0</v>
      </c>
      <c r="G310" s="17" t="str">
        <f t="shared" si="59"/>
        <v>--</v>
      </c>
      <c r="H310" s="17">
        <f t="shared" si="60"/>
        <v>0</v>
      </c>
      <c r="I310" s="37">
        <f>IFERROR(VLOOKUP(C310,LastWeek!B:Q,8,FALSE),"")</f>
        <v>0</v>
      </c>
      <c r="J310" s="18">
        <v>0</v>
      </c>
      <c r="K310" s="18">
        <v>0</v>
      </c>
      <c r="L310" s="37">
        <f>IFERROR(VLOOKUP(C310,LastWeek!B:Q,11,FALSE),"")</f>
        <v>3000</v>
      </c>
      <c r="M310" s="18">
        <v>0</v>
      </c>
      <c r="N310" s="19" t="s">
        <v>69</v>
      </c>
      <c r="O310" s="20" t="str">
        <f>IFERROR(VLOOKUP(C310,LastWeek!B:Q,13,FALSE),"")</f>
        <v>MP</v>
      </c>
      <c r="P310" s="16" t="str">
        <f>IFERROR(VLOOKUP(C310,LastWeek!B:Q,14,FALSE),"")</f>
        <v>Checking</v>
      </c>
      <c r="Q310" s="16" t="str">
        <f>IFERROR(VLOOKUP(C310,LastWeek!B:Q,15,FALSE),"")</f>
        <v>Sales</v>
      </c>
      <c r="R310" s="16"/>
      <c r="S310" s="38" t="str">
        <f>IFERROR(VLOOKUP(C310,LastWeek!B:Q,16,FALSE),"")</f>
        <v>FCST:3K/M</v>
      </c>
      <c r="T310" s="18">
        <v>0</v>
      </c>
      <c r="U310" s="18">
        <v>0</v>
      </c>
      <c r="V310" s="18">
        <v>0</v>
      </c>
      <c r="W310" s="18">
        <v>0</v>
      </c>
      <c r="X310" s="21">
        <v>0</v>
      </c>
      <c r="Y310" s="17" t="s">
        <v>66</v>
      </c>
      <c r="Z310" s="22">
        <v>0</v>
      </c>
      <c r="AA310" s="21">
        <v>0</v>
      </c>
      <c r="AB310" s="18">
        <v>247</v>
      </c>
      <c r="AC310" s="23" t="s">
        <v>82</v>
      </c>
      <c r="AD310" s="24" t="str">
        <f t="shared" si="61"/>
        <v>F</v>
      </c>
      <c r="AE310" s="18">
        <v>1547</v>
      </c>
      <c r="AF310" s="18">
        <v>425</v>
      </c>
      <c r="AG310" s="18">
        <v>367</v>
      </c>
      <c r="AH310" s="18">
        <v>2800</v>
      </c>
      <c r="AI310" s="25">
        <v>0.37</v>
      </c>
      <c r="AJ310" s="6">
        <f t="shared" si="62"/>
        <v>0</v>
      </c>
      <c r="AK310" s="6">
        <f t="shared" si="63"/>
        <v>0</v>
      </c>
      <c r="AL310" s="6">
        <f t="shared" si="64"/>
        <v>0</v>
      </c>
      <c r="AM310" s="6">
        <f t="shared" si="65"/>
        <v>0</v>
      </c>
      <c r="AN310" s="6" t="s">
        <v>66</v>
      </c>
      <c r="AO310" s="6" t="s">
        <v>66</v>
      </c>
      <c r="AP310" s="6" t="s">
        <v>66</v>
      </c>
      <c r="AQ310" s="6" t="s">
        <v>66</v>
      </c>
      <c r="AR310" s="6" t="s">
        <v>66</v>
      </c>
      <c r="AS310" s="6" t="s">
        <v>66</v>
      </c>
      <c r="AT310" s="26">
        <v>3719</v>
      </c>
      <c r="AU310" s="15" t="s">
        <v>70</v>
      </c>
      <c r="AV310" s="15" t="s">
        <v>71</v>
      </c>
      <c r="AW310" s="39" t="str">
        <f t="shared" si="66"/>
        <v>G</v>
      </c>
      <c r="AX310" s="18">
        <f t="shared" si="67"/>
        <v>0</v>
      </c>
      <c r="AY310" s="20">
        <f t="shared" si="68"/>
        <v>103</v>
      </c>
      <c r="AZ310" s="34">
        <v>0</v>
      </c>
      <c r="BA310" s="35">
        <f t="shared" si="69"/>
        <v>0</v>
      </c>
    </row>
    <row r="311" spans="1:53" ht="16.5" customHeight="1" x14ac:dyDescent="0.2">
      <c r="A311">
        <v>1080</v>
      </c>
      <c r="B311" s="13" t="str">
        <f t="shared" si="56"/>
        <v>FCST</v>
      </c>
      <c r="C311" s="14" t="s">
        <v>384</v>
      </c>
      <c r="D311" s="15" t="s">
        <v>183</v>
      </c>
      <c r="E311" s="16" t="str">
        <f t="shared" si="57"/>
        <v>前八週無拉料</v>
      </c>
      <c r="F311" s="17">
        <f t="shared" si="58"/>
        <v>12000</v>
      </c>
      <c r="G311" s="17" t="str">
        <f t="shared" si="59"/>
        <v>--</v>
      </c>
      <c r="H311" s="17">
        <f t="shared" si="60"/>
        <v>0</v>
      </c>
      <c r="I311" s="37">
        <f>IFERROR(VLOOKUP(C311,LastWeek!B:Q,8,FALSE),"")</f>
        <v>0</v>
      </c>
      <c r="J311" s="18">
        <v>0</v>
      </c>
      <c r="K311" s="18">
        <v>0</v>
      </c>
      <c r="L311" s="37">
        <f>IFERROR(VLOOKUP(C311,LastWeek!B:Q,11,FALSE),"")</f>
        <v>36000</v>
      </c>
      <c r="M311" s="18">
        <v>36000</v>
      </c>
      <c r="N311" s="19" t="s">
        <v>69</v>
      </c>
      <c r="O311" s="20" t="str">
        <f>IFERROR(VLOOKUP(C311,LastWeek!B:Q,13,FALSE),"")</f>
        <v>MP</v>
      </c>
      <c r="P311" s="16" t="str">
        <f>IFERROR(VLOOKUP(C311,LastWeek!B:Q,14,FALSE),"")</f>
        <v>Checking</v>
      </c>
      <c r="Q311" s="16" t="str">
        <f>IFERROR(VLOOKUP(C311,LastWeek!B:Q,15,FALSE),"")</f>
        <v>Sales</v>
      </c>
      <c r="R311" s="16"/>
      <c r="S311" s="38" t="str">
        <f>IFERROR(VLOOKUP(C311,LastWeek!B:Q,16,FALSE),"")</f>
        <v>FCST:3K</v>
      </c>
      <c r="T311" s="18">
        <v>36000</v>
      </c>
      <c r="U311" s="18">
        <v>0</v>
      </c>
      <c r="V311" s="18">
        <v>0</v>
      </c>
      <c r="W311" s="18">
        <v>0</v>
      </c>
      <c r="X311" s="21">
        <v>36000</v>
      </c>
      <c r="Y311" s="17" t="s">
        <v>66</v>
      </c>
      <c r="Z311" s="22">
        <v>12000</v>
      </c>
      <c r="AA311" s="21">
        <v>0</v>
      </c>
      <c r="AB311" s="18">
        <v>3</v>
      </c>
      <c r="AC311" s="23" t="s">
        <v>82</v>
      </c>
      <c r="AD311" s="24" t="str">
        <f t="shared" si="61"/>
        <v>F</v>
      </c>
      <c r="AE311" s="18">
        <v>31</v>
      </c>
      <c r="AF311" s="18">
        <v>0</v>
      </c>
      <c r="AG311" s="18">
        <v>3000</v>
      </c>
      <c r="AH311" s="18">
        <v>0</v>
      </c>
      <c r="AI311" s="25">
        <v>0.14000000000000001</v>
      </c>
      <c r="AJ311" s="6">
        <f t="shared" si="62"/>
        <v>0</v>
      </c>
      <c r="AK311" s="6">
        <f t="shared" si="63"/>
        <v>5040.0000000000009</v>
      </c>
      <c r="AL311" s="6">
        <f t="shared" si="64"/>
        <v>0</v>
      </c>
      <c r="AM311" s="6">
        <f t="shared" si="65"/>
        <v>5040.0000000000009</v>
      </c>
      <c r="AN311" s="6" t="s">
        <v>66</v>
      </c>
      <c r="AO311" s="6" t="s">
        <v>66</v>
      </c>
      <c r="AP311" s="6" t="s">
        <v>66</v>
      </c>
      <c r="AQ311" s="6" t="s">
        <v>66</v>
      </c>
      <c r="AR311" s="6" t="s">
        <v>66</v>
      </c>
      <c r="AS311" s="6" t="s">
        <v>66</v>
      </c>
      <c r="AT311" s="26">
        <v>3719</v>
      </c>
      <c r="AU311" s="15" t="s">
        <v>70</v>
      </c>
      <c r="AV311" s="15" t="s">
        <v>71</v>
      </c>
      <c r="AW311" s="39" t="str">
        <f t="shared" si="66"/>
        <v>G</v>
      </c>
      <c r="AX311" s="18">
        <f t="shared" si="67"/>
        <v>0</v>
      </c>
      <c r="AY311" s="20">
        <f t="shared" si="68"/>
        <v>103</v>
      </c>
      <c r="AZ311" s="34">
        <v>0</v>
      </c>
      <c r="BA311" s="35">
        <f t="shared" si="69"/>
        <v>0</v>
      </c>
    </row>
    <row r="312" spans="1:53" ht="16.5" customHeight="1" x14ac:dyDescent="0.2">
      <c r="A312">
        <v>1081</v>
      </c>
      <c r="B312" s="13" t="str">
        <f t="shared" si="56"/>
        <v>None</v>
      </c>
      <c r="C312" s="14" t="s">
        <v>385</v>
      </c>
      <c r="D312" s="15" t="s">
        <v>183</v>
      </c>
      <c r="E312" s="16" t="str">
        <f t="shared" si="57"/>
        <v>前八週無拉料</v>
      </c>
      <c r="F312" s="17" t="str">
        <f t="shared" si="58"/>
        <v>--</v>
      </c>
      <c r="G312" s="17" t="str">
        <f t="shared" si="59"/>
        <v>--</v>
      </c>
      <c r="H312" s="17" t="str">
        <f t="shared" si="60"/>
        <v>--</v>
      </c>
      <c r="I312" s="37" t="str">
        <f>IFERROR(VLOOKUP(C312,LastWeek!B:Q,8,FALSE),"")</f>
        <v/>
      </c>
      <c r="J312" s="18">
        <v>0</v>
      </c>
      <c r="K312" s="18">
        <v>0</v>
      </c>
      <c r="L312" s="37" t="str">
        <f>IFERROR(VLOOKUP(C312,LastWeek!B:Q,11,FALSE),"")</f>
        <v/>
      </c>
      <c r="M312" s="18">
        <v>0</v>
      </c>
      <c r="N312" s="19" t="s">
        <v>66</v>
      </c>
      <c r="O312" s="20" t="str">
        <f>IFERROR(VLOOKUP(C312,LastWeek!B:Q,13,FALSE),"")</f>
        <v/>
      </c>
      <c r="P312" s="16" t="str">
        <f>IFERROR(VLOOKUP(C312,LastWeek!B:Q,14,FALSE),"")</f>
        <v/>
      </c>
      <c r="Q312" s="16" t="str">
        <f>IFERROR(VLOOKUP(C312,LastWeek!B:Q,15,FALSE),"")</f>
        <v/>
      </c>
      <c r="R312" s="16"/>
      <c r="S312" s="38" t="str">
        <f>IFERROR(VLOOKUP(C312,LastWeek!B:Q,16,FALSE),"")</f>
        <v/>
      </c>
      <c r="T312" s="18">
        <v>0</v>
      </c>
      <c r="U312" s="18">
        <v>0</v>
      </c>
      <c r="V312" s="18">
        <v>0</v>
      </c>
      <c r="W312" s="18">
        <v>0</v>
      </c>
      <c r="X312" s="21">
        <v>0</v>
      </c>
      <c r="Y312" s="17" t="s">
        <v>66</v>
      </c>
      <c r="Z312" s="22" t="s">
        <v>66</v>
      </c>
      <c r="AA312" s="21">
        <v>0</v>
      </c>
      <c r="AB312" s="18" t="s">
        <v>66</v>
      </c>
      <c r="AC312" s="23" t="s">
        <v>86</v>
      </c>
      <c r="AD312" s="24" t="str">
        <f t="shared" si="61"/>
        <v>E</v>
      </c>
      <c r="AE312" s="18" t="s">
        <v>66</v>
      </c>
      <c r="AF312" s="18" t="s">
        <v>66</v>
      </c>
      <c r="AG312" s="18" t="s">
        <v>66</v>
      </c>
      <c r="AH312" s="18" t="s">
        <v>66</v>
      </c>
      <c r="AI312" s="25">
        <v>0</v>
      </c>
      <c r="AJ312" s="6">
        <f t="shared" si="62"/>
        <v>0</v>
      </c>
      <c r="AK312" s="6">
        <f t="shared" si="63"/>
        <v>0</v>
      </c>
      <c r="AL312" s="6">
        <f t="shared" si="64"/>
        <v>0</v>
      </c>
      <c r="AM312" s="6">
        <f t="shared" si="65"/>
        <v>0</v>
      </c>
      <c r="AN312" s="6" t="s">
        <v>66</v>
      </c>
      <c r="AO312" s="6" t="s">
        <v>66</v>
      </c>
      <c r="AP312" s="6" t="s">
        <v>66</v>
      </c>
      <c r="AQ312" s="6" t="s">
        <v>66</v>
      </c>
      <c r="AR312" s="6" t="s">
        <v>66</v>
      </c>
      <c r="AS312" s="6" t="s">
        <v>66</v>
      </c>
      <c r="AT312" s="26">
        <v>3719</v>
      </c>
      <c r="AU312" s="15" t="s">
        <v>70</v>
      </c>
      <c r="AV312" s="15" t="s">
        <v>71</v>
      </c>
      <c r="AW312" s="39" t="str">
        <f t="shared" si="66"/>
        <v>G</v>
      </c>
      <c r="AX312" s="18">
        <f t="shared" si="67"/>
        <v>0</v>
      </c>
      <c r="AY312" s="20">
        <f t="shared" si="68"/>
        <v>103</v>
      </c>
      <c r="AZ312" s="34">
        <v>250</v>
      </c>
      <c r="BA312" s="35">
        <f t="shared" si="69"/>
        <v>0</v>
      </c>
    </row>
    <row r="313" spans="1:53" ht="16.5" customHeight="1" x14ac:dyDescent="0.2">
      <c r="A313">
        <v>1017</v>
      </c>
      <c r="B313" s="13" t="str">
        <f t="shared" si="56"/>
        <v>None</v>
      </c>
      <c r="C313" s="14" t="s">
        <v>386</v>
      </c>
      <c r="D313" s="15" t="s">
        <v>183</v>
      </c>
      <c r="E313" s="16" t="str">
        <f t="shared" si="57"/>
        <v>前八週無拉料</v>
      </c>
      <c r="F313" s="17" t="str">
        <f t="shared" si="58"/>
        <v>--</v>
      </c>
      <c r="G313" s="17" t="str">
        <f t="shared" si="59"/>
        <v>--</v>
      </c>
      <c r="H313" s="17" t="str">
        <f t="shared" si="60"/>
        <v>--</v>
      </c>
      <c r="I313" s="37" t="str">
        <f>IFERROR(VLOOKUP(C313,LastWeek!B:Q,8,FALSE),"")</f>
        <v/>
      </c>
      <c r="J313" s="18">
        <v>0</v>
      </c>
      <c r="K313" s="18">
        <v>0</v>
      </c>
      <c r="L313" s="37" t="str">
        <f>IFERROR(VLOOKUP(C313,LastWeek!B:Q,11,FALSE),"")</f>
        <v/>
      </c>
      <c r="M313" s="18">
        <v>0</v>
      </c>
      <c r="N313" s="19" t="s">
        <v>66</v>
      </c>
      <c r="O313" s="20" t="str">
        <f>IFERROR(VLOOKUP(C313,LastWeek!B:Q,13,FALSE),"")</f>
        <v/>
      </c>
      <c r="P313" s="16" t="str">
        <f>IFERROR(VLOOKUP(C313,LastWeek!B:Q,14,FALSE),"")</f>
        <v/>
      </c>
      <c r="Q313" s="16" t="str">
        <f>IFERROR(VLOOKUP(C313,LastWeek!B:Q,15,FALSE),"")</f>
        <v/>
      </c>
      <c r="R313" s="16"/>
      <c r="S313" s="38" t="str">
        <f>IFERROR(VLOOKUP(C313,LastWeek!B:Q,16,FALSE),"")</f>
        <v/>
      </c>
      <c r="T313" s="18">
        <v>0</v>
      </c>
      <c r="U313" s="18">
        <v>0</v>
      </c>
      <c r="V313" s="18">
        <v>0</v>
      </c>
      <c r="W313" s="18">
        <v>0</v>
      </c>
      <c r="X313" s="21">
        <v>0</v>
      </c>
      <c r="Y313" s="17" t="s">
        <v>66</v>
      </c>
      <c r="Z313" s="22" t="s">
        <v>66</v>
      </c>
      <c r="AA313" s="21">
        <v>0</v>
      </c>
      <c r="AB313" s="18" t="s">
        <v>66</v>
      </c>
      <c r="AC313" s="23" t="s">
        <v>86</v>
      </c>
      <c r="AD313" s="24" t="str">
        <f t="shared" si="61"/>
        <v>E</v>
      </c>
      <c r="AE313" s="18" t="s">
        <v>66</v>
      </c>
      <c r="AF313" s="18" t="s">
        <v>66</v>
      </c>
      <c r="AG313" s="18" t="s">
        <v>66</v>
      </c>
      <c r="AH313" s="18" t="s">
        <v>66</v>
      </c>
      <c r="AI313" s="25">
        <v>0</v>
      </c>
      <c r="AJ313" s="6">
        <f t="shared" si="62"/>
        <v>0</v>
      </c>
      <c r="AK313" s="6">
        <f t="shared" si="63"/>
        <v>0</v>
      </c>
      <c r="AL313" s="6">
        <f t="shared" si="64"/>
        <v>0</v>
      </c>
      <c r="AM313" s="6">
        <f t="shared" si="65"/>
        <v>0</v>
      </c>
      <c r="AN313" s="6" t="s">
        <v>66</v>
      </c>
      <c r="AO313" s="6" t="s">
        <v>66</v>
      </c>
      <c r="AP313" s="6" t="s">
        <v>66</v>
      </c>
      <c r="AQ313" s="6" t="s">
        <v>66</v>
      </c>
      <c r="AR313" s="6" t="s">
        <v>66</v>
      </c>
      <c r="AS313" s="6" t="s">
        <v>66</v>
      </c>
      <c r="AT313" s="26">
        <v>3719</v>
      </c>
      <c r="AU313" s="15" t="s">
        <v>70</v>
      </c>
      <c r="AV313" s="15" t="s">
        <v>71</v>
      </c>
      <c r="AW313" s="39" t="str">
        <f t="shared" si="66"/>
        <v>G</v>
      </c>
      <c r="AX313" s="18">
        <f t="shared" si="67"/>
        <v>0</v>
      </c>
      <c r="AY313" s="20">
        <f t="shared" si="68"/>
        <v>103</v>
      </c>
      <c r="AZ313" s="34">
        <v>250</v>
      </c>
      <c r="BA313" s="35">
        <f t="shared" si="69"/>
        <v>0</v>
      </c>
    </row>
    <row r="314" spans="1:53" ht="16.5" customHeight="1" x14ac:dyDescent="0.2">
      <c r="A314">
        <v>2895</v>
      </c>
      <c r="B314" s="13" t="str">
        <f t="shared" si="56"/>
        <v>OverStock</v>
      </c>
      <c r="C314" s="14" t="s">
        <v>387</v>
      </c>
      <c r="D314" s="15" t="s">
        <v>183</v>
      </c>
      <c r="E314" s="16">
        <f t="shared" si="57"/>
        <v>14.4</v>
      </c>
      <c r="F314" s="17">
        <f t="shared" si="58"/>
        <v>11.5</v>
      </c>
      <c r="G314" s="17">
        <f t="shared" si="59"/>
        <v>4.8</v>
      </c>
      <c r="H314" s="17">
        <f t="shared" si="60"/>
        <v>3.8</v>
      </c>
      <c r="I314" s="37">
        <f>IFERROR(VLOOKUP(C314,LastWeek!B:Q,8,FALSE),"")</f>
        <v>54000</v>
      </c>
      <c r="J314" s="18">
        <v>9000</v>
      </c>
      <c r="K314" s="18">
        <v>0</v>
      </c>
      <c r="L314" s="37">
        <f>IFERROR(VLOOKUP(C314,LastWeek!B:Q,11,FALSE),"")</f>
        <v>0</v>
      </c>
      <c r="M314" s="18">
        <v>27000</v>
      </c>
      <c r="N314" s="19" t="s">
        <v>69</v>
      </c>
      <c r="O314" s="20" t="str">
        <f>IFERROR(VLOOKUP(C314,LastWeek!B:Q,13,FALSE),"")</f>
        <v>MP</v>
      </c>
      <c r="P314" s="16" t="str">
        <f>IFERROR(VLOOKUP(C314,LastWeek!B:Q,14,FALSE),"")</f>
        <v>Checking</v>
      </c>
      <c r="Q314" s="16" t="str">
        <f>IFERROR(VLOOKUP(C314,LastWeek!B:Q,15,FALSE),"")</f>
        <v>PM</v>
      </c>
      <c r="R314" s="16"/>
      <c r="S314" s="38" t="str">
        <f>IFERROR(VLOOKUP(C314,LastWeek!B:Q,16,FALSE),"")</f>
        <v>FCST:6K/M</v>
      </c>
      <c r="T314" s="18">
        <v>27000</v>
      </c>
      <c r="U314" s="18">
        <v>0</v>
      </c>
      <c r="V314" s="18">
        <v>0</v>
      </c>
      <c r="W314" s="18">
        <v>0</v>
      </c>
      <c r="X314" s="21">
        <v>36000</v>
      </c>
      <c r="Y314" s="17">
        <v>19.2</v>
      </c>
      <c r="Z314" s="22">
        <v>15.3</v>
      </c>
      <c r="AA314" s="21">
        <v>1875</v>
      </c>
      <c r="AB314" s="18">
        <v>2348</v>
      </c>
      <c r="AC314" s="23">
        <v>1.3</v>
      </c>
      <c r="AD314" s="24">
        <f t="shared" si="61"/>
        <v>100</v>
      </c>
      <c r="AE314" s="18">
        <v>9040</v>
      </c>
      <c r="AF314" s="18">
        <v>295</v>
      </c>
      <c r="AG314" s="18">
        <v>13880</v>
      </c>
      <c r="AH314" s="18">
        <v>7690</v>
      </c>
      <c r="AI314" s="25">
        <v>0.115</v>
      </c>
      <c r="AJ314" s="6">
        <f t="shared" si="62"/>
        <v>1035</v>
      </c>
      <c r="AK314" s="6">
        <f t="shared" si="63"/>
        <v>3105</v>
      </c>
      <c r="AL314" s="6">
        <f t="shared" si="64"/>
        <v>0</v>
      </c>
      <c r="AM314" s="6">
        <f t="shared" si="65"/>
        <v>4140</v>
      </c>
      <c r="AN314" s="6">
        <v>12000</v>
      </c>
      <c r="AO314" s="6">
        <v>6000</v>
      </c>
      <c r="AP314" s="6">
        <v>6000</v>
      </c>
      <c r="AQ314" s="6">
        <v>6000</v>
      </c>
      <c r="AR314" s="6">
        <v>6000</v>
      </c>
      <c r="AS314" s="6">
        <v>6000</v>
      </c>
      <c r="AT314" s="26">
        <v>3719</v>
      </c>
      <c r="AU314" s="15" t="s">
        <v>70</v>
      </c>
      <c r="AV314" s="15" t="s">
        <v>71</v>
      </c>
      <c r="AW314" s="39" t="str">
        <f t="shared" si="66"/>
        <v>G</v>
      </c>
      <c r="AX314" s="18">
        <f t="shared" si="67"/>
        <v>0</v>
      </c>
      <c r="AY314" s="20">
        <f t="shared" si="68"/>
        <v>103</v>
      </c>
      <c r="AZ314" s="34">
        <v>0</v>
      </c>
      <c r="BA314" s="35">
        <f t="shared" si="69"/>
        <v>0</v>
      </c>
    </row>
    <row r="315" spans="1:53" ht="16.5" customHeight="1" x14ac:dyDescent="0.2">
      <c r="A315">
        <v>9198</v>
      </c>
      <c r="B315" s="13" t="str">
        <f t="shared" si="56"/>
        <v>Normal</v>
      </c>
      <c r="C315" s="14" t="s">
        <v>388</v>
      </c>
      <c r="D315" s="15" t="s">
        <v>183</v>
      </c>
      <c r="E315" s="16">
        <f t="shared" si="57"/>
        <v>5.2</v>
      </c>
      <c r="F315" s="17">
        <f t="shared" si="58"/>
        <v>5.3</v>
      </c>
      <c r="G315" s="17">
        <f t="shared" si="59"/>
        <v>6.8</v>
      </c>
      <c r="H315" s="17">
        <f t="shared" si="60"/>
        <v>7.1</v>
      </c>
      <c r="I315" s="37">
        <f>IFERROR(VLOOKUP(C315,LastWeek!B:Q,8,FALSE),"")</f>
        <v>63000</v>
      </c>
      <c r="J315" s="18">
        <v>42000</v>
      </c>
      <c r="K315" s="18">
        <v>42000</v>
      </c>
      <c r="L315" s="37">
        <f>IFERROR(VLOOKUP(C315,LastWeek!B:Q,11,FALSE),"")</f>
        <v>16674</v>
      </c>
      <c r="M315" s="18">
        <v>31674</v>
      </c>
      <c r="N315" s="19" t="s">
        <v>69</v>
      </c>
      <c r="O315" s="20" t="str">
        <f>IFERROR(VLOOKUP(C315,LastWeek!B:Q,13,FALSE),"")</f>
        <v>MP</v>
      </c>
      <c r="P315" s="16" t="str">
        <f>IFERROR(VLOOKUP(C315,LastWeek!B:Q,14,FALSE),"")</f>
        <v>Checking</v>
      </c>
      <c r="Q315" s="16" t="str">
        <f>IFERROR(VLOOKUP(C315,LastWeek!B:Q,15,FALSE),"")</f>
        <v>Sales</v>
      </c>
      <c r="R315" s="16"/>
      <c r="S315" s="38" t="str">
        <f>IFERROR(VLOOKUP(C315,LastWeek!B:Q,16,FALSE),"")</f>
        <v>FCST:30K/M</v>
      </c>
      <c r="T315" s="18">
        <v>24304</v>
      </c>
      <c r="U315" s="18">
        <v>0</v>
      </c>
      <c r="V315" s="18">
        <v>7370</v>
      </c>
      <c r="W315" s="18">
        <v>0</v>
      </c>
      <c r="X315" s="21">
        <v>73674</v>
      </c>
      <c r="Y315" s="17">
        <v>12</v>
      </c>
      <c r="Z315" s="22">
        <v>12.4</v>
      </c>
      <c r="AA315" s="21">
        <v>6140</v>
      </c>
      <c r="AB315" s="18">
        <v>5935</v>
      </c>
      <c r="AC315" s="23">
        <v>1</v>
      </c>
      <c r="AD315" s="24">
        <f t="shared" si="61"/>
        <v>100</v>
      </c>
      <c r="AE315" s="18">
        <v>26270</v>
      </c>
      <c r="AF315" s="18">
        <v>12850</v>
      </c>
      <c r="AG315" s="18">
        <v>32500</v>
      </c>
      <c r="AH315" s="18">
        <v>12100</v>
      </c>
      <c r="AI315" s="25">
        <v>9.5000000000000001E-2</v>
      </c>
      <c r="AJ315" s="6">
        <f t="shared" si="62"/>
        <v>3990</v>
      </c>
      <c r="AK315" s="6">
        <f t="shared" si="63"/>
        <v>3009.03</v>
      </c>
      <c r="AL315" s="6">
        <f t="shared" si="64"/>
        <v>700.15</v>
      </c>
      <c r="AM315" s="6">
        <f t="shared" si="65"/>
        <v>6999.03</v>
      </c>
      <c r="AN315" s="6">
        <v>23640</v>
      </c>
      <c r="AO315" s="6">
        <v>16500</v>
      </c>
      <c r="AP315" s="6">
        <v>16500</v>
      </c>
      <c r="AQ315" s="6">
        <v>16500</v>
      </c>
      <c r="AR315" s="6">
        <v>16500</v>
      </c>
      <c r="AS315" s="6">
        <v>16500</v>
      </c>
      <c r="AT315" s="26">
        <v>3719</v>
      </c>
      <c r="AU315" s="15" t="s">
        <v>70</v>
      </c>
      <c r="AV315" s="15" t="s">
        <v>71</v>
      </c>
      <c r="AW315" s="39" t="str">
        <f t="shared" si="66"/>
        <v>G</v>
      </c>
      <c r="AX315" s="18">
        <f t="shared" si="67"/>
        <v>0</v>
      </c>
      <c r="AY315" s="20">
        <f t="shared" si="68"/>
        <v>103</v>
      </c>
      <c r="AZ315" s="34">
        <v>0</v>
      </c>
      <c r="BA315" s="35">
        <f t="shared" si="69"/>
        <v>0</v>
      </c>
    </row>
    <row r="316" spans="1:53" ht="16.5" customHeight="1" x14ac:dyDescent="0.2">
      <c r="A316">
        <v>1018</v>
      </c>
      <c r="B316" s="13" t="str">
        <f t="shared" si="56"/>
        <v>Normal</v>
      </c>
      <c r="C316" s="14" t="s">
        <v>390</v>
      </c>
      <c r="D316" s="15" t="s">
        <v>183</v>
      </c>
      <c r="E316" s="16">
        <f t="shared" si="57"/>
        <v>5.4</v>
      </c>
      <c r="F316" s="17">
        <f t="shared" si="58"/>
        <v>2.8</v>
      </c>
      <c r="G316" s="17">
        <f t="shared" si="59"/>
        <v>0</v>
      </c>
      <c r="H316" s="17">
        <f t="shared" si="60"/>
        <v>0</v>
      </c>
      <c r="I316" s="37">
        <f>IFERROR(VLOOKUP(C316,LastWeek!B:Q,8,FALSE),"")</f>
        <v>0</v>
      </c>
      <c r="J316" s="18">
        <v>0</v>
      </c>
      <c r="K316" s="18">
        <v>0</v>
      </c>
      <c r="L316" s="37">
        <f>IFERROR(VLOOKUP(C316,LastWeek!B:Q,11,FALSE),"")</f>
        <v>6030</v>
      </c>
      <c r="M316" s="18">
        <v>6030</v>
      </c>
      <c r="N316" s="19" t="s">
        <v>69</v>
      </c>
      <c r="O316" s="20" t="str">
        <f>IFERROR(VLOOKUP(C316,LastWeek!B:Q,13,FALSE),"")</f>
        <v>MP</v>
      </c>
      <c r="P316" s="16" t="str">
        <f>IFERROR(VLOOKUP(C316,LastWeek!B:Q,14,FALSE),"")</f>
        <v>Checking</v>
      </c>
      <c r="Q316" s="16" t="str">
        <f>IFERROR(VLOOKUP(C316,LastWeek!B:Q,15,FALSE),"")</f>
        <v>Sales</v>
      </c>
      <c r="R316" s="16"/>
      <c r="S316" s="38" t="str">
        <f>IFERROR(VLOOKUP(C316,LastWeek!B:Q,16,FALSE),"")</f>
        <v>others sales will move 9K</v>
      </c>
      <c r="T316" s="18">
        <v>6030</v>
      </c>
      <c r="U316" s="18">
        <v>0</v>
      </c>
      <c r="V316" s="18">
        <v>0</v>
      </c>
      <c r="W316" s="18">
        <v>0</v>
      </c>
      <c r="X316" s="21">
        <v>6030</v>
      </c>
      <c r="Y316" s="17">
        <v>5.4</v>
      </c>
      <c r="Z316" s="22">
        <v>2.8</v>
      </c>
      <c r="AA316" s="21">
        <v>1125</v>
      </c>
      <c r="AB316" s="18">
        <v>2178</v>
      </c>
      <c r="AC316" s="23">
        <v>1.9</v>
      </c>
      <c r="AD316" s="24">
        <f t="shared" si="61"/>
        <v>100</v>
      </c>
      <c r="AE316" s="18">
        <v>0</v>
      </c>
      <c r="AF316" s="18">
        <v>9600</v>
      </c>
      <c r="AG316" s="18">
        <v>10000</v>
      </c>
      <c r="AH316" s="18">
        <v>0</v>
      </c>
      <c r="AI316" s="25">
        <v>0.14799999999999999</v>
      </c>
      <c r="AJ316" s="6">
        <f t="shared" si="62"/>
        <v>0</v>
      </c>
      <c r="AK316" s="6">
        <f t="shared" si="63"/>
        <v>892.43999999999994</v>
      </c>
      <c r="AL316" s="6">
        <f t="shared" si="64"/>
        <v>0</v>
      </c>
      <c r="AM316" s="6">
        <f t="shared" si="65"/>
        <v>892.43999999999994</v>
      </c>
      <c r="AN316" s="6">
        <v>0</v>
      </c>
      <c r="AO316" s="6">
        <v>10000</v>
      </c>
      <c r="AP316" s="6">
        <v>10000</v>
      </c>
      <c r="AQ316" s="6">
        <v>10000</v>
      </c>
      <c r="AR316" s="6">
        <v>10000</v>
      </c>
      <c r="AS316" s="6">
        <v>10000</v>
      </c>
      <c r="AT316" s="26">
        <v>3719</v>
      </c>
      <c r="AU316" s="15" t="s">
        <v>70</v>
      </c>
      <c r="AV316" s="15" t="s">
        <v>71</v>
      </c>
      <c r="AW316" s="39" t="str">
        <f t="shared" si="66"/>
        <v>G</v>
      </c>
      <c r="AX316" s="18">
        <f t="shared" si="67"/>
        <v>0</v>
      </c>
      <c r="AY316" s="20">
        <f t="shared" si="68"/>
        <v>103</v>
      </c>
      <c r="AZ316" s="34">
        <v>0</v>
      </c>
      <c r="BA316" s="35">
        <f t="shared" si="69"/>
        <v>0</v>
      </c>
    </row>
    <row r="317" spans="1:53" ht="16.5" customHeight="1" x14ac:dyDescent="0.2">
      <c r="A317">
        <v>1019</v>
      </c>
      <c r="B317" s="13" t="str">
        <f t="shared" si="56"/>
        <v>FCST</v>
      </c>
      <c r="C317" s="14" t="s">
        <v>393</v>
      </c>
      <c r="D317" s="15" t="s">
        <v>183</v>
      </c>
      <c r="E317" s="16" t="str">
        <f t="shared" si="57"/>
        <v>前八週無拉料</v>
      </c>
      <c r="F317" s="17">
        <f t="shared" si="58"/>
        <v>14.2</v>
      </c>
      <c r="G317" s="17" t="str">
        <f t="shared" si="59"/>
        <v>--</v>
      </c>
      <c r="H317" s="17">
        <f t="shared" si="60"/>
        <v>0</v>
      </c>
      <c r="I317" s="37">
        <f>IFERROR(VLOOKUP(C317,LastWeek!B:Q,8,FALSE),"")</f>
        <v>0</v>
      </c>
      <c r="J317" s="18">
        <v>0</v>
      </c>
      <c r="K317" s="18">
        <v>0</v>
      </c>
      <c r="L317" s="37">
        <f>IFERROR(VLOOKUP(C317,LastWeek!B:Q,11,FALSE),"")</f>
        <v>2500</v>
      </c>
      <c r="M317" s="18">
        <v>2500</v>
      </c>
      <c r="N317" s="19" t="s">
        <v>69</v>
      </c>
      <c r="O317" s="20" t="str">
        <f>IFERROR(VLOOKUP(C317,LastWeek!B:Q,13,FALSE),"")</f>
        <v>MP</v>
      </c>
      <c r="P317" s="16" t="str">
        <f>IFERROR(VLOOKUP(C317,LastWeek!B:Q,14,FALSE),"")</f>
        <v>Checking</v>
      </c>
      <c r="Q317" s="16" t="str">
        <f>IFERROR(VLOOKUP(C317,LastWeek!B:Q,15,FALSE),"")</f>
        <v>Sales</v>
      </c>
      <c r="R317" s="16"/>
      <c r="S317" s="38" t="str">
        <f>IFERROR(VLOOKUP(C317,LastWeek!B:Q,16,FALSE),"")</f>
        <v>no stock &amp; no blog</v>
      </c>
      <c r="T317" s="18">
        <v>2500</v>
      </c>
      <c r="U317" s="18">
        <v>0</v>
      </c>
      <c r="V317" s="18">
        <v>0</v>
      </c>
      <c r="W317" s="18">
        <v>0</v>
      </c>
      <c r="X317" s="21">
        <v>2500</v>
      </c>
      <c r="Y317" s="17" t="s">
        <v>66</v>
      </c>
      <c r="Z317" s="22">
        <v>14.2</v>
      </c>
      <c r="AA317" s="21">
        <v>0</v>
      </c>
      <c r="AB317" s="18">
        <v>176</v>
      </c>
      <c r="AC317" s="23" t="s">
        <v>82</v>
      </c>
      <c r="AD317" s="24" t="str">
        <f t="shared" si="61"/>
        <v>F</v>
      </c>
      <c r="AE317" s="18">
        <v>901</v>
      </c>
      <c r="AF317" s="18">
        <v>478</v>
      </c>
      <c r="AG317" s="18">
        <v>260</v>
      </c>
      <c r="AH317" s="18">
        <v>1976</v>
      </c>
      <c r="AI317" s="25">
        <v>0.21</v>
      </c>
      <c r="AJ317" s="6">
        <f t="shared" si="62"/>
        <v>0</v>
      </c>
      <c r="AK317" s="6">
        <f t="shared" si="63"/>
        <v>525</v>
      </c>
      <c r="AL317" s="6">
        <f t="shared" si="64"/>
        <v>0</v>
      </c>
      <c r="AM317" s="6">
        <f t="shared" si="65"/>
        <v>525</v>
      </c>
      <c r="AN317" s="6">
        <v>932</v>
      </c>
      <c r="AO317" s="6">
        <v>440</v>
      </c>
      <c r="AP317" s="6">
        <v>440</v>
      </c>
      <c r="AQ317" s="6">
        <v>440</v>
      </c>
      <c r="AR317" s="6">
        <v>440</v>
      </c>
      <c r="AS317" s="6">
        <v>440</v>
      </c>
      <c r="AT317" s="26">
        <v>3719</v>
      </c>
      <c r="AU317" s="15" t="s">
        <v>70</v>
      </c>
      <c r="AV317" s="15" t="s">
        <v>71</v>
      </c>
      <c r="AW317" s="39" t="str">
        <f t="shared" si="66"/>
        <v>G</v>
      </c>
      <c r="AX317" s="18">
        <f t="shared" si="67"/>
        <v>0</v>
      </c>
      <c r="AY317" s="20">
        <f t="shared" si="68"/>
        <v>103</v>
      </c>
      <c r="AZ317" s="34">
        <v>0</v>
      </c>
      <c r="BA317" s="35">
        <f t="shared" si="69"/>
        <v>0</v>
      </c>
    </row>
    <row r="318" spans="1:53" ht="16.5" customHeight="1" x14ac:dyDescent="0.2">
      <c r="A318">
        <v>1020</v>
      </c>
      <c r="B318" s="13" t="str">
        <f t="shared" si="56"/>
        <v>FCST</v>
      </c>
      <c r="C318" s="14" t="s">
        <v>394</v>
      </c>
      <c r="D318" s="15" t="s">
        <v>183</v>
      </c>
      <c r="E318" s="16" t="str">
        <f t="shared" si="57"/>
        <v>前八週無拉料</v>
      </c>
      <c r="F318" s="17">
        <f t="shared" si="58"/>
        <v>600</v>
      </c>
      <c r="G318" s="17" t="str">
        <f t="shared" si="59"/>
        <v>--</v>
      </c>
      <c r="H318" s="17">
        <f t="shared" si="60"/>
        <v>0</v>
      </c>
      <c r="I318" s="37">
        <f>IFERROR(VLOOKUP(C318,LastWeek!B:Q,8,FALSE),"")</f>
        <v>0</v>
      </c>
      <c r="J318" s="18">
        <v>0</v>
      </c>
      <c r="K318" s="18">
        <v>0</v>
      </c>
      <c r="L318" s="37">
        <f>IFERROR(VLOOKUP(C318,LastWeek!B:Q,11,FALSE),"")</f>
        <v>3000</v>
      </c>
      <c r="M318" s="18">
        <v>3000</v>
      </c>
      <c r="N318" s="19" t="s">
        <v>66</v>
      </c>
      <c r="O318" s="20" t="str">
        <f>IFERROR(VLOOKUP(C318,LastWeek!B:Q,13,FALSE),"")</f>
        <v/>
      </c>
      <c r="P318" s="16" t="str">
        <f>IFERROR(VLOOKUP(C318,LastWeek!B:Q,14,FALSE),"")</f>
        <v/>
      </c>
      <c r="Q318" s="16" t="str">
        <f>IFERROR(VLOOKUP(C318,LastWeek!B:Q,15,FALSE),"")</f>
        <v/>
      </c>
      <c r="R318" s="16"/>
      <c r="S318" s="38" t="str">
        <f>IFERROR(VLOOKUP(C318,LastWeek!B:Q,16,FALSE),"")</f>
        <v/>
      </c>
      <c r="T318" s="18">
        <v>3000</v>
      </c>
      <c r="U318" s="18">
        <v>0</v>
      </c>
      <c r="V318" s="18">
        <v>0</v>
      </c>
      <c r="W318" s="18">
        <v>0</v>
      </c>
      <c r="X318" s="21">
        <v>3000</v>
      </c>
      <c r="Y318" s="17" t="s">
        <v>66</v>
      </c>
      <c r="Z318" s="22">
        <v>600</v>
      </c>
      <c r="AA318" s="21">
        <v>0</v>
      </c>
      <c r="AB318" s="18">
        <v>5</v>
      </c>
      <c r="AC318" s="23" t="s">
        <v>82</v>
      </c>
      <c r="AD318" s="24" t="str">
        <f t="shared" si="61"/>
        <v>F</v>
      </c>
      <c r="AE318" s="18">
        <v>20</v>
      </c>
      <c r="AF318" s="18">
        <v>27</v>
      </c>
      <c r="AG318" s="18">
        <v>0</v>
      </c>
      <c r="AH318" s="18">
        <v>0</v>
      </c>
      <c r="AI318" s="25">
        <v>0.3821</v>
      </c>
      <c r="AJ318" s="6">
        <f t="shared" si="62"/>
        <v>0</v>
      </c>
      <c r="AK318" s="6">
        <f t="shared" si="63"/>
        <v>1146.3</v>
      </c>
      <c r="AL318" s="6">
        <f t="shared" si="64"/>
        <v>0</v>
      </c>
      <c r="AM318" s="6">
        <f t="shared" si="65"/>
        <v>1146.3</v>
      </c>
      <c r="AN318" s="6" t="s">
        <v>66</v>
      </c>
      <c r="AO318" s="6" t="s">
        <v>66</v>
      </c>
      <c r="AP318" s="6" t="s">
        <v>66</v>
      </c>
      <c r="AQ318" s="6" t="s">
        <v>66</v>
      </c>
      <c r="AR318" s="6" t="s">
        <v>66</v>
      </c>
      <c r="AS318" s="6" t="s">
        <v>66</v>
      </c>
      <c r="AT318" s="26">
        <v>3719</v>
      </c>
      <c r="AU318" s="15" t="s">
        <v>70</v>
      </c>
      <c r="AV318" s="15" t="s">
        <v>71</v>
      </c>
      <c r="AW318" s="39" t="str">
        <f t="shared" si="66"/>
        <v>G</v>
      </c>
      <c r="AX318" s="18">
        <f t="shared" si="67"/>
        <v>0</v>
      </c>
      <c r="AY318" s="20">
        <f t="shared" si="68"/>
        <v>103</v>
      </c>
      <c r="AZ318" s="34">
        <v>0</v>
      </c>
      <c r="BA318" s="35">
        <f t="shared" si="69"/>
        <v>0</v>
      </c>
    </row>
    <row r="319" spans="1:53" ht="16.5" customHeight="1" x14ac:dyDescent="0.2">
      <c r="A319">
        <v>1078</v>
      </c>
      <c r="B319" s="13" t="str">
        <f t="shared" si="56"/>
        <v>OverStock</v>
      </c>
      <c r="C319" s="14" t="s">
        <v>396</v>
      </c>
      <c r="D319" s="15" t="s">
        <v>183</v>
      </c>
      <c r="E319" s="16">
        <f t="shared" si="57"/>
        <v>16.2</v>
      </c>
      <c r="F319" s="17">
        <f t="shared" si="58"/>
        <v>16.3</v>
      </c>
      <c r="G319" s="17">
        <f t="shared" si="59"/>
        <v>5.2</v>
      </c>
      <c r="H319" s="17">
        <f t="shared" si="60"/>
        <v>5.3</v>
      </c>
      <c r="I319" s="37">
        <f>IFERROR(VLOOKUP(C319,LastWeek!B:Q,8,FALSE),"")</f>
        <v>60000</v>
      </c>
      <c r="J319" s="18">
        <v>90000</v>
      </c>
      <c r="K319" s="18">
        <v>90000</v>
      </c>
      <c r="L319" s="37">
        <f>IFERROR(VLOOKUP(C319,LastWeek!B:Q,11,FALSE),"")</f>
        <v>249000</v>
      </c>
      <c r="M319" s="18">
        <v>279000</v>
      </c>
      <c r="N319" s="19" t="s">
        <v>69</v>
      </c>
      <c r="O319" s="20" t="str">
        <f>IFERROR(VLOOKUP(C319,LastWeek!B:Q,13,FALSE),"")</f>
        <v>MP</v>
      </c>
      <c r="P319" s="16" t="str">
        <f>IFERROR(VLOOKUP(C319,LastWeek!B:Q,14,FALSE),"")</f>
        <v>Checking</v>
      </c>
      <c r="Q319" s="16" t="str">
        <f>IFERROR(VLOOKUP(C319,LastWeek!B:Q,15,FALSE),"")</f>
        <v>Sales</v>
      </c>
      <c r="R319" s="16"/>
      <c r="S319" s="38" t="str">
        <f>IFERROR(VLOOKUP(C319,LastWeek!B:Q,16,FALSE),"")</f>
        <v>FCST:100K/M</v>
      </c>
      <c r="T319" s="18">
        <v>279000</v>
      </c>
      <c r="U319" s="18">
        <v>0</v>
      </c>
      <c r="V319" s="18">
        <v>0</v>
      </c>
      <c r="W319" s="18">
        <v>0</v>
      </c>
      <c r="X319" s="21">
        <v>369000</v>
      </c>
      <c r="Y319" s="17">
        <v>21.4</v>
      </c>
      <c r="Z319" s="22">
        <v>21.6</v>
      </c>
      <c r="AA319" s="21">
        <v>17250</v>
      </c>
      <c r="AB319" s="18">
        <v>17088</v>
      </c>
      <c r="AC319" s="23">
        <v>1</v>
      </c>
      <c r="AD319" s="24">
        <f t="shared" si="61"/>
        <v>100</v>
      </c>
      <c r="AE319" s="18">
        <v>95021</v>
      </c>
      <c r="AF319" s="18">
        <v>38960</v>
      </c>
      <c r="AG319" s="18">
        <v>114414</v>
      </c>
      <c r="AH319" s="18">
        <v>144533</v>
      </c>
      <c r="AI319" s="25">
        <v>4.1500000000000002E-2</v>
      </c>
      <c r="AJ319" s="6">
        <f t="shared" si="62"/>
        <v>3735</v>
      </c>
      <c r="AK319" s="6">
        <f t="shared" si="63"/>
        <v>11578.5</v>
      </c>
      <c r="AL319" s="6">
        <f t="shared" si="64"/>
        <v>0</v>
      </c>
      <c r="AM319" s="6">
        <f t="shared" si="65"/>
        <v>15313.5</v>
      </c>
      <c r="AN319" s="6">
        <v>117071</v>
      </c>
      <c r="AO319" s="6">
        <v>97059</v>
      </c>
      <c r="AP319" s="6">
        <v>97059</v>
      </c>
      <c r="AQ319" s="6">
        <v>97059</v>
      </c>
      <c r="AR319" s="6">
        <v>97059</v>
      </c>
      <c r="AS319" s="6">
        <v>97059</v>
      </c>
      <c r="AT319" s="26">
        <v>3719</v>
      </c>
      <c r="AU319" s="15" t="s">
        <v>70</v>
      </c>
      <c r="AV319" s="15" t="s">
        <v>71</v>
      </c>
      <c r="AW319" s="39" t="str">
        <f t="shared" si="66"/>
        <v>G</v>
      </c>
      <c r="AX319" s="18">
        <f t="shared" si="67"/>
        <v>0</v>
      </c>
      <c r="AY319" s="20">
        <f t="shared" si="68"/>
        <v>103</v>
      </c>
      <c r="AZ319" s="34">
        <v>0</v>
      </c>
      <c r="BA319" s="35">
        <f t="shared" si="69"/>
        <v>0</v>
      </c>
    </row>
    <row r="320" spans="1:53" ht="16.5" customHeight="1" x14ac:dyDescent="0.2">
      <c r="A320">
        <v>8499</v>
      </c>
      <c r="B320" s="13" t="str">
        <f t="shared" si="56"/>
        <v>OverStock</v>
      </c>
      <c r="C320" s="14" t="s">
        <v>397</v>
      </c>
      <c r="D320" s="15" t="s">
        <v>183</v>
      </c>
      <c r="E320" s="16">
        <f t="shared" si="57"/>
        <v>0</v>
      </c>
      <c r="F320" s="17">
        <f t="shared" si="58"/>
        <v>0</v>
      </c>
      <c r="G320" s="17">
        <f t="shared" si="59"/>
        <v>28</v>
      </c>
      <c r="H320" s="17">
        <f t="shared" si="60"/>
        <v>20.399999999999999</v>
      </c>
      <c r="I320" s="37">
        <f>IFERROR(VLOOKUP(C320,LastWeek!B:Q,8,FALSE),"")</f>
        <v>12000</v>
      </c>
      <c r="J320" s="18">
        <v>42000</v>
      </c>
      <c r="K320" s="18">
        <v>42000</v>
      </c>
      <c r="L320" s="37">
        <f>IFERROR(VLOOKUP(C320,LastWeek!B:Q,11,FALSE),"")</f>
        <v>0</v>
      </c>
      <c r="M320" s="18">
        <v>0</v>
      </c>
      <c r="N320" s="19" t="s">
        <v>69</v>
      </c>
      <c r="O320" s="20" t="str">
        <f>IFERROR(VLOOKUP(C320,LastWeek!B:Q,13,FALSE),"")</f>
        <v>MP</v>
      </c>
      <c r="P320" s="16" t="str">
        <f>IFERROR(VLOOKUP(C320,LastWeek!B:Q,14,FALSE),"")</f>
        <v>Checking</v>
      </c>
      <c r="Q320" s="16" t="str">
        <f>IFERROR(VLOOKUP(C320,LastWeek!B:Q,15,FALSE),"")</f>
        <v>Sales</v>
      </c>
      <c r="R320" s="16"/>
      <c r="S320" s="38" t="str">
        <f>IFERROR(VLOOKUP(C320,LastWeek!B:Q,16,FALSE),"")</f>
        <v>FCST:3K/M</v>
      </c>
      <c r="T320" s="18">
        <v>0</v>
      </c>
      <c r="U320" s="18">
        <v>0</v>
      </c>
      <c r="V320" s="18">
        <v>0</v>
      </c>
      <c r="W320" s="18">
        <v>0</v>
      </c>
      <c r="X320" s="21">
        <v>42000</v>
      </c>
      <c r="Y320" s="17">
        <v>28</v>
      </c>
      <c r="Z320" s="22">
        <v>20.399999999999999</v>
      </c>
      <c r="AA320" s="21">
        <v>1500</v>
      </c>
      <c r="AB320" s="18">
        <v>2055</v>
      </c>
      <c r="AC320" s="23">
        <v>1.4</v>
      </c>
      <c r="AD320" s="24">
        <f t="shared" si="61"/>
        <v>100</v>
      </c>
      <c r="AE320" s="18">
        <v>11259</v>
      </c>
      <c r="AF320" s="18">
        <v>5307</v>
      </c>
      <c r="AG320" s="18">
        <v>8802</v>
      </c>
      <c r="AH320" s="18">
        <v>12680</v>
      </c>
      <c r="AI320" s="25">
        <v>8.5000000000000006E-2</v>
      </c>
      <c r="AJ320" s="6">
        <f t="shared" si="62"/>
        <v>3570.0000000000005</v>
      </c>
      <c r="AK320" s="6">
        <f t="shared" si="63"/>
        <v>0</v>
      </c>
      <c r="AL320" s="6">
        <f t="shared" si="64"/>
        <v>0</v>
      </c>
      <c r="AM320" s="6">
        <f t="shared" si="65"/>
        <v>3570.0000000000005</v>
      </c>
      <c r="AN320" s="6">
        <v>6000</v>
      </c>
      <c r="AO320" s="6">
        <v>11311</v>
      </c>
      <c r="AP320" s="6">
        <v>11311</v>
      </c>
      <c r="AQ320" s="6">
        <v>11311</v>
      </c>
      <c r="AR320" s="6">
        <v>11311</v>
      </c>
      <c r="AS320" s="6">
        <v>11311</v>
      </c>
      <c r="AT320" s="26">
        <v>3719</v>
      </c>
      <c r="AU320" s="15" t="s">
        <v>70</v>
      </c>
      <c r="AV320" s="15" t="s">
        <v>71</v>
      </c>
      <c r="AW320" s="39" t="str">
        <f t="shared" si="66"/>
        <v>G</v>
      </c>
      <c r="AX320" s="18">
        <f t="shared" si="67"/>
        <v>0</v>
      </c>
      <c r="AY320" s="20">
        <f t="shared" si="68"/>
        <v>103</v>
      </c>
      <c r="AZ320" s="34">
        <v>0</v>
      </c>
      <c r="BA320" s="35">
        <f t="shared" si="69"/>
        <v>0</v>
      </c>
    </row>
    <row r="321" spans="1:53" ht="16.5" customHeight="1" x14ac:dyDescent="0.2">
      <c r="A321">
        <v>1021</v>
      </c>
      <c r="B321" s="13" t="str">
        <f t="shared" si="56"/>
        <v>Normal</v>
      </c>
      <c r="C321" s="14" t="s">
        <v>398</v>
      </c>
      <c r="D321" s="15" t="s">
        <v>183</v>
      </c>
      <c r="E321" s="16">
        <f t="shared" si="57"/>
        <v>8</v>
      </c>
      <c r="F321" s="17">
        <f t="shared" si="58"/>
        <v>5.5</v>
      </c>
      <c r="G321" s="17">
        <f t="shared" si="59"/>
        <v>0</v>
      </c>
      <c r="H321" s="17">
        <f t="shared" si="60"/>
        <v>0</v>
      </c>
      <c r="I321" s="37">
        <f>IFERROR(VLOOKUP(C321,LastWeek!B:Q,8,FALSE),"")</f>
        <v>0</v>
      </c>
      <c r="J321" s="18">
        <v>0</v>
      </c>
      <c r="K321" s="18">
        <v>0</v>
      </c>
      <c r="L321" s="37">
        <f>IFERROR(VLOOKUP(C321,LastWeek!B:Q,11,FALSE),"")</f>
        <v>6000</v>
      </c>
      <c r="M321" s="18">
        <v>6000</v>
      </c>
      <c r="N321" s="19" t="s">
        <v>69</v>
      </c>
      <c r="O321" s="20" t="str">
        <f>IFERROR(VLOOKUP(C321,LastWeek!B:Q,13,FALSE),"")</f>
        <v>MP</v>
      </c>
      <c r="P321" s="16" t="str">
        <f>IFERROR(VLOOKUP(C321,LastWeek!B:Q,14,FALSE),"")</f>
        <v>Checking</v>
      </c>
      <c r="Q321" s="16" t="str">
        <f>IFERROR(VLOOKUP(C321,LastWeek!B:Q,15,FALSE),"")</f>
        <v>Sales</v>
      </c>
      <c r="R321" s="16"/>
      <c r="S321" s="38" t="str">
        <f>IFERROR(VLOOKUP(C321,LastWeek!B:Q,16,FALSE),"")</f>
        <v>FCSt:3K/Q+Q325</v>
      </c>
      <c r="T321" s="18">
        <v>6000</v>
      </c>
      <c r="U321" s="18">
        <v>0</v>
      </c>
      <c r="V321" s="18">
        <v>0</v>
      </c>
      <c r="W321" s="18">
        <v>0</v>
      </c>
      <c r="X321" s="21">
        <v>6000</v>
      </c>
      <c r="Y321" s="17">
        <v>8</v>
      </c>
      <c r="Z321" s="22">
        <v>5.5</v>
      </c>
      <c r="AA321" s="21">
        <v>750</v>
      </c>
      <c r="AB321" s="18">
        <v>1097</v>
      </c>
      <c r="AC321" s="23">
        <v>1.5</v>
      </c>
      <c r="AD321" s="24">
        <f t="shared" si="61"/>
        <v>100</v>
      </c>
      <c r="AE321" s="18">
        <v>5275</v>
      </c>
      <c r="AF321" s="18">
        <v>2600</v>
      </c>
      <c r="AG321" s="18">
        <v>2000</v>
      </c>
      <c r="AH321" s="18">
        <v>1000</v>
      </c>
      <c r="AI321" s="25">
        <v>8.2000000000000003E-2</v>
      </c>
      <c r="AJ321" s="6">
        <f t="shared" si="62"/>
        <v>0</v>
      </c>
      <c r="AK321" s="6">
        <f t="shared" si="63"/>
        <v>492</v>
      </c>
      <c r="AL321" s="6">
        <f t="shared" si="64"/>
        <v>0</v>
      </c>
      <c r="AM321" s="6">
        <f t="shared" si="65"/>
        <v>492</v>
      </c>
      <c r="AN321" s="6">
        <v>7217</v>
      </c>
      <c r="AO321" s="6">
        <v>5000</v>
      </c>
      <c r="AP321" s="6">
        <v>5000</v>
      </c>
      <c r="AQ321" s="6">
        <v>5000</v>
      </c>
      <c r="AR321" s="6">
        <v>5000</v>
      </c>
      <c r="AS321" s="6">
        <v>5000</v>
      </c>
      <c r="AT321" s="26">
        <v>3719</v>
      </c>
      <c r="AU321" s="15" t="s">
        <v>70</v>
      </c>
      <c r="AV321" s="15" t="s">
        <v>71</v>
      </c>
      <c r="AW321" s="39" t="str">
        <f t="shared" si="66"/>
        <v>G</v>
      </c>
      <c r="AX321" s="18">
        <f t="shared" si="67"/>
        <v>0</v>
      </c>
      <c r="AY321" s="20">
        <f t="shared" si="68"/>
        <v>103</v>
      </c>
      <c r="AZ321" s="34">
        <v>0</v>
      </c>
      <c r="BA321" s="35">
        <f t="shared" si="69"/>
        <v>0</v>
      </c>
    </row>
    <row r="322" spans="1:53" ht="16.5" customHeight="1" x14ac:dyDescent="0.2">
      <c r="A322">
        <v>2904</v>
      </c>
      <c r="B322" s="13" t="str">
        <f t="shared" si="56"/>
        <v>None</v>
      </c>
      <c r="C322" s="14" t="s">
        <v>399</v>
      </c>
      <c r="D322" s="15" t="s">
        <v>183</v>
      </c>
      <c r="E322" s="16" t="str">
        <f t="shared" si="57"/>
        <v>前八週無拉料</v>
      </c>
      <c r="F322" s="17" t="str">
        <f t="shared" si="58"/>
        <v>--</v>
      </c>
      <c r="G322" s="17" t="str">
        <f t="shared" si="59"/>
        <v>--</v>
      </c>
      <c r="H322" s="17" t="str">
        <f t="shared" si="60"/>
        <v>--</v>
      </c>
      <c r="I322" s="37">
        <f>IFERROR(VLOOKUP(C322,LastWeek!B:Q,8,FALSE),"")</f>
        <v>0</v>
      </c>
      <c r="J322" s="18">
        <v>0</v>
      </c>
      <c r="K322" s="18">
        <v>0</v>
      </c>
      <c r="L322" s="37">
        <f>IFERROR(VLOOKUP(C322,LastWeek!B:Q,11,FALSE),"")</f>
        <v>0</v>
      </c>
      <c r="M322" s="18">
        <v>0</v>
      </c>
      <c r="N322" s="19" t="s">
        <v>69</v>
      </c>
      <c r="O322" s="20" t="str">
        <f>IFERROR(VLOOKUP(C322,LastWeek!B:Q,13,FALSE),"")</f>
        <v>MP</v>
      </c>
      <c r="P322" s="16" t="str">
        <f>IFERROR(VLOOKUP(C322,LastWeek!B:Q,14,FALSE),"")</f>
        <v>Checking</v>
      </c>
      <c r="Q322" s="16" t="str">
        <f>IFERROR(VLOOKUP(C322,LastWeek!B:Q,15,FALSE),"")</f>
        <v>Sales</v>
      </c>
      <c r="R322" s="16"/>
      <c r="S322" s="38" t="str">
        <f>IFERROR(VLOOKUP(C322,LastWeek!B:Q,16,FALSE),"")</f>
        <v>no demand</v>
      </c>
      <c r="T322" s="18">
        <v>0</v>
      </c>
      <c r="U322" s="18">
        <v>0</v>
      </c>
      <c r="V322" s="18">
        <v>0</v>
      </c>
      <c r="W322" s="18">
        <v>0</v>
      </c>
      <c r="X322" s="21">
        <v>0</v>
      </c>
      <c r="Y322" s="17" t="s">
        <v>66</v>
      </c>
      <c r="Z322" s="22" t="s">
        <v>66</v>
      </c>
      <c r="AA322" s="21">
        <v>0</v>
      </c>
      <c r="AB322" s="18">
        <v>0</v>
      </c>
      <c r="AC322" s="23" t="s">
        <v>86</v>
      </c>
      <c r="AD322" s="24" t="str">
        <f t="shared" si="61"/>
        <v>E</v>
      </c>
      <c r="AE322" s="18">
        <v>0</v>
      </c>
      <c r="AF322" s="18">
        <v>0</v>
      </c>
      <c r="AG322" s="18">
        <v>0</v>
      </c>
      <c r="AH322" s="18">
        <v>0</v>
      </c>
      <c r="AI322" s="25">
        <v>4.7500000000000001E-2</v>
      </c>
      <c r="AJ322" s="6">
        <f t="shared" si="62"/>
        <v>0</v>
      </c>
      <c r="AK322" s="6">
        <f t="shared" si="63"/>
        <v>0</v>
      </c>
      <c r="AL322" s="6">
        <f t="shared" si="64"/>
        <v>0</v>
      </c>
      <c r="AM322" s="6">
        <f t="shared" si="65"/>
        <v>0</v>
      </c>
      <c r="AN322" s="6" t="s">
        <v>66</v>
      </c>
      <c r="AO322" s="6" t="s">
        <v>66</v>
      </c>
      <c r="AP322" s="6" t="s">
        <v>66</v>
      </c>
      <c r="AQ322" s="6" t="s">
        <v>66</v>
      </c>
      <c r="AR322" s="6" t="s">
        <v>66</v>
      </c>
      <c r="AS322" s="6" t="s">
        <v>66</v>
      </c>
      <c r="AT322" s="26">
        <v>3719</v>
      </c>
      <c r="AU322" s="15" t="s">
        <v>70</v>
      </c>
      <c r="AV322" s="15" t="s">
        <v>71</v>
      </c>
      <c r="AW322" s="39" t="str">
        <f t="shared" si="66"/>
        <v>G</v>
      </c>
      <c r="AX322" s="18">
        <f t="shared" si="67"/>
        <v>0</v>
      </c>
      <c r="AY322" s="20">
        <f t="shared" si="68"/>
        <v>103</v>
      </c>
      <c r="AZ322" s="34">
        <v>0</v>
      </c>
      <c r="BA322" s="35">
        <f t="shared" si="69"/>
        <v>0</v>
      </c>
    </row>
    <row r="323" spans="1:53" ht="16.5" customHeight="1" x14ac:dyDescent="0.2">
      <c r="A323">
        <v>1022</v>
      </c>
      <c r="B323" s="13" t="str">
        <f t="shared" si="56"/>
        <v>OverStock</v>
      </c>
      <c r="C323" s="14" t="s">
        <v>400</v>
      </c>
      <c r="D323" s="15" t="s">
        <v>183</v>
      </c>
      <c r="E323" s="16">
        <f t="shared" si="57"/>
        <v>1.2</v>
      </c>
      <c r="F323" s="17">
        <f t="shared" si="58"/>
        <v>2.2000000000000002</v>
      </c>
      <c r="G323" s="17">
        <f t="shared" si="59"/>
        <v>27.4</v>
      </c>
      <c r="H323" s="17">
        <f t="shared" si="60"/>
        <v>48.7</v>
      </c>
      <c r="I323" s="37">
        <f>IFERROR(VLOOKUP(C323,LastWeek!B:Q,8,FALSE),"")</f>
        <v>24000</v>
      </c>
      <c r="J323" s="18">
        <v>44500</v>
      </c>
      <c r="K323" s="18">
        <v>44500</v>
      </c>
      <c r="L323" s="37">
        <f>IFERROR(VLOOKUP(C323,LastWeek!B:Q,11,FALSE),"")</f>
        <v>5500</v>
      </c>
      <c r="M323" s="18">
        <v>2000</v>
      </c>
      <c r="N323" s="19" t="s">
        <v>69</v>
      </c>
      <c r="O323" s="20" t="str">
        <f>IFERROR(VLOOKUP(C323,LastWeek!B:Q,13,FALSE),"")</f>
        <v>MP</v>
      </c>
      <c r="P323" s="16" t="str">
        <f>IFERROR(VLOOKUP(C323,LastWeek!B:Q,14,FALSE),"")</f>
        <v>Checking</v>
      </c>
      <c r="Q323" s="16" t="str">
        <f>IFERROR(VLOOKUP(C323,LastWeek!B:Q,15,FALSE),"")</f>
        <v>Sales</v>
      </c>
      <c r="R323" s="16"/>
      <c r="S323" s="38" t="str">
        <f>IFERROR(VLOOKUP(C323,LastWeek!B:Q,16,FALSE),"")</f>
        <v>FCST:9K/M</v>
      </c>
      <c r="T323" s="18">
        <v>2000</v>
      </c>
      <c r="U323" s="18">
        <v>0</v>
      </c>
      <c r="V323" s="18">
        <v>0</v>
      </c>
      <c r="W323" s="18">
        <v>0</v>
      </c>
      <c r="X323" s="21">
        <v>46500</v>
      </c>
      <c r="Y323" s="17">
        <v>28.6</v>
      </c>
      <c r="Z323" s="22">
        <v>50.9</v>
      </c>
      <c r="AA323" s="21">
        <v>1625</v>
      </c>
      <c r="AB323" s="18">
        <v>913</v>
      </c>
      <c r="AC323" s="23">
        <v>0.6</v>
      </c>
      <c r="AD323" s="24">
        <f t="shared" si="61"/>
        <v>100</v>
      </c>
      <c r="AE323" s="18">
        <v>6288</v>
      </c>
      <c r="AF323" s="18">
        <v>432</v>
      </c>
      <c r="AG323" s="18">
        <v>6594</v>
      </c>
      <c r="AH323" s="18">
        <v>6236</v>
      </c>
      <c r="AI323" s="25">
        <v>0.15479999999999999</v>
      </c>
      <c r="AJ323" s="6">
        <f t="shared" si="62"/>
        <v>6888.5999999999995</v>
      </c>
      <c r="AK323" s="6">
        <f t="shared" si="63"/>
        <v>309.59999999999997</v>
      </c>
      <c r="AL323" s="6">
        <f t="shared" si="64"/>
        <v>0</v>
      </c>
      <c r="AM323" s="6">
        <f t="shared" si="65"/>
        <v>7198.2</v>
      </c>
      <c r="AN323" s="6" t="s">
        <v>66</v>
      </c>
      <c r="AO323" s="6" t="s">
        <v>66</v>
      </c>
      <c r="AP323" s="6" t="s">
        <v>66</v>
      </c>
      <c r="AQ323" s="6" t="s">
        <v>66</v>
      </c>
      <c r="AR323" s="6" t="s">
        <v>66</v>
      </c>
      <c r="AS323" s="6" t="s">
        <v>66</v>
      </c>
      <c r="AT323" s="26">
        <v>3719</v>
      </c>
      <c r="AU323" s="15" t="s">
        <v>70</v>
      </c>
      <c r="AV323" s="15" t="s">
        <v>71</v>
      </c>
      <c r="AW323" s="39" t="str">
        <f t="shared" si="66"/>
        <v>G</v>
      </c>
      <c r="AX323" s="18">
        <f t="shared" si="67"/>
        <v>0</v>
      </c>
      <c r="AY323" s="20">
        <f t="shared" si="68"/>
        <v>103</v>
      </c>
      <c r="AZ323" s="34">
        <v>0</v>
      </c>
      <c r="BA323" s="35">
        <f t="shared" si="69"/>
        <v>0</v>
      </c>
    </row>
    <row r="324" spans="1:53" ht="16.5" customHeight="1" x14ac:dyDescent="0.2">
      <c r="A324">
        <v>9275</v>
      </c>
      <c r="B324" s="13" t="str">
        <f t="shared" ref="B324:B329" si="70">IF(OR(AA324=0,LEN(AA324)=0)*OR(AB324=0,LEN(AB324)=0),IF(X324&gt;0,"ZeroZero","None"),IF(IF(LEN(Y324)=0,0,Y324)&gt;16,"OverStock",IF(AA324=0,"FCST","Normal")))</f>
        <v>Normal</v>
      </c>
      <c r="C324" s="14" t="s">
        <v>401</v>
      </c>
      <c r="D324" s="15" t="s">
        <v>183</v>
      </c>
      <c r="E324" s="16">
        <f t="shared" ref="E324:E329" si="71">IF(AA324=0,"前八週無拉料",ROUND(M324/AA324,1))</f>
        <v>2.7</v>
      </c>
      <c r="F324" s="17">
        <f t="shared" ref="F324:F329" si="72">IF(OR(AB324=0,LEN(AB324)=0),"--",ROUND(M324/AB324,1))</f>
        <v>2.4</v>
      </c>
      <c r="G324" s="17">
        <f t="shared" ref="G324:G329" si="73">IF(AA324=0,"--",ROUND(J324/AA324,1))</f>
        <v>10.7</v>
      </c>
      <c r="H324" s="17">
        <f t="shared" ref="H324:H329" si="74">IF(OR(AB324=0,LEN(AB324)=0),"--",ROUND(J324/AB324,1))</f>
        <v>9.4</v>
      </c>
      <c r="I324" s="37">
        <f>IFERROR(VLOOKUP(C324,LastWeek!B:Q,8,FALSE),"")</f>
        <v>12000</v>
      </c>
      <c r="J324" s="18">
        <v>12000</v>
      </c>
      <c r="K324" s="18">
        <v>12000</v>
      </c>
      <c r="L324" s="37">
        <f>IFERROR(VLOOKUP(C324,LastWeek!B:Q,11,FALSE),"")</f>
        <v>3000</v>
      </c>
      <c r="M324" s="18">
        <v>3000</v>
      </c>
      <c r="N324" s="19" t="s">
        <v>69</v>
      </c>
      <c r="O324" s="20" t="str">
        <f>IFERROR(VLOOKUP(C324,LastWeek!B:Q,13,FALSE),"")</f>
        <v>MP</v>
      </c>
      <c r="P324" s="16" t="str">
        <f>IFERROR(VLOOKUP(C324,LastWeek!B:Q,14,FALSE),"")</f>
        <v>Checking</v>
      </c>
      <c r="Q324" s="16" t="str">
        <f>IFERROR(VLOOKUP(C324,LastWeek!B:Q,15,FALSE),"")</f>
        <v>Sales</v>
      </c>
      <c r="R324" s="16"/>
      <c r="S324" s="38" t="str">
        <f>IFERROR(VLOOKUP(C324,LastWeek!B:Q,16,FALSE),"")</f>
        <v>有出貨</v>
      </c>
      <c r="T324" s="18">
        <v>3000</v>
      </c>
      <c r="U324" s="18">
        <v>0</v>
      </c>
      <c r="V324" s="18">
        <v>0</v>
      </c>
      <c r="W324" s="18">
        <v>0</v>
      </c>
      <c r="X324" s="21">
        <v>15000</v>
      </c>
      <c r="Y324" s="17">
        <v>13.3</v>
      </c>
      <c r="Z324" s="22">
        <v>11.8</v>
      </c>
      <c r="AA324" s="21">
        <v>1125</v>
      </c>
      <c r="AB324" s="18">
        <v>1271</v>
      </c>
      <c r="AC324" s="23">
        <v>1.1000000000000001</v>
      </c>
      <c r="AD324" s="24">
        <f t="shared" ref="AD324:AD329" si="75">IF($AC324="E","E",IF($AC324="F","F",IF($AC324&lt;0.5,50,IF($AC324&lt;2,100,150))))</f>
        <v>100</v>
      </c>
      <c r="AE324" s="18">
        <v>5120</v>
      </c>
      <c r="AF324" s="18">
        <v>1520</v>
      </c>
      <c r="AG324" s="18">
        <v>7600</v>
      </c>
      <c r="AH324" s="18">
        <v>2000</v>
      </c>
      <c r="AI324" s="25">
        <v>5.0999999999999997E-2</v>
      </c>
      <c r="AJ324" s="6">
        <f t="shared" ref="AJ324:AJ329" si="76">J324*AI324</f>
        <v>612</v>
      </c>
      <c r="AK324" s="6">
        <f t="shared" ref="AK324:AK329" si="77">M324*AI324</f>
        <v>153</v>
      </c>
      <c r="AL324" s="6">
        <f t="shared" ref="AL324:AL329" si="78">(U324+V324)*AI324</f>
        <v>0</v>
      </c>
      <c r="AM324" s="6">
        <f t="shared" ref="AM324:AM329" si="79">X324*AI324</f>
        <v>765</v>
      </c>
      <c r="AN324" s="6" t="s">
        <v>66</v>
      </c>
      <c r="AO324" s="6" t="s">
        <v>66</v>
      </c>
      <c r="AP324" s="6" t="s">
        <v>66</v>
      </c>
      <c r="AQ324" s="6" t="s">
        <v>66</v>
      </c>
      <c r="AR324" s="6" t="s">
        <v>66</v>
      </c>
      <c r="AS324" s="6" t="s">
        <v>66</v>
      </c>
      <c r="AT324" s="26">
        <v>3719</v>
      </c>
      <c r="AU324" s="15" t="s">
        <v>70</v>
      </c>
      <c r="AV324" s="15" t="s">
        <v>71</v>
      </c>
      <c r="AW324" s="39" t="str">
        <f t="shared" ref="AW324:AW329" si="80">IF(AND(OR(E324&gt;8,E324="前八週無拉料"),OR(F324&gt;8,F324="--"),OR(G324&gt;8,G324="--"),OR(H324&gt;8,H324="--"),X324&gt;0),"R","G")</f>
        <v>G</v>
      </c>
      <c r="AX324" s="18">
        <f t="shared" ref="AX324:AX329" si="81">IF(AW324="R",AK324,0)</f>
        <v>0</v>
      </c>
      <c r="AY324" s="20">
        <f t="shared" ref="AY324:AY329" si="82">RANK(AX324,$AX:$AX)</f>
        <v>103</v>
      </c>
      <c r="AZ324" s="34">
        <v>0</v>
      </c>
      <c r="BA324" s="35">
        <f t="shared" ref="BA324:BA329" si="83">AZ324*AI324</f>
        <v>0</v>
      </c>
    </row>
    <row r="325" spans="1:53" ht="16.5" customHeight="1" x14ac:dyDescent="0.2">
      <c r="A325">
        <v>3283</v>
      </c>
      <c r="B325" s="13" t="str">
        <f t="shared" si="70"/>
        <v>OverStock</v>
      </c>
      <c r="C325" s="14" t="s">
        <v>402</v>
      </c>
      <c r="D325" s="15" t="s">
        <v>183</v>
      </c>
      <c r="E325" s="16">
        <f t="shared" si="71"/>
        <v>4.9000000000000004</v>
      </c>
      <c r="F325" s="17">
        <f t="shared" si="72"/>
        <v>4.0999999999999996</v>
      </c>
      <c r="G325" s="17">
        <f t="shared" si="73"/>
        <v>11.3</v>
      </c>
      <c r="H325" s="17">
        <f t="shared" si="74"/>
        <v>9.4</v>
      </c>
      <c r="I325" s="37">
        <f>IFERROR(VLOOKUP(C325,LastWeek!B:Q,8,FALSE),"")</f>
        <v>180000</v>
      </c>
      <c r="J325" s="18">
        <v>288000</v>
      </c>
      <c r="K325" s="18">
        <v>288000</v>
      </c>
      <c r="L325" s="37">
        <f>IFERROR(VLOOKUP(C325,LastWeek!B:Q,11,FALSE),"")</f>
        <v>131750</v>
      </c>
      <c r="M325" s="18">
        <v>125750</v>
      </c>
      <c r="N325" s="19" t="s">
        <v>69</v>
      </c>
      <c r="O325" s="20" t="str">
        <f>IFERROR(VLOOKUP(C325,LastWeek!B:Q,13,FALSE),"")</f>
        <v>MP</v>
      </c>
      <c r="P325" s="16" t="str">
        <f>IFERROR(VLOOKUP(C325,LastWeek!B:Q,14,FALSE),"")</f>
        <v>Checking</v>
      </c>
      <c r="Q325" s="16" t="str">
        <f>IFERROR(VLOOKUP(C325,LastWeek!B:Q,15,FALSE),"")</f>
        <v>Sales</v>
      </c>
      <c r="R325" s="16"/>
      <c r="S325" s="38" t="str">
        <f>IFERROR(VLOOKUP(C325,LastWeek!B:Q,16,FALSE),"")</f>
        <v>FCST:90K/M</v>
      </c>
      <c r="T325" s="18">
        <v>123000</v>
      </c>
      <c r="U325" s="18">
        <v>0</v>
      </c>
      <c r="V325" s="18">
        <v>2750</v>
      </c>
      <c r="W325" s="18">
        <v>0</v>
      </c>
      <c r="X325" s="21">
        <v>413750</v>
      </c>
      <c r="Y325" s="17">
        <v>16.2</v>
      </c>
      <c r="Z325" s="22">
        <v>13.5</v>
      </c>
      <c r="AA325" s="21">
        <v>25525</v>
      </c>
      <c r="AB325" s="18">
        <v>30631</v>
      </c>
      <c r="AC325" s="23">
        <v>1.2</v>
      </c>
      <c r="AD325" s="24">
        <f t="shared" si="75"/>
        <v>100</v>
      </c>
      <c r="AE325" s="18">
        <v>120933</v>
      </c>
      <c r="AF325" s="18">
        <v>84557</v>
      </c>
      <c r="AG325" s="18">
        <v>141087</v>
      </c>
      <c r="AH325" s="18">
        <v>150618</v>
      </c>
      <c r="AI325" s="25">
        <v>0.1595</v>
      </c>
      <c r="AJ325" s="6">
        <f t="shared" si="76"/>
        <v>45936</v>
      </c>
      <c r="AK325" s="6">
        <f t="shared" si="77"/>
        <v>20057.125</v>
      </c>
      <c r="AL325" s="6">
        <f t="shared" si="78"/>
        <v>438.625</v>
      </c>
      <c r="AM325" s="6">
        <f t="shared" si="79"/>
        <v>65993.125</v>
      </c>
      <c r="AN325" s="6">
        <v>125373</v>
      </c>
      <c r="AO325" s="6">
        <v>134487</v>
      </c>
      <c r="AP325" s="6">
        <v>134487</v>
      </c>
      <c r="AQ325" s="6">
        <v>134487</v>
      </c>
      <c r="AR325" s="6">
        <v>134487</v>
      </c>
      <c r="AS325" s="6">
        <v>134487</v>
      </c>
      <c r="AT325" s="26">
        <v>3719</v>
      </c>
      <c r="AU325" s="15" t="s">
        <v>70</v>
      </c>
      <c r="AV325" s="15" t="s">
        <v>71</v>
      </c>
      <c r="AW325" s="39" t="str">
        <f t="shared" si="80"/>
        <v>G</v>
      </c>
      <c r="AX325" s="18">
        <f t="shared" si="81"/>
        <v>0</v>
      </c>
      <c r="AY325" s="20">
        <f t="shared" si="82"/>
        <v>103</v>
      </c>
      <c r="AZ325" s="34">
        <v>0</v>
      </c>
      <c r="BA325" s="35">
        <f t="shared" si="83"/>
        <v>0</v>
      </c>
    </row>
    <row r="326" spans="1:53" ht="16.5" customHeight="1" x14ac:dyDescent="0.2">
      <c r="A326">
        <v>1025</v>
      </c>
      <c r="B326" s="13" t="str">
        <f t="shared" si="70"/>
        <v>Normal</v>
      </c>
      <c r="C326" s="14" t="s">
        <v>403</v>
      </c>
      <c r="D326" s="15" t="s">
        <v>183</v>
      </c>
      <c r="E326" s="16">
        <f t="shared" si="71"/>
        <v>0</v>
      </c>
      <c r="F326" s="17" t="str">
        <f t="shared" si="72"/>
        <v>--</v>
      </c>
      <c r="G326" s="17">
        <f t="shared" si="73"/>
        <v>0</v>
      </c>
      <c r="H326" s="17" t="str">
        <f t="shared" si="74"/>
        <v>--</v>
      </c>
      <c r="I326" s="37">
        <f>IFERROR(VLOOKUP(C326,LastWeek!B:Q,8,FALSE),"")</f>
        <v>0</v>
      </c>
      <c r="J326" s="18">
        <v>0</v>
      </c>
      <c r="K326" s="18">
        <v>0</v>
      </c>
      <c r="L326" s="37">
        <f>IFERROR(VLOOKUP(C326,LastWeek!B:Q,11,FALSE),"")</f>
        <v>0</v>
      </c>
      <c r="M326" s="18">
        <v>0</v>
      </c>
      <c r="N326" s="19" t="s">
        <v>66</v>
      </c>
      <c r="O326" s="20" t="str">
        <f>IFERROR(VLOOKUP(C326,LastWeek!B:Q,13,FALSE),"")</f>
        <v/>
      </c>
      <c r="P326" s="16" t="str">
        <f>IFERROR(VLOOKUP(C326,LastWeek!B:Q,14,FALSE),"")</f>
        <v/>
      </c>
      <c r="Q326" s="16" t="str">
        <f>IFERROR(VLOOKUP(C326,LastWeek!B:Q,15,FALSE),"")</f>
        <v/>
      </c>
      <c r="R326" s="16"/>
      <c r="S326" s="38" t="str">
        <f>IFERROR(VLOOKUP(C326,LastWeek!B:Q,16,FALSE),"")</f>
        <v/>
      </c>
      <c r="T326" s="18">
        <v>0</v>
      </c>
      <c r="U326" s="18">
        <v>0</v>
      </c>
      <c r="V326" s="18">
        <v>0</v>
      </c>
      <c r="W326" s="18">
        <v>0</v>
      </c>
      <c r="X326" s="21">
        <v>0</v>
      </c>
      <c r="Y326" s="17">
        <v>0</v>
      </c>
      <c r="Z326" s="22" t="s">
        <v>66</v>
      </c>
      <c r="AA326" s="21">
        <v>375</v>
      </c>
      <c r="AB326" s="18" t="s">
        <v>66</v>
      </c>
      <c r="AC326" s="23" t="s">
        <v>86</v>
      </c>
      <c r="AD326" s="24" t="str">
        <f t="shared" si="75"/>
        <v>E</v>
      </c>
      <c r="AE326" s="18" t="s">
        <v>66</v>
      </c>
      <c r="AF326" s="18" t="s">
        <v>66</v>
      </c>
      <c r="AG326" s="18" t="s">
        <v>66</v>
      </c>
      <c r="AH326" s="18" t="s">
        <v>66</v>
      </c>
      <c r="AI326" s="25">
        <v>0.12130000000000001</v>
      </c>
      <c r="AJ326" s="6">
        <f t="shared" si="76"/>
        <v>0</v>
      </c>
      <c r="AK326" s="6">
        <f t="shared" si="77"/>
        <v>0</v>
      </c>
      <c r="AL326" s="6">
        <f t="shared" si="78"/>
        <v>0</v>
      </c>
      <c r="AM326" s="6">
        <f t="shared" si="79"/>
        <v>0</v>
      </c>
      <c r="AN326" s="6" t="s">
        <v>66</v>
      </c>
      <c r="AO326" s="6" t="s">
        <v>66</v>
      </c>
      <c r="AP326" s="6" t="s">
        <v>66</v>
      </c>
      <c r="AQ326" s="6" t="s">
        <v>66</v>
      </c>
      <c r="AR326" s="6" t="s">
        <v>66</v>
      </c>
      <c r="AS326" s="6" t="s">
        <v>66</v>
      </c>
      <c r="AT326" s="26">
        <v>3719</v>
      </c>
      <c r="AU326" s="15" t="s">
        <v>70</v>
      </c>
      <c r="AV326" s="15" t="s">
        <v>71</v>
      </c>
      <c r="AW326" s="39" t="str">
        <f t="shared" si="80"/>
        <v>G</v>
      </c>
      <c r="AX326" s="18">
        <f t="shared" si="81"/>
        <v>0</v>
      </c>
      <c r="AY326" s="20">
        <f t="shared" si="82"/>
        <v>103</v>
      </c>
      <c r="AZ326" s="34">
        <v>0</v>
      </c>
      <c r="BA326" s="35">
        <f t="shared" si="83"/>
        <v>0</v>
      </c>
    </row>
    <row r="327" spans="1:53" ht="16.5" customHeight="1" x14ac:dyDescent="0.2">
      <c r="A327">
        <v>1026</v>
      </c>
      <c r="B327" s="13" t="str">
        <f t="shared" si="70"/>
        <v>FCST</v>
      </c>
      <c r="C327" s="14" t="s">
        <v>404</v>
      </c>
      <c r="D327" s="15" t="s">
        <v>183</v>
      </c>
      <c r="E327" s="16" t="str">
        <f t="shared" si="71"/>
        <v>前八週無拉料</v>
      </c>
      <c r="F327" s="17">
        <f t="shared" si="72"/>
        <v>0</v>
      </c>
      <c r="G327" s="17" t="str">
        <f t="shared" si="73"/>
        <v>--</v>
      </c>
      <c r="H327" s="17">
        <f t="shared" si="74"/>
        <v>0</v>
      </c>
      <c r="I327" s="37">
        <f>IFERROR(VLOOKUP(C327,LastWeek!B:Q,8,FALSE),"")</f>
        <v>0</v>
      </c>
      <c r="J327" s="18">
        <v>0</v>
      </c>
      <c r="K327" s="18">
        <v>0</v>
      </c>
      <c r="L327" s="37">
        <f>IFERROR(VLOOKUP(C327,LastWeek!B:Q,11,FALSE),"")</f>
        <v>0</v>
      </c>
      <c r="M327" s="18">
        <v>0</v>
      </c>
      <c r="N327" s="19" t="s">
        <v>69</v>
      </c>
      <c r="O327" s="20" t="str">
        <f>IFERROR(VLOOKUP(C327,LastWeek!B:Q,13,FALSE),"")</f>
        <v>MP</v>
      </c>
      <c r="P327" s="16" t="str">
        <f>IFERROR(VLOOKUP(C327,LastWeek!B:Q,14,FALSE),"")</f>
        <v>Checking</v>
      </c>
      <c r="Q327" s="16" t="str">
        <f>IFERROR(VLOOKUP(C327,LastWeek!B:Q,15,FALSE),"")</f>
        <v>Sales</v>
      </c>
      <c r="R327" s="16"/>
      <c r="S327" s="38" t="str">
        <f>IFERROR(VLOOKUP(C327,LastWeek!B:Q,16,FALSE),"")</f>
        <v>有出貨</v>
      </c>
      <c r="T327" s="18">
        <v>0</v>
      </c>
      <c r="U327" s="18">
        <v>0</v>
      </c>
      <c r="V327" s="18">
        <v>0</v>
      </c>
      <c r="W327" s="18">
        <v>0</v>
      </c>
      <c r="X327" s="21">
        <v>0</v>
      </c>
      <c r="Y327" s="17" t="s">
        <v>66</v>
      </c>
      <c r="Z327" s="22">
        <v>0</v>
      </c>
      <c r="AA327" s="21">
        <v>0</v>
      </c>
      <c r="AB327" s="18">
        <v>113</v>
      </c>
      <c r="AC327" s="23" t="s">
        <v>82</v>
      </c>
      <c r="AD327" s="24" t="str">
        <f t="shared" si="75"/>
        <v>F</v>
      </c>
      <c r="AE327" s="18">
        <v>420</v>
      </c>
      <c r="AF327" s="18">
        <v>0</v>
      </c>
      <c r="AG327" s="18">
        <v>600</v>
      </c>
      <c r="AH327" s="18">
        <v>600</v>
      </c>
      <c r="AI327" s="25">
        <v>5.8999999999999997E-2</v>
      </c>
      <c r="AJ327" s="6">
        <f t="shared" si="76"/>
        <v>0</v>
      </c>
      <c r="AK327" s="6">
        <f t="shared" si="77"/>
        <v>0</v>
      </c>
      <c r="AL327" s="6">
        <f t="shared" si="78"/>
        <v>0</v>
      </c>
      <c r="AM327" s="6">
        <f t="shared" si="79"/>
        <v>0</v>
      </c>
      <c r="AN327" s="6" t="s">
        <v>66</v>
      </c>
      <c r="AO327" s="6" t="s">
        <v>66</v>
      </c>
      <c r="AP327" s="6" t="s">
        <v>66</v>
      </c>
      <c r="AQ327" s="6" t="s">
        <v>66</v>
      </c>
      <c r="AR327" s="6" t="s">
        <v>66</v>
      </c>
      <c r="AS327" s="6" t="s">
        <v>66</v>
      </c>
      <c r="AT327" s="26">
        <v>3719</v>
      </c>
      <c r="AU327" s="15" t="s">
        <v>70</v>
      </c>
      <c r="AV327" s="15" t="s">
        <v>71</v>
      </c>
      <c r="AW327" s="39" t="str">
        <f t="shared" si="80"/>
        <v>G</v>
      </c>
      <c r="AX327" s="18">
        <f t="shared" si="81"/>
        <v>0</v>
      </c>
      <c r="AY327" s="20">
        <f t="shared" si="82"/>
        <v>103</v>
      </c>
      <c r="AZ327" s="34">
        <v>0</v>
      </c>
      <c r="BA327" s="35">
        <f t="shared" si="83"/>
        <v>0</v>
      </c>
    </row>
    <row r="328" spans="1:53" ht="16.5" customHeight="1" x14ac:dyDescent="0.2">
      <c r="A328">
        <v>1027</v>
      </c>
      <c r="B328" s="13" t="str">
        <f t="shared" si="70"/>
        <v>FCST</v>
      </c>
      <c r="C328" s="14" t="s">
        <v>406</v>
      </c>
      <c r="D328" s="15" t="s">
        <v>183</v>
      </c>
      <c r="E328" s="16" t="str">
        <f t="shared" si="71"/>
        <v>前八週無拉料</v>
      </c>
      <c r="F328" s="17">
        <f t="shared" si="72"/>
        <v>3</v>
      </c>
      <c r="G328" s="17" t="str">
        <f t="shared" si="73"/>
        <v>--</v>
      </c>
      <c r="H328" s="17">
        <f t="shared" si="74"/>
        <v>10.5</v>
      </c>
      <c r="I328" s="37">
        <f>IFERROR(VLOOKUP(C328,LastWeek!B:Q,8,FALSE),"")</f>
        <v>0</v>
      </c>
      <c r="J328" s="18">
        <v>10000</v>
      </c>
      <c r="K328" s="18">
        <v>10000</v>
      </c>
      <c r="L328" s="37">
        <f>IFERROR(VLOOKUP(C328,LastWeek!B:Q,11,FALSE),"")</f>
        <v>470</v>
      </c>
      <c r="M328" s="18">
        <v>2820</v>
      </c>
      <c r="N328" s="19" t="s">
        <v>69</v>
      </c>
      <c r="O328" s="20" t="str">
        <f>IFERROR(VLOOKUP(C328,LastWeek!B:Q,13,FALSE),"")</f>
        <v>MP</v>
      </c>
      <c r="P328" s="16" t="str">
        <f>IFERROR(VLOOKUP(C328,LastWeek!B:Q,14,FALSE),"")</f>
        <v>Checking</v>
      </c>
      <c r="Q328" s="16" t="str">
        <f>IFERROR(VLOOKUP(C328,LastWeek!B:Q,15,FALSE),"")</f>
        <v>Sales</v>
      </c>
      <c r="R328" s="16"/>
      <c r="S328" s="38" t="str">
        <f>IFERROR(VLOOKUP(C328,LastWeek!B:Q,16,FALSE),"")</f>
        <v xml:space="preserve">no demand </v>
      </c>
      <c r="T328" s="18">
        <v>2820</v>
      </c>
      <c r="U328" s="18">
        <v>0</v>
      </c>
      <c r="V328" s="18">
        <v>0</v>
      </c>
      <c r="W328" s="18">
        <v>0</v>
      </c>
      <c r="X328" s="21">
        <v>12820</v>
      </c>
      <c r="Y328" s="17" t="s">
        <v>66</v>
      </c>
      <c r="Z328" s="22">
        <v>13.5</v>
      </c>
      <c r="AA328" s="21">
        <v>0</v>
      </c>
      <c r="AB328" s="18">
        <v>951</v>
      </c>
      <c r="AC328" s="23" t="s">
        <v>82</v>
      </c>
      <c r="AD328" s="24" t="str">
        <f t="shared" si="75"/>
        <v>F</v>
      </c>
      <c r="AE328" s="18">
        <v>8558</v>
      </c>
      <c r="AF328" s="18">
        <v>0</v>
      </c>
      <c r="AG328" s="18">
        <v>240</v>
      </c>
      <c r="AH328" s="18">
        <v>240</v>
      </c>
      <c r="AI328" s="25">
        <v>7.51E-2</v>
      </c>
      <c r="AJ328" s="6">
        <f t="shared" si="76"/>
        <v>751</v>
      </c>
      <c r="AK328" s="6">
        <f t="shared" si="77"/>
        <v>211.78200000000001</v>
      </c>
      <c r="AL328" s="6">
        <f t="shared" si="78"/>
        <v>0</v>
      </c>
      <c r="AM328" s="6">
        <f t="shared" si="79"/>
        <v>962.78200000000004</v>
      </c>
      <c r="AN328" s="6">
        <v>3000</v>
      </c>
      <c r="AO328" s="6">
        <v>0</v>
      </c>
      <c r="AP328" s="6">
        <v>0</v>
      </c>
      <c r="AQ328" s="6">
        <v>0</v>
      </c>
      <c r="AR328" s="6">
        <v>0</v>
      </c>
      <c r="AS328" s="6">
        <v>0</v>
      </c>
      <c r="AT328" s="26">
        <v>3719</v>
      </c>
      <c r="AU328" s="15" t="s">
        <v>70</v>
      </c>
      <c r="AV328" s="15" t="s">
        <v>71</v>
      </c>
      <c r="AW328" s="39" t="str">
        <f t="shared" si="80"/>
        <v>G</v>
      </c>
      <c r="AX328" s="18">
        <f t="shared" si="81"/>
        <v>0</v>
      </c>
      <c r="AY328" s="20">
        <f t="shared" si="82"/>
        <v>103</v>
      </c>
      <c r="AZ328" s="34">
        <v>0</v>
      </c>
      <c r="BA328" s="35">
        <f t="shared" si="83"/>
        <v>0</v>
      </c>
    </row>
    <row r="329" spans="1:53" ht="16.5" customHeight="1" x14ac:dyDescent="0.2">
      <c r="A329">
        <v>5489</v>
      </c>
      <c r="B329" s="13" t="str">
        <f t="shared" si="70"/>
        <v>FCST</v>
      </c>
      <c r="C329" s="14" t="s">
        <v>407</v>
      </c>
      <c r="D329" s="15" t="s">
        <v>408</v>
      </c>
      <c r="E329" s="16" t="str">
        <f t="shared" si="71"/>
        <v>前八週無拉料</v>
      </c>
      <c r="F329" s="17">
        <f t="shared" si="72"/>
        <v>26</v>
      </c>
      <c r="G329" s="17" t="str">
        <f t="shared" si="73"/>
        <v>--</v>
      </c>
      <c r="H329" s="17">
        <f t="shared" si="74"/>
        <v>0</v>
      </c>
      <c r="I329" s="37">
        <f>IFERROR(VLOOKUP(C329,LastWeek!B:Q,8,FALSE),"")</f>
        <v>0</v>
      </c>
      <c r="J329" s="18">
        <v>0</v>
      </c>
      <c r="K329" s="18">
        <v>0</v>
      </c>
      <c r="L329" s="37">
        <f>IFERROR(VLOOKUP(C329,LastWeek!B:Q,11,FALSE),"")</f>
        <v>10000</v>
      </c>
      <c r="M329" s="18">
        <v>10000</v>
      </c>
      <c r="N329" s="19" t="s">
        <v>69</v>
      </c>
      <c r="O329" s="20" t="str">
        <f>IFERROR(VLOOKUP(C329,LastWeek!B:Q,13,FALSE),"")</f>
        <v>MP</v>
      </c>
      <c r="P329" s="16" t="str">
        <f>IFERROR(VLOOKUP(C329,LastWeek!B:Q,14,FALSE),"")</f>
        <v>Checking</v>
      </c>
      <c r="Q329" s="16" t="str">
        <f>IFERROR(VLOOKUP(C329,LastWeek!B:Q,15,FALSE),"")</f>
        <v>Sales</v>
      </c>
      <c r="R329" s="16"/>
      <c r="S329" s="38" t="str">
        <f>IFERROR(VLOOKUP(C329,LastWeek!B:Q,16,FALSE),"")</f>
        <v>in hub</v>
      </c>
      <c r="T329" s="18">
        <v>10000</v>
      </c>
      <c r="U329" s="18">
        <v>0</v>
      </c>
      <c r="V329" s="18">
        <v>0</v>
      </c>
      <c r="W329" s="18">
        <v>0</v>
      </c>
      <c r="X329" s="21">
        <v>10000</v>
      </c>
      <c r="Y329" s="17" t="s">
        <v>66</v>
      </c>
      <c r="Z329" s="22">
        <v>26</v>
      </c>
      <c r="AA329" s="21">
        <v>0</v>
      </c>
      <c r="AB329" s="18">
        <v>384</v>
      </c>
      <c r="AC329" s="23" t="s">
        <v>82</v>
      </c>
      <c r="AD329" s="24" t="str">
        <f t="shared" si="75"/>
        <v>F</v>
      </c>
      <c r="AE329" s="18">
        <v>1140</v>
      </c>
      <c r="AF329" s="18">
        <v>1160</v>
      </c>
      <c r="AG329" s="18">
        <v>1160</v>
      </c>
      <c r="AH329" s="18">
        <v>0</v>
      </c>
      <c r="AI329" s="25">
        <v>0.14430000000000001</v>
      </c>
      <c r="AJ329" s="6">
        <f t="shared" si="76"/>
        <v>0</v>
      </c>
      <c r="AK329" s="6">
        <f t="shared" si="77"/>
        <v>1443.0000000000002</v>
      </c>
      <c r="AL329" s="6">
        <f t="shared" si="78"/>
        <v>0</v>
      </c>
      <c r="AM329" s="6">
        <f t="shared" si="79"/>
        <v>1443.0000000000002</v>
      </c>
      <c r="AN329" s="6" t="s">
        <v>66</v>
      </c>
      <c r="AO329" s="6" t="s">
        <v>66</v>
      </c>
      <c r="AP329" s="6" t="s">
        <v>66</v>
      </c>
      <c r="AQ329" s="6" t="s">
        <v>66</v>
      </c>
      <c r="AR329" s="6" t="s">
        <v>66</v>
      </c>
      <c r="AS329" s="6" t="s">
        <v>66</v>
      </c>
      <c r="AT329" s="26">
        <v>3719</v>
      </c>
      <c r="AU329" s="15" t="s">
        <v>70</v>
      </c>
      <c r="AV329" s="15" t="s">
        <v>71</v>
      </c>
      <c r="AW329" s="39" t="str">
        <f t="shared" si="80"/>
        <v>G</v>
      </c>
      <c r="AX329" s="18">
        <f t="shared" si="81"/>
        <v>0</v>
      </c>
      <c r="AY329" s="20">
        <f t="shared" si="82"/>
        <v>103</v>
      </c>
      <c r="AZ329" s="34">
        <v>0</v>
      </c>
      <c r="BA329" s="35">
        <f t="shared" si="83"/>
        <v>0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conditionalFormatting sqref="AY1:AY1048576">
    <cfRule type="top10" dxfId="55" priority="2" bottom="1" rank="10"/>
  </conditionalFormatting>
  <conditionalFormatting sqref="BA3">
    <cfRule type="top10" dxfId="54" priority="1" bottom="1" rank="10"/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F10" sqref="F10"/>
    </sheetView>
  </sheetViews>
  <sheetFormatPr baseColWidth="10" defaultColWidth="8.83203125" defaultRowHeight="16" x14ac:dyDescent="0.2"/>
  <cols>
    <col min="1" max="1" width="18.5" bestFit="1" customWidth="1" collapsed="1"/>
    <col min="2" max="3" width="20.83203125" bestFit="1" customWidth="1" collapsed="1"/>
    <col min="4" max="5" width="17" bestFit="1" customWidth="1" collapsed="1"/>
  </cols>
  <sheetData>
    <row r="1" spans="1:5" x14ac:dyDescent="0.2">
      <c r="B1" s="27" t="s">
        <v>410</v>
      </c>
    </row>
    <row r="2" spans="1:5" x14ac:dyDescent="0.2">
      <c r="A2" s="27" t="s">
        <v>596</v>
      </c>
      <c r="B2" t="s">
        <v>57</v>
      </c>
      <c r="C2" t="s">
        <v>58</v>
      </c>
      <c r="D2" t="s">
        <v>55</v>
      </c>
      <c r="E2" t="s">
        <v>59</v>
      </c>
    </row>
    <row r="3" spans="1:5" x14ac:dyDescent="0.2">
      <c r="A3" s="28" t="s">
        <v>411</v>
      </c>
      <c r="B3" s="30">
        <v>107</v>
      </c>
      <c r="C3" s="31">
        <v>0.32822085889570551</v>
      </c>
      <c r="D3" s="32">
        <v>1911874.8315999997</v>
      </c>
      <c r="E3" s="31">
        <v>0.51326415862269759</v>
      </c>
    </row>
    <row r="4" spans="1:5" x14ac:dyDescent="0.2">
      <c r="A4" s="29" t="s">
        <v>175</v>
      </c>
      <c r="B4" s="30">
        <v>40</v>
      </c>
      <c r="C4" s="31">
        <v>0.12269938650306748</v>
      </c>
      <c r="D4" s="32">
        <v>792653.94949999987</v>
      </c>
      <c r="E4" s="31">
        <v>0.21279680852778465</v>
      </c>
    </row>
    <row r="5" spans="1:5" x14ac:dyDescent="0.2">
      <c r="A5" s="29" t="s">
        <v>73</v>
      </c>
      <c r="B5" s="30">
        <v>44</v>
      </c>
      <c r="C5" s="31">
        <v>0.13496932515337423</v>
      </c>
      <c r="D5" s="32">
        <v>670725.56570000015</v>
      </c>
      <c r="E5" s="31">
        <v>0.18006377167360976</v>
      </c>
    </row>
    <row r="6" spans="1:5" x14ac:dyDescent="0.2">
      <c r="A6" s="29" t="s">
        <v>183</v>
      </c>
      <c r="B6" s="30">
        <v>10</v>
      </c>
      <c r="C6" s="31">
        <v>3.0674846625766871E-2</v>
      </c>
      <c r="D6" s="32">
        <v>431965.00500000006</v>
      </c>
      <c r="E6" s="31">
        <v>0.11596583164402509</v>
      </c>
    </row>
    <row r="7" spans="1:5" x14ac:dyDescent="0.2">
      <c r="A7" s="29" t="s">
        <v>408</v>
      </c>
      <c r="B7" s="30">
        <v>1</v>
      </c>
      <c r="C7" s="31">
        <v>3.0674846625766872E-3</v>
      </c>
      <c r="D7" s="32">
        <v>8658</v>
      </c>
      <c r="E7" s="31">
        <v>2.3243368299567901E-3</v>
      </c>
    </row>
    <row r="8" spans="1:5" x14ac:dyDescent="0.2">
      <c r="A8" s="29" t="s">
        <v>180</v>
      </c>
      <c r="B8" s="30">
        <v>1</v>
      </c>
      <c r="C8" s="31">
        <v>3.0674846625766872E-3</v>
      </c>
      <c r="D8" s="32">
        <v>5194.1439999999993</v>
      </c>
      <c r="E8" s="31">
        <v>1.3944259874450313E-3</v>
      </c>
    </row>
    <row r="9" spans="1:5" x14ac:dyDescent="0.2">
      <c r="A9" s="29" t="s">
        <v>365</v>
      </c>
      <c r="B9" s="30">
        <v>1</v>
      </c>
      <c r="C9" s="31">
        <v>3.0674846625766872E-3</v>
      </c>
      <c r="D9" s="32">
        <v>931.2</v>
      </c>
      <c r="E9" s="31">
        <v>2.4999104366548434E-4</v>
      </c>
    </row>
    <row r="10" spans="1:5" x14ac:dyDescent="0.2">
      <c r="A10" s="29" t="s">
        <v>168</v>
      </c>
      <c r="B10" s="30">
        <v>5</v>
      </c>
      <c r="C10" s="31">
        <v>1.5337423312883436E-2</v>
      </c>
      <c r="D10" s="32">
        <v>700.13279999999997</v>
      </c>
      <c r="E10" s="31">
        <v>1.8795847226851136E-4</v>
      </c>
    </row>
    <row r="11" spans="1:5" x14ac:dyDescent="0.2">
      <c r="A11" s="29" t="s">
        <v>165</v>
      </c>
      <c r="B11" s="30">
        <v>2</v>
      </c>
      <c r="C11" s="31">
        <v>6.1349693251533744E-3</v>
      </c>
      <c r="D11" s="32">
        <v>510.71999999999997</v>
      </c>
      <c r="E11" s="31">
        <v>1.3710848992787387E-4</v>
      </c>
    </row>
    <row r="12" spans="1:5" x14ac:dyDescent="0.2">
      <c r="A12" s="29" t="s">
        <v>161</v>
      </c>
      <c r="B12" s="30">
        <v>2</v>
      </c>
      <c r="C12" s="31">
        <v>6.1349693251533744E-3</v>
      </c>
      <c r="D12" s="32">
        <v>306.2</v>
      </c>
      <c r="E12" s="31">
        <v>8.2202810964745806E-5</v>
      </c>
    </row>
    <row r="13" spans="1:5" x14ac:dyDescent="0.2">
      <c r="A13" s="29" t="s">
        <v>327</v>
      </c>
      <c r="B13" s="30">
        <v>1</v>
      </c>
      <c r="C13" s="31">
        <v>3.0674846625766872E-3</v>
      </c>
      <c r="D13" s="32">
        <v>229.91460000000001</v>
      </c>
      <c r="E13" s="31">
        <v>6.1723143049755545E-5</v>
      </c>
    </row>
    <row r="14" spans="1:5" x14ac:dyDescent="0.2">
      <c r="A14" s="28" t="s">
        <v>56</v>
      </c>
      <c r="B14" s="30">
        <v>219</v>
      </c>
      <c r="C14" s="31">
        <v>0.67177914110429449</v>
      </c>
      <c r="D14" s="32">
        <v>1813058.6154000005</v>
      </c>
      <c r="E14" s="31">
        <v>0.48673584137730241</v>
      </c>
    </row>
    <row r="15" spans="1:5" x14ac:dyDescent="0.2">
      <c r="A15" s="29" t="s">
        <v>73</v>
      </c>
      <c r="B15" s="30">
        <v>41</v>
      </c>
      <c r="C15" s="31">
        <v>0.12576687116564417</v>
      </c>
      <c r="D15" s="32">
        <v>721418.42440000013</v>
      </c>
      <c r="E15" s="31">
        <v>0.19367283594852375</v>
      </c>
    </row>
    <row r="16" spans="1:5" x14ac:dyDescent="0.2">
      <c r="A16" s="29" t="s">
        <v>175</v>
      </c>
      <c r="B16" s="30">
        <v>89</v>
      </c>
      <c r="C16" s="31">
        <v>0.27300613496932513</v>
      </c>
      <c r="D16" s="32">
        <v>490631.69599999994</v>
      </c>
      <c r="E16" s="31">
        <v>0.13171556028608958</v>
      </c>
    </row>
    <row r="17" spans="1:5" x14ac:dyDescent="0.2">
      <c r="A17" s="29" t="s">
        <v>183</v>
      </c>
      <c r="B17" s="30">
        <v>43</v>
      </c>
      <c r="C17" s="31">
        <v>0.13190184049079753</v>
      </c>
      <c r="D17" s="32">
        <v>250456.64360000004</v>
      </c>
      <c r="E17" s="31">
        <v>6.7237884156484379E-2</v>
      </c>
    </row>
    <row r="18" spans="1:5" x14ac:dyDescent="0.2">
      <c r="A18" s="29" t="s">
        <v>165</v>
      </c>
      <c r="B18" s="30">
        <v>5</v>
      </c>
      <c r="C18" s="31">
        <v>1.5337423312883436E-2</v>
      </c>
      <c r="D18" s="32">
        <v>224571.2</v>
      </c>
      <c r="E18" s="31">
        <v>6.0288647621574543E-2</v>
      </c>
    </row>
    <row r="19" spans="1:5" x14ac:dyDescent="0.2">
      <c r="A19" s="29" t="s">
        <v>365</v>
      </c>
      <c r="B19" s="30">
        <v>12</v>
      </c>
      <c r="C19" s="31">
        <v>3.6809815950920248E-2</v>
      </c>
      <c r="D19" s="32">
        <v>56101.395999999993</v>
      </c>
      <c r="E19" s="31">
        <v>1.5061046539014846E-2</v>
      </c>
    </row>
    <row r="20" spans="1:5" x14ac:dyDescent="0.2">
      <c r="A20" s="29" t="s">
        <v>168</v>
      </c>
      <c r="B20" s="30">
        <v>12</v>
      </c>
      <c r="C20" s="31">
        <v>3.6809815950920248E-2</v>
      </c>
      <c r="D20" s="32">
        <v>44068.679100000001</v>
      </c>
      <c r="E20" s="31">
        <v>1.1830729253831954E-2</v>
      </c>
    </row>
    <row r="21" spans="1:5" x14ac:dyDescent="0.2">
      <c r="A21" s="29" t="s">
        <v>327</v>
      </c>
      <c r="B21" s="30">
        <v>13</v>
      </c>
      <c r="C21" s="31">
        <v>3.9877300613496931E-2</v>
      </c>
      <c r="D21" s="32">
        <v>14777.4683</v>
      </c>
      <c r="E21" s="31">
        <v>3.9671764637570989E-3</v>
      </c>
    </row>
    <row r="22" spans="1:5" x14ac:dyDescent="0.2">
      <c r="A22" s="29" t="s">
        <v>68</v>
      </c>
      <c r="B22" s="30">
        <v>1</v>
      </c>
      <c r="C22" s="31">
        <v>3.0674846625766872E-3</v>
      </c>
      <c r="D22" s="32">
        <v>8680</v>
      </c>
      <c r="E22" s="31">
        <v>2.3302429757478564E-3</v>
      </c>
    </row>
    <row r="23" spans="1:5" x14ac:dyDescent="0.2">
      <c r="A23" s="29" t="s">
        <v>408</v>
      </c>
      <c r="B23" s="30">
        <v>1</v>
      </c>
      <c r="C23" s="31">
        <v>3.0674846625766872E-3</v>
      </c>
      <c r="D23" s="32">
        <v>1443.0000000000002</v>
      </c>
      <c r="E23" s="31">
        <v>3.8738947165946509E-4</v>
      </c>
    </row>
    <row r="24" spans="1:5" x14ac:dyDescent="0.2">
      <c r="A24" s="29" t="s">
        <v>180</v>
      </c>
      <c r="B24" s="30">
        <v>1</v>
      </c>
      <c r="C24" s="31">
        <v>3.0674846625766872E-3</v>
      </c>
      <c r="D24" s="32">
        <v>910.10800000000006</v>
      </c>
      <c r="E24" s="31">
        <v>2.4432866061888597E-4</v>
      </c>
    </row>
    <row r="25" spans="1:5" x14ac:dyDescent="0.2">
      <c r="A25" s="29" t="s">
        <v>161</v>
      </c>
      <c r="B25" s="30">
        <v>1</v>
      </c>
      <c r="C25" s="31">
        <v>3.0674846625766872E-3</v>
      </c>
      <c r="D25" s="32">
        <v>0</v>
      </c>
      <c r="E25" s="31">
        <v>0</v>
      </c>
    </row>
    <row r="26" spans="1:5" x14ac:dyDescent="0.2">
      <c r="A26" s="28" t="s">
        <v>597</v>
      </c>
      <c r="B26" s="30">
        <v>326</v>
      </c>
      <c r="C26" s="31">
        <v>1</v>
      </c>
      <c r="D26" s="32">
        <v>3724933.4470000002</v>
      </c>
      <c r="E26" s="3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23"/>
  <sheetViews>
    <sheetView zoomScale="70" zoomScaleNormal="70" zoomScalePageLayoutView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H1" sqref="AH1:AS1048576"/>
    </sheetView>
  </sheetViews>
  <sheetFormatPr baseColWidth="10" defaultColWidth="9" defaultRowHeight="16" x14ac:dyDescent="0.2"/>
  <cols>
    <col min="1" max="1" width="11.6640625" style="5" customWidth="1" collapsed="1"/>
    <col min="2" max="2" width="15.6640625" style="5" customWidth="1" collapsed="1"/>
    <col min="3" max="3" width="8.6640625" style="5" customWidth="1" collapsed="1"/>
    <col min="4" max="4" width="6.6640625" style="5" customWidth="1" collapsed="1"/>
    <col min="5" max="5" width="8.6640625" style="5" customWidth="1" collapsed="1"/>
    <col min="6" max="6" width="6.6640625" style="5" customWidth="1" collapsed="1"/>
    <col min="7" max="7" width="8.6640625" style="5" customWidth="1" collapsed="1"/>
    <col min="8" max="12" width="10.6640625" style="5" customWidth="1" collapsed="1"/>
    <col min="13" max="16" width="8.6640625" style="5" customWidth="1" collapsed="1"/>
    <col min="17" max="18" width="15.6640625" style="5" customWidth="1" collapsed="1"/>
    <col min="19" max="23" width="10.6640625" style="5" customWidth="1" collapsed="1"/>
    <col min="24" max="25" width="8.6640625" style="5" customWidth="1" collapsed="1"/>
    <col min="26" max="27" width="10.6640625" style="5" customWidth="1" collapsed="1"/>
    <col min="28" max="29" width="6.6640625" style="5" customWidth="1" collapsed="1"/>
    <col min="30" max="34" width="10.6640625" style="5" customWidth="1" collapsed="1"/>
    <col min="35" max="53" width="9" style="5"/>
    <col min="54" max="16384" width="9" style="5" collapsed="1"/>
  </cols>
  <sheetData>
    <row r="1" spans="1:34" x14ac:dyDescent="0.2">
      <c r="A1" s="1" t="s">
        <v>412</v>
      </c>
      <c r="B1" s="5" t="s">
        <v>413</v>
      </c>
    </row>
    <row r="2" spans="1:34" x14ac:dyDescent="0.2">
      <c r="A2" s="5" t="s">
        <v>414</v>
      </c>
      <c r="B2" s="3" t="s">
        <v>415</v>
      </c>
    </row>
    <row r="3" spans="1:34" ht="33" customHeight="1" x14ac:dyDescent="0.2">
      <c r="A3" s="7" t="s">
        <v>416</v>
      </c>
      <c r="B3" s="8" t="s">
        <v>417</v>
      </c>
      <c r="C3" s="8" t="s">
        <v>418</v>
      </c>
      <c r="D3" s="9" t="s">
        <v>419</v>
      </c>
      <c r="E3" s="9" t="s">
        <v>420</v>
      </c>
      <c r="F3" s="9" t="s">
        <v>37</v>
      </c>
      <c r="G3" s="9" t="s">
        <v>38</v>
      </c>
      <c r="H3" s="8" t="s">
        <v>421</v>
      </c>
      <c r="I3" s="10" t="s">
        <v>422</v>
      </c>
      <c r="J3" s="10" t="s">
        <v>423</v>
      </c>
      <c r="K3" s="10" t="s">
        <v>424</v>
      </c>
      <c r="L3" s="10" t="s">
        <v>425</v>
      </c>
      <c r="M3" s="8" t="s">
        <v>28</v>
      </c>
      <c r="N3" s="11" t="s">
        <v>426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48</v>
      </c>
      <c r="T3" s="10" t="s">
        <v>41</v>
      </c>
      <c r="U3" s="10" t="s">
        <v>427</v>
      </c>
      <c r="V3" s="10" t="s">
        <v>428</v>
      </c>
      <c r="W3" s="10" t="s">
        <v>6</v>
      </c>
      <c r="X3" s="10" t="s">
        <v>429</v>
      </c>
      <c r="Y3" s="10" t="s">
        <v>430</v>
      </c>
      <c r="Z3" s="10" t="s">
        <v>12</v>
      </c>
      <c r="AA3" s="11" t="s">
        <v>431</v>
      </c>
      <c r="AB3" s="12" t="s">
        <v>432</v>
      </c>
      <c r="AC3" s="12" t="s">
        <v>433</v>
      </c>
      <c r="AD3" s="12" t="s">
        <v>8</v>
      </c>
      <c r="AE3" s="12" t="s">
        <v>9</v>
      </c>
      <c r="AF3" s="12" t="s">
        <v>10</v>
      </c>
      <c r="AG3" s="12" t="s">
        <v>11</v>
      </c>
      <c r="AH3" s="8" t="s">
        <v>4</v>
      </c>
    </row>
    <row r="4" spans="1:34" x14ac:dyDescent="0.2">
      <c r="A4" s="13" t="s">
        <v>434</v>
      </c>
      <c r="B4" s="14" t="s">
        <v>173</v>
      </c>
      <c r="C4" s="15" t="s">
        <v>165</v>
      </c>
      <c r="D4" s="17">
        <v>20.9</v>
      </c>
      <c r="E4" s="17">
        <v>16.899999999999999</v>
      </c>
      <c r="F4" s="17">
        <v>19.399999999999999</v>
      </c>
      <c r="G4" s="17">
        <v>15.7</v>
      </c>
      <c r="H4" s="18">
        <v>500000</v>
      </c>
      <c r="I4" s="18">
        <v>300000</v>
      </c>
      <c r="J4" s="18">
        <v>300000</v>
      </c>
      <c r="K4" s="18">
        <v>204000</v>
      </c>
      <c r="L4" s="18">
        <v>324000</v>
      </c>
      <c r="M4" s="19" t="s">
        <v>69</v>
      </c>
      <c r="N4" s="20" t="s">
        <v>435</v>
      </c>
      <c r="O4" s="16" t="s">
        <v>436</v>
      </c>
      <c r="P4" s="16" t="s">
        <v>437</v>
      </c>
      <c r="Q4" s="16" t="s">
        <v>438</v>
      </c>
      <c r="R4" s="16" t="s">
        <v>438</v>
      </c>
      <c r="S4" s="18">
        <v>324000</v>
      </c>
      <c r="T4" s="18">
        <v>0</v>
      </c>
      <c r="U4" s="18">
        <v>0</v>
      </c>
      <c r="V4" s="18">
        <v>0</v>
      </c>
      <c r="W4" s="21">
        <v>624000</v>
      </c>
      <c r="X4" s="17">
        <v>40.299999999999997</v>
      </c>
      <c r="Y4" s="22">
        <v>32.6</v>
      </c>
      <c r="Z4" s="21">
        <v>15500</v>
      </c>
      <c r="AA4" s="18">
        <v>19168</v>
      </c>
      <c r="AB4" s="23">
        <v>1.2</v>
      </c>
      <c r="AC4" s="24">
        <v>100</v>
      </c>
      <c r="AD4" s="18">
        <v>76898</v>
      </c>
      <c r="AE4" s="18">
        <v>106120</v>
      </c>
      <c r="AF4" s="18">
        <v>26120</v>
      </c>
      <c r="AG4" s="18">
        <v>88620</v>
      </c>
      <c r="AH4" s="15" t="s">
        <v>70</v>
      </c>
    </row>
    <row r="5" spans="1:34" x14ac:dyDescent="0.2">
      <c r="A5" s="5" t="s">
        <v>434</v>
      </c>
      <c r="B5" s="5" t="s">
        <v>135</v>
      </c>
      <c r="C5" s="5" t="s">
        <v>73</v>
      </c>
      <c r="D5" s="5">
        <v>47.4</v>
      </c>
      <c r="E5" s="5">
        <v>13.4</v>
      </c>
      <c r="F5" s="5">
        <v>64.7</v>
      </c>
      <c r="G5" s="5">
        <v>18.3</v>
      </c>
      <c r="H5" s="5">
        <v>2949000</v>
      </c>
      <c r="I5" s="5">
        <v>876000</v>
      </c>
      <c r="J5" s="5">
        <v>573000</v>
      </c>
      <c r="K5" s="5">
        <v>10190</v>
      </c>
      <c r="L5" s="5">
        <v>641950</v>
      </c>
      <c r="M5" s="5" t="s">
        <v>69</v>
      </c>
      <c r="N5" s="5" t="s">
        <v>435</v>
      </c>
      <c r="O5" s="5" t="s">
        <v>436</v>
      </c>
      <c r="P5" s="5" t="s">
        <v>28</v>
      </c>
      <c r="Q5" s="5" t="s">
        <v>439</v>
      </c>
      <c r="R5" s="5" t="s">
        <v>439</v>
      </c>
      <c r="S5" s="5">
        <v>294000</v>
      </c>
      <c r="T5" s="5">
        <v>132000</v>
      </c>
      <c r="U5" s="5">
        <v>215950</v>
      </c>
      <c r="V5" s="5">
        <v>0</v>
      </c>
      <c r="W5" s="5">
        <v>1517950</v>
      </c>
      <c r="X5" s="5">
        <v>220.1</v>
      </c>
      <c r="Y5" s="5">
        <v>62.3</v>
      </c>
      <c r="Z5" s="5">
        <v>13536</v>
      </c>
      <c r="AA5" s="5">
        <v>47778</v>
      </c>
      <c r="AB5" s="5">
        <v>3.5</v>
      </c>
      <c r="AC5" s="5">
        <v>150</v>
      </c>
      <c r="AD5" s="5">
        <v>208000</v>
      </c>
      <c r="AE5" s="5">
        <v>180000</v>
      </c>
      <c r="AF5" s="5">
        <v>120000</v>
      </c>
      <c r="AG5" s="5">
        <v>160000</v>
      </c>
      <c r="AH5" s="5" t="s">
        <v>70</v>
      </c>
    </row>
    <row r="6" spans="1:34" x14ac:dyDescent="0.2">
      <c r="A6" s="5" t="s">
        <v>434</v>
      </c>
      <c r="B6" s="5" t="s">
        <v>120</v>
      </c>
      <c r="C6" s="5" t="s">
        <v>73</v>
      </c>
      <c r="D6" s="5">
        <v>36</v>
      </c>
      <c r="E6" s="5">
        <v>28.3</v>
      </c>
      <c r="F6" s="5">
        <v>17.399999999999999</v>
      </c>
      <c r="G6" s="5">
        <v>13.7</v>
      </c>
      <c r="H6" s="5">
        <v>1440000</v>
      </c>
      <c r="I6" s="5">
        <v>277500</v>
      </c>
      <c r="J6" s="5">
        <v>137500</v>
      </c>
      <c r="K6" s="5">
        <v>406463</v>
      </c>
      <c r="L6" s="5">
        <v>573505</v>
      </c>
      <c r="M6" s="5" t="s">
        <v>69</v>
      </c>
      <c r="N6" s="5" t="s">
        <v>435</v>
      </c>
      <c r="O6" s="5" t="s">
        <v>436</v>
      </c>
      <c r="P6" s="5" t="s">
        <v>28</v>
      </c>
      <c r="Q6" s="5" t="s">
        <v>440</v>
      </c>
      <c r="R6" s="5" t="s">
        <v>440</v>
      </c>
      <c r="S6" s="5">
        <v>357200</v>
      </c>
      <c r="T6" s="5">
        <v>0</v>
      </c>
      <c r="U6" s="5">
        <v>216305</v>
      </c>
      <c r="V6" s="5">
        <v>0</v>
      </c>
      <c r="W6" s="5">
        <v>851005</v>
      </c>
      <c r="X6" s="5">
        <v>113.6</v>
      </c>
      <c r="Y6" s="5">
        <v>89.4</v>
      </c>
      <c r="Z6" s="5">
        <v>15942</v>
      </c>
      <c r="AA6" s="5">
        <v>20247</v>
      </c>
      <c r="AB6" s="5">
        <v>1.3</v>
      </c>
      <c r="AC6" s="5">
        <v>100</v>
      </c>
      <c r="AD6" s="5">
        <v>18504</v>
      </c>
      <c r="AE6" s="5">
        <v>95636</v>
      </c>
      <c r="AF6" s="5">
        <v>68084</v>
      </c>
      <c r="AG6" s="5">
        <v>22400</v>
      </c>
      <c r="AH6" s="5" t="s">
        <v>70</v>
      </c>
    </row>
    <row r="7" spans="1:34" x14ac:dyDescent="0.2">
      <c r="A7" s="5" t="s">
        <v>434</v>
      </c>
      <c r="B7" s="5" t="s">
        <v>154</v>
      </c>
      <c r="C7" s="5" t="s">
        <v>73</v>
      </c>
      <c r="D7" s="5">
        <v>598.20000000000005</v>
      </c>
      <c r="E7" s="5">
        <v>33.700000000000003</v>
      </c>
      <c r="F7" s="5">
        <v>1120.7</v>
      </c>
      <c r="G7" s="5">
        <v>63.1</v>
      </c>
      <c r="H7" s="5">
        <v>386000</v>
      </c>
      <c r="I7" s="5">
        <v>130000</v>
      </c>
      <c r="J7" s="5">
        <v>30000</v>
      </c>
      <c r="K7" s="5">
        <v>14593</v>
      </c>
      <c r="L7" s="5">
        <v>69396</v>
      </c>
      <c r="M7" s="5" t="s">
        <v>69</v>
      </c>
      <c r="N7" s="5" t="s">
        <v>441</v>
      </c>
      <c r="O7" s="5" t="s">
        <v>436</v>
      </c>
      <c r="P7" s="5" t="s">
        <v>28</v>
      </c>
      <c r="Q7" s="5" t="s">
        <v>442</v>
      </c>
      <c r="R7" s="5" t="s">
        <v>442</v>
      </c>
      <c r="S7" s="5">
        <v>62000</v>
      </c>
      <c r="T7" s="5">
        <v>0</v>
      </c>
      <c r="U7" s="5">
        <v>7396</v>
      </c>
      <c r="V7" s="5">
        <v>0</v>
      </c>
      <c r="W7" s="5">
        <v>199396</v>
      </c>
      <c r="X7" s="5">
        <v>3443.1</v>
      </c>
      <c r="Y7" s="5">
        <v>193.9</v>
      </c>
      <c r="Z7" s="5">
        <v>116</v>
      </c>
      <c r="AA7" s="5">
        <v>2060</v>
      </c>
      <c r="AB7" s="5">
        <v>17.8</v>
      </c>
      <c r="AC7" s="5">
        <v>150</v>
      </c>
      <c r="AD7" s="5">
        <v>800</v>
      </c>
      <c r="AE7" s="5">
        <v>8040</v>
      </c>
      <c r="AF7" s="5">
        <v>10500</v>
      </c>
      <c r="AG7" s="5">
        <v>18820</v>
      </c>
      <c r="AH7" s="5" t="s">
        <v>70</v>
      </c>
    </row>
    <row r="8" spans="1:34" x14ac:dyDescent="0.2">
      <c r="A8" s="5" t="s">
        <v>434</v>
      </c>
      <c r="B8" s="5" t="s">
        <v>77</v>
      </c>
      <c r="C8" s="5" t="s">
        <v>73</v>
      </c>
      <c r="D8" s="5">
        <v>39</v>
      </c>
      <c r="E8" s="5">
        <v>26.4</v>
      </c>
      <c r="F8" s="5">
        <v>66.099999999999994</v>
      </c>
      <c r="G8" s="5">
        <v>44.8</v>
      </c>
      <c r="H8" s="5">
        <v>4251000</v>
      </c>
      <c r="I8" s="5">
        <v>1836000</v>
      </c>
      <c r="J8" s="5">
        <v>576000</v>
      </c>
      <c r="K8" s="5">
        <v>541383</v>
      </c>
      <c r="L8" s="5">
        <v>1083232</v>
      </c>
      <c r="M8" s="5" t="s">
        <v>69</v>
      </c>
      <c r="N8" s="5" t="s">
        <v>435</v>
      </c>
      <c r="O8" s="5" t="s">
        <v>436</v>
      </c>
      <c r="P8" s="5" t="s">
        <v>28</v>
      </c>
      <c r="Q8" s="5" t="s">
        <v>443</v>
      </c>
      <c r="R8" s="5" t="s">
        <v>443</v>
      </c>
      <c r="S8" s="5">
        <v>695500</v>
      </c>
      <c r="T8" s="5">
        <v>210000</v>
      </c>
      <c r="U8" s="5">
        <v>177732</v>
      </c>
      <c r="V8" s="5">
        <v>0</v>
      </c>
      <c r="W8" s="5">
        <v>2919232</v>
      </c>
      <c r="X8" s="5">
        <v>170</v>
      </c>
      <c r="Y8" s="5">
        <v>115.2</v>
      </c>
      <c r="Z8" s="5">
        <v>27767</v>
      </c>
      <c r="AA8" s="5">
        <v>40966</v>
      </c>
      <c r="AB8" s="5">
        <v>1.5</v>
      </c>
      <c r="AC8" s="5">
        <v>100</v>
      </c>
      <c r="AD8" s="5">
        <v>214006</v>
      </c>
      <c r="AE8" s="5">
        <v>134911</v>
      </c>
      <c r="AF8" s="5">
        <v>101252</v>
      </c>
      <c r="AG8" s="5">
        <v>112758</v>
      </c>
      <c r="AH8" s="5" t="s">
        <v>70</v>
      </c>
    </row>
    <row r="9" spans="1:34" x14ac:dyDescent="0.2">
      <c r="A9" s="5" t="s">
        <v>434</v>
      </c>
      <c r="B9" s="5" t="s">
        <v>123</v>
      </c>
      <c r="C9" s="5" t="s">
        <v>73</v>
      </c>
      <c r="D9" s="5">
        <v>62.6</v>
      </c>
      <c r="E9" s="5">
        <v>35</v>
      </c>
      <c r="F9" s="5">
        <v>45.1</v>
      </c>
      <c r="G9" s="5">
        <v>25.2</v>
      </c>
      <c r="H9" s="5">
        <v>530000</v>
      </c>
      <c r="I9" s="5">
        <v>230000</v>
      </c>
      <c r="J9" s="5">
        <v>220000</v>
      </c>
      <c r="K9" s="5">
        <v>139880</v>
      </c>
      <c r="L9" s="5">
        <v>319435</v>
      </c>
      <c r="M9" s="5" t="s">
        <v>69</v>
      </c>
      <c r="N9" s="5" t="s">
        <v>435</v>
      </c>
      <c r="O9" s="5" t="s">
        <v>436</v>
      </c>
      <c r="P9" s="5" t="s">
        <v>28</v>
      </c>
      <c r="Q9" s="5" t="s">
        <v>444</v>
      </c>
      <c r="R9" s="5" t="s">
        <v>444</v>
      </c>
      <c r="S9" s="5">
        <v>272500</v>
      </c>
      <c r="T9" s="5">
        <v>25000</v>
      </c>
      <c r="U9" s="5">
        <v>21935</v>
      </c>
      <c r="V9" s="5">
        <v>0</v>
      </c>
      <c r="W9" s="5">
        <v>549435</v>
      </c>
      <c r="X9" s="5">
        <v>127.3</v>
      </c>
      <c r="Y9" s="5">
        <v>71.2</v>
      </c>
      <c r="Z9" s="5">
        <v>5100</v>
      </c>
      <c r="AA9" s="5">
        <v>9122</v>
      </c>
      <c r="AB9" s="5">
        <v>1.8</v>
      </c>
      <c r="AC9" s="5">
        <v>100</v>
      </c>
      <c r="AD9" s="5">
        <v>47000</v>
      </c>
      <c r="AE9" s="5">
        <v>30100</v>
      </c>
      <c r="AF9" s="5">
        <v>20000</v>
      </c>
      <c r="AG9" s="5">
        <v>40000</v>
      </c>
      <c r="AH9" s="5" t="s">
        <v>70</v>
      </c>
    </row>
    <row r="10" spans="1:34" x14ac:dyDescent="0.2">
      <c r="A10" s="5" t="s">
        <v>434</v>
      </c>
      <c r="B10" s="5" t="s">
        <v>89</v>
      </c>
      <c r="C10" s="5" t="s">
        <v>73</v>
      </c>
      <c r="D10" s="5">
        <v>16.600000000000001</v>
      </c>
      <c r="E10" s="5">
        <v>19.100000000000001</v>
      </c>
      <c r="F10" s="5">
        <v>16.2</v>
      </c>
      <c r="G10" s="5">
        <v>18.7</v>
      </c>
      <c r="H10" s="5">
        <v>1758000</v>
      </c>
      <c r="I10" s="5">
        <v>234000</v>
      </c>
      <c r="J10" s="5">
        <v>36000</v>
      </c>
      <c r="K10" s="5">
        <v>177629</v>
      </c>
      <c r="L10" s="5">
        <v>238901</v>
      </c>
      <c r="M10" s="5" t="s">
        <v>69</v>
      </c>
      <c r="N10" s="5" t="s">
        <v>435</v>
      </c>
      <c r="O10" s="5" t="s">
        <v>436</v>
      </c>
      <c r="P10" s="5" t="s">
        <v>28</v>
      </c>
      <c r="Q10" s="5" t="s">
        <v>445</v>
      </c>
      <c r="R10" s="5" t="s">
        <v>445</v>
      </c>
      <c r="S10" s="5">
        <v>189500</v>
      </c>
      <c r="T10" s="5">
        <v>0</v>
      </c>
      <c r="U10" s="5">
        <v>49401</v>
      </c>
      <c r="V10" s="5">
        <v>0</v>
      </c>
      <c r="W10" s="5">
        <v>472901</v>
      </c>
      <c r="X10" s="5">
        <v>130.1</v>
      </c>
      <c r="Y10" s="5">
        <v>150</v>
      </c>
      <c r="Z10" s="5">
        <v>14428</v>
      </c>
      <c r="AA10" s="5">
        <v>12513</v>
      </c>
      <c r="AB10" s="5">
        <v>0.9</v>
      </c>
      <c r="AC10" s="5">
        <v>100</v>
      </c>
      <c r="AD10" s="5">
        <v>32256</v>
      </c>
      <c r="AE10" s="5">
        <v>57044</v>
      </c>
      <c r="AF10" s="5">
        <v>31312</v>
      </c>
      <c r="AG10" s="5">
        <v>31420</v>
      </c>
      <c r="AH10" s="5" t="s">
        <v>70</v>
      </c>
    </row>
    <row r="11" spans="1:34" x14ac:dyDescent="0.2">
      <c r="A11" s="5" t="s">
        <v>434</v>
      </c>
      <c r="B11" s="5" t="s">
        <v>78</v>
      </c>
      <c r="C11" s="5" t="s">
        <v>73</v>
      </c>
      <c r="D11" s="5">
        <v>37.299999999999997</v>
      </c>
      <c r="E11" s="5">
        <v>39.9</v>
      </c>
      <c r="F11" s="5">
        <v>56.1</v>
      </c>
      <c r="G11" s="5">
        <v>60</v>
      </c>
      <c r="H11" s="5">
        <v>2484000</v>
      </c>
      <c r="I11" s="5">
        <v>1686000</v>
      </c>
      <c r="J11" s="5">
        <v>57000</v>
      </c>
      <c r="K11" s="5">
        <v>1220095</v>
      </c>
      <c r="L11" s="5">
        <v>1121138</v>
      </c>
      <c r="M11" s="5" t="s">
        <v>69</v>
      </c>
      <c r="N11" s="5" t="s">
        <v>435</v>
      </c>
      <c r="O11" s="5" t="s">
        <v>436</v>
      </c>
      <c r="P11" s="5" t="s">
        <v>28</v>
      </c>
      <c r="Q11" s="5" t="s">
        <v>446</v>
      </c>
      <c r="R11" s="5" t="s">
        <v>446</v>
      </c>
      <c r="S11" s="5">
        <v>1001100</v>
      </c>
      <c r="T11" s="5">
        <v>0</v>
      </c>
      <c r="U11" s="5">
        <v>120038</v>
      </c>
      <c r="V11" s="5">
        <v>0</v>
      </c>
      <c r="W11" s="5">
        <v>2807138</v>
      </c>
      <c r="X11" s="5">
        <v>120</v>
      </c>
      <c r="Y11" s="5">
        <v>128.4</v>
      </c>
      <c r="Z11" s="5">
        <v>30031</v>
      </c>
      <c r="AA11" s="5">
        <v>28085</v>
      </c>
      <c r="AB11" s="5">
        <v>0.9</v>
      </c>
      <c r="AC11" s="5">
        <v>100</v>
      </c>
      <c r="AD11" s="5">
        <v>20743</v>
      </c>
      <c r="AE11" s="5">
        <v>166692</v>
      </c>
      <c r="AF11" s="5">
        <v>65336</v>
      </c>
      <c r="AG11" s="5">
        <v>600</v>
      </c>
      <c r="AH11" s="5" t="s">
        <v>70</v>
      </c>
    </row>
    <row r="12" spans="1:34" x14ac:dyDescent="0.2">
      <c r="A12" s="5" t="s">
        <v>434</v>
      </c>
      <c r="B12" s="5" t="s">
        <v>110</v>
      </c>
      <c r="C12" s="5" t="s">
        <v>73</v>
      </c>
      <c r="D12" s="5">
        <v>57</v>
      </c>
      <c r="E12" s="5">
        <v>108.1</v>
      </c>
      <c r="F12" s="5">
        <v>16.2</v>
      </c>
      <c r="G12" s="5">
        <v>30.6</v>
      </c>
      <c r="H12" s="5">
        <v>347500</v>
      </c>
      <c r="I12" s="5">
        <v>42500</v>
      </c>
      <c r="J12" s="5">
        <v>42500</v>
      </c>
      <c r="K12" s="5">
        <v>82500</v>
      </c>
      <c r="L12" s="5">
        <v>150000</v>
      </c>
      <c r="M12" s="5" t="s">
        <v>69</v>
      </c>
      <c r="N12" s="5" t="s">
        <v>435</v>
      </c>
      <c r="O12" s="5" t="s">
        <v>436</v>
      </c>
      <c r="P12" s="5" t="s">
        <v>28</v>
      </c>
      <c r="Q12" s="5" t="s">
        <v>447</v>
      </c>
      <c r="R12" s="5" t="s">
        <v>447</v>
      </c>
      <c r="S12" s="5">
        <v>145000</v>
      </c>
      <c r="T12" s="5">
        <v>0</v>
      </c>
      <c r="U12" s="5">
        <v>5000</v>
      </c>
      <c r="V12" s="5">
        <v>0</v>
      </c>
      <c r="W12" s="5">
        <v>192500</v>
      </c>
      <c r="X12" s="5">
        <v>160.6</v>
      </c>
      <c r="Y12" s="5">
        <v>304.39999999999998</v>
      </c>
      <c r="Z12" s="5">
        <v>2630</v>
      </c>
      <c r="AA12" s="5">
        <v>1388</v>
      </c>
      <c r="AB12" s="5">
        <v>0.5</v>
      </c>
      <c r="AC12" s="5">
        <v>100</v>
      </c>
      <c r="AD12" s="5">
        <v>2882</v>
      </c>
      <c r="AE12" s="5">
        <v>10495</v>
      </c>
      <c r="AF12" s="5">
        <v>2000</v>
      </c>
      <c r="AG12" s="5">
        <v>12401</v>
      </c>
      <c r="AH12" s="5" t="s">
        <v>70</v>
      </c>
    </row>
    <row r="13" spans="1:34" x14ac:dyDescent="0.2">
      <c r="A13" s="5" t="s">
        <v>434</v>
      </c>
      <c r="B13" s="5" t="s">
        <v>130</v>
      </c>
      <c r="C13" s="5" t="s">
        <v>73</v>
      </c>
      <c r="D13" s="5">
        <v>63.8</v>
      </c>
      <c r="E13" s="5">
        <v>50.1</v>
      </c>
      <c r="F13" s="5">
        <v>120.7</v>
      </c>
      <c r="G13" s="5">
        <v>94.8</v>
      </c>
      <c r="H13" s="5">
        <v>435000</v>
      </c>
      <c r="I13" s="5">
        <v>198000</v>
      </c>
      <c r="J13" s="5">
        <v>81000</v>
      </c>
      <c r="K13" s="5">
        <v>90000</v>
      </c>
      <c r="L13" s="5">
        <v>104605</v>
      </c>
      <c r="M13" s="5" t="s">
        <v>69</v>
      </c>
      <c r="N13" s="5" t="s">
        <v>435</v>
      </c>
      <c r="O13" s="5" t="s">
        <v>436</v>
      </c>
      <c r="P13" s="5" t="s">
        <v>28</v>
      </c>
      <c r="Q13" s="5" t="s">
        <v>448</v>
      </c>
      <c r="R13" s="5" t="s">
        <v>448</v>
      </c>
      <c r="S13" s="5">
        <v>78000</v>
      </c>
      <c r="T13" s="5">
        <v>9000</v>
      </c>
      <c r="U13" s="5">
        <v>17605</v>
      </c>
      <c r="V13" s="5">
        <v>0</v>
      </c>
      <c r="W13" s="5">
        <v>302605</v>
      </c>
      <c r="X13" s="5">
        <v>312.60000000000002</v>
      </c>
      <c r="Y13" s="5">
        <v>245.4</v>
      </c>
      <c r="Z13" s="5">
        <v>1640</v>
      </c>
      <c r="AA13" s="5">
        <v>2089</v>
      </c>
      <c r="AB13" s="5">
        <v>1.3</v>
      </c>
      <c r="AC13" s="5">
        <v>100</v>
      </c>
      <c r="AD13" s="5">
        <v>17440</v>
      </c>
      <c r="AE13" s="5">
        <v>0</v>
      </c>
      <c r="AF13" s="5">
        <v>9600</v>
      </c>
      <c r="AG13" s="5">
        <v>0</v>
      </c>
      <c r="AH13" s="5" t="s">
        <v>70</v>
      </c>
    </row>
    <row r="14" spans="1:34" x14ac:dyDescent="0.2">
      <c r="A14" s="5" t="s">
        <v>434</v>
      </c>
      <c r="B14" s="5" t="s">
        <v>152</v>
      </c>
      <c r="C14" s="5" t="s">
        <v>73</v>
      </c>
      <c r="D14" s="5">
        <v>11.3</v>
      </c>
      <c r="E14" s="5">
        <v>10.9</v>
      </c>
      <c r="F14" s="5">
        <v>56.5</v>
      </c>
      <c r="G14" s="5">
        <v>54.3</v>
      </c>
      <c r="H14" s="5">
        <v>630000</v>
      </c>
      <c r="I14" s="5">
        <v>384000</v>
      </c>
      <c r="J14" s="5">
        <v>90000</v>
      </c>
      <c r="K14" s="5">
        <v>91400</v>
      </c>
      <c r="L14" s="5">
        <v>77131</v>
      </c>
      <c r="M14" s="5" t="s">
        <v>69</v>
      </c>
      <c r="N14" s="5" t="s">
        <v>435</v>
      </c>
      <c r="O14" s="5" t="s">
        <v>436</v>
      </c>
      <c r="P14" s="5" t="s">
        <v>28</v>
      </c>
      <c r="Q14" s="5" t="s">
        <v>449</v>
      </c>
      <c r="R14" s="5" t="s">
        <v>449</v>
      </c>
      <c r="S14" s="5">
        <v>27400</v>
      </c>
      <c r="T14" s="5">
        <v>0</v>
      </c>
      <c r="U14" s="5">
        <v>49731</v>
      </c>
      <c r="V14" s="5">
        <v>0</v>
      </c>
      <c r="W14" s="5">
        <v>461131</v>
      </c>
      <c r="X14" s="5">
        <v>103.2</v>
      </c>
      <c r="Y14" s="5">
        <v>99.2</v>
      </c>
      <c r="Z14" s="5">
        <v>6796</v>
      </c>
      <c r="AA14" s="5">
        <v>7066</v>
      </c>
      <c r="AB14" s="5">
        <v>1</v>
      </c>
      <c r="AC14" s="5">
        <v>100</v>
      </c>
      <c r="AD14" s="5">
        <v>33890</v>
      </c>
      <c r="AE14" s="5">
        <v>41990</v>
      </c>
      <c r="AF14" s="5">
        <v>21600</v>
      </c>
      <c r="AG14" s="5">
        <v>71230</v>
      </c>
      <c r="AH14" s="5" t="s">
        <v>70</v>
      </c>
    </row>
    <row r="15" spans="1:34" x14ac:dyDescent="0.2">
      <c r="A15" s="5" t="s">
        <v>450</v>
      </c>
      <c r="B15" s="5" t="s">
        <v>278</v>
      </c>
      <c r="C15" s="5" t="s">
        <v>175</v>
      </c>
      <c r="D15" s="5" t="s">
        <v>451</v>
      </c>
      <c r="E15" s="5" t="s">
        <v>452</v>
      </c>
      <c r="F15" s="5" t="s">
        <v>452</v>
      </c>
      <c r="G15" s="5" t="s">
        <v>452</v>
      </c>
      <c r="H15" s="5">
        <v>0</v>
      </c>
      <c r="I15" s="5">
        <v>0</v>
      </c>
      <c r="J15" s="5">
        <v>0</v>
      </c>
      <c r="K15" s="5">
        <v>25000</v>
      </c>
      <c r="L15" s="5">
        <v>25000</v>
      </c>
      <c r="M15" s="5" t="s">
        <v>176</v>
      </c>
      <c r="N15" s="5" t="s">
        <v>441</v>
      </c>
      <c r="O15" s="5" t="s">
        <v>436</v>
      </c>
      <c r="P15" s="5" t="s">
        <v>28</v>
      </c>
      <c r="Q15" s="5" t="s">
        <v>453</v>
      </c>
      <c r="R15" s="5" t="s">
        <v>453</v>
      </c>
      <c r="S15" s="5">
        <v>25000</v>
      </c>
      <c r="T15" s="5">
        <v>0</v>
      </c>
      <c r="U15" s="5">
        <v>0</v>
      </c>
      <c r="V15" s="5">
        <v>0</v>
      </c>
      <c r="W15" s="5">
        <v>25000</v>
      </c>
      <c r="X15" s="5" t="s">
        <v>66</v>
      </c>
      <c r="Y15" s="5" t="s">
        <v>66</v>
      </c>
      <c r="Z15" s="5">
        <v>0</v>
      </c>
      <c r="AA15" s="5">
        <v>0</v>
      </c>
      <c r="AB15" s="5" t="s">
        <v>86</v>
      </c>
      <c r="AC15" s="5" t="s">
        <v>86</v>
      </c>
      <c r="AD15" s="5">
        <v>0</v>
      </c>
      <c r="AE15" s="5">
        <v>0</v>
      </c>
      <c r="AF15" s="5">
        <v>0</v>
      </c>
      <c r="AG15" s="5">
        <v>10000</v>
      </c>
      <c r="AH15" s="5" t="s">
        <v>70</v>
      </c>
    </row>
    <row r="16" spans="1:34" x14ac:dyDescent="0.2">
      <c r="A16" s="5" t="s">
        <v>434</v>
      </c>
      <c r="B16" s="5" t="s">
        <v>143</v>
      </c>
      <c r="C16" s="5" t="s">
        <v>73</v>
      </c>
      <c r="D16" s="5">
        <v>92.6</v>
      </c>
      <c r="E16" s="5">
        <v>52.1</v>
      </c>
      <c r="F16" s="5">
        <v>15.3</v>
      </c>
      <c r="G16" s="5">
        <v>8.6</v>
      </c>
      <c r="H16" s="5">
        <v>288000</v>
      </c>
      <c r="I16" s="5">
        <v>33000</v>
      </c>
      <c r="J16" s="5">
        <v>21000</v>
      </c>
      <c r="K16" s="5">
        <v>210000</v>
      </c>
      <c r="L16" s="5">
        <v>199291</v>
      </c>
      <c r="M16" s="5" t="s">
        <v>69</v>
      </c>
      <c r="N16" s="5" t="s">
        <v>435</v>
      </c>
      <c r="O16" s="5" t="s">
        <v>436</v>
      </c>
      <c r="P16" s="5" t="s">
        <v>28</v>
      </c>
      <c r="Q16" s="5" t="s">
        <v>454</v>
      </c>
      <c r="R16" s="5" t="s">
        <v>454</v>
      </c>
      <c r="S16" s="5">
        <v>153000</v>
      </c>
      <c r="T16" s="5">
        <v>21000</v>
      </c>
      <c r="U16" s="5">
        <v>25291</v>
      </c>
      <c r="V16" s="5">
        <v>0</v>
      </c>
      <c r="W16" s="5">
        <v>232291</v>
      </c>
      <c r="X16" s="5">
        <v>226.3</v>
      </c>
      <c r="Y16" s="5">
        <v>127.4</v>
      </c>
      <c r="Z16" s="5">
        <v>2153</v>
      </c>
      <c r="AA16" s="5">
        <v>3825</v>
      </c>
      <c r="AB16" s="5">
        <v>1.8</v>
      </c>
      <c r="AC16" s="5">
        <v>100</v>
      </c>
      <c r="AD16" s="5">
        <v>27530</v>
      </c>
      <c r="AE16" s="5">
        <v>2100</v>
      </c>
      <c r="AF16" s="5">
        <v>10400</v>
      </c>
      <c r="AG16" s="5">
        <v>8240</v>
      </c>
      <c r="AH16" s="5" t="s">
        <v>70</v>
      </c>
    </row>
    <row r="17" spans="1:34" x14ac:dyDescent="0.2">
      <c r="A17" s="5" t="s">
        <v>434</v>
      </c>
      <c r="B17" s="5" t="s">
        <v>124</v>
      </c>
      <c r="C17" s="5" t="s">
        <v>73</v>
      </c>
      <c r="D17" s="5">
        <v>3193.1</v>
      </c>
      <c r="E17" s="5">
        <v>107.8</v>
      </c>
      <c r="F17" s="5">
        <v>8820</v>
      </c>
      <c r="G17" s="5">
        <v>297.7</v>
      </c>
      <c r="H17" s="5">
        <v>745500</v>
      </c>
      <c r="I17" s="5">
        <v>661500</v>
      </c>
      <c r="J17" s="5">
        <v>98000</v>
      </c>
      <c r="K17" s="5">
        <v>143534</v>
      </c>
      <c r="L17" s="5">
        <v>239484</v>
      </c>
      <c r="M17" s="5" t="s">
        <v>69</v>
      </c>
      <c r="N17" s="5" t="s">
        <v>441</v>
      </c>
      <c r="O17" s="5" t="s">
        <v>436</v>
      </c>
      <c r="P17" s="5" t="s">
        <v>28</v>
      </c>
      <c r="Q17" s="5" t="s">
        <v>455</v>
      </c>
      <c r="R17" s="5" t="s">
        <v>455</v>
      </c>
      <c r="S17" s="5">
        <v>213500</v>
      </c>
      <c r="T17" s="5">
        <v>0</v>
      </c>
      <c r="U17" s="5">
        <v>25984</v>
      </c>
      <c r="V17" s="5">
        <v>0</v>
      </c>
      <c r="W17" s="5">
        <v>900984</v>
      </c>
      <c r="X17" s="5">
        <v>12013.1</v>
      </c>
      <c r="Y17" s="5">
        <v>405.5</v>
      </c>
      <c r="Z17" s="5">
        <v>75</v>
      </c>
      <c r="AA17" s="5">
        <v>2222</v>
      </c>
      <c r="AB17" s="5">
        <v>29.6</v>
      </c>
      <c r="AC17" s="5">
        <v>150</v>
      </c>
      <c r="AD17" s="5">
        <v>10000</v>
      </c>
      <c r="AE17" s="5">
        <v>10000</v>
      </c>
      <c r="AF17" s="5">
        <v>0</v>
      </c>
      <c r="AG17" s="5">
        <v>0</v>
      </c>
      <c r="AH17" s="5" t="s">
        <v>70</v>
      </c>
    </row>
    <row r="18" spans="1:34" x14ac:dyDescent="0.2">
      <c r="A18" s="5" t="s">
        <v>434</v>
      </c>
      <c r="B18" s="5" t="s">
        <v>128</v>
      </c>
      <c r="C18" s="5" t="s">
        <v>73</v>
      </c>
      <c r="D18" s="5">
        <v>28</v>
      </c>
      <c r="E18" s="5">
        <v>16.3</v>
      </c>
      <c r="F18" s="5">
        <v>74.599999999999994</v>
      </c>
      <c r="G18" s="5">
        <v>43.5</v>
      </c>
      <c r="H18" s="5">
        <v>783000</v>
      </c>
      <c r="I18" s="5">
        <v>150000</v>
      </c>
      <c r="J18" s="5">
        <v>9000</v>
      </c>
      <c r="K18" s="5">
        <v>18000</v>
      </c>
      <c r="L18" s="5">
        <v>56300</v>
      </c>
      <c r="M18" s="5" t="s">
        <v>69</v>
      </c>
      <c r="N18" s="5" t="s">
        <v>435</v>
      </c>
      <c r="O18" s="5" t="s">
        <v>436</v>
      </c>
      <c r="P18" s="5" t="s">
        <v>28</v>
      </c>
      <c r="Q18" s="5" t="s">
        <v>456</v>
      </c>
      <c r="R18" s="5" t="s">
        <v>456</v>
      </c>
      <c r="S18" s="5">
        <v>30000</v>
      </c>
      <c r="T18" s="5">
        <v>3000</v>
      </c>
      <c r="U18" s="5">
        <v>23300</v>
      </c>
      <c r="V18" s="5">
        <v>0</v>
      </c>
      <c r="W18" s="5">
        <v>206300</v>
      </c>
      <c r="X18" s="5">
        <v>397.8</v>
      </c>
      <c r="Y18" s="5">
        <v>231.9</v>
      </c>
      <c r="Z18" s="5">
        <v>2012</v>
      </c>
      <c r="AA18" s="5">
        <v>3451</v>
      </c>
      <c r="AB18" s="5">
        <v>1.7</v>
      </c>
      <c r="AC18" s="5">
        <v>100</v>
      </c>
      <c r="AD18" s="5">
        <v>17420</v>
      </c>
      <c r="AE18" s="5">
        <v>7872</v>
      </c>
      <c r="AF18" s="5">
        <v>6960</v>
      </c>
      <c r="AG18" s="5">
        <v>22800</v>
      </c>
      <c r="AH18" s="5" t="s">
        <v>70</v>
      </c>
    </row>
    <row r="19" spans="1:34" x14ac:dyDescent="0.2">
      <c r="A19" s="5" t="s">
        <v>434</v>
      </c>
      <c r="B19" s="5" t="s">
        <v>177</v>
      </c>
      <c r="C19" s="5" t="s">
        <v>175</v>
      </c>
      <c r="D19" s="5">
        <v>26.3</v>
      </c>
      <c r="E19" s="5" t="s">
        <v>452</v>
      </c>
      <c r="F19" s="5">
        <v>22.9</v>
      </c>
      <c r="G19" s="5" t="s">
        <v>452</v>
      </c>
      <c r="H19" s="5">
        <v>70000</v>
      </c>
      <c r="I19" s="5">
        <v>50000</v>
      </c>
      <c r="J19" s="5">
        <v>20000</v>
      </c>
      <c r="K19" s="5">
        <v>27500</v>
      </c>
      <c r="L19" s="5">
        <v>57500</v>
      </c>
      <c r="M19" s="5" t="s">
        <v>176</v>
      </c>
      <c r="N19" s="5" t="s">
        <v>435</v>
      </c>
      <c r="O19" s="5" t="s">
        <v>436</v>
      </c>
      <c r="P19" s="5" t="s">
        <v>28</v>
      </c>
      <c r="Q19" s="5" t="s">
        <v>457</v>
      </c>
      <c r="R19" s="5" t="s">
        <v>457</v>
      </c>
      <c r="S19" s="5">
        <v>57500</v>
      </c>
      <c r="T19" s="5">
        <v>0</v>
      </c>
      <c r="U19" s="5">
        <v>0</v>
      </c>
      <c r="V19" s="5">
        <v>0</v>
      </c>
      <c r="W19" s="5">
        <v>107500</v>
      </c>
      <c r="X19" s="5">
        <v>49.1</v>
      </c>
      <c r="Y19" s="5" t="s">
        <v>66</v>
      </c>
      <c r="Z19" s="5">
        <v>2188</v>
      </c>
      <c r="AA19" s="5" t="s">
        <v>66</v>
      </c>
      <c r="AB19" s="5" t="s">
        <v>86</v>
      </c>
      <c r="AC19" s="5" t="s">
        <v>86</v>
      </c>
      <c r="AD19" s="5" t="s">
        <v>66</v>
      </c>
      <c r="AE19" s="5" t="s">
        <v>66</v>
      </c>
      <c r="AF19" s="5" t="s">
        <v>66</v>
      </c>
      <c r="AG19" s="5" t="s">
        <v>66</v>
      </c>
      <c r="AH19" s="5" t="s">
        <v>70</v>
      </c>
    </row>
    <row r="20" spans="1:34" x14ac:dyDescent="0.2">
      <c r="A20" s="5" t="s">
        <v>450</v>
      </c>
      <c r="B20" s="5" t="s">
        <v>137</v>
      </c>
      <c r="C20" s="5" t="s">
        <v>73</v>
      </c>
      <c r="D20" s="5" t="s">
        <v>451</v>
      </c>
      <c r="E20" s="5" t="s">
        <v>452</v>
      </c>
      <c r="F20" s="5" t="s">
        <v>452</v>
      </c>
      <c r="G20" s="5" t="s">
        <v>452</v>
      </c>
      <c r="H20" s="5">
        <v>120000</v>
      </c>
      <c r="I20" s="5">
        <v>9000</v>
      </c>
      <c r="J20" s="5">
        <v>6000</v>
      </c>
      <c r="K20" s="5">
        <v>32706</v>
      </c>
      <c r="L20" s="5">
        <v>47706</v>
      </c>
      <c r="M20" s="5" t="s">
        <v>69</v>
      </c>
      <c r="N20" s="5" t="s">
        <v>441</v>
      </c>
      <c r="O20" s="5" t="s">
        <v>436</v>
      </c>
      <c r="P20" s="5" t="s">
        <v>28</v>
      </c>
      <c r="Q20" s="5" t="s">
        <v>458</v>
      </c>
      <c r="R20" s="5" t="s">
        <v>458</v>
      </c>
      <c r="S20" s="5">
        <v>45000</v>
      </c>
      <c r="T20" s="5">
        <v>0</v>
      </c>
      <c r="U20" s="5">
        <v>2706</v>
      </c>
      <c r="V20" s="5">
        <v>0</v>
      </c>
      <c r="W20" s="5">
        <v>56706</v>
      </c>
      <c r="X20" s="5" t="s">
        <v>66</v>
      </c>
      <c r="Y20" s="5" t="s">
        <v>66</v>
      </c>
      <c r="Z20" s="5">
        <v>0</v>
      </c>
      <c r="AA20" s="5">
        <v>0</v>
      </c>
      <c r="AB20" s="5" t="s">
        <v>86</v>
      </c>
      <c r="AC20" s="5" t="s">
        <v>86</v>
      </c>
      <c r="AD20" s="5">
        <v>0</v>
      </c>
      <c r="AE20" s="5">
        <v>0</v>
      </c>
      <c r="AF20" s="5">
        <v>0</v>
      </c>
      <c r="AG20" s="5">
        <v>0</v>
      </c>
      <c r="AH20" s="5" t="s">
        <v>70</v>
      </c>
    </row>
    <row r="21" spans="1:34" x14ac:dyDescent="0.2">
      <c r="A21" s="5" t="s">
        <v>434</v>
      </c>
      <c r="B21" s="5" t="s">
        <v>312</v>
      </c>
      <c r="C21" s="5" t="s">
        <v>175</v>
      </c>
      <c r="D21" s="5">
        <v>28.1</v>
      </c>
      <c r="E21" s="5">
        <v>10.8</v>
      </c>
      <c r="F21" s="5">
        <v>26.6</v>
      </c>
      <c r="G21" s="5">
        <v>10.199999999999999</v>
      </c>
      <c r="H21" s="5">
        <v>10000</v>
      </c>
      <c r="I21" s="5">
        <v>25000</v>
      </c>
      <c r="J21" s="5">
        <v>0</v>
      </c>
      <c r="K21" s="5">
        <v>5000</v>
      </c>
      <c r="L21" s="5">
        <v>26470</v>
      </c>
      <c r="M21" s="5" t="s">
        <v>176</v>
      </c>
      <c r="N21" s="5" t="s">
        <v>435</v>
      </c>
      <c r="O21" s="5" t="s">
        <v>436</v>
      </c>
      <c r="P21" s="5" t="s">
        <v>28</v>
      </c>
      <c r="Q21" s="5" t="s">
        <v>459</v>
      </c>
      <c r="R21" s="5" t="s">
        <v>459</v>
      </c>
      <c r="S21" s="5">
        <v>21000</v>
      </c>
      <c r="T21" s="5">
        <v>0</v>
      </c>
      <c r="U21" s="5">
        <v>5470</v>
      </c>
      <c r="V21" s="5">
        <v>0</v>
      </c>
      <c r="W21" s="5">
        <v>51470</v>
      </c>
      <c r="X21" s="5">
        <v>54.7</v>
      </c>
      <c r="Y21" s="5">
        <v>21</v>
      </c>
      <c r="Z21" s="5">
        <v>941</v>
      </c>
      <c r="AA21" s="5">
        <v>2450</v>
      </c>
      <c r="AB21" s="5">
        <v>2.6</v>
      </c>
      <c r="AC21" s="5">
        <v>150</v>
      </c>
      <c r="AD21" s="5">
        <v>1484</v>
      </c>
      <c r="AE21" s="5">
        <v>19822</v>
      </c>
      <c r="AF21" s="5">
        <v>748</v>
      </c>
      <c r="AG21" s="5">
        <v>1896</v>
      </c>
      <c r="AH21" s="5" t="s">
        <v>70</v>
      </c>
    </row>
    <row r="22" spans="1:34" x14ac:dyDescent="0.2">
      <c r="A22" s="5" t="s">
        <v>450</v>
      </c>
      <c r="B22" s="5" t="s">
        <v>67</v>
      </c>
      <c r="C22" s="5" t="s">
        <v>68</v>
      </c>
      <c r="D22" s="5" t="s">
        <v>451</v>
      </c>
      <c r="E22" s="5" t="s">
        <v>452</v>
      </c>
      <c r="F22" s="5" t="s">
        <v>452</v>
      </c>
      <c r="G22" s="5" t="s">
        <v>452</v>
      </c>
      <c r="H22" s="5">
        <v>0</v>
      </c>
      <c r="I22" s="5">
        <v>0</v>
      </c>
      <c r="J22" s="5">
        <v>0</v>
      </c>
      <c r="K22" s="5">
        <v>112000</v>
      </c>
      <c r="L22" s="5">
        <v>112000</v>
      </c>
      <c r="M22" s="5" t="s">
        <v>69</v>
      </c>
      <c r="N22" s="5" t="s">
        <v>435</v>
      </c>
      <c r="O22" s="5" t="s">
        <v>436</v>
      </c>
      <c r="P22" s="5" t="s">
        <v>28</v>
      </c>
      <c r="Q22" s="5" t="s">
        <v>460</v>
      </c>
      <c r="R22" s="5" t="s">
        <v>460</v>
      </c>
      <c r="S22" s="5">
        <v>112000</v>
      </c>
      <c r="T22" s="5">
        <v>0</v>
      </c>
      <c r="U22" s="5">
        <v>0</v>
      </c>
      <c r="V22" s="5">
        <v>0</v>
      </c>
      <c r="W22" s="5">
        <v>112000</v>
      </c>
      <c r="X22" s="5" t="s">
        <v>66</v>
      </c>
      <c r="Y22" s="5" t="s">
        <v>66</v>
      </c>
      <c r="Z22" s="5">
        <v>0</v>
      </c>
      <c r="AA22" s="5" t="s">
        <v>66</v>
      </c>
      <c r="AB22" s="5" t="s">
        <v>86</v>
      </c>
      <c r="AC22" s="5" t="s">
        <v>86</v>
      </c>
      <c r="AD22" s="5" t="s">
        <v>66</v>
      </c>
      <c r="AE22" s="5" t="s">
        <v>66</v>
      </c>
      <c r="AF22" s="5" t="s">
        <v>66</v>
      </c>
      <c r="AG22" s="5" t="s">
        <v>66</v>
      </c>
      <c r="AH22" s="5" t="s">
        <v>70</v>
      </c>
    </row>
    <row r="23" spans="1:34" x14ac:dyDescent="0.2">
      <c r="A23" s="5" t="s">
        <v>450</v>
      </c>
      <c r="B23" s="5" t="s">
        <v>277</v>
      </c>
      <c r="C23" s="5" t="s">
        <v>175</v>
      </c>
      <c r="D23" s="5" t="s">
        <v>451</v>
      </c>
      <c r="E23" s="5" t="s">
        <v>452</v>
      </c>
      <c r="F23" s="5" t="s">
        <v>452</v>
      </c>
      <c r="G23" s="5" t="s">
        <v>452</v>
      </c>
      <c r="H23" s="5">
        <v>0</v>
      </c>
      <c r="I23" s="5">
        <v>0</v>
      </c>
      <c r="J23" s="5">
        <v>0</v>
      </c>
      <c r="K23" s="5">
        <v>15305</v>
      </c>
      <c r="L23" s="5">
        <v>15305</v>
      </c>
      <c r="M23" s="5" t="s">
        <v>176</v>
      </c>
      <c r="N23" s="5" t="s">
        <v>441</v>
      </c>
      <c r="O23" s="5" t="s">
        <v>436</v>
      </c>
      <c r="P23" s="5" t="s">
        <v>28</v>
      </c>
      <c r="Q23" s="5" t="s">
        <v>461</v>
      </c>
      <c r="R23" s="5" t="s">
        <v>461</v>
      </c>
      <c r="S23" s="5">
        <v>15305</v>
      </c>
      <c r="T23" s="5">
        <v>0</v>
      </c>
      <c r="U23" s="5">
        <v>0</v>
      </c>
      <c r="V23" s="5">
        <v>0</v>
      </c>
      <c r="W23" s="5">
        <v>15305</v>
      </c>
      <c r="X23" s="5" t="s">
        <v>66</v>
      </c>
      <c r="Y23" s="5" t="s">
        <v>66</v>
      </c>
      <c r="Z23" s="5">
        <v>0</v>
      </c>
      <c r="AA23" s="5" t="s">
        <v>66</v>
      </c>
      <c r="AB23" s="5" t="s">
        <v>86</v>
      </c>
      <c r="AC23" s="5" t="s">
        <v>86</v>
      </c>
      <c r="AD23" s="5" t="s">
        <v>66</v>
      </c>
      <c r="AE23" s="5" t="s">
        <v>66</v>
      </c>
      <c r="AF23" s="5" t="s">
        <v>66</v>
      </c>
      <c r="AG23" s="5" t="s">
        <v>66</v>
      </c>
      <c r="AH23" s="5" t="s">
        <v>70</v>
      </c>
    </row>
    <row r="24" spans="1:34" x14ac:dyDescent="0.2">
      <c r="A24" s="5" t="s">
        <v>434</v>
      </c>
      <c r="B24" s="5" t="s">
        <v>108</v>
      </c>
      <c r="C24" s="5" t="s">
        <v>73</v>
      </c>
      <c r="D24" s="5">
        <v>28.8</v>
      </c>
      <c r="E24" s="5">
        <v>31.8</v>
      </c>
      <c r="F24" s="5">
        <v>28</v>
      </c>
      <c r="G24" s="5">
        <v>30.9</v>
      </c>
      <c r="H24" s="5">
        <v>280000</v>
      </c>
      <c r="I24" s="5">
        <v>80000</v>
      </c>
      <c r="J24" s="5">
        <v>5000</v>
      </c>
      <c r="K24" s="5">
        <v>57559</v>
      </c>
      <c r="L24" s="5">
        <v>82155</v>
      </c>
      <c r="M24" s="5" t="s">
        <v>69</v>
      </c>
      <c r="N24" s="5" t="s">
        <v>435</v>
      </c>
      <c r="O24" s="5" t="s">
        <v>436</v>
      </c>
      <c r="P24" s="5" t="s">
        <v>28</v>
      </c>
      <c r="Q24" s="5" t="s">
        <v>447</v>
      </c>
      <c r="R24" s="5" t="s">
        <v>447</v>
      </c>
      <c r="S24" s="5">
        <v>73060</v>
      </c>
      <c r="T24" s="5">
        <v>0</v>
      </c>
      <c r="U24" s="5">
        <v>9095</v>
      </c>
      <c r="V24" s="5">
        <v>0</v>
      </c>
      <c r="W24" s="5">
        <v>162155</v>
      </c>
      <c r="X24" s="5">
        <v>112.8</v>
      </c>
      <c r="Y24" s="5">
        <v>124.6</v>
      </c>
      <c r="Z24" s="5">
        <v>2855</v>
      </c>
      <c r="AA24" s="5">
        <v>2585</v>
      </c>
      <c r="AB24" s="5">
        <v>0.9</v>
      </c>
      <c r="AC24" s="5">
        <v>100</v>
      </c>
      <c r="AD24" s="5">
        <v>8040</v>
      </c>
      <c r="AE24" s="5">
        <v>10372</v>
      </c>
      <c r="AF24" s="5">
        <v>5860</v>
      </c>
      <c r="AG24" s="5">
        <v>14000</v>
      </c>
      <c r="AH24" s="5" t="s">
        <v>70</v>
      </c>
    </row>
    <row r="25" spans="1:34" x14ac:dyDescent="0.2">
      <c r="A25" s="5" t="s">
        <v>434</v>
      </c>
      <c r="B25" s="5" t="s">
        <v>151</v>
      </c>
      <c r="C25" s="5" t="s">
        <v>73</v>
      </c>
      <c r="D25" s="5">
        <v>34</v>
      </c>
      <c r="E25" s="5">
        <v>21.2</v>
      </c>
      <c r="F25" s="5">
        <v>55.2</v>
      </c>
      <c r="G25" s="5">
        <v>34.5</v>
      </c>
      <c r="H25" s="5">
        <v>78000</v>
      </c>
      <c r="I25" s="5">
        <v>32000</v>
      </c>
      <c r="J25" s="5">
        <v>6000</v>
      </c>
      <c r="K25" s="5">
        <v>19000</v>
      </c>
      <c r="L25" s="5">
        <v>19692</v>
      </c>
      <c r="M25" s="5" t="s">
        <v>69</v>
      </c>
      <c r="N25" s="5" t="s">
        <v>435</v>
      </c>
      <c r="O25" s="5" t="s">
        <v>436</v>
      </c>
      <c r="P25" s="5" t="s">
        <v>28</v>
      </c>
      <c r="Q25" s="5" t="s">
        <v>462</v>
      </c>
      <c r="R25" s="5" t="s">
        <v>462</v>
      </c>
      <c r="S25" s="5">
        <v>19000</v>
      </c>
      <c r="T25" s="5">
        <v>0</v>
      </c>
      <c r="U25" s="5">
        <v>692</v>
      </c>
      <c r="V25" s="5">
        <v>0</v>
      </c>
      <c r="W25" s="5">
        <v>51692</v>
      </c>
      <c r="X25" s="5">
        <v>158.1</v>
      </c>
      <c r="Y25" s="5">
        <v>98.8</v>
      </c>
      <c r="Z25" s="5">
        <v>580</v>
      </c>
      <c r="AA25" s="5">
        <v>928</v>
      </c>
      <c r="AB25" s="5">
        <v>1.6</v>
      </c>
      <c r="AC25" s="5">
        <v>100</v>
      </c>
      <c r="AD25" s="5">
        <v>2650</v>
      </c>
      <c r="AE25" s="5">
        <v>8350</v>
      </c>
      <c r="AF25" s="5">
        <v>0</v>
      </c>
      <c r="AG25" s="5">
        <v>5350</v>
      </c>
      <c r="AH25" s="5" t="s">
        <v>70</v>
      </c>
    </row>
    <row r="26" spans="1:34" x14ac:dyDescent="0.2">
      <c r="A26" s="5" t="s">
        <v>434</v>
      </c>
      <c r="B26" s="5" t="s">
        <v>341</v>
      </c>
      <c r="C26" s="5" t="s">
        <v>183</v>
      </c>
      <c r="D26" s="5">
        <v>10</v>
      </c>
      <c r="E26" s="5">
        <v>9.9</v>
      </c>
      <c r="F26" s="5">
        <v>17.8</v>
      </c>
      <c r="G26" s="5">
        <v>17.7</v>
      </c>
      <c r="H26" s="5">
        <v>375000</v>
      </c>
      <c r="I26" s="5">
        <v>300000</v>
      </c>
      <c r="J26" s="5">
        <v>300000</v>
      </c>
      <c r="K26" s="5">
        <v>207000</v>
      </c>
      <c r="L26" s="5">
        <v>168000</v>
      </c>
      <c r="M26" s="5" t="s">
        <v>69</v>
      </c>
      <c r="N26" s="5" t="s">
        <v>435</v>
      </c>
      <c r="O26" s="5" t="s">
        <v>436</v>
      </c>
      <c r="P26" s="5" t="s">
        <v>28</v>
      </c>
      <c r="Q26" s="5" t="s">
        <v>463</v>
      </c>
      <c r="R26" s="5" t="s">
        <v>463</v>
      </c>
      <c r="S26" s="5">
        <v>168000</v>
      </c>
      <c r="T26" s="5">
        <v>0</v>
      </c>
      <c r="U26" s="5">
        <v>0</v>
      </c>
      <c r="V26" s="5">
        <v>0</v>
      </c>
      <c r="W26" s="5">
        <v>468000</v>
      </c>
      <c r="X26" s="5">
        <v>27.7</v>
      </c>
      <c r="Y26" s="5">
        <v>27.6</v>
      </c>
      <c r="Z26" s="5">
        <v>16875</v>
      </c>
      <c r="AA26" s="5">
        <v>16979</v>
      </c>
      <c r="AB26" s="5">
        <v>1</v>
      </c>
      <c r="AC26" s="5">
        <v>100</v>
      </c>
      <c r="AD26" s="5">
        <v>34136</v>
      </c>
      <c r="AE26" s="5">
        <v>102863</v>
      </c>
      <c r="AF26" s="5">
        <v>22840</v>
      </c>
      <c r="AG26" s="5">
        <v>69793</v>
      </c>
      <c r="AH26" s="5" t="s">
        <v>70</v>
      </c>
    </row>
    <row r="27" spans="1:34" x14ac:dyDescent="0.2">
      <c r="A27" s="5" t="s">
        <v>434</v>
      </c>
      <c r="B27" s="5" t="s">
        <v>122</v>
      </c>
      <c r="C27" s="5" t="s">
        <v>73</v>
      </c>
      <c r="D27" s="5">
        <v>18.899999999999999</v>
      </c>
      <c r="E27" s="5" t="s">
        <v>452</v>
      </c>
      <c r="F27" s="5">
        <v>30.8</v>
      </c>
      <c r="G27" s="5" t="s">
        <v>452</v>
      </c>
      <c r="H27" s="5">
        <v>670000</v>
      </c>
      <c r="I27" s="5">
        <v>190000</v>
      </c>
      <c r="J27" s="5">
        <v>0</v>
      </c>
      <c r="K27" s="5">
        <v>92292</v>
      </c>
      <c r="L27" s="5">
        <v>116466</v>
      </c>
      <c r="M27" s="5" t="s">
        <v>69</v>
      </c>
      <c r="N27" s="5" t="s">
        <v>435</v>
      </c>
      <c r="O27" s="5" t="s">
        <v>436</v>
      </c>
      <c r="P27" s="5" t="s">
        <v>28</v>
      </c>
      <c r="Q27" s="5" t="s">
        <v>444</v>
      </c>
      <c r="R27" s="5" t="s">
        <v>444</v>
      </c>
      <c r="S27" s="5">
        <v>20000</v>
      </c>
      <c r="T27" s="5">
        <v>45000</v>
      </c>
      <c r="U27" s="5">
        <v>51466</v>
      </c>
      <c r="V27" s="5">
        <v>0</v>
      </c>
      <c r="W27" s="5">
        <v>306466</v>
      </c>
      <c r="X27" s="5">
        <v>116.9</v>
      </c>
      <c r="Y27" s="5" t="s">
        <v>66</v>
      </c>
      <c r="Z27" s="5">
        <v>6172</v>
      </c>
      <c r="AA27" s="5">
        <v>0</v>
      </c>
      <c r="AB27" s="5" t="s">
        <v>86</v>
      </c>
      <c r="AC27" s="5" t="s">
        <v>86</v>
      </c>
      <c r="AD27" s="5">
        <v>0</v>
      </c>
      <c r="AE27" s="5">
        <v>0</v>
      </c>
      <c r="AF27" s="5">
        <v>0</v>
      </c>
      <c r="AG27" s="5">
        <v>0</v>
      </c>
      <c r="AH27" s="5" t="s">
        <v>70</v>
      </c>
    </row>
    <row r="28" spans="1:34" x14ac:dyDescent="0.2">
      <c r="A28" s="5" t="s">
        <v>434</v>
      </c>
      <c r="B28" s="5" t="s">
        <v>83</v>
      </c>
      <c r="C28" s="5" t="s">
        <v>73</v>
      </c>
      <c r="D28" s="5">
        <v>106.7</v>
      </c>
      <c r="E28" s="5">
        <v>304.60000000000002</v>
      </c>
      <c r="F28" s="5">
        <v>176</v>
      </c>
      <c r="G28" s="5">
        <v>502.5</v>
      </c>
      <c r="H28" s="5">
        <v>549000</v>
      </c>
      <c r="I28" s="5">
        <v>198000</v>
      </c>
      <c r="J28" s="5">
        <v>87000</v>
      </c>
      <c r="K28" s="5">
        <v>131931</v>
      </c>
      <c r="L28" s="5">
        <v>120000</v>
      </c>
      <c r="M28" s="5" t="s">
        <v>69</v>
      </c>
      <c r="N28" s="5" t="s">
        <v>435</v>
      </c>
      <c r="O28" s="5" t="s">
        <v>436</v>
      </c>
      <c r="P28" s="5" t="s">
        <v>28</v>
      </c>
      <c r="Q28" s="5" t="s">
        <v>464</v>
      </c>
      <c r="R28" s="5" t="s">
        <v>464</v>
      </c>
      <c r="S28" s="5">
        <v>102000</v>
      </c>
      <c r="T28" s="5">
        <v>3000</v>
      </c>
      <c r="U28" s="5">
        <v>15000</v>
      </c>
      <c r="V28" s="5">
        <v>0</v>
      </c>
      <c r="W28" s="5">
        <v>318000</v>
      </c>
      <c r="X28" s="5">
        <v>594.70000000000005</v>
      </c>
      <c r="Y28" s="5">
        <v>1698</v>
      </c>
      <c r="Z28" s="5">
        <v>1125</v>
      </c>
      <c r="AA28" s="5">
        <v>394</v>
      </c>
      <c r="AB28" s="5">
        <v>0.4</v>
      </c>
      <c r="AC28" s="5">
        <v>50</v>
      </c>
      <c r="AD28" s="5">
        <v>1000</v>
      </c>
      <c r="AE28" s="5">
        <v>2542</v>
      </c>
      <c r="AF28" s="5">
        <v>0</v>
      </c>
      <c r="AG28" s="5">
        <v>0</v>
      </c>
      <c r="AH28" s="5" t="s">
        <v>70</v>
      </c>
    </row>
    <row r="29" spans="1:34" x14ac:dyDescent="0.2">
      <c r="A29" s="5" t="s">
        <v>434</v>
      </c>
      <c r="B29" s="5" t="s">
        <v>409</v>
      </c>
      <c r="C29" s="5" t="s">
        <v>408</v>
      </c>
      <c r="D29" s="5">
        <v>12</v>
      </c>
      <c r="E29" s="5">
        <v>8.5</v>
      </c>
      <c r="F29" s="5">
        <v>24</v>
      </c>
      <c r="G29" s="5">
        <v>16.899999999999999</v>
      </c>
      <c r="H29" s="5">
        <v>150000</v>
      </c>
      <c r="I29" s="5">
        <v>120000</v>
      </c>
      <c r="J29" s="5">
        <v>0</v>
      </c>
      <c r="K29" s="5">
        <v>70000</v>
      </c>
      <c r="L29" s="5">
        <v>60000</v>
      </c>
      <c r="M29" s="5" t="s">
        <v>69</v>
      </c>
      <c r="N29" s="5" t="s">
        <v>435</v>
      </c>
      <c r="O29" s="5" t="s">
        <v>436</v>
      </c>
      <c r="P29" s="5" t="s">
        <v>28</v>
      </c>
      <c r="Q29" s="5" t="s">
        <v>465</v>
      </c>
      <c r="R29" s="5" t="s">
        <v>465</v>
      </c>
      <c r="S29" s="5">
        <v>60000</v>
      </c>
      <c r="T29" s="5">
        <v>0</v>
      </c>
      <c r="U29" s="5">
        <v>0</v>
      </c>
      <c r="V29" s="5">
        <v>0</v>
      </c>
      <c r="W29" s="5">
        <v>180000</v>
      </c>
      <c r="X29" s="5">
        <v>36</v>
      </c>
      <c r="Y29" s="5">
        <v>25.4</v>
      </c>
      <c r="Z29" s="5">
        <v>5000</v>
      </c>
      <c r="AA29" s="5">
        <v>7094</v>
      </c>
      <c r="AB29" s="5">
        <v>1.4</v>
      </c>
      <c r="AC29" s="5">
        <v>100</v>
      </c>
      <c r="AD29" s="5">
        <v>13860</v>
      </c>
      <c r="AE29" s="5">
        <v>31004</v>
      </c>
      <c r="AF29" s="5">
        <v>22600</v>
      </c>
      <c r="AG29" s="5">
        <v>30960</v>
      </c>
      <c r="AH29" s="5" t="s">
        <v>70</v>
      </c>
    </row>
    <row r="30" spans="1:34" x14ac:dyDescent="0.2">
      <c r="A30" s="5" t="s">
        <v>450</v>
      </c>
      <c r="B30" s="5" t="s">
        <v>150</v>
      </c>
      <c r="C30" s="5" t="s">
        <v>73</v>
      </c>
      <c r="D30" s="5" t="s">
        <v>451</v>
      </c>
      <c r="E30" s="5" t="s">
        <v>452</v>
      </c>
      <c r="F30" s="5" t="s">
        <v>452</v>
      </c>
      <c r="G30" s="5" t="s">
        <v>452</v>
      </c>
      <c r="H30" s="5">
        <v>180000</v>
      </c>
      <c r="I30" s="5">
        <v>60000</v>
      </c>
      <c r="J30" s="5">
        <v>0</v>
      </c>
      <c r="K30" s="5">
        <v>50950</v>
      </c>
      <c r="L30" s="5">
        <v>41950</v>
      </c>
      <c r="M30" s="5" t="s">
        <v>69</v>
      </c>
      <c r="N30" s="5" t="s">
        <v>441</v>
      </c>
      <c r="O30" s="5" t="s">
        <v>436</v>
      </c>
      <c r="P30" s="5" t="s">
        <v>28</v>
      </c>
      <c r="Q30" s="5" t="s">
        <v>455</v>
      </c>
      <c r="R30" s="5" t="s">
        <v>455</v>
      </c>
      <c r="S30" s="5">
        <v>41950</v>
      </c>
      <c r="T30" s="5">
        <v>0</v>
      </c>
      <c r="U30" s="5">
        <v>0</v>
      </c>
      <c r="V30" s="5">
        <v>0</v>
      </c>
      <c r="W30" s="5">
        <v>101950</v>
      </c>
      <c r="X30" s="5" t="s">
        <v>66</v>
      </c>
      <c r="Y30" s="5" t="s">
        <v>66</v>
      </c>
      <c r="Z30" s="5">
        <v>0</v>
      </c>
      <c r="AA30" s="5" t="s">
        <v>66</v>
      </c>
      <c r="AB30" s="5" t="s">
        <v>86</v>
      </c>
      <c r="AC30" s="5" t="s">
        <v>86</v>
      </c>
      <c r="AD30" s="5" t="s">
        <v>66</v>
      </c>
      <c r="AE30" s="5" t="s">
        <v>66</v>
      </c>
      <c r="AF30" s="5" t="s">
        <v>66</v>
      </c>
      <c r="AG30" s="5" t="s">
        <v>66</v>
      </c>
      <c r="AH30" s="5" t="s">
        <v>70</v>
      </c>
    </row>
    <row r="31" spans="1:34" x14ac:dyDescent="0.2">
      <c r="A31" s="5" t="s">
        <v>434</v>
      </c>
      <c r="B31" s="5" t="s">
        <v>156</v>
      </c>
      <c r="C31" s="5" t="s">
        <v>73</v>
      </c>
      <c r="D31" s="5">
        <v>46.9</v>
      </c>
      <c r="E31" s="5">
        <v>65.900000000000006</v>
      </c>
      <c r="F31" s="5">
        <v>34.299999999999997</v>
      </c>
      <c r="G31" s="5">
        <v>48.2</v>
      </c>
      <c r="H31" s="5">
        <v>90000</v>
      </c>
      <c r="I31" s="5">
        <v>30000</v>
      </c>
      <c r="J31" s="5">
        <v>18000</v>
      </c>
      <c r="K31" s="5">
        <v>46000</v>
      </c>
      <c r="L31" s="5">
        <v>41000</v>
      </c>
      <c r="M31" s="5" t="s">
        <v>69</v>
      </c>
      <c r="N31" s="5" t="s">
        <v>435</v>
      </c>
      <c r="O31" s="5" t="s">
        <v>436</v>
      </c>
      <c r="P31" s="5" t="s">
        <v>28</v>
      </c>
      <c r="Q31" s="5" t="s">
        <v>466</v>
      </c>
      <c r="R31" s="5" t="s">
        <v>466</v>
      </c>
      <c r="S31" s="5">
        <v>41000</v>
      </c>
      <c r="T31" s="5">
        <v>0</v>
      </c>
      <c r="U31" s="5">
        <v>0</v>
      </c>
      <c r="V31" s="5">
        <v>0</v>
      </c>
      <c r="W31" s="5">
        <v>71000</v>
      </c>
      <c r="X31" s="5">
        <v>149.69999999999999</v>
      </c>
      <c r="Y31" s="5">
        <v>210.6</v>
      </c>
      <c r="Z31" s="5">
        <v>875</v>
      </c>
      <c r="AA31" s="5">
        <v>622</v>
      </c>
      <c r="AB31" s="5">
        <v>0.7</v>
      </c>
      <c r="AC31" s="5">
        <v>100</v>
      </c>
      <c r="AD31" s="5">
        <v>1700</v>
      </c>
      <c r="AE31" s="5">
        <v>800</v>
      </c>
      <c r="AF31" s="5">
        <v>4800</v>
      </c>
      <c r="AG31" s="5">
        <v>0</v>
      </c>
      <c r="AH31" s="5" t="s">
        <v>70</v>
      </c>
    </row>
    <row r="32" spans="1:34" x14ac:dyDescent="0.2">
      <c r="A32" s="5" t="s">
        <v>434</v>
      </c>
      <c r="B32" s="5" t="s">
        <v>300</v>
      </c>
      <c r="C32" s="5" t="s">
        <v>175</v>
      </c>
      <c r="D32" s="5">
        <v>72.7</v>
      </c>
      <c r="E32" s="5">
        <v>16.8</v>
      </c>
      <c r="F32" s="5">
        <v>54.6</v>
      </c>
      <c r="G32" s="5">
        <v>12.6</v>
      </c>
      <c r="H32" s="5">
        <v>40000</v>
      </c>
      <c r="I32" s="5">
        <v>30000</v>
      </c>
      <c r="J32" s="5">
        <v>20000</v>
      </c>
      <c r="K32" s="5">
        <v>20000</v>
      </c>
      <c r="L32" s="5">
        <v>39902</v>
      </c>
      <c r="M32" s="5" t="s">
        <v>176</v>
      </c>
      <c r="N32" s="5" t="s">
        <v>435</v>
      </c>
      <c r="O32" s="5" t="s">
        <v>436</v>
      </c>
      <c r="P32" s="5" t="s">
        <v>28</v>
      </c>
      <c r="Q32" s="5" t="s">
        <v>467</v>
      </c>
      <c r="R32" s="5" t="s">
        <v>467</v>
      </c>
      <c r="S32" s="5">
        <v>30000</v>
      </c>
      <c r="T32" s="5">
        <v>0</v>
      </c>
      <c r="U32" s="5">
        <v>9902</v>
      </c>
      <c r="V32" s="5">
        <v>0</v>
      </c>
      <c r="W32" s="5">
        <v>69902</v>
      </c>
      <c r="X32" s="5">
        <v>127.3</v>
      </c>
      <c r="Y32" s="5">
        <v>29.3</v>
      </c>
      <c r="Z32" s="5">
        <v>549</v>
      </c>
      <c r="AA32" s="5">
        <v>2382</v>
      </c>
      <c r="AB32" s="5">
        <v>4.3</v>
      </c>
      <c r="AC32" s="5">
        <v>150</v>
      </c>
      <c r="AD32" s="5">
        <v>11446</v>
      </c>
      <c r="AE32" s="5">
        <v>14432</v>
      </c>
      <c r="AF32" s="5">
        <v>658</v>
      </c>
      <c r="AG32" s="5">
        <v>10574</v>
      </c>
      <c r="AH32" s="5" t="s">
        <v>70</v>
      </c>
    </row>
    <row r="33" spans="1:34" x14ac:dyDescent="0.2">
      <c r="A33" s="5" t="s">
        <v>468</v>
      </c>
      <c r="B33" s="5" t="s">
        <v>305</v>
      </c>
      <c r="C33" s="5" t="s">
        <v>175</v>
      </c>
      <c r="D33" s="5" t="s">
        <v>451</v>
      </c>
      <c r="E33" s="5">
        <v>70</v>
      </c>
      <c r="F33" s="5" t="s">
        <v>452</v>
      </c>
      <c r="G33" s="5">
        <v>41.7</v>
      </c>
      <c r="H33" s="5">
        <v>10000</v>
      </c>
      <c r="I33" s="5">
        <v>10000</v>
      </c>
      <c r="J33" s="5">
        <v>5000</v>
      </c>
      <c r="K33" s="5">
        <v>22100</v>
      </c>
      <c r="L33" s="5">
        <v>16800</v>
      </c>
      <c r="M33" s="5" t="s">
        <v>176</v>
      </c>
      <c r="N33" s="5" t="s">
        <v>441</v>
      </c>
      <c r="O33" s="5" t="s">
        <v>436</v>
      </c>
      <c r="P33" s="5" t="s">
        <v>28</v>
      </c>
      <c r="Q33" s="5" t="s">
        <v>469</v>
      </c>
      <c r="R33" s="5" t="s">
        <v>469</v>
      </c>
      <c r="S33" s="5">
        <v>16800</v>
      </c>
      <c r="T33" s="5">
        <v>0</v>
      </c>
      <c r="U33" s="5">
        <v>0</v>
      </c>
      <c r="V33" s="5">
        <v>0</v>
      </c>
      <c r="W33" s="5">
        <v>26800</v>
      </c>
      <c r="X33" s="5" t="s">
        <v>66</v>
      </c>
      <c r="Y33" s="5">
        <v>111.7</v>
      </c>
      <c r="Z33" s="5">
        <v>0</v>
      </c>
      <c r="AA33" s="5">
        <v>240</v>
      </c>
      <c r="AB33" s="5" t="s">
        <v>82</v>
      </c>
      <c r="AC33" s="5" t="s">
        <v>82</v>
      </c>
      <c r="AD33" s="5">
        <v>1830</v>
      </c>
      <c r="AE33" s="5">
        <v>388</v>
      </c>
      <c r="AF33" s="5">
        <v>616</v>
      </c>
      <c r="AG33" s="5">
        <v>10224</v>
      </c>
      <c r="AH33" s="5" t="s">
        <v>70</v>
      </c>
    </row>
    <row r="34" spans="1:34" x14ac:dyDescent="0.2">
      <c r="A34" s="5" t="s">
        <v>434</v>
      </c>
      <c r="B34" s="5" t="s">
        <v>116</v>
      </c>
      <c r="C34" s="5" t="s">
        <v>73</v>
      </c>
      <c r="D34" s="5">
        <v>8.4</v>
      </c>
      <c r="E34" s="5">
        <v>14.2</v>
      </c>
      <c r="F34" s="5">
        <v>19.399999999999999</v>
      </c>
      <c r="G34" s="5">
        <v>32.799999999999997</v>
      </c>
      <c r="H34" s="5">
        <v>710000</v>
      </c>
      <c r="I34" s="5">
        <v>125000</v>
      </c>
      <c r="J34" s="5">
        <v>25000</v>
      </c>
      <c r="K34" s="5">
        <v>105643</v>
      </c>
      <c r="L34" s="5">
        <v>54214</v>
      </c>
      <c r="M34" s="5" t="s">
        <v>69</v>
      </c>
      <c r="N34" s="5" t="s">
        <v>435</v>
      </c>
      <c r="O34" s="5" t="s">
        <v>436</v>
      </c>
      <c r="P34" s="5" t="s">
        <v>28</v>
      </c>
      <c r="Q34" s="5" t="s">
        <v>444</v>
      </c>
      <c r="R34" s="5" t="s">
        <v>444</v>
      </c>
      <c r="S34" s="5">
        <v>34000</v>
      </c>
      <c r="T34" s="5">
        <v>0</v>
      </c>
      <c r="U34" s="5">
        <v>20214</v>
      </c>
      <c r="V34" s="5">
        <v>0</v>
      </c>
      <c r="W34" s="5">
        <v>179214</v>
      </c>
      <c r="X34" s="5">
        <v>118.9</v>
      </c>
      <c r="Y34" s="5">
        <v>200.5</v>
      </c>
      <c r="Z34" s="5">
        <v>6429</v>
      </c>
      <c r="AA34" s="5">
        <v>3811</v>
      </c>
      <c r="AB34" s="5">
        <v>0.6</v>
      </c>
      <c r="AC34" s="5">
        <v>100</v>
      </c>
      <c r="AD34" s="5">
        <v>24600</v>
      </c>
      <c r="AE34" s="5">
        <v>9700</v>
      </c>
      <c r="AF34" s="5">
        <v>0</v>
      </c>
      <c r="AG34" s="5">
        <v>0</v>
      </c>
      <c r="AH34" s="5" t="s">
        <v>70</v>
      </c>
    </row>
    <row r="35" spans="1:34" x14ac:dyDescent="0.2">
      <c r="A35" s="5" t="s">
        <v>450</v>
      </c>
      <c r="B35" s="5" t="s">
        <v>308</v>
      </c>
      <c r="C35" s="5" t="s">
        <v>175</v>
      </c>
      <c r="D35" s="5" t="s">
        <v>451</v>
      </c>
      <c r="E35" s="5" t="s">
        <v>452</v>
      </c>
      <c r="F35" s="5" t="s">
        <v>452</v>
      </c>
      <c r="G35" s="5" t="s">
        <v>452</v>
      </c>
      <c r="H35" s="5">
        <v>0</v>
      </c>
      <c r="I35" s="5">
        <v>5000</v>
      </c>
      <c r="J35" s="5">
        <v>0</v>
      </c>
      <c r="K35" s="5">
        <v>5000</v>
      </c>
      <c r="L35" s="5">
        <v>5000</v>
      </c>
      <c r="M35" s="5" t="s">
        <v>176</v>
      </c>
      <c r="N35" s="5" t="s">
        <v>435</v>
      </c>
      <c r="O35" s="5" t="s">
        <v>436</v>
      </c>
      <c r="P35" s="5" t="s">
        <v>28</v>
      </c>
      <c r="Q35" s="5" t="s">
        <v>470</v>
      </c>
      <c r="R35" s="5" t="s">
        <v>470</v>
      </c>
      <c r="S35" s="5">
        <v>5000</v>
      </c>
      <c r="T35" s="5">
        <v>0</v>
      </c>
      <c r="U35" s="5">
        <v>0</v>
      </c>
      <c r="V35" s="5">
        <v>0</v>
      </c>
      <c r="W35" s="5">
        <v>10000</v>
      </c>
      <c r="X35" s="5" t="s">
        <v>66</v>
      </c>
      <c r="Y35" s="5" t="s">
        <v>66</v>
      </c>
      <c r="Z35" s="5">
        <v>0</v>
      </c>
      <c r="AA35" s="5" t="s">
        <v>66</v>
      </c>
      <c r="AB35" s="5" t="s">
        <v>86</v>
      </c>
      <c r="AC35" s="5" t="s">
        <v>86</v>
      </c>
      <c r="AD35" s="5" t="s">
        <v>66</v>
      </c>
      <c r="AE35" s="5" t="s">
        <v>66</v>
      </c>
      <c r="AF35" s="5" t="s">
        <v>66</v>
      </c>
      <c r="AG35" s="5" t="s">
        <v>66</v>
      </c>
      <c r="AH35" s="5" t="s">
        <v>70</v>
      </c>
    </row>
    <row r="36" spans="1:34" x14ac:dyDescent="0.2">
      <c r="A36" s="5" t="s">
        <v>434</v>
      </c>
      <c r="B36" s="5" t="s">
        <v>250</v>
      </c>
      <c r="C36" s="5" t="s">
        <v>175</v>
      </c>
      <c r="D36" s="5">
        <v>10.9</v>
      </c>
      <c r="E36" s="5">
        <v>16.8</v>
      </c>
      <c r="F36" s="5">
        <v>13</v>
      </c>
      <c r="G36" s="5">
        <v>20</v>
      </c>
      <c r="H36" s="5">
        <v>75000</v>
      </c>
      <c r="I36" s="5">
        <v>90000</v>
      </c>
      <c r="J36" s="5">
        <v>0</v>
      </c>
      <c r="K36" s="5">
        <v>63000</v>
      </c>
      <c r="L36" s="5">
        <v>75475</v>
      </c>
      <c r="M36" s="5" t="s">
        <v>176</v>
      </c>
      <c r="N36" s="5" t="s">
        <v>435</v>
      </c>
      <c r="O36" s="5" t="s">
        <v>436</v>
      </c>
      <c r="P36" s="5" t="s">
        <v>28</v>
      </c>
      <c r="Q36" s="5" t="s">
        <v>444</v>
      </c>
      <c r="R36" s="5" t="s">
        <v>444</v>
      </c>
      <c r="S36" s="5">
        <v>51000</v>
      </c>
      <c r="T36" s="5">
        <v>0</v>
      </c>
      <c r="U36" s="5">
        <v>24475</v>
      </c>
      <c r="V36" s="5">
        <v>0</v>
      </c>
      <c r="W36" s="5">
        <v>165475</v>
      </c>
      <c r="X36" s="5">
        <v>23.8</v>
      </c>
      <c r="Y36" s="5">
        <v>36.799999999999997</v>
      </c>
      <c r="Z36" s="5">
        <v>6948</v>
      </c>
      <c r="AA36" s="5">
        <v>4501</v>
      </c>
      <c r="AB36" s="5">
        <v>0.6</v>
      </c>
      <c r="AC36" s="5">
        <v>100</v>
      </c>
      <c r="AD36" s="5">
        <v>28188</v>
      </c>
      <c r="AE36" s="5">
        <v>7140</v>
      </c>
      <c r="AF36" s="5">
        <v>14500</v>
      </c>
      <c r="AG36" s="5">
        <v>115486</v>
      </c>
      <c r="AH36" s="5" t="s">
        <v>70</v>
      </c>
    </row>
    <row r="37" spans="1:34" x14ac:dyDescent="0.2">
      <c r="A37" s="5" t="s">
        <v>450</v>
      </c>
      <c r="B37" s="5" t="s">
        <v>182</v>
      </c>
      <c r="C37" s="5" t="s">
        <v>183</v>
      </c>
      <c r="D37" s="5" t="s">
        <v>451</v>
      </c>
      <c r="E37" s="5" t="s">
        <v>452</v>
      </c>
      <c r="F37" s="5" t="s">
        <v>452</v>
      </c>
      <c r="G37" s="5" t="s">
        <v>452</v>
      </c>
      <c r="H37" s="5">
        <v>0</v>
      </c>
      <c r="I37" s="5">
        <v>0</v>
      </c>
      <c r="J37" s="5">
        <v>0</v>
      </c>
      <c r="K37" s="5">
        <v>500</v>
      </c>
      <c r="L37" s="5">
        <v>500</v>
      </c>
      <c r="M37" s="5" t="s">
        <v>69</v>
      </c>
      <c r="N37" s="5" t="s">
        <v>435</v>
      </c>
      <c r="O37" s="5" t="s">
        <v>471</v>
      </c>
      <c r="P37" s="5" t="s">
        <v>437</v>
      </c>
      <c r="Q37" s="5" t="s">
        <v>472</v>
      </c>
      <c r="R37" s="5" t="s">
        <v>472</v>
      </c>
      <c r="S37" s="5">
        <v>500</v>
      </c>
      <c r="T37" s="5">
        <v>0</v>
      </c>
      <c r="U37" s="5">
        <v>0</v>
      </c>
      <c r="V37" s="5">
        <v>0</v>
      </c>
      <c r="W37" s="5">
        <v>500</v>
      </c>
      <c r="X37" s="5" t="s">
        <v>66</v>
      </c>
      <c r="Y37" s="5" t="s">
        <v>66</v>
      </c>
      <c r="Z37" s="5">
        <v>0</v>
      </c>
      <c r="AA37" s="5" t="s">
        <v>66</v>
      </c>
      <c r="AB37" s="5" t="s">
        <v>86</v>
      </c>
      <c r="AC37" s="5" t="s">
        <v>86</v>
      </c>
      <c r="AD37" s="5" t="s">
        <v>66</v>
      </c>
      <c r="AE37" s="5" t="s">
        <v>66</v>
      </c>
      <c r="AF37" s="5" t="s">
        <v>66</v>
      </c>
      <c r="AG37" s="5" t="s">
        <v>66</v>
      </c>
      <c r="AH37" s="5" t="s">
        <v>70</v>
      </c>
    </row>
    <row r="38" spans="1:34" x14ac:dyDescent="0.2">
      <c r="A38" s="5" t="s">
        <v>434</v>
      </c>
      <c r="B38" s="5" t="s">
        <v>112</v>
      </c>
      <c r="C38" s="5" t="s">
        <v>73</v>
      </c>
      <c r="D38" s="5">
        <v>29.4</v>
      </c>
      <c r="E38" s="5">
        <v>28.4</v>
      </c>
      <c r="F38" s="5">
        <v>44.7</v>
      </c>
      <c r="G38" s="5">
        <v>43.2</v>
      </c>
      <c r="H38" s="5">
        <v>172500</v>
      </c>
      <c r="I38" s="5">
        <v>130000</v>
      </c>
      <c r="J38" s="5">
        <v>55000</v>
      </c>
      <c r="K38" s="5">
        <v>68049</v>
      </c>
      <c r="L38" s="5">
        <v>85549</v>
      </c>
      <c r="M38" s="5" t="s">
        <v>69</v>
      </c>
      <c r="N38" s="5" t="s">
        <v>435</v>
      </c>
      <c r="O38" s="5" t="s">
        <v>436</v>
      </c>
      <c r="P38" s="5" t="s">
        <v>28</v>
      </c>
      <c r="Q38" s="5" t="s">
        <v>457</v>
      </c>
      <c r="R38" s="5" t="s">
        <v>457</v>
      </c>
      <c r="S38" s="5">
        <v>74700</v>
      </c>
      <c r="T38" s="5">
        <v>0</v>
      </c>
      <c r="U38" s="5">
        <v>10849</v>
      </c>
      <c r="V38" s="5">
        <v>0</v>
      </c>
      <c r="W38" s="5">
        <v>215549</v>
      </c>
      <c r="X38" s="5">
        <v>74.099999999999994</v>
      </c>
      <c r="Y38" s="5">
        <v>71.599999999999994</v>
      </c>
      <c r="Z38" s="5">
        <v>2910</v>
      </c>
      <c r="AA38" s="5">
        <v>3011</v>
      </c>
      <c r="AB38" s="5">
        <v>1</v>
      </c>
      <c r="AC38" s="5">
        <v>100</v>
      </c>
      <c r="AD38" s="5">
        <v>11340</v>
      </c>
      <c r="AE38" s="5">
        <v>13800</v>
      </c>
      <c r="AF38" s="5">
        <v>8000</v>
      </c>
      <c r="AG38" s="5">
        <v>22840</v>
      </c>
      <c r="AH38" s="5" t="s">
        <v>70</v>
      </c>
    </row>
    <row r="39" spans="1:34" x14ac:dyDescent="0.2">
      <c r="A39" s="5" t="s">
        <v>434</v>
      </c>
      <c r="B39" s="5" t="s">
        <v>262</v>
      </c>
      <c r="C39" s="5" t="s">
        <v>175</v>
      </c>
      <c r="D39" s="5">
        <v>60.2</v>
      </c>
      <c r="E39" s="5">
        <v>24.8</v>
      </c>
      <c r="F39" s="5">
        <v>73</v>
      </c>
      <c r="G39" s="5">
        <v>30.1</v>
      </c>
      <c r="H39" s="5">
        <v>20000</v>
      </c>
      <c r="I39" s="5">
        <v>20000</v>
      </c>
      <c r="J39" s="5">
        <v>10000</v>
      </c>
      <c r="K39" s="5">
        <v>5000</v>
      </c>
      <c r="L39" s="5">
        <v>16486</v>
      </c>
      <c r="M39" s="5" t="s">
        <v>176</v>
      </c>
      <c r="N39" s="5" t="s">
        <v>435</v>
      </c>
      <c r="O39" s="5" t="s">
        <v>436</v>
      </c>
      <c r="P39" s="5" t="s">
        <v>28</v>
      </c>
      <c r="Q39" s="5" t="s">
        <v>466</v>
      </c>
      <c r="R39" s="5" t="s">
        <v>466</v>
      </c>
      <c r="S39" s="5">
        <v>10000</v>
      </c>
      <c r="T39" s="5">
        <v>0</v>
      </c>
      <c r="U39" s="5">
        <v>6486</v>
      </c>
      <c r="V39" s="5">
        <v>0</v>
      </c>
      <c r="W39" s="5">
        <v>36486</v>
      </c>
      <c r="X39" s="5">
        <v>133.19999999999999</v>
      </c>
      <c r="Y39" s="5">
        <v>54.9</v>
      </c>
      <c r="Z39" s="5">
        <v>274</v>
      </c>
      <c r="AA39" s="5">
        <v>664</v>
      </c>
      <c r="AB39" s="5">
        <v>2.4</v>
      </c>
      <c r="AC39" s="5">
        <v>150</v>
      </c>
      <c r="AD39" s="5">
        <v>1980</v>
      </c>
      <c r="AE39" s="5">
        <v>4000</v>
      </c>
      <c r="AF39" s="5">
        <v>0</v>
      </c>
      <c r="AG39" s="5">
        <v>1044</v>
      </c>
      <c r="AH39" s="5" t="s">
        <v>70</v>
      </c>
    </row>
    <row r="40" spans="1:34" x14ac:dyDescent="0.2">
      <c r="A40" s="5" t="s">
        <v>434</v>
      </c>
      <c r="B40" s="5" t="s">
        <v>106</v>
      </c>
      <c r="C40" s="5" t="s">
        <v>73</v>
      </c>
      <c r="D40" s="5">
        <v>46.8</v>
      </c>
      <c r="E40" s="5">
        <v>9.6999999999999993</v>
      </c>
      <c r="F40" s="5">
        <v>143.5</v>
      </c>
      <c r="G40" s="5">
        <v>29.8</v>
      </c>
      <c r="H40" s="5">
        <v>328000</v>
      </c>
      <c r="I40" s="5">
        <v>71200</v>
      </c>
      <c r="J40" s="5">
        <v>71200</v>
      </c>
      <c r="K40" s="5">
        <v>1865</v>
      </c>
      <c r="L40" s="5">
        <v>23229</v>
      </c>
      <c r="M40" s="5" t="s">
        <v>69</v>
      </c>
      <c r="N40" s="5" t="s">
        <v>435</v>
      </c>
      <c r="O40" s="5" t="s">
        <v>436</v>
      </c>
      <c r="P40" s="5" t="s">
        <v>28</v>
      </c>
      <c r="Q40" s="5" t="s">
        <v>444</v>
      </c>
      <c r="R40" s="5" t="s">
        <v>444</v>
      </c>
      <c r="S40" s="5">
        <v>4800</v>
      </c>
      <c r="T40" s="5">
        <v>0</v>
      </c>
      <c r="U40" s="5">
        <v>18429</v>
      </c>
      <c r="V40" s="5">
        <v>0</v>
      </c>
      <c r="W40" s="5">
        <v>94429</v>
      </c>
      <c r="X40" s="5">
        <v>640.4</v>
      </c>
      <c r="Y40" s="5">
        <v>132.69999999999999</v>
      </c>
      <c r="Z40" s="5">
        <v>496</v>
      </c>
      <c r="AA40" s="5">
        <v>2393</v>
      </c>
      <c r="AB40" s="5">
        <v>4.8</v>
      </c>
      <c r="AC40" s="5">
        <v>150</v>
      </c>
      <c r="AD40" s="5">
        <v>10128</v>
      </c>
      <c r="AE40" s="5">
        <v>6480</v>
      </c>
      <c r="AF40" s="5">
        <v>4932</v>
      </c>
      <c r="AG40" s="5">
        <v>612</v>
      </c>
      <c r="AH40" s="5" t="s">
        <v>70</v>
      </c>
    </row>
    <row r="41" spans="1:34" x14ac:dyDescent="0.2">
      <c r="A41" s="5" t="s">
        <v>434</v>
      </c>
      <c r="B41" s="5" t="s">
        <v>103</v>
      </c>
      <c r="C41" s="5" t="s">
        <v>73</v>
      </c>
      <c r="D41" s="5">
        <v>38.299999999999997</v>
      </c>
      <c r="E41" s="5">
        <v>40.299999999999997</v>
      </c>
      <c r="F41" s="5">
        <v>15.7</v>
      </c>
      <c r="G41" s="5">
        <v>16.5</v>
      </c>
      <c r="H41" s="5">
        <v>930000</v>
      </c>
      <c r="I41" s="5">
        <v>39000</v>
      </c>
      <c r="J41" s="5">
        <v>39000</v>
      </c>
      <c r="K41" s="5">
        <v>110278</v>
      </c>
      <c r="L41" s="5">
        <v>95154</v>
      </c>
      <c r="M41" s="5" t="s">
        <v>69</v>
      </c>
      <c r="N41" s="5" t="s">
        <v>435</v>
      </c>
      <c r="O41" s="5" t="s">
        <v>436</v>
      </c>
      <c r="P41" s="5" t="s">
        <v>28</v>
      </c>
      <c r="Q41" s="5" t="s">
        <v>457</v>
      </c>
      <c r="R41" s="5" t="s">
        <v>457</v>
      </c>
      <c r="S41" s="5">
        <v>60000</v>
      </c>
      <c r="T41" s="5">
        <v>6000</v>
      </c>
      <c r="U41" s="5">
        <v>29154</v>
      </c>
      <c r="V41" s="5">
        <v>0</v>
      </c>
      <c r="W41" s="5">
        <v>134154</v>
      </c>
      <c r="X41" s="5">
        <v>412.4</v>
      </c>
      <c r="Y41" s="5">
        <v>434.6</v>
      </c>
      <c r="Z41" s="5">
        <v>2486</v>
      </c>
      <c r="AA41" s="5">
        <v>2359</v>
      </c>
      <c r="AB41" s="5">
        <v>0.9</v>
      </c>
      <c r="AC41" s="5">
        <v>100</v>
      </c>
      <c r="AD41" s="5">
        <v>720</v>
      </c>
      <c r="AE41" s="5">
        <v>14115</v>
      </c>
      <c r="AF41" s="5">
        <v>7000</v>
      </c>
      <c r="AG41" s="5">
        <v>0</v>
      </c>
      <c r="AH41" s="5" t="s">
        <v>70</v>
      </c>
    </row>
    <row r="42" spans="1:34" x14ac:dyDescent="0.2">
      <c r="A42" s="5" t="s">
        <v>434</v>
      </c>
      <c r="B42" s="5" t="s">
        <v>119</v>
      </c>
      <c r="C42" s="5" t="s">
        <v>73</v>
      </c>
      <c r="D42" s="5">
        <v>36.1</v>
      </c>
      <c r="E42" s="5">
        <v>12.1</v>
      </c>
      <c r="F42" s="5">
        <v>180.5</v>
      </c>
      <c r="G42" s="5">
        <v>60.5</v>
      </c>
      <c r="H42" s="5">
        <v>282500</v>
      </c>
      <c r="I42" s="5">
        <v>282500</v>
      </c>
      <c r="J42" s="5">
        <v>92500</v>
      </c>
      <c r="K42" s="5">
        <v>107500</v>
      </c>
      <c r="L42" s="5">
        <v>56473</v>
      </c>
      <c r="M42" s="5" t="s">
        <v>69</v>
      </c>
      <c r="N42" s="5" t="s">
        <v>435</v>
      </c>
      <c r="O42" s="5" t="s">
        <v>436</v>
      </c>
      <c r="P42" s="5" t="s">
        <v>28</v>
      </c>
      <c r="Q42" s="5" t="s">
        <v>459</v>
      </c>
      <c r="R42" s="5" t="s">
        <v>459</v>
      </c>
      <c r="S42" s="5">
        <v>42500</v>
      </c>
      <c r="T42" s="5">
        <v>0</v>
      </c>
      <c r="U42" s="5">
        <v>13973</v>
      </c>
      <c r="V42" s="5">
        <v>0</v>
      </c>
      <c r="W42" s="5">
        <v>338973</v>
      </c>
      <c r="X42" s="5">
        <v>216.6</v>
      </c>
      <c r="Y42" s="5">
        <v>72.599999999999994</v>
      </c>
      <c r="Z42" s="5">
        <v>1565</v>
      </c>
      <c r="AA42" s="5">
        <v>4667</v>
      </c>
      <c r="AB42" s="5">
        <v>3</v>
      </c>
      <c r="AC42" s="5">
        <v>150</v>
      </c>
      <c r="AD42" s="5">
        <v>0</v>
      </c>
      <c r="AE42" s="5">
        <v>30000</v>
      </c>
      <c r="AF42" s="5">
        <v>12000</v>
      </c>
      <c r="AG42" s="5">
        <v>24000</v>
      </c>
      <c r="AH42" s="5" t="s">
        <v>70</v>
      </c>
    </row>
    <row r="43" spans="1:34" x14ac:dyDescent="0.2">
      <c r="A43" s="5" t="s">
        <v>468</v>
      </c>
      <c r="B43" s="5" t="s">
        <v>90</v>
      </c>
      <c r="C43" s="5" t="s">
        <v>73</v>
      </c>
      <c r="D43" s="5" t="s">
        <v>451</v>
      </c>
      <c r="E43" s="5">
        <v>141.9</v>
      </c>
      <c r="F43" s="5" t="s">
        <v>452</v>
      </c>
      <c r="G43" s="5">
        <v>229.7</v>
      </c>
      <c r="H43" s="5">
        <v>144000</v>
      </c>
      <c r="I43" s="5">
        <v>102000</v>
      </c>
      <c r="J43" s="5">
        <v>0</v>
      </c>
      <c r="K43" s="5">
        <v>54000</v>
      </c>
      <c r="L43" s="5">
        <v>63000</v>
      </c>
      <c r="M43" s="5" t="s">
        <v>69</v>
      </c>
      <c r="N43" s="5" t="s">
        <v>441</v>
      </c>
      <c r="O43" s="5" t="s">
        <v>436</v>
      </c>
      <c r="P43" s="5" t="s">
        <v>28</v>
      </c>
      <c r="Q43" s="5" t="s">
        <v>473</v>
      </c>
      <c r="R43" s="5" t="s">
        <v>473</v>
      </c>
      <c r="S43" s="5">
        <v>54000</v>
      </c>
      <c r="T43" s="5">
        <v>0</v>
      </c>
      <c r="U43" s="5">
        <v>9000</v>
      </c>
      <c r="V43" s="5">
        <v>0</v>
      </c>
      <c r="W43" s="5">
        <v>165000</v>
      </c>
      <c r="X43" s="5" t="s">
        <v>66</v>
      </c>
      <c r="Y43" s="5">
        <v>466.2</v>
      </c>
      <c r="Z43" s="5">
        <v>0</v>
      </c>
      <c r="AA43" s="5">
        <v>444</v>
      </c>
      <c r="AB43" s="5" t="s">
        <v>82</v>
      </c>
      <c r="AC43" s="5" t="s">
        <v>82</v>
      </c>
      <c r="AD43" s="5">
        <v>0</v>
      </c>
      <c r="AE43" s="5">
        <v>0</v>
      </c>
      <c r="AF43" s="5">
        <v>4000</v>
      </c>
      <c r="AG43" s="5">
        <v>4000</v>
      </c>
      <c r="AH43" s="5" t="s">
        <v>70</v>
      </c>
    </row>
    <row r="44" spans="1:34" x14ac:dyDescent="0.2">
      <c r="A44" s="5" t="s">
        <v>434</v>
      </c>
      <c r="B44" s="5" t="s">
        <v>136</v>
      </c>
      <c r="C44" s="5" t="s">
        <v>73</v>
      </c>
      <c r="D44" s="5">
        <v>39.5</v>
      </c>
      <c r="E44" s="5">
        <v>220.9</v>
      </c>
      <c r="F44" s="5">
        <v>32</v>
      </c>
      <c r="G44" s="5">
        <v>179.1</v>
      </c>
      <c r="H44" s="5">
        <v>81000</v>
      </c>
      <c r="I44" s="5">
        <v>12000</v>
      </c>
      <c r="J44" s="5">
        <v>12000</v>
      </c>
      <c r="K44" s="5">
        <v>14800</v>
      </c>
      <c r="L44" s="5">
        <v>14800</v>
      </c>
      <c r="M44" s="5" t="s">
        <v>69</v>
      </c>
      <c r="N44" s="5" t="s">
        <v>441</v>
      </c>
      <c r="O44" s="5" t="s">
        <v>436</v>
      </c>
      <c r="P44" s="5" t="s">
        <v>28</v>
      </c>
      <c r="Q44" s="5" t="s">
        <v>474</v>
      </c>
      <c r="R44" s="5" t="s">
        <v>474</v>
      </c>
      <c r="S44" s="5">
        <v>14800</v>
      </c>
      <c r="T44" s="5">
        <v>0</v>
      </c>
      <c r="U44" s="5">
        <v>0</v>
      </c>
      <c r="V44" s="5">
        <v>0</v>
      </c>
      <c r="W44" s="5">
        <v>26800</v>
      </c>
      <c r="X44" s="5">
        <v>255.5</v>
      </c>
      <c r="Y44" s="5">
        <v>1429.9</v>
      </c>
      <c r="Z44" s="5">
        <v>375</v>
      </c>
      <c r="AA44" s="5">
        <v>67</v>
      </c>
      <c r="AB44" s="5">
        <v>0.2</v>
      </c>
      <c r="AC44" s="5">
        <v>50</v>
      </c>
      <c r="AD44" s="5">
        <v>1200</v>
      </c>
      <c r="AE44" s="5">
        <v>600</v>
      </c>
      <c r="AF44" s="5">
        <v>0</v>
      </c>
      <c r="AG44" s="5">
        <v>600</v>
      </c>
      <c r="AH44" s="5" t="s">
        <v>70</v>
      </c>
    </row>
    <row r="45" spans="1:34" x14ac:dyDescent="0.2">
      <c r="A45" s="5" t="s">
        <v>434</v>
      </c>
      <c r="B45" s="5" t="s">
        <v>75</v>
      </c>
      <c r="C45" s="5" t="s">
        <v>73</v>
      </c>
      <c r="D45" s="5">
        <v>61.3</v>
      </c>
      <c r="E45" s="5">
        <v>82.8</v>
      </c>
      <c r="F45" s="5">
        <v>44.9</v>
      </c>
      <c r="G45" s="5">
        <v>60.7</v>
      </c>
      <c r="H45" s="5">
        <v>150000</v>
      </c>
      <c r="I45" s="5">
        <v>66000</v>
      </c>
      <c r="J45" s="5">
        <v>66000</v>
      </c>
      <c r="K45" s="5">
        <v>67701</v>
      </c>
      <c r="L45" s="5">
        <v>90066</v>
      </c>
      <c r="M45" s="5" t="s">
        <v>69</v>
      </c>
      <c r="N45" s="5" t="s">
        <v>435</v>
      </c>
      <c r="O45" s="5" t="s">
        <v>436</v>
      </c>
      <c r="P45" s="5" t="s">
        <v>28</v>
      </c>
      <c r="Q45" s="5" t="s">
        <v>454</v>
      </c>
      <c r="R45" s="5" t="s">
        <v>454</v>
      </c>
      <c r="S45" s="5">
        <v>69000</v>
      </c>
      <c r="T45" s="5">
        <v>0</v>
      </c>
      <c r="U45" s="5">
        <v>21066</v>
      </c>
      <c r="V45" s="5">
        <v>0</v>
      </c>
      <c r="W45" s="5">
        <v>156066</v>
      </c>
      <c r="X45" s="5">
        <v>142.9</v>
      </c>
      <c r="Y45" s="5">
        <v>193.1</v>
      </c>
      <c r="Z45" s="5">
        <v>1470</v>
      </c>
      <c r="AA45" s="5">
        <v>1088</v>
      </c>
      <c r="AB45" s="5">
        <v>0.7</v>
      </c>
      <c r="AC45" s="5">
        <v>100</v>
      </c>
      <c r="AD45" s="5">
        <v>6140</v>
      </c>
      <c r="AE45" s="5">
        <v>1049</v>
      </c>
      <c r="AF45" s="5">
        <v>3598</v>
      </c>
      <c r="AG45" s="5">
        <v>540</v>
      </c>
      <c r="AH45" s="5" t="s">
        <v>70</v>
      </c>
    </row>
    <row r="46" spans="1:34" x14ac:dyDescent="0.2">
      <c r="A46" s="5" t="s">
        <v>434</v>
      </c>
      <c r="B46" s="5" t="s">
        <v>96</v>
      </c>
      <c r="C46" s="5" t="s">
        <v>73</v>
      </c>
      <c r="D46" s="5">
        <v>8.6999999999999993</v>
      </c>
      <c r="E46" s="5">
        <v>14.8</v>
      </c>
      <c r="F46" s="5">
        <v>31.3</v>
      </c>
      <c r="G46" s="5">
        <v>53.1</v>
      </c>
      <c r="H46" s="5">
        <v>321000</v>
      </c>
      <c r="I46" s="5">
        <v>129000</v>
      </c>
      <c r="J46" s="5">
        <v>0</v>
      </c>
      <c r="K46" s="5">
        <v>42000</v>
      </c>
      <c r="L46" s="5">
        <v>36000</v>
      </c>
      <c r="M46" s="5" t="s">
        <v>69</v>
      </c>
      <c r="N46" s="5" t="s">
        <v>435</v>
      </c>
      <c r="O46" s="5" t="s">
        <v>436</v>
      </c>
      <c r="P46" s="5" t="s">
        <v>28</v>
      </c>
      <c r="Q46" s="5" t="s">
        <v>457</v>
      </c>
      <c r="R46" s="5" t="s">
        <v>457</v>
      </c>
      <c r="S46" s="5">
        <v>36000</v>
      </c>
      <c r="T46" s="5">
        <v>0</v>
      </c>
      <c r="U46" s="5">
        <v>0</v>
      </c>
      <c r="V46" s="5">
        <v>0</v>
      </c>
      <c r="W46" s="5">
        <v>165000</v>
      </c>
      <c r="X46" s="5">
        <v>83.6</v>
      </c>
      <c r="Y46" s="5">
        <v>142</v>
      </c>
      <c r="Z46" s="5">
        <v>4125</v>
      </c>
      <c r="AA46" s="5">
        <v>2430</v>
      </c>
      <c r="AB46" s="5">
        <v>0.6</v>
      </c>
      <c r="AC46" s="5">
        <v>100</v>
      </c>
      <c r="AD46" s="5">
        <v>10972</v>
      </c>
      <c r="AE46" s="5">
        <v>17032</v>
      </c>
      <c r="AF46" s="5">
        <v>1866</v>
      </c>
      <c r="AG46" s="5">
        <v>24836</v>
      </c>
      <c r="AH46" s="5" t="s">
        <v>70</v>
      </c>
    </row>
    <row r="47" spans="1:34" x14ac:dyDescent="0.2">
      <c r="A47" s="5" t="s">
        <v>450</v>
      </c>
      <c r="B47" s="5" t="s">
        <v>155</v>
      </c>
      <c r="C47" s="5" t="s">
        <v>73</v>
      </c>
      <c r="D47" s="5" t="s">
        <v>451</v>
      </c>
      <c r="E47" s="5" t="s">
        <v>452</v>
      </c>
      <c r="F47" s="5" t="s">
        <v>452</v>
      </c>
      <c r="G47" s="5" t="s">
        <v>452</v>
      </c>
      <c r="H47" s="5">
        <v>0</v>
      </c>
      <c r="I47" s="5">
        <v>0</v>
      </c>
      <c r="J47" s="5">
        <v>0</v>
      </c>
      <c r="K47" s="5">
        <v>50</v>
      </c>
      <c r="L47" s="5">
        <v>5053</v>
      </c>
      <c r="M47" s="5" t="s">
        <v>69</v>
      </c>
      <c r="N47" s="5" t="s">
        <v>435</v>
      </c>
      <c r="O47" s="5" t="s">
        <v>475</v>
      </c>
      <c r="P47" s="5" t="s">
        <v>28</v>
      </c>
      <c r="Q47" s="5" t="s">
        <v>476</v>
      </c>
      <c r="R47" s="5" t="s">
        <v>476</v>
      </c>
      <c r="S47" s="5">
        <v>0</v>
      </c>
      <c r="T47" s="5">
        <v>0</v>
      </c>
      <c r="U47" s="5">
        <v>5053</v>
      </c>
      <c r="V47" s="5">
        <v>0</v>
      </c>
      <c r="W47" s="5">
        <v>5053</v>
      </c>
      <c r="X47" s="5" t="s">
        <v>66</v>
      </c>
      <c r="Y47" s="5" t="s">
        <v>66</v>
      </c>
      <c r="Z47" s="5">
        <v>0</v>
      </c>
      <c r="AA47" s="5">
        <v>0</v>
      </c>
      <c r="AB47" s="5" t="s">
        <v>86</v>
      </c>
      <c r="AC47" s="5" t="s">
        <v>86</v>
      </c>
      <c r="AD47" s="5">
        <v>0</v>
      </c>
      <c r="AE47" s="5">
        <v>0</v>
      </c>
      <c r="AF47" s="5">
        <v>0</v>
      </c>
      <c r="AG47" s="5">
        <v>0</v>
      </c>
      <c r="AH47" s="5" t="s">
        <v>70</v>
      </c>
    </row>
    <row r="48" spans="1:34" x14ac:dyDescent="0.2">
      <c r="A48" s="5" t="s">
        <v>434</v>
      </c>
      <c r="B48" s="5" t="s">
        <v>87</v>
      </c>
      <c r="C48" s="5" t="s">
        <v>73</v>
      </c>
      <c r="D48" s="5">
        <v>44</v>
      </c>
      <c r="E48" s="5">
        <v>12.7</v>
      </c>
      <c r="F48" s="5">
        <v>200</v>
      </c>
      <c r="G48" s="5">
        <v>57.6</v>
      </c>
      <c r="H48" s="5">
        <v>270000</v>
      </c>
      <c r="I48" s="5">
        <v>150000</v>
      </c>
      <c r="J48" s="5">
        <v>69000</v>
      </c>
      <c r="K48" s="5">
        <v>48000</v>
      </c>
      <c r="L48" s="5">
        <v>33000</v>
      </c>
      <c r="M48" s="5" t="s">
        <v>69</v>
      </c>
      <c r="N48" s="5" t="s">
        <v>435</v>
      </c>
      <c r="O48" s="5" t="s">
        <v>436</v>
      </c>
      <c r="P48" s="5" t="s">
        <v>28</v>
      </c>
      <c r="Q48" s="5" t="s">
        <v>454</v>
      </c>
      <c r="R48" s="5" t="s">
        <v>454</v>
      </c>
      <c r="S48" s="5">
        <v>33000</v>
      </c>
      <c r="T48" s="5">
        <v>0</v>
      </c>
      <c r="U48" s="5">
        <v>0</v>
      </c>
      <c r="V48" s="5">
        <v>0</v>
      </c>
      <c r="W48" s="5">
        <v>183000</v>
      </c>
      <c r="X48" s="5">
        <v>404</v>
      </c>
      <c r="Y48" s="5">
        <v>116.3</v>
      </c>
      <c r="Z48" s="5">
        <v>750</v>
      </c>
      <c r="AA48" s="5">
        <v>2605</v>
      </c>
      <c r="AB48" s="5">
        <v>3.5</v>
      </c>
      <c r="AC48" s="5">
        <v>150</v>
      </c>
      <c r="AD48" s="5">
        <v>7811</v>
      </c>
      <c r="AE48" s="5">
        <v>15200</v>
      </c>
      <c r="AF48" s="5">
        <v>1762</v>
      </c>
      <c r="AG48" s="5">
        <v>8206</v>
      </c>
      <c r="AH48" s="5" t="s">
        <v>70</v>
      </c>
    </row>
    <row r="49" spans="1:34" x14ac:dyDescent="0.2">
      <c r="A49" s="5" t="s">
        <v>450</v>
      </c>
      <c r="B49" s="5" t="s">
        <v>304</v>
      </c>
      <c r="C49" s="5" t="s">
        <v>175</v>
      </c>
      <c r="D49" s="5" t="s">
        <v>451</v>
      </c>
      <c r="E49" s="5" t="s">
        <v>452</v>
      </c>
      <c r="F49" s="5" t="s">
        <v>452</v>
      </c>
      <c r="G49" s="5" t="s">
        <v>452</v>
      </c>
      <c r="H49" s="5">
        <v>0</v>
      </c>
      <c r="I49" s="5">
        <v>0</v>
      </c>
      <c r="J49" s="5">
        <v>0</v>
      </c>
      <c r="K49" s="5">
        <v>5000</v>
      </c>
      <c r="L49" s="5">
        <v>5000</v>
      </c>
      <c r="M49" s="5" t="s">
        <v>176</v>
      </c>
      <c r="N49" s="5" t="s">
        <v>435</v>
      </c>
      <c r="O49" s="5" t="s">
        <v>436</v>
      </c>
      <c r="P49" s="5" t="s">
        <v>28</v>
      </c>
      <c r="Q49" s="5" t="s">
        <v>477</v>
      </c>
      <c r="R49" s="5" t="s">
        <v>477</v>
      </c>
      <c r="S49" s="5">
        <v>5000</v>
      </c>
      <c r="T49" s="5">
        <v>0</v>
      </c>
      <c r="U49" s="5">
        <v>0</v>
      </c>
      <c r="V49" s="5">
        <v>0</v>
      </c>
      <c r="W49" s="5">
        <v>5000</v>
      </c>
      <c r="X49" s="5" t="s">
        <v>66</v>
      </c>
      <c r="Y49" s="5" t="s">
        <v>66</v>
      </c>
      <c r="Z49" s="5">
        <v>0</v>
      </c>
      <c r="AA49" s="5" t="s">
        <v>66</v>
      </c>
      <c r="AB49" s="5" t="s">
        <v>86</v>
      </c>
      <c r="AC49" s="5" t="s">
        <v>86</v>
      </c>
      <c r="AD49" s="5" t="s">
        <v>66</v>
      </c>
      <c r="AE49" s="5" t="s">
        <v>66</v>
      </c>
      <c r="AF49" s="5" t="s">
        <v>66</v>
      </c>
      <c r="AG49" s="5" t="s">
        <v>66</v>
      </c>
      <c r="AH49" s="5" t="s">
        <v>70</v>
      </c>
    </row>
    <row r="50" spans="1:34" x14ac:dyDescent="0.2">
      <c r="A50" s="5" t="s">
        <v>434</v>
      </c>
      <c r="B50" s="5" t="s">
        <v>74</v>
      </c>
      <c r="C50" s="5" t="s">
        <v>73</v>
      </c>
      <c r="D50" s="5">
        <v>18.7</v>
      </c>
      <c r="E50" s="5">
        <v>34.4</v>
      </c>
      <c r="F50" s="5">
        <v>22.7</v>
      </c>
      <c r="G50" s="5">
        <v>41.8</v>
      </c>
      <c r="H50" s="5">
        <v>369000</v>
      </c>
      <c r="I50" s="5">
        <v>102000</v>
      </c>
      <c r="J50" s="5">
        <v>30000</v>
      </c>
      <c r="K50" s="5">
        <v>21000</v>
      </c>
      <c r="L50" s="5">
        <v>84000</v>
      </c>
      <c r="M50" s="5" t="s">
        <v>69</v>
      </c>
      <c r="N50" s="5" t="s">
        <v>435</v>
      </c>
      <c r="O50" s="5" t="s">
        <v>436</v>
      </c>
      <c r="P50" s="5" t="s">
        <v>28</v>
      </c>
      <c r="Q50" s="5" t="s">
        <v>457</v>
      </c>
      <c r="R50" s="5" t="s">
        <v>457</v>
      </c>
      <c r="S50" s="5">
        <v>63000</v>
      </c>
      <c r="T50" s="5">
        <v>21000</v>
      </c>
      <c r="U50" s="5">
        <v>0</v>
      </c>
      <c r="V50" s="5">
        <v>0</v>
      </c>
      <c r="W50" s="5">
        <v>186000</v>
      </c>
      <c r="X50" s="5">
        <v>80</v>
      </c>
      <c r="Y50" s="5">
        <v>147.6</v>
      </c>
      <c r="Z50" s="5">
        <v>4500</v>
      </c>
      <c r="AA50" s="5">
        <v>2439</v>
      </c>
      <c r="AB50" s="5">
        <v>0.5</v>
      </c>
      <c r="AC50" s="5">
        <v>100</v>
      </c>
      <c r="AD50" s="5">
        <v>7307</v>
      </c>
      <c r="AE50" s="5">
        <v>12635</v>
      </c>
      <c r="AF50" s="5">
        <v>2305</v>
      </c>
      <c r="AG50" s="5">
        <v>4810</v>
      </c>
      <c r="AH50" s="5" t="s">
        <v>70</v>
      </c>
    </row>
    <row r="51" spans="1:34" x14ac:dyDescent="0.2">
      <c r="A51" s="5" t="s">
        <v>434</v>
      </c>
      <c r="B51" s="5" t="s">
        <v>225</v>
      </c>
      <c r="C51" s="5" t="s">
        <v>175</v>
      </c>
      <c r="D51" s="5">
        <v>90.2</v>
      </c>
      <c r="E51" s="5">
        <v>20.6</v>
      </c>
      <c r="F51" s="5">
        <v>61</v>
      </c>
      <c r="G51" s="5">
        <v>13.9</v>
      </c>
      <c r="H51" s="5">
        <v>5000</v>
      </c>
      <c r="I51" s="5">
        <v>5000</v>
      </c>
      <c r="J51" s="5">
        <v>0</v>
      </c>
      <c r="K51" s="5">
        <v>7400</v>
      </c>
      <c r="L51" s="5">
        <v>7400</v>
      </c>
      <c r="M51" s="5" t="s">
        <v>176</v>
      </c>
      <c r="N51" s="5" t="s">
        <v>435</v>
      </c>
      <c r="O51" s="5" t="s">
        <v>436</v>
      </c>
      <c r="P51" s="5" t="s">
        <v>28</v>
      </c>
      <c r="Q51" s="5" t="s">
        <v>462</v>
      </c>
      <c r="R51" s="5" t="s">
        <v>462</v>
      </c>
      <c r="S51" s="5">
        <v>7400</v>
      </c>
      <c r="T51" s="5">
        <v>0</v>
      </c>
      <c r="U51" s="5">
        <v>0</v>
      </c>
      <c r="V51" s="5">
        <v>0</v>
      </c>
      <c r="W51" s="5">
        <v>12400</v>
      </c>
      <c r="X51" s="5">
        <v>151.19999999999999</v>
      </c>
      <c r="Y51" s="5">
        <v>34.4</v>
      </c>
      <c r="Z51" s="5">
        <v>82</v>
      </c>
      <c r="AA51" s="5">
        <v>360</v>
      </c>
      <c r="AB51" s="5">
        <v>4.4000000000000004</v>
      </c>
      <c r="AC51" s="5">
        <v>150</v>
      </c>
      <c r="AD51" s="5">
        <v>460</v>
      </c>
      <c r="AE51" s="5">
        <v>778</v>
      </c>
      <c r="AF51" s="5">
        <v>2000</v>
      </c>
      <c r="AG51" s="5">
        <v>2200</v>
      </c>
      <c r="AH51" s="5" t="s">
        <v>70</v>
      </c>
    </row>
    <row r="52" spans="1:34" x14ac:dyDescent="0.2">
      <c r="A52" s="5" t="s">
        <v>450</v>
      </c>
      <c r="B52" s="5" t="s">
        <v>267</v>
      </c>
      <c r="C52" s="5" t="s">
        <v>175</v>
      </c>
      <c r="D52" s="5" t="s">
        <v>451</v>
      </c>
      <c r="E52" s="5" t="s">
        <v>452</v>
      </c>
      <c r="F52" s="5" t="s">
        <v>452</v>
      </c>
      <c r="G52" s="5" t="s">
        <v>452</v>
      </c>
      <c r="H52" s="5">
        <v>0</v>
      </c>
      <c r="I52" s="5">
        <v>0</v>
      </c>
      <c r="J52" s="5">
        <v>0</v>
      </c>
      <c r="K52" s="5">
        <v>5000</v>
      </c>
      <c r="L52" s="5">
        <v>5000</v>
      </c>
      <c r="M52" s="5" t="s">
        <v>176</v>
      </c>
      <c r="N52" s="5" t="s">
        <v>435</v>
      </c>
      <c r="O52" s="5" t="s">
        <v>436</v>
      </c>
      <c r="P52" s="5" t="s">
        <v>28</v>
      </c>
      <c r="Q52" s="5" t="s">
        <v>478</v>
      </c>
      <c r="R52" s="5" t="s">
        <v>478</v>
      </c>
      <c r="S52" s="5">
        <v>5000</v>
      </c>
      <c r="T52" s="5">
        <v>0</v>
      </c>
      <c r="U52" s="5">
        <v>0</v>
      </c>
      <c r="V52" s="5">
        <v>0</v>
      </c>
      <c r="W52" s="5">
        <v>5000</v>
      </c>
      <c r="X52" s="5" t="s">
        <v>66</v>
      </c>
      <c r="Y52" s="5" t="s">
        <v>66</v>
      </c>
      <c r="Z52" s="5">
        <v>0</v>
      </c>
      <c r="AA52" s="5">
        <v>0</v>
      </c>
      <c r="AB52" s="5" t="s">
        <v>86</v>
      </c>
      <c r="AC52" s="5" t="s">
        <v>86</v>
      </c>
      <c r="AD52" s="5">
        <v>0</v>
      </c>
      <c r="AE52" s="5">
        <v>0</v>
      </c>
      <c r="AF52" s="5">
        <v>0</v>
      </c>
      <c r="AG52" s="5">
        <v>0</v>
      </c>
      <c r="AH52" s="5" t="s">
        <v>70</v>
      </c>
    </row>
    <row r="53" spans="1:34" x14ac:dyDescent="0.2">
      <c r="A53" s="5" t="s">
        <v>450</v>
      </c>
      <c r="B53" s="5" t="s">
        <v>223</v>
      </c>
      <c r="C53" s="5" t="s">
        <v>175</v>
      </c>
      <c r="D53" s="5" t="s">
        <v>451</v>
      </c>
      <c r="E53" s="5" t="s">
        <v>452</v>
      </c>
      <c r="F53" s="5" t="s">
        <v>452</v>
      </c>
      <c r="G53" s="5" t="s">
        <v>452</v>
      </c>
      <c r="H53" s="5">
        <v>0</v>
      </c>
      <c r="I53" s="5">
        <v>0</v>
      </c>
      <c r="J53" s="5">
        <v>0</v>
      </c>
      <c r="K53" s="5">
        <v>39700</v>
      </c>
      <c r="L53" s="5">
        <v>39700</v>
      </c>
      <c r="M53" s="5" t="s">
        <v>176</v>
      </c>
      <c r="N53" s="5" t="s">
        <v>441</v>
      </c>
      <c r="O53" s="5" t="s">
        <v>436</v>
      </c>
      <c r="P53" s="5" t="s">
        <v>28</v>
      </c>
      <c r="Q53" s="5" t="s">
        <v>479</v>
      </c>
      <c r="R53" s="5" t="s">
        <v>479</v>
      </c>
      <c r="S53" s="5">
        <v>39700</v>
      </c>
      <c r="T53" s="5">
        <v>0</v>
      </c>
      <c r="U53" s="5">
        <v>0</v>
      </c>
      <c r="V53" s="5">
        <v>0</v>
      </c>
      <c r="W53" s="5">
        <v>39700</v>
      </c>
      <c r="X53" s="5" t="s">
        <v>66</v>
      </c>
      <c r="Y53" s="5" t="s">
        <v>66</v>
      </c>
      <c r="Z53" s="5">
        <v>0</v>
      </c>
      <c r="AA53" s="5" t="s">
        <v>66</v>
      </c>
      <c r="AB53" s="5" t="s">
        <v>86</v>
      </c>
      <c r="AC53" s="5" t="s">
        <v>86</v>
      </c>
      <c r="AD53" s="5" t="s">
        <v>66</v>
      </c>
      <c r="AE53" s="5" t="s">
        <v>66</v>
      </c>
      <c r="AF53" s="5" t="s">
        <v>66</v>
      </c>
      <c r="AG53" s="5" t="s">
        <v>66</v>
      </c>
      <c r="AH53" s="5" t="s">
        <v>70</v>
      </c>
    </row>
    <row r="54" spans="1:34" x14ac:dyDescent="0.2">
      <c r="A54" s="5" t="s">
        <v>468</v>
      </c>
      <c r="B54" s="5" t="s">
        <v>290</v>
      </c>
      <c r="C54" s="5" t="s">
        <v>175</v>
      </c>
      <c r="D54" s="5" t="s">
        <v>451</v>
      </c>
      <c r="E54" s="5">
        <v>12.5</v>
      </c>
      <c r="F54" s="5" t="s">
        <v>452</v>
      </c>
      <c r="G54" s="5">
        <v>12.5</v>
      </c>
      <c r="H54" s="5">
        <v>10000</v>
      </c>
      <c r="I54" s="5">
        <v>7500</v>
      </c>
      <c r="J54" s="5">
        <v>5000</v>
      </c>
      <c r="K54" s="5">
        <v>2500</v>
      </c>
      <c r="L54" s="5">
        <v>7500</v>
      </c>
      <c r="M54" s="5" t="s">
        <v>176</v>
      </c>
      <c r="N54" s="5" t="s">
        <v>435</v>
      </c>
      <c r="O54" s="5" t="s">
        <v>436</v>
      </c>
      <c r="P54" s="5" t="s">
        <v>28</v>
      </c>
      <c r="Q54" s="5" t="s">
        <v>480</v>
      </c>
      <c r="R54" s="5" t="s">
        <v>480</v>
      </c>
      <c r="S54" s="5">
        <v>7500</v>
      </c>
      <c r="T54" s="5">
        <v>0</v>
      </c>
      <c r="U54" s="5">
        <v>0</v>
      </c>
      <c r="V54" s="5">
        <v>0</v>
      </c>
      <c r="W54" s="5">
        <v>15000</v>
      </c>
      <c r="X54" s="5" t="s">
        <v>66</v>
      </c>
      <c r="Y54" s="5">
        <v>25</v>
      </c>
      <c r="Z54" s="5">
        <v>0</v>
      </c>
      <c r="AA54" s="5">
        <v>600</v>
      </c>
      <c r="AB54" s="5" t="s">
        <v>82</v>
      </c>
      <c r="AC54" s="5" t="s">
        <v>82</v>
      </c>
      <c r="AD54" s="5">
        <v>3000</v>
      </c>
      <c r="AE54" s="5">
        <v>0</v>
      </c>
      <c r="AF54" s="5">
        <v>2400</v>
      </c>
      <c r="AG54" s="5">
        <v>2400</v>
      </c>
      <c r="AH54" s="5" t="s">
        <v>70</v>
      </c>
    </row>
    <row r="55" spans="1:34" x14ac:dyDescent="0.2">
      <c r="A55" s="5" t="s">
        <v>434</v>
      </c>
      <c r="B55" s="5" t="s">
        <v>72</v>
      </c>
      <c r="C55" s="5" t="s">
        <v>73</v>
      </c>
      <c r="D55" s="5">
        <v>9.1999999999999993</v>
      </c>
      <c r="E55" s="5">
        <v>22.1</v>
      </c>
      <c r="F55" s="5">
        <v>18</v>
      </c>
      <c r="G55" s="5">
        <v>42.9</v>
      </c>
      <c r="H55" s="5">
        <v>318000</v>
      </c>
      <c r="I55" s="5">
        <v>99000</v>
      </c>
      <c r="J55" s="5">
        <v>9000</v>
      </c>
      <c r="K55" s="5">
        <v>56950</v>
      </c>
      <c r="L55" s="5">
        <v>50950</v>
      </c>
      <c r="M55" s="5" t="s">
        <v>69</v>
      </c>
      <c r="N55" s="5" t="s">
        <v>435</v>
      </c>
      <c r="O55" s="5" t="s">
        <v>436</v>
      </c>
      <c r="P55" s="5" t="s">
        <v>28</v>
      </c>
      <c r="Q55" s="5" t="s">
        <v>457</v>
      </c>
      <c r="R55" s="5" t="s">
        <v>457</v>
      </c>
      <c r="S55" s="5">
        <v>41950</v>
      </c>
      <c r="T55" s="5">
        <v>3000</v>
      </c>
      <c r="U55" s="5">
        <v>6000</v>
      </c>
      <c r="V55" s="5">
        <v>0</v>
      </c>
      <c r="W55" s="5">
        <v>149950</v>
      </c>
      <c r="X55" s="5">
        <v>63.1</v>
      </c>
      <c r="Y55" s="5">
        <v>150.80000000000001</v>
      </c>
      <c r="Z55" s="5">
        <v>5513</v>
      </c>
      <c r="AA55" s="5">
        <v>2307</v>
      </c>
      <c r="AB55" s="5">
        <v>0.4</v>
      </c>
      <c r="AC55" s="5">
        <v>50</v>
      </c>
      <c r="AD55" s="5">
        <v>10200</v>
      </c>
      <c r="AE55" s="5">
        <v>10164</v>
      </c>
      <c r="AF55" s="5">
        <v>5400</v>
      </c>
      <c r="AG55" s="5">
        <v>18672</v>
      </c>
      <c r="AH55" s="5" t="s">
        <v>70</v>
      </c>
    </row>
    <row r="56" spans="1:34" x14ac:dyDescent="0.2">
      <c r="A56" s="5" t="s">
        <v>434</v>
      </c>
      <c r="B56" s="5" t="s">
        <v>102</v>
      </c>
      <c r="C56" s="5" t="s">
        <v>73</v>
      </c>
      <c r="D56" s="5">
        <v>32</v>
      </c>
      <c r="E56" s="5">
        <v>31.9</v>
      </c>
      <c r="F56" s="5">
        <v>64</v>
      </c>
      <c r="G56" s="5">
        <v>63.7</v>
      </c>
      <c r="H56" s="5">
        <v>93000</v>
      </c>
      <c r="I56" s="5">
        <v>48000</v>
      </c>
      <c r="J56" s="5">
        <v>48000</v>
      </c>
      <c r="K56" s="5">
        <v>12000</v>
      </c>
      <c r="L56" s="5">
        <v>24000</v>
      </c>
      <c r="M56" s="5" t="s">
        <v>69</v>
      </c>
      <c r="N56" s="5" t="s">
        <v>435</v>
      </c>
      <c r="O56" s="5" t="s">
        <v>436</v>
      </c>
      <c r="P56" s="5" t="s">
        <v>28</v>
      </c>
      <c r="Q56" s="5" t="s">
        <v>481</v>
      </c>
      <c r="R56" s="5" t="s">
        <v>481</v>
      </c>
      <c r="S56" s="5">
        <v>24000</v>
      </c>
      <c r="T56" s="5">
        <v>0</v>
      </c>
      <c r="U56" s="5">
        <v>0</v>
      </c>
      <c r="V56" s="5">
        <v>0</v>
      </c>
      <c r="W56" s="5">
        <v>72000</v>
      </c>
      <c r="X56" s="5">
        <v>116</v>
      </c>
      <c r="Y56" s="5">
        <v>115.5</v>
      </c>
      <c r="Z56" s="5">
        <v>750</v>
      </c>
      <c r="AA56" s="5">
        <v>753</v>
      </c>
      <c r="AB56" s="5">
        <v>1</v>
      </c>
      <c r="AC56" s="5">
        <v>100</v>
      </c>
      <c r="AD56" s="5">
        <v>5130</v>
      </c>
      <c r="AE56" s="5">
        <v>1000</v>
      </c>
      <c r="AF56" s="5">
        <v>650</v>
      </c>
      <c r="AG56" s="5">
        <v>118</v>
      </c>
      <c r="AH56" s="5" t="s">
        <v>70</v>
      </c>
    </row>
    <row r="57" spans="1:34" x14ac:dyDescent="0.2">
      <c r="A57" s="5" t="s">
        <v>434</v>
      </c>
      <c r="B57" s="5" t="s">
        <v>95</v>
      </c>
      <c r="C57" s="5" t="s">
        <v>73</v>
      </c>
      <c r="D57" s="5">
        <v>21.3</v>
      </c>
      <c r="E57" s="5" t="s">
        <v>452</v>
      </c>
      <c r="F57" s="5">
        <v>72</v>
      </c>
      <c r="G57" s="5" t="s">
        <v>452</v>
      </c>
      <c r="H57" s="5">
        <v>114000</v>
      </c>
      <c r="I57" s="5">
        <v>81000</v>
      </c>
      <c r="J57" s="5">
        <v>69000</v>
      </c>
      <c r="K57" s="5">
        <v>33000</v>
      </c>
      <c r="L57" s="5">
        <v>24000</v>
      </c>
      <c r="M57" s="5" t="s">
        <v>69</v>
      </c>
      <c r="N57" s="5" t="s">
        <v>435</v>
      </c>
      <c r="O57" s="5" t="s">
        <v>436</v>
      </c>
      <c r="P57" s="5" t="s">
        <v>28</v>
      </c>
      <c r="Q57" s="5" t="s">
        <v>482</v>
      </c>
      <c r="R57" s="5" t="s">
        <v>482</v>
      </c>
      <c r="S57" s="5">
        <v>24000</v>
      </c>
      <c r="T57" s="5">
        <v>0</v>
      </c>
      <c r="U57" s="5">
        <v>0</v>
      </c>
      <c r="V57" s="5">
        <v>0</v>
      </c>
      <c r="W57" s="5">
        <v>105000</v>
      </c>
      <c r="X57" s="5">
        <v>122.7</v>
      </c>
      <c r="Y57" s="5" t="s">
        <v>66</v>
      </c>
      <c r="Z57" s="5">
        <v>1125</v>
      </c>
      <c r="AA57" s="5">
        <v>0</v>
      </c>
      <c r="AB57" s="5" t="s">
        <v>86</v>
      </c>
      <c r="AC57" s="5" t="s">
        <v>86</v>
      </c>
      <c r="AD57" s="5">
        <v>0</v>
      </c>
      <c r="AE57" s="5">
        <v>0</v>
      </c>
      <c r="AF57" s="5">
        <v>0</v>
      </c>
      <c r="AG57" s="5">
        <v>4165</v>
      </c>
      <c r="AH57" s="5" t="s">
        <v>70</v>
      </c>
    </row>
    <row r="58" spans="1:34" x14ac:dyDescent="0.2">
      <c r="A58" s="5" t="s">
        <v>434</v>
      </c>
      <c r="B58" s="5" t="s">
        <v>98</v>
      </c>
      <c r="C58" s="5" t="s">
        <v>73</v>
      </c>
      <c r="D58" s="5">
        <v>31.3</v>
      </c>
      <c r="E58" s="5">
        <v>61.3</v>
      </c>
      <c r="F58" s="5">
        <v>38.299999999999997</v>
      </c>
      <c r="G58" s="5">
        <v>75</v>
      </c>
      <c r="H58" s="5">
        <v>45000</v>
      </c>
      <c r="I58" s="5">
        <v>12000</v>
      </c>
      <c r="J58" s="5">
        <v>12000</v>
      </c>
      <c r="K58" s="5">
        <v>1847</v>
      </c>
      <c r="L58" s="5">
        <v>9807</v>
      </c>
      <c r="M58" s="5" t="s">
        <v>69</v>
      </c>
      <c r="N58" s="5" t="s">
        <v>435</v>
      </c>
      <c r="O58" s="5" t="s">
        <v>436</v>
      </c>
      <c r="P58" s="5" t="s">
        <v>28</v>
      </c>
      <c r="Q58" s="5" t="s">
        <v>483</v>
      </c>
      <c r="R58" s="5" t="s">
        <v>483</v>
      </c>
      <c r="S58" s="5">
        <v>9000</v>
      </c>
      <c r="T58" s="5">
        <v>0</v>
      </c>
      <c r="U58" s="5">
        <v>807</v>
      </c>
      <c r="V58" s="5">
        <v>0</v>
      </c>
      <c r="W58" s="5">
        <v>21807</v>
      </c>
      <c r="X58" s="5">
        <v>146.30000000000001</v>
      </c>
      <c r="Y58" s="5">
        <v>286.3</v>
      </c>
      <c r="Z58" s="5">
        <v>313</v>
      </c>
      <c r="AA58" s="5">
        <v>160</v>
      </c>
      <c r="AB58" s="5">
        <v>0.5</v>
      </c>
      <c r="AC58" s="5">
        <v>100</v>
      </c>
      <c r="AD58" s="5">
        <v>0</v>
      </c>
      <c r="AE58" s="5">
        <v>1440</v>
      </c>
      <c r="AF58" s="5">
        <v>0</v>
      </c>
      <c r="AG58" s="5">
        <v>0</v>
      </c>
      <c r="AH58" s="5" t="s">
        <v>70</v>
      </c>
    </row>
    <row r="59" spans="1:34" x14ac:dyDescent="0.2">
      <c r="A59" s="5" t="s">
        <v>450</v>
      </c>
      <c r="B59" s="5" t="s">
        <v>257</v>
      </c>
      <c r="C59" s="5" t="s">
        <v>175</v>
      </c>
      <c r="D59" s="5" t="s">
        <v>451</v>
      </c>
      <c r="E59" s="5" t="s">
        <v>452</v>
      </c>
      <c r="F59" s="5" t="s">
        <v>452</v>
      </c>
      <c r="G59" s="5" t="s">
        <v>452</v>
      </c>
      <c r="H59" s="5">
        <v>3000</v>
      </c>
      <c r="I59" s="5">
        <v>3000</v>
      </c>
      <c r="J59" s="5">
        <v>0</v>
      </c>
      <c r="K59" s="5">
        <v>6000</v>
      </c>
      <c r="L59" s="5">
        <v>6000</v>
      </c>
      <c r="M59" s="5" t="s">
        <v>176</v>
      </c>
      <c r="N59" s="5" t="s">
        <v>435</v>
      </c>
      <c r="O59" s="5" t="s">
        <v>436</v>
      </c>
      <c r="P59" s="5" t="s">
        <v>28</v>
      </c>
      <c r="Q59" s="5" t="s">
        <v>484</v>
      </c>
      <c r="R59" s="5" t="s">
        <v>484</v>
      </c>
      <c r="S59" s="5">
        <v>6000</v>
      </c>
      <c r="T59" s="5">
        <v>0</v>
      </c>
      <c r="U59" s="5">
        <v>0</v>
      </c>
      <c r="V59" s="5">
        <v>0</v>
      </c>
      <c r="W59" s="5">
        <v>9000</v>
      </c>
      <c r="X59" s="5" t="s">
        <v>66</v>
      </c>
      <c r="Y59" s="5" t="s">
        <v>66</v>
      </c>
      <c r="Z59" s="5">
        <v>0</v>
      </c>
      <c r="AA59" s="5">
        <v>0</v>
      </c>
      <c r="AB59" s="5" t="s">
        <v>86</v>
      </c>
      <c r="AC59" s="5" t="s">
        <v>86</v>
      </c>
      <c r="AD59" s="5">
        <v>0</v>
      </c>
      <c r="AE59" s="5">
        <v>0</v>
      </c>
      <c r="AF59" s="5">
        <v>0</v>
      </c>
      <c r="AG59" s="5">
        <v>0</v>
      </c>
      <c r="AH59" s="5" t="s">
        <v>70</v>
      </c>
    </row>
    <row r="60" spans="1:34" x14ac:dyDescent="0.2">
      <c r="A60" s="5" t="s">
        <v>434</v>
      </c>
      <c r="B60" s="5" t="s">
        <v>233</v>
      </c>
      <c r="C60" s="5" t="s">
        <v>175</v>
      </c>
      <c r="D60" s="5">
        <v>17.2</v>
      </c>
      <c r="E60" s="5">
        <v>13.2</v>
      </c>
      <c r="F60" s="5">
        <v>19.2</v>
      </c>
      <c r="G60" s="5">
        <v>14.7</v>
      </c>
      <c r="H60" s="5">
        <v>5000</v>
      </c>
      <c r="I60" s="5">
        <v>5000</v>
      </c>
      <c r="J60" s="5">
        <v>5000</v>
      </c>
      <c r="K60" s="5">
        <v>0</v>
      </c>
      <c r="L60" s="5">
        <v>4490</v>
      </c>
      <c r="M60" s="5" t="s">
        <v>176</v>
      </c>
      <c r="N60" s="5" t="s">
        <v>435</v>
      </c>
      <c r="O60" s="5" t="s">
        <v>436</v>
      </c>
      <c r="P60" s="5" t="s">
        <v>28</v>
      </c>
      <c r="Q60" s="5" t="s">
        <v>484</v>
      </c>
      <c r="R60" s="5" t="s">
        <v>484</v>
      </c>
      <c r="S60" s="5">
        <v>0</v>
      </c>
      <c r="T60" s="5">
        <v>0</v>
      </c>
      <c r="U60" s="5">
        <v>4490</v>
      </c>
      <c r="V60" s="5">
        <v>0</v>
      </c>
      <c r="W60" s="5">
        <v>9490</v>
      </c>
      <c r="X60" s="5">
        <v>36.4</v>
      </c>
      <c r="Y60" s="5">
        <v>27.9</v>
      </c>
      <c r="Z60" s="5">
        <v>261</v>
      </c>
      <c r="AA60" s="5">
        <v>340</v>
      </c>
      <c r="AB60" s="5">
        <v>1.3</v>
      </c>
      <c r="AC60" s="5">
        <v>100</v>
      </c>
      <c r="AD60" s="5">
        <v>1000</v>
      </c>
      <c r="AE60" s="5">
        <v>3060</v>
      </c>
      <c r="AF60" s="5">
        <v>0</v>
      </c>
      <c r="AG60" s="5">
        <v>3000</v>
      </c>
      <c r="AH60" s="5" t="s">
        <v>70</v>
      </c>
    </row>
    <row r="61" spans="1:34" x14ac:dyDescent="0.2">
      <c r="A61" s="5" t="s">
        <v>450</v>
      </c>
      <c r="B61" s="5" t="s">
        <v>391</v>
      </c>
      <c r="C61" s="5" t="s">
        <v>183</v>
      </c>
      <c r="D61" s="5" t="s">
        <v>451</v>
      </c>
      <c r="E61" s="5" t="s">
        <v>452</v>
      </c>
      <c r="F61" s="5" t="s">
        <v>452</v>
      </c>
      <c r="G61" s="5" t="s">
        <v>452</v>
      </c>
      <c r="H61" s="5">
        <v>0</v>
      </c>
      <c r="I61" s="5">
        <v>0</v>
      </c>
      <c r="J61" s="5">
        <v>0</v>
      </c>
      <c r="K61" s="5">
        <v>6000</v>
      </c>
      <c r="L61" s="5">
        <v>6000</v>
      </c>
      <c r="M61" s="5" t="s">
        <v>69</v>
      </c>
      <c r="N61" s="5" t="s">
        <v>435</v>
      </c>
      <c r="O61" s="5" t="s">
        <v>471</v>
      </c>
      <c r="P61" s="5" t="s">
        <v>437</v>
      </c>
      <c r="Q61" s="5" t="s">
        <v>485</v>
      </c>
      <c r="R61" s="5" t="s">
        <v>485</v>
      </c>
      <c r="S61" s="5">
        <v>6000</v>
      </c>
      <c r="T61" s="5">
        <v>0</v>
      </c>
      <c r="U61" s="5">
        <v>0</v>
      </c>
      <c r="V61" s="5">
        <v>0</v>
      </c>
      <c r="W61" s="5">
        <v>6000</v>
      </c>
      <c r="X61" s="5" t="s">
        <v>66</v>
      </c>
      <c r="Y61" s="5" t="s">
        <v>66</v>
      </c>
      <c r="Z61" s="5">
        <v>0</v>
      </c>
      <c r="AA61" s="5">
        <v>0</v>
      </c>
      <c r="AB61" s="5" t="s">
        <v>86</v>
      </c>
      <c r="AC61" s="5" t="s">
        <v>86</v>
      </c>
      <c r="AD61" s="5">
        <v>0</v>
      </c>
      <c r="AE61" s="5">
        <v>0</v>
      </c>
      <c r="AF61" s="5">
        <v>0</v>
      </c>
      <c r="AG61" s="5">
        <v>396</v>
      </c>
      <c r="AH61" s="5" t="s">
        <v>70</v>
      </c>
    </row>
    <row r="62" spans="1:34" x14ac:dyDescent="0.2">
      <c r="A62" s="5" t="s">
        <v>434</v>
      </c>
      <c r="B62" s="5" t="s">
        <v>269</v>
      </c>
      <c r="C62" s="5" t="s">
        <v>175</v>
      </c>
      <c r="D62" s="5">
        <v>131.5</v>
      </c>
      <c r="E62" s="5">
        <v>64.5</v>
      </c>
      <c r="F62" s="5">
        <v>200</v>
      </c>
      <c r="G62" s="5">
        <v>98</v>
      </c>
      <c r="H62" s="5">
        <v>7500</v>
      </c>
      <c r="I62" s="5">
        <v>5000</v>
      </c>
      <c r="J62" s="5">
        <v>0</v>
      </c>
      <c r="K62" s="5">
        <v>1770</v>
      </c>
      <c r="L62" s="5">
        <v>3287</v>
      </c>
      <c r="M62" s="5" t="s">
        <v>176</v>
      </c>
      <c r="N62" s="5" t="s">
        <v>435</v>
      </c>
      <c r="O62" s="5" t="s">
        <v>436</v>
      </c>
      <c r="P62" s="5" t="s">
        <v>28</v>
      </c>
      <c r="Q62" s="5" t="s">
        <v>470</v>
      </c>
      <c r="R62" s="5" t="s">
        <v>470</v>
      </c>
      <c r="S62" s="5">
        <v>1420</v>
      </c>
      <c r="T62" s="5">
        <v>0</v>
      </c>
      <c r="U62" s="5">
        <v>1867</v>
      </c>
      <c r="V62" s="5">
        <v>0</v>
      </c>
      <c r="W62" s="5">
        <v>8287</v>
      </c>
      <c r="X62" s="5">
        <v>331.5</v>
      </c>
      <c r="Y62" s="5">
        <v>162.5</v>
      </c>
      <c r="Z62" s="5">
        <v>25</v>
      </c>
      <c r="AA62" s="5">
        <v>51</v>
      </c>
      <c r="AB62" s="5">
        <v>2</v>
      </c>
      <c r="AC62" s="5">
        <v>150</v>
      </c>
      <c r="AD62" s="5">
        <v>810</v>
      </c>
      <c r="AE62" s="5">
        <v>452</v>
      </c>
      <c r="AF62" s="5">
        <v>0</v>
      </c>
      <c r="AG62" s="5">
        <v>504</v>
      </c>
      <c r="AH62" s="5" t="s">
        <v>70</v>
      </c>
    </row>
    <row r="63" spans="1:34" x14ac:dyDescent="0.2">
      <c r="A63" s="5" t="s">
        <v>434</v>
      </c>
      <c r="B63" s="5" t="s">
        <v>127</v>
      </c>
      <c r="C63" s="5" t="s">
        <v>73</v>
      </c>
      <c r="D63" s="5">
        <v>71.400000000000006</v>
      </c>
      <c r="E63" s="5">
        <v>63.5</v>
      </c>
      <c r="F63" s="5">
        <v>2000</v>
      </c>
      <c r="G63" s="5">
        <v>1777.8</v>
      </c>
      <c r="H63" s="5">
        <v>780000</v>
      </c>
      <c r="I63" s="5">
        <v>480000</v>
      </c>
      <c r="J63" s="5">
        <v>0</v>
      </c>
      <c r="K63" s="5">
        <v>25064</v>
      </c>
      <c r="L63" s="5">
        <v>17143</v>
      </c>
      <c r="M63" s="5" t="s">
        <v>69</v>
      </c>
      <c r="N63" s="5" t="s">
        <v>441</v>
      </c>
      <c r="O63" s="5" t="s">
        <v>436</v>
      </c>
      <c r="P63" s="5" t="s">
        <v>28</v>
      </c>
      <c r="Q63" s="5" t="s">
        <v>455</v>
      </c>
      <c r="R63" s="5" t="s">
        <v>455</v>
      </c>
      <c r="S63" s="5">
        <v>9000</v>
      </c>
      <c r="T63" s="5">
        <v>0</v>
      </c>
      <c r="U63" s="5">
        <v>8143</v>
      </c>
      <c r="V63" s="5">
        <v>0</v>
      </c>
      <c r="W63" s="5">
        <v>497143</v>
      </c>
      <c r="X63" s="5">
        <v>3321.4</v>
      </c>
      <c r="Y63" s="5">
        <v>2952.4</v>
      </c>
      <c r="Z63" s="5">
        <v>240</v>
      </c>
      <c r="AA63" s="5">
        <v>270</v>
      </c>
      <c r="AB63" s="5">
        <v>1.1000000000000001</v>
      </c>
      <c r="AC63" s="5">
        <v>100</v>
      </c>
      <c r="AD63" s="5">
        <v>0</v>
      </c>
      <c r="AE63" s="5">
        <v>2000</v>
      </c>
      <c r="AF63" s="5">
        <v>432</v>
      </c>
      <c r="AG63" s="5">
        <v>0</v>
      </c>
      <c r="AH63" s="5" t="s">
        <v>70</v>
      </c>
    </row>
    <row r="64" spans="1:34" x14ac:dyDescent="0.2">
      <c r="A64" s="5" t="s">
        <v>434</v>
      </c>
      <c r="B64" s="5" t="s">
        <v>224</v>
      </c>
      <c r="C64" s="5" t="s">
        <v>175</v>
      </c>
      <c r="D64" s="5">
        <v>95.5</v>
      </c>
      <c r="E64" s="5">
        <v>17.8</v>
      </c>
      <c r="F64" s="5">
        <v>127.4</v>
      </c>
      <c r="G64" s="5">
        <v>23.7</v>
      </c>
      <c r="H64" s="5">
        <v>20000</v>
      </c>
      <c r="I64" s="5">
        <v>20000</v>
      </c>
      <c r="J64" s="5">
        <v>20000</v>
      </c>
      <c r="K64" s="5">
        <v>20000</v>
      </c>
      <c r="L64" s="5">
        <v>15000</v>
      </c>
      <c r="M64" s="5" t="s">
        <v>176</v>
      </c>
      <c r="N64" s="5" t="s">
        <v>435</v>
      </c>
      <c r="O64" s="5" t="s">
        <v>436</v>
      </c>
      <c r="P64" s="5" t="s">
        <v>28</v>
      </c>
      <c r="Q64" s="5" t="s">
        <v>484</v>
      </c>
      <c r="R64" s="5" t="s">
        <v>484</v>
      </c>
      <c r="S64" s="5">
        <v>15000</v>
      </c>
      <c r="T64" s="5">
        <v>0</v>
      </c>
      <c r="U64" s="5">
        <v>0</v>
      </c>
      <c r="V64" s="5">
        <v>0</v>
      </c>
      <c r="W64" s="5">
        <v>35000</v>
      </c>
      <c r="X64" s="5">
        <v>222.9</v>
      </c>
      <c r="Y64" s="5">
        <v>41.5</v>
      </c>
      <c r="Z64" s="5">
        <v>157</v>
      </c>
      <c r="AA64" s="5">
        <v>844</v>
      </c>
      <c r="AB64" s="5">
        <v>5.4</v>
      </c>
      <c r="AC64" s="5">
        <v>150</v>
      </c>
      <c r="AD64" s="5">
        <v>7360</v>
      </c>
      <c r="AE64" s="5">
        <v>0</v>
      </c>
      <c r="AF64" s="5">
        <v>240</v>
      </c>
      <c r="AG64" s="5">
        <v>500</v>
      </c>
      <c r="AH64" s="5" t="s">
        <v>70</v>
      </c>
    </row>
    <row r="65" spans="1:34" x14ac:dyDescent="0.2">
      <c r="A65" s="5" t="s">
        <v>434</v>
      </c>
      <c r="B65" s="5" t="s">
        <v>79</v>
      </c>
      <c r="C65" s="5" t="s">
        <v>73</v>
      </c>
      <c r="D65" s="5">
        <v>40.6</v>
      </c>
      <c r="E65" s="5">
        <v>30.9</v>
      </c>
      <c r="F65" s="5">
        <v>148.69999999999999</v>
      </c>
      <c r="G65" s="5">
        <v>113.1</v>
      </c>
      <c r="H65" s="5">
        <v>252000</v>
      </c>
      <c r="I65" s="5">
        <v>84000</v>
      </c>
      <c r="J65" s="5">
        <v>0</v>
      </c>
      <c r="K65" s="5">
        <v>27970</v>
      </c>
      <c r="L65" s="5">
        <v>22963</v>
      </c>
      <c r="M65" s="5" t="s">
        <v>69</v>
      </c>
      <c r="N65" s="5" t="s">
        <v>435</v>
      </c>
      <c r="O65" s="5" t="s">
        <v>436</v>
      </c>
      <c r="P65" s="5" t="s">
        <v>28</v>
      </c>
      <c r="Q65" s="5" t="s">
        <v>466</v>
      </c>
      <c r="R65" s="5" t="s">
        <v>466</v>
      </c>
      <c r="S65" s="5">
        <v>18000</v>
      </c>
      <c r="T65" s="5">
        <v>3000</v>
      </c>
      <c r="U65" s="5">
        <v>1963</v>
      </c>
      <c r="V65" s="5">
        <v>0</v>
      </c>
      <c r="W65" s="5">
        <v>106963</v>
      </c>
      <c r="X65" s="5">
        <v>486.7</v>
      </c>
      <c r="Y65" s="5">
        <v>370.1</v>
      </c>
      <c r="Z65" s="5">
        <v>565</v>
      </c>
      <c r="AA65" s="5">
        <v>743</v>
      </c>
      <c r="AB65" s="5">
        <v>1.3</v>
      </c>
      <c r="AC65" s="5">
        <v>100</v>
      </c>
      <c r="AD65" s="5">
        <v>4143</v>
      </c>
      <c r="AE65" s="5">
        <v>290</v>
      </c>
      <c r="AF65" s="5">
        <v>3250</v>
      </c>
      <c r="AG65" s="5">
        <v>3266</v>
      </c>
      <c r="AH65" s="5" t="s">
        <v>70</v>
      </c>
    </row>
    <row r="66" spans="1:34" x14ac:dyDescent="0.2">
      <c r="A66" s="5" t="s">
        <v>468</v>
      </c>
      <c r="B66" s="5" t="s">
        <v>142</v>
      </c>
      <c r="C66" s="5" t="s">
        <v>73</v>
      </c>
      <c r="D66" s="5" t="s">
        <v>451</v>
      </c>
      <c r="E66" s="5">
        <v>56.6</v>
      </c>
      <c r="F66" s="5" t="s">
        <v>452</v>
      </c>
      <c r="G66" s="5">
        <v>169.8</v>
      </c>
      <c r="H66" s="5">
        <v>12000</v>
      </c>
      <c r="I66" s="5">
        <v>9000</v>
      </c>
      <c r="J66" s="5">
        <v>9000</v>
      </c>
      <c r="K66" s="5">
        <v>3000</v>
      </c>
      <c r="L66" s="5">
        <v>3000</v>
      </c>
      <c r="M66" s="5" t="s">
        <v>69</v>
      </c>
      <c r="N66" s="5" t="s">
        <v>435</v>
      </c>
      <c r="O66" s="5" t="s">
        <v>436</v>
      </c>
      <c r="P66" s="5" t="s">
        <v>28</v>
      </c>
      <c r="Q66" s="5" t="s">
        <v>486</v>
      </c>
      <c r="R66" s="5" t="s">
        <v>486</v>
      </c>
      <c r="S66" s="5">
        <v>3000</v>
      </c>
      <c r="T66" s="5">
        <v>0</v>
      </c>
      <c r="U66" s="5">
        <v>0</v>
      </c>
      <c r="V66" s="5">
        <v>0</v>
      </c>
      <c r="W66" s="5">
        <v>12000</v>
      </c>
      <c r="X66" s="5" t="s">
        <v>66</v>
      </c>
      <c r="Y66" s="5">
        <v>283</v>
      </c>
      <c r="Z66" s="5">
        <v>0</v>
      </c>
      <c r="AA66" s="5">
        <v>53</v>
      </c>
      <c r="AB66" s="5" t="s">
        <v>82</v>
      </c>
      <c r="AC66" s="5" t="s">
        <v>82</v>
      </c>
      <c r="AD66" s="5">
        <v>0</v>
      </c>
      <c r="AE66" s="5">
        <v>0</v>
      </c>
      <c r="AF66" s="5">
        <v>480</v>
      </c>
      <c r="AG66" s="5">
        <v>0</v>
      </c>
      <c r="AH66" s="5" t="s">
        <v>70</v>
      </c>
    </row>
    <row r="67" spans="1:34" x14ac:dyDescent="0.2">
      <c r="A67" s="5" t="s">
        <v>450</v>
      </c>
      <c r="B67" s="5" t="s">
        <v>296</v>
      </c>
      <c r="C67" s="5" t="s">
        <v>175</v>
      </c>
      <c r="D67" s="5" t="s">
        <v>451</v>
      </c>
      <c r="E67" s="5" t="s">
        <v>452</v>
      </c>
      <c r="F67" s="5" t="s">
        <v>452</v>
      </c>
      <c r="G67" s="5" t="s">
        <v>452</v>
      </c>
      <c r="H67" s="5">
        <v>0</v>
      </c>
      <c r="I67" s="5">
        <v>0</v>
      </c>
      <c r="J67" s="5">
        <v>0</v>
      </c>
      <c r="K67" s="5">
        <v>2500</v>
      </c>
      <c r="L67" s="5">
        <v>2500</v>
      </c>
      <c r="M67" s="5" t="s">
        <v>176</v>
      </c>
      <c r="N67" s="5" t="s">
        <v>435</v>
      </c>
      <c r="O67" s="5" t="s">
        <v>436</v>
      </c>
      <c r="P67" s="5" t="s">
        <v>28</v>
      </c>
      <c r="Q67" s="5" t="s">
        <v>461</v>
      </c>
      <c r="R67" s="5" t="s">
        <v>461</v>
      </c>
      <c r="S67" s="5">
        <v>2500</v>
      </c>
      <c r="T67" s="5">
        <v>0</v>
      </c>
      <c r="U67" s="5">
        <v>0</v>
      </c>
      <c r="V67" s="5">
        <v>0</v>
      </c>
      <c r="W67" s="5">
        <v>2500</v>
      </c>
      <c r="X67" s="5" t="s">
        <v>66</v>
      </c>
      <c r="Y67" s="5" t="s">
        <v>66</v>
      </c>
      <c r="Z67" s="5">
        <v>0</v>
      </c>
      <c r="AA67" s="5">
        <v>0</v>
      </c>
      <c r="AB67" s="5" t="s">
        <v>86</v>
      </c>
      <c r="AC67" s="5" t="s">
        <v>86</v>
      </c>
      <c r="AD67" s="5">
        <v>0</v>
      </c>
      <c r="AE67" s="5">
        <v>0</v>
      </c>
      <c r="AF67" s="5">
        <v>0</v>
      </c>
      <c r="AG67" s="5">
        <v>0</v>
      </c>
      <c r="AH67" s="5" t="s">
        <v>70</v>
      </c>
    </row>
    <row r="68" spans="1:34" x14ac:dyDescent="0.2">
      <c r="A68" s="5" t="s">
        <v>450</v>
      </c>
      <c r="B68" s="5" t="s">
        <v>372</v>
      </c>
      <c r="C68" s="5" t="s">
        <v>365</v>
      </c>
      <c r="D68" s="5" t="s">
        <v>451</v>
      </c>
      <c r="E68" s="5" t="s">
        <v>452</v>
      </c>
      <c r="F68" s="5" t="s">
        <v>452</v>
      </c>
      <c r="G68" s="5" t="s">
        <v>452</v>
      </c>
      <c r="H68" s="5">
        <v>0</v>
      </c>
      <c r="I68" s="5">
        <v>0</v>
      </c>
      <c r="J68" s="5">
        <v>0</v>
      </c>
      <c r="K68" s="5">
        <v>12000</v>
      </c>
      <c r="L68" s="5">
        <v>12000</v>
      </c>
      <c r="M68" s="5" t="s">
        <v>69</v>
      </c>
      <c r="N68" s="5" t="s">
        <v>435</v>
      </c>
      <c r="O68" s="5" t="s">
        <v>487</v>
      </c>
      <c r="P68" s="5" t="s">
        <v>437</v>
      </c>
      <c r="Q68" s="5" t="s">
        <v>488</v>
      </c>
      <c r="R68" s="5" t="s">
        <v>488</v>
      </c>
      <c r="S68" s="5">
        <v>12000</v>
      </c>
      <c r="T68" s="5">
        <v>0</v>
      </c>
      <c r="U68" s="5">
        <v>0</v>
      </c>
      <c r="V68" s="5">
        <v>0</v>
      </c>
      <c r="W68" s="5">
        <v>12000</v>
      </c>
      <c r="X68" s="5" t="s">
        <v>66</v>
      </c>
      <c r="Y68" s="5" t="s">
        <v>66</v>
      </c>
      <c r="Z68" s="5">
        <v>0</v>
      </c>
      <c r="AA68" s="5">
        <v>0</v>
      </c>
      <c r="AB68" s="5" t="s">
        <v>86</v>
      </c>
      <c r="AC68" s="5" t="s">
        <v>86</v>
      </c>
      <c r="AD68" s="5">
        <v>0</v>
      </c>
      <c r="AE68" s="5">
        <v>0</v>
      </c>
      <c r="AF68" s="5">
        <v>0</v>
      </c>
      <c r="AG68" s="5">
        <v>0</v>
      </c>
      <c r="AH68" s="5" t="s">
        <v>70</v>
      </c>
    </row>
    <row r="69" spans="1:34" x14ac:dyDescent="0.2">
      <c r="A69" s="5" t="s">
        <v>468</v>
      </c>
      <c r="B69" s="5" t="s">
        <v>140</v>
      </c>
      <c r="C69" s="5" t="s">
        <v>73</v>
      </c>
      <c r="D69" s="5" t="s">
        <v>451</v>
      </c>
      <c r="E69" s="5">
        <v>15</v>
      </c>
      <c r="F69" s="5" t="s">
        <v>452</v>
      </c>
      <c r="G69" s="5">
        <v>30</v>
      </c>
      <c r="H69" s="5">
        <v>18000</v>
      </c>
      <c r="I69" s="5">
        <v>6000</v>
      </c>
      <c r="J69" s="5">
        <v>0</v>
      </c>
      <c r="K69" s="5">
        <v>0</v>
      </c>
      <c r="L69" s="5">
        <v>3000</v>
      </c>
      <c r="M69" s="5" t="s">
        <v>69</v>
      </c>
      <c r="N69" s="5" t="s">
        <v>435</v>
      </c>
      <c r="O69" s="5" t="s">
        <v>436</v>
      </c>
      <c r="P69" s="5" t="s">
        <v>28</v>
      </c>
      <c r="Q69" s="5" t="s">
        <v>489</v>
      </c>
      <c r="R69" s="5" t="s">
        <v>489</v>
      </c>
      <c r="S69" s="5">
        <v>0</v>
      </c>
      <c r="T69" s="5">
        <v>0</v>
      </c>
      <c r="U69" s="5">
        <v>3000</v>
      </c>
      <c r="V69" s="5">
        <v>0</v>
      </c>
      <c r="W69" s="5">
        <v>9000</v>
      </c>
      <c r="X69" s="5" t="s">
        <v>66</v>
      </c>
      <c r="Y69" s="5">
        <v>105</v>
      </c>
      <c r="Z69" s="5">
        <v>0</v>
      </c>
      <c r="AA69" s="5">
        <v>200</v>
      </c>
      <c r="AB69" s="5" t="s">
        <v>82</v>
      </c>
      <c r="AC69" s="5" t="s">
        <v>82</v>
      </c>
      <c r="AD69" s="5">
        <v>1320</v>
      </c>
      <c r="AE69" s="5">
        <v>0</v>
      </c>
      <c r="AF69" s="5">
        <v>480</v>
      </c>
      <c r="AG69" s="5">
        <v>0</v>
      </c>
      <c r="AH69" s="5" t="s">
        <v>70</v>
      </c>
    </row>
    <row r="70" spans="1:34" x14ac:dyDescent="0.2">
      <c r="A70" s="5" t="s">
        <v>450</v>
      </c>
      <c r="B70" s="5" t="s">
        <v>94</v>
      </c>
      <c r="C70" s="5" t="s">
        <v>73</v>
      </c>
      <c r="D70" s="5" t="s">
        <v>451</v>
      </c>
      <c r="E70" s="5" t="s">
        <v>452</v>
      </c>
      <c r="F70" s="5" t="s">
        <v>452</v>
      </c>
      <c r="G70" s="5" t="s">
        <v>452</v>
      </c>
      <c r="H70" s="5">
        <v>3000</v>
      </c>
      <c r="I70" s="5">
        <v>0</v>
      </c>
      <c r="J70" s="5">
        <v>0</v>
      </c>
      <c r="K70" s="5">
        <v>8695</v>
      </c>
      <c r="L70" s="5">
        <v>11695</v>
      </c>
      <c r="M70" s="5" t="s">
        <v>69</v>
      </c>
      <c r="N70" s="5" t="s">
        <v>435</v>
      </c>
      <c r="O70" s="5" t="s">
        <v>436</v>
      </c>
      <c r="P70" s="5" t="s">
        <v>28</v>
      </c>
      <c r="Q70" s="5" t="s">
        <v>481</v>
      </c>
      <c r="R70" s="5" t="s">
        <v>481</v>
      </c>
      <c r="S70" s="5">
        <v>6000</v>
      </c>
      <c r="T70" s="5">
        <v>0</v>
      </c>
      <c r="U70" s="5">
        <v>5695</v>
      </c>
      <c r="V70" s="5">
        <v>0</v>
      </c>
      <c r="W70" s="5">
        <v>11695</v>
      </c>
      <c r="X70" s="5" t="s">
        <v>66</v>
      </c>
      <c r="Y70" s="5" t="s">
        <v>66</v>
      </c>
      <c r="Z70" s="5">
        <v>0</v>
      </c>
      <c r="AA70" s="5" t="s">
        <v>66</v>
      </c>
      <c r="AB70" s="5" t="s">
        <v>86</v>
      </c>
      <c r="AC70" s="5" t="s">
        <v>86</v>
      </c>
      <c r="AD70" s="5" t="s">
        <v>66</v>
      </c>
      <c r="AE70" s="5" t="s">
        <v>66</v>
      </c>
      <c r="AF70" s="5" t="s">
        <v>66</v>
      </c>
      <c r="AG70" s="5" t="s">
        <v>66</v>
      </c>
      <c r="AH70" s="5" t="s">
        <v>70</v>
      </c>
    </row>
    <row r="71" spans="1:34" x14ac:dyDescent="0.2">
      <c r="A71" s="5" t="s">
        <v>450</v>
      </c>
      <c r="B71" s="5" t="s">
        <v>389</v>
      </c>
      <c r="C71" s="5" t="s">
        <v>183</v>
      </c>
      <c r="D71" s="5" t="s">
        <v>451</v>
      </c>
      <c r="E71" s="5" t="s">
        <v>452</v>
      </c>
      <c r="F71" s="5" t="s">
        <v>452</v>
      </c>
      <c r="G71" s="5" t="s">
        <v>452</v>
      </c>
      <c r="H71" s="5">
        <v>0</v>
      </c>
      <c r="I71" s="5">
        <v>0</v>
      </c>
      <c r="J71" s="5">
        <v>0</v>
      </c>
      <c r="K71" s="5">
        <v>3000</v>
      </c>
      <c r="L71" s="5">
        <v>3000</v>
      </c>
      <c r="M71" s="5" t="s">
        <v>69</v>
      </c>
      <c r="N71" s="5" t="s">
        <v>435</v>
      </c>
      <c r="O71" s="5" t="s">
        <v>471</v>
      </c>
      <c r="P71" s="5" t="s">
        <v>437</v>
      </c>
      <c r="Q71" s="5" t="s">
        <v>485</v>
      </c>
      <c r="R71" s="5" t="s">
        <v>485</v>
      </c>
      <c r="S71" s="5">
        <v>3000</v>
      </c>
      <c r="T71" s="5">
        <v>0</v>
      </c>
      <c r="U71" s="5">
        <v>0</v>
      </c>
      <c r="V71" s="5">
        <v>0</v>
      </c>
      <c r="W71" s="5">
        <v>3000</v>
      </c>
      <c r="X71" s="5" t="s">
        <v>66</v>
      </c>
      <c r="Y71" s="5" t="s">
        <v>66</v>
      </c>
      <c r="Z71" s="5">
        <v>0</v>
      </c>
      <c r="AA71" s="5" t="s">
        <v>66</v>
      </c>
      <c r="AB71" s="5" t="s">
        <v>86</v>
      </c>
      <c r="AC71" s="5" t="s">
        <v>86</v>
      </c>
      <c r="AD71" s="5" t="s">
        <v>66</v>
      </c>
      <c r="AE71" s="5" t="s">
        <v>66</v>
      </c>
      <c r="AF71" s="5" t="s">
        <v>66</v>
      </c>
      <c r="AG71" s="5" t="s">
        <v>66</v>
      </c>
      <c r="AH71" s="5" t="s">
        <v>70</v>
      </c>
    </row>
    <row r="72" spans="1:34" x14ac:dyDescent="0.2">
      <c r="A72" s="5" t="s">
        <v>450</v>
      </c>
      <c r="B72" s="5" t="s">
        <v>282</v>
      </c>
      <c r="C72" s="5" t="s">
        <v>175</v>
      </c>
      <c r="D72" s="5" t="s">
        <v>451</v>
      </c>
      <c r="E72" s="5" t="s">
        <v>452</v>
      </c>
      <c r="F72" s="5" t="s">
        <v>452</v>
      </c>
      <c r="G72" s="5" t="s">
        <v>452</v>
      </c>
      <c r="H72" s="5">
        <v>0</v>
      </c>
      <c r="I72" s="5">
        <v>0</v>
      </c>
      <c r="J72" s="5">
        <v>0</v>
      </c>
      <c r="K72" s="5">
        <v>7500</v>
      </c>
      <c r="L72" s="5">
        <v>2500</v>
      </c>
      <c r="M72" s="5" t="s">
        <v>176</v>
      </c>
      <c r="N72" s="5" t="s">
        <v>435</v>
      </c>
      <c r="O72" s="5" t="s">
        <v>436</v>
      </c>
      <c r="P72" s="5" t="s">
        <v>28</v>
      </c>
      <c r="Q72" s="5" t="s">
        <v>461</v>
      </c>
      <c r="R72" s="5" t="s">
        <v>461</v>
      </c>
      <c r="S72" s="5">
        <v>2500</v>
      </c>
      <c r="T72" s="5">
        <v>0</v>
      </c>
      <c r="U72" s="5">
        <v>0</v>
      </c>
      <c r="V72" s="5">
        <v>0</v>
      </c>
      <c r="W72" s="5">
        <v>2500</v>
      </c>
      <c r="X72" s="5" t="s">
        <v>66</v>
      </c>
      <c r="Y72" s="5" t="s">
        <v>66</v>
      </c>
      <c r="Z72" s="5">
        <v>0</v>
      </c>
      <c r="AA72" s="5" t="s">
        <v>66</v>
      </c>
      <c r="AB72" s="5" t="s">
        <v>86</v>
      </c>
      <c r="AC72" s="5" t="s">
        <v>86</v>
      </c>
      <c r="AD72" s="5" t="s">
        <v>66</v>
      </c>
      <c r="AE72" s="5" t="s">
        <v>66</v>
      </c>
      <c r="AF72" s="5" t="s">
        <v>66</v>
      </c>
      <c r="AG72" s="5" t="s">
        <v>66</v>
      </c>
      <c r="AH72" s="5" t="s">
        <v>70</v>
      </c>
    </row>
    <row r="73" spans="1:34" x14ac:dyDescent="0.2">
      <c r="A73" s="5" t="s">
        <v>450</v>
      </c>
      <c r="B73" s="5" t="s">
        <v>99</v>
      </c>
      <c r="C73" s="5" t="s">
        <v>73</v>
      </c>
      <c r="D73" s="5" t="s">
        <v>451</v>
      </c>
      <c r="E73" s="5" t="s">
        <v>452</v>
      </c>
      <c r="F73" s="5" t="s">
        <v>452</v>
      </c>
      <c r="G73" s="5" t="s">
        <v>452</v>
      </c>
      <c r="H73" s="5">
        <v>6000</v>
      </c>
      <c r="I73" s="5">
        <v>3000</v>
      </c>
      <c r="J73" s="5">
        <v>0</v>
      </c>
      <c r="K73" s="5">
        <v>3000</v>
      </c>
      <c r="L73" s="5">
        <v>3000</v>
      </c>
      <c r="M73" s="5" t="s">
        <v>69</v>
      </c>
      <c r="N73" s="5" t="s">
        <v>435</v>
      </c>
      <c r="O73" s="5" t="s">
        <v>436</v>
      </c>
      <c r="P73" s="5" t="s">
        <v>28</v>
      </c>
      <c r="Q73" s="5" t="s">
        <v>490</v>
      </c>
      <c r="R73" s="5" t="s">
        <v>490</v>
      </c>
      <c r="S73" s="5">
        <v>3000</v>
      </c>
      <c r="T73" s="5">
        <v>0</v>
      </c>
      <c r="U73" s="5">
        <v>0</v>
      </c>
      <c r="V73" s="5">
        <v>0</v>
      </c>
      <c r="W73" s="5">
        <v>6000</v>
      </c>
      <c r="X73" s="5" t="s">
        <v>66</v>
      </c>
      <c r="Y73" s="5" t="s">
        <v>66</v>
      </c>
      <c r="Z73" s="5">
        <v>0</v>
      </c>
      <c r="AA73" s="5" t="s">
        <v>66</v>
      </c>
      <c r="AB73" s="5" t="s">
        <v>86</v>
      </c>
      <c r="AC73" s="5" t="s">
        <v>86</v>
      </c>
      <c r="AD73" s="5" t="s">
        <v>66</v>
      </c>
      <c r="AE73" s="5" t="s">
        <v>66</v>
      </c>
      <c r="AF73" s="5" t="s">
        <v>66</v>
      </c>
      <c r="AG73" s="5" t="s">
        <v>66</v>
      </c>
      <c r="AH73" s="5" t="s">
        <v>70</v>
      </c>
    </row>
    <row r="74" spans="1:34" x14ac:dyDescent="0.2">
      <c r="A74" s="5" t="s">
        <v>434</v>
      </c>
      <c r="B74" s="5" t="s">
        <v>213</v>
      </c>
      <c r="C74" s="5" t="s">
        <v>175</v>
      </c>
      <c r="D74" s="5">
        <v>31.3</v>
      </c>
      <c r="E74" s="5">
        <v>18.100000000000001</v>
      </c>
      <c r="F74" s="5">
        <v>46.5</v>
      </c>
      <c r="G74" s="5">
        <v>26.9</v>
      </c>
      <c r="H74" s="5">
        <v>3000</v>
      </c>
      <c r="I74" s="5">
        <v>6000</v>
      </c>
      <c r="J74" s="5">
        <v>0</v>
      </c>
      <c r="K74" s="5">
        <v>3000</v>
      </c>
      <c r="L74" s="5">
        <v>4043</v>
      </c>
      <c r="M74" s="5" t="s">
        <v>176</v>
      </c>
      <c r="N74" s="5" t="s">
        <v>435</v>
      </c>
      <c r="O74" s="5" t="s">
        <v>436</v>
      </c>
      <c r="P74" s="5" t="s">
        <v>28</v>
      </c>
      <c r="Q74" s="5" t="s">
        <v>484</v>
      </c>
      <c r="R74" s="5" t="s">
        <v>484</v>
      </c>
      <c r="S74" s="5">
        <v>3000</v>
      </c>
      <c r="T74" s="5">
        <v>0</v>
      </c>
      <c r="U74" s="5">
        <v>1043</v>
      </c>
      <c r="V74" s="5">
        <v>0</v>
      </c>
      <c r="W74" s="5">
        <v>10043</v>
      </c>
      <c r="X74" s="5">
        <v>77.900000000000006</v>
      </c>
      <c r="Y74" s="5">
        <v>45</v>
      </c>
      <c r="Z74" s="5">
        <v>129</v>
      </c>
      <c r="AA74" s="5">
        <v>223</v>
      </c>
      <c r="AB74" s="5">
        <v>1.7</v>
      </c>
      <c r="AC74" s="5">
        <v>100</v>
      </c>
      <c r="AD74" s="5">
        <v>0</v>
      </c>
      <c r="AE74" s="5">
        <v>1010</v>
      </c>
      <c r="AF74" s="5">
        <v>1000</v>
      </c>
      <c r="AG74" s="5">
        <v>2008</v>
      </c>
      <c r="AH74" s="5" t="s">
        <v>70</v>
      </c>
    </row>
    <row r="75" spans="1:34" x14ac:dyDescent="0.2">
      <c r="A75" s="5" t="s">
        <v>468</v>
      </c>
      <c r="B75" s="5" t="s">
        <v>125</v>
      </c>
      <c r="C75" s="5" t="s">
        <v>73</v>
      </c>
      <c r="D75" s="5" t="s">
        <v>451</v>
      </c>
      <c r="E75" s="5">
        <v>28.9</v>
      </c>
      <c r="F75" s="5" t="s">
        <v>452</v>
      </c>
      <c r="G75" s="5">
        <v>86.8</v>
      </c>
      <c r="H75" s="5">
        <v>10500</v>
      </c>
      <c r="I75" s="5">
        <v>10500</v>
      </c>
      <c r="J75" s="5">
        <v>0</v>
      </c>
      <c r="K75" s="5">
        <v>3500</v>
      </c>
      <c r="L75" s="5">
        <v>3500</v>
      </c>
      <c r="M75" s="5" t="s">
        <v>69</v>
      </c>
      <c r="N75" s="5" t="s">
        <v>435</v>
      </c>
      <c r="O75" s="5" t="s">
        <v>436</v>
      </c>
      <c r="P75" s="5" t="s">
        <v>28</v>
      </c>
      <c r="Q75" s="5" t="s">
        <v>491</v>
      </c>
      <c r="R75" s="5" t="s">
        <v>491</v>
      </c>
      <c r="S75" s="5">
        <v>3500</v>
      </c>
      <c r="T75" s="5">
        <v>0</v>
      </c>
      <c r="U75" s="5">
        <v>0</v>
      </c>
      <c r="V75" s="5">
        <v>0</v>
      </c>
      <c r="W75" s="5">
        <v>14000</v>
      </c>
      <c r="X75" s="5" t="s">
        <v>66</v>
      </c>
      <c r="Y75" s="5">
        <v>115.7</v>
      </c>
      <c r="Z75" s="5">
        <v>0</v>
      </c>
      <c r="AA75" s="5">
        <v>121</v>
      </c>
      <c r="AB75" s="5" t="s">
        <v>82</v>
      </c>
      <c r="AC75" s="5" t="s">
        <v>82</v>
      </c>
      <c r="AD75" s="5">
        <v>0</v>
      </c>
      <c r="AE75" s="5">
        <v>544</v>
      </c>
      <c r="AF75" s="5">
        <v>544</v>
      </c>
      <c r="AG75" s="5">
        <v>1388</v>
      </c>
      <c r="AH75" s="5" t="s">
        <v>70</v>
      </c>
    </row>
    <row r="76" spans="1:34" x14ac:dyDescent="0.2">
      <c r="A76" s="5" t="s">
        <v>450</v>
      </c>
      <c r="B76" s="5" t="s">
        <v>117</v>
      </c>
      <c r="C76" s="5" t="s">
        <v>73</v>
      </c>
      <c r="D76" s="5" t="s">
        <v>451</v>
      </c>
      <c r="E76" s="5" t="s">
        <v>452</v>
      </c>
      <c r="F76" s="5" t="s">
        <v>452</v>
      </c>
      <c r="G76" s="5" t="s">
        <v>452</v>
      </c>
      <c r="H76" s="5">
        <v>0</v>
      </c>
      <c r="I76" s="5">
        <v>0</v>
      </c>
      <c r="J76" s="5">
        <v>0</v>
      </c>
      <c r="K76" s="5">
        <v>0</v>
      </c>
      <c r="L76" s="5">
        <v>2150</v>
      </c>
      <c r="M76" s="5" t="s">
        <v>69</v>
      </c>
      <c r="N76" s="5" t="s">
        <v>435</v>
      </c>
      <c r="O76" s="5" t="s">
        <v>436</v>
      </c>
      <c r="P76" s="5" t="s">
        <v>28</v>
      </c>
      <c r="Q76" s="5" t="s">
        <v>492</v>
      </c>
      <c r="R76" s="5" t="s">
        <v>492</v>
      </c>
      <c r="S76" s="5">
        <v>0</v>
      </c>
      <c r="T76" s="5">
        <v>0</v>
      </c>
      <c r="U76" s="5">
        <v>2150</v>
      </c>
      <c r="V76" s="5">
        <v>0</v>
      </c>
      <c r="W76" s="5">
        <v>2150</v>
      </c>
      <c r="X76" s="5" t="s">
        <v>66</v>
      </c>
      <c r="Y76" s="5" t="s">
        <v>66</v>
      </c>
      <c r="Z76" s="5">
        <v>0</v>
      </c>
      <c r="AA76" s="5">
        <v>0</v>
      </c>
      <c r="AB76" s="5" t="s">
        <v>86</v>
      </c>
      <c r="AC76" s="5" t="s">
        <v>86</v>
      </c>
      <c r="AD76" s="5">
        <v>0</v>
      </c>
      <c r="AE76" s="5">
        <v>0</v>
      </c>
      <c r="AF76" s="5">
        <v>0</v>
      </c>
      <c r="AG76" s="5">
        <v>0</v>
      </c>
      <c r="AH76" s="5" t="s">
        <v>70</v>
      </c>
    </row>
    <row r="77" spans="1:34" x14ac:dyDescent="0.2">
      <c r="A77" s="5" t="s">
        <v>450</v>
      </c>
      <c r="B77" s="5" t="s">
        <v>357</v>
      </c>
      <c r="C77" s="5" t="s">
        <v>168</v>
      </c>
      <c r="D77" s="5" t="s">
        <v>451</v>
      </c>
      <c r="E77" s="5" t="s">
        <v>452</v>
      </c>
      <c r="F77" s="5" t="s">
        <v>452</v>
      </c>
      <c r="G77" s="5" t="s">
        <v>452</v>
      </c>
      <c r="H77" s="5">
        <v>0</v>
      </c>
      <c r="I77" s="5">
        <v>0</v>
      </c>
      <c r="J77" s="5">
        <v>0</v>
      </c>
      <c r="K77" s="5">
        <v>2500</v>
      </c>
      <c r="L77" s="5">
        <v>4157</v>
      </c>
      <c r="M77" s="5" t="s">
        <v>69</v>
      </c>
      <c r="N77" s="5" t="s">
        <v>435</v>
      </c>
      <c r="O77" s="5" t="s">
        <v>475</v>
      </c>
      <c r="P77" s="5" t="s">
        <v>28</v>
      </c>
      <c r="Q77" s="5" t="s">
        <v>493</v>
      </c>
      <c r="R77" s="5" t="s">
        <v>493</v>
      </c>
      <c r="S77" s="5">
        <v>2500</v>
      </c>
      <c r="T77" s="5">
        <v>0</v>
      </c>
      <c r="U77" s="5">
        <v>1657</v>
      </c>
      <c r="V77" s="5">
        <v>0</v>
      </c>
      <c r="W77" s="5">
        <v>4157</v>
      </c>
      <c r="X77" s="5" t="s">
        <v>66</v>
      </c>
      <c r="Y77" s="5" t="s">
        <v>66</v>
      </c>
      <c r="Z77" s="5">
        <v>0</v>
      </c>
      <c r="AA77" s="5">
        <v>0</v>
      </c>
      <c r="AB77" s="5" t="s">
        <v>86</v>
      </c>
      <c r="AC77" s="5" t="s">
        <v>86</v>
      </c>
      <c r="AD77" s="5">
        <v>0</v>
      </c>
      <c r="AE77" s="5">
        <v>0</v>
      </c>
      <c r="AF77" s="5">
        <v>0</v>
      </c>
      <c r="AG77" s="5">
        <v>0</v>
      </c>
      <c r="AH77" s="5" t="s">
        <v>70</v>
      </c>
    </row>
    <row r="78" spans="1:34" x14ac:dyDescent="0.2">
      <c r="A78" s="5" t="s">
        <v>468</v>
      </c>
      <c r="B78" s="5" t="s">
        <v>252</v>
      </c>
      <c r="C78" s="5" t="s">
        <v>175</v>
      </c>
      <c r="D78" s="5" t="s">
        <v>451</v>
      </c>
      <c r="E78" s="5">
        <v>11.9</v>
      </c>
      <c r="F78" s="5" t="s">
        <v>452</v>
      </c>
      <c r="G78" s="5">
        <v>108.8</v>
      </c>
      <c r="H78" s="5">
        <v>15000</v>
      </c>
      <c r="I78" s="5">
        <v>21000</v>
      </c>
      <c r="J78" s="5">
        <v>0</v>
      </c>
      <c r="K78" s="5">
        <v>0</v>
      </c>
      <c r="L78" s="5">
        <v>2300</v>
      </c>
      <c r="M78" s="5" t="s">
        <v>176</v>
      </c>
      <c r="N78" s="5" t="s">
        <v>441</v>
      </c>
      <c r="O78" s="5" t="s">
        <v>436</v>
      </c>
      <c r="P78" s="5" t="s">
        <v>28</v>
      </c>
      <c r="Q78" s="5" t="s">
        <v>494</v>
      </c>
      <c r="R78" s="5" t="s">
        <v>494</v>
      </c>
      <c r="S78" s="5">
        <v>0</v>
      </c>
      <c r="T78" s="5">
        <v>0</v>
      </c>
      <c r="U78" s="5">
        <v>2300</v>
      </c>
      <c r="V78" s="5">
        <v>0</v>
      </c>
      <c r="W78" s="5">
        <v>23300</v>
      </c>
      <c r="X78" s="5" t="s">
        <v>66</v>
      </c>
      <c r="Y78" s="5">
        <v>120.7</v>
      </c>
      <c r="Z78" s="5">
        <v>0</v>
      </c>
      <c r="AA78" s="5">
        <v>193</v>
      </c>
      <c r="AB78" s="5" t="s">
        <v>82</v>
      </c>
      <c r="AC78" s="5" t="s">
        <v>82</v>
      </c>
      <c r="AD78" s="5">
        <v>1740</v>
      </c>
      <c r="AE78" s="5">
        <v>0</v>
      </c>
      <c r="AF78" s="5">
        <v>0</v>
      </c>
      <c r="AG78" s="5">
        <v>14160</v>
      </c>
      <c r="AH78" s="5" t="s">
        <v>70</v>
      </c>
    </row>
    <row r="79" spans="1:34" x14ac:dyDescent="0.2">
      <c r="A79" s="5" t="s">
        <v>450</v>
      </c>
      <c r="B79" s="5" t="s">
        <v>334</v>
      </c>
      <c r="C79" s="5" t="s">
        <v>327</v>
      </c>
      <c r="D79" s="5" t="s">
        <v>451</v>
      </c>
      <c r="E79" s="5" t="s">
        <v>452</v>
      </c>
      <c r="F79" s="5" t="s">
        <v>452</v>
      </c>
      <c r="G79" s="5" t="s">
        <v>452</v>
      </c>
      <c r="H79" s="5">
        <v>0</v>
      </c>
      <c r="I79" s="5">
        <v>0</v>
      </c>
      <c r="J79" s="5">
        <v>0</v>
      </c>
      <c r="K79" s="5">
        <v>4371</v>
      </c>
      <c r="L79" s="5">
        <v>4371</v>
      </c>
      <c r="M79" s="5" t="s">
        <v>69</v>
      </c>
      <c r="N79" s="5" t="s">
        <v>435</v>
      </c>
      <c r="O79" s="5" t="s">
        <v>436</v>
      </c>
      <c r="P79" s="5" t="s">
        <v>28</v>
      </c>
      <c r="Q79" s="5" t="s">
        <v>495</v>
      </c>
      <c r="R79" s="5" t="s">
        <v>495</v>
      </c>
      <c r="S79" s="5">
        <v>3000</v>
      </c>
      <c r="T79" s="5">
        <v>0</v>
      </c>
      <c r="U79" s="5">
        <v>1371</v>
      </c>
      <c r="V79" s="5">
        <v>0</v>
      </c>
      <c r="W79" s="5">
        <v>4371</v>
      </c>
      <c r="X79" s="5" t="s">
        <v>66</v>
      </c>
      <c r="Y79" s="5" t="s">
        <v>66</v>
      </c>
      <c r="Z79" s="5">
        <v>0</v>
      </c>
      <c r="AA79" s="5">
        <v>0</v>
      </c>
      <c r="AB79" s="5" t="s">
        <v>86</v>
      </c>
      <c r="AC79" s="5" t="s">
        <v>86</v>
      </c>
      <c r="AD79" s="5">
        <v>0</v>
      </c>
      <c r="AE79" s="5">
        <v>0</v>
      </c>
      <c r="AF79" s="5">
        <v>0</v>
      </c>
      <c r="AG79" s="5">
        <v>0</v>
      </c>
      <c r="AH79" s="5" t="s">
        <v>70</v>
      </c>
    </row>
    <row r="80" spans="1:34" x14ac:dyDescent="0.2">
      <c r="A80" s="5" t="s">
        <v>450</v>
      </c>
      <c r="B80" s="5" t="s">
        <v>162</v>
      </c>
      <c r="C80" s="5" t="s">
        <v>161</v>
      </c>
      <c r="D80" s="5" t="s">
        <v>451</v>
      </c>
      <c r="E80" s="5" t="s">
        <v>452</v>
      </c>
      <c r="F80" s="5" t="s">
        <v>452</v>
      </c>
      <c r="G80" s="5" t="s">
        <v>452</v>
      </c>
      <c r="H80" s="5">
        <v>0</v>
      </c>
      <c r="I80" s="5">
        <v>0</v>
      </c>
      <c r="J80" s="5">
        <v>0</v>
      </c>
      <c r="K80" s="5">
        <v>1000</v>
      </c>
      <c r="L80" s="5">
        <v>1000</v>
      </c>
      <c r="M80" s="5" t="s">
        <v>69</v>
      </c>
      <c r="N80" s="5" t="s">
        <v>441</v>
      </c>
      <c r="O80" s="5" t="s">
        <v>436</v>
      </c>
      <c r="P80" s="5" t="s">
        <v>28</v>
      </c>
      <c r="Q80" s="5" t="s">
        <v>455</v>
      </c>
      <c r="R80" s="5" t="s">
        <v>455</v>
      </c>
      <c r="S80" s="5">
        <v>1000</v>
      </c>
      <c r="T80" s="5">
        <v>0</v>
      </c>
      <c r="U80" s="5">
        <v>0</v>
      </c>
      <c r="V80" s="5">
        <v>0</v>
      </c>
      <c r="W80" s="5">
        <v>1000</v>
      </c>
      <c r="X80" s="5" t="s">
        <v>66</v>
      </c>
      <c r="Y80" s="5" t="s">
        <v>66</v>
      </c>
      <c r="Z80" s="5">
        <v>0</v>
      </c>
      <c r="AA80" s="5" t="s">
        <v>66</v>
      </c>
      <c r="AB80" s="5" t="s">
        <v>86</v>
      </c>
      <c r="AC80" s="5" t="s">
        <v>86</v>
      </c>
      <c r="AD80" s="5" t="s">
        <v>66</v>
      </c>
      <c r="AE80" s="5" t="s">
        <v>66</v>
      </c>
      <c r="AF80" s="5" t="s">
        <v>66</v>
      </c>
      <c r="AG80" s="5" t="s">
        <v>66</v>
      </c>
      <c r="AH80" s="5" t="s">
        <v>70</v>
      </c>
    </row>
    <row r="81" spans="1:34" x14ac:dyDescent="0.2">
      <c r="A81" s="5" t="s">
        <v>450</v>
      </c>
      <c r="B81" s="5" t="s">
        <v>160</v>
      </c>
      <c r="C81" s="5" t="s">
        <v>161</v>
      </c>
      <c r="D81" s="5" t="s">
        <v>451</v>
      </c>
      <c r="E81" s="5" t="s">
        <v>452</v>
      </c>
      <c r="F81" s="5" t="s">
        <v>452</v>
      </c>
      <c r="G81" s="5" t="s">
        <v>452</v>
      </c>
      <c r="H81" s="5">
        <v>0</v>
      </c>
      <c r="I81" s="5">
        <v>0</v>
      </c>
      <c r="J81" s="5">
        <v>0</v>
      </c>
      <c r="K81" s="5">
        <v>500</v>
      </c>
      <c r="L81" s="5">
        <v>500</v>
      </c>
      <c r="M81" s="5" t="s">
        <v>69</v>
      </c>
      <c r="N81" s="5" t="s">
        <v>441</v>
      </c>
      <c r="O81" s="5" t="s">
        <v>436</v>
      </c>
      <c r="P81" s="5" t="s">
        <v>28</v>
      </c>
      <c r="Q81" s="5" t="s">
        <v>455</v>
      </c>
      <c r="R81" s="5" t="s">
        <v>455</v>
      </c>
      <c r="S81" s="5">
        <v>500</v>
      </c>
      <c r="T81" s="5">
        <v>0</v>
      </c>
      <c r="U81" s="5">
        <v>0</v>
      </c>
      <c r="V81" s="5">
        <v>0</v>
      </c>
      <c r="W81" s="5">
        <v>500</v>
      </c>
      <c r="X81" s="5" t="s">
        <v>66</v>
      </c>
      <c r="Y81" s="5" t="s">
        <v>66</v>
      </c>
      <c r="Z81" s="5">
        <v>0</v>
      </c>
      <c r="AA81" s="5" t="s">
        <v>66</v>
      </c>
      <c r="AB81" s="5" t="s">
        <v>86</v>
      </c>
      <c r="AC81" s="5" t="s">
        <v>86</v>
      </c>
      <c r="AD81" s="5" t="s">
        <v>66</v>
      </c>
      <c r="AE81" s="5" t="s">
        <v>66</v>
      </c>
      <c r="AF81" s="5" t="s">
        <v>66</v>
      </c>
      <c r="AG81" s="5" t="s">
        <v>66</v>
      </c>
      <c r="AH81" s="5" t="s">
        <v>70</v>
      </c>
    </row>
    <row r="82" spans="1:34" x14ac:dyDescent="0.2">
      <c r="A82" s="5" t="s">
        <v>450</v>
      </c>
      <c r="B82" s="5" t="s">
        <v>356</v>
      </c>
      <c r="C82" s="5" t="s">
        <v>168</v>
      </c>
      <c r="D82" s="5" t="s">
        <v>451</v>
      </c>
      <c r="E82" s="5" t="s">
        <v>452</v>
      </c>
      <c r="F82" s="5" t="s">
        <v>452</v>
      </c>
      <c r="G82" s="5" t="s">
        <v>452</v>
      </c>
      <c r="H82" s="5">
        <v>0</v>
      </c>
      <c r="I82" s="5">
        <v>0</v>
      </c>
      <c r="J82" s="5">
        <v>0</v>
      </c>
      <c r="K82" s="5">
        <v>2000</v>
      </c>
      <c r="L82" s="5">
        <v>2000</v>
      </c>
      <c r="M82" s="5" t="s">
        <v>69</v>
      </c>
      <c r="N82" s="5" t="s">
        <v>435</v>
      </c>
      <c r="O82" s="5" t="s">
        <v>475</v>
      </c>
      <c r="P82" s="5" t="s">
        <v>28</v>
      </c>
      <c r="Q82" s="5" t="s">
        <v>493</v>
      </c>
      <c r="R82" s="5" t="s">
        <v>493</v>
      </c>
      <c r="S82" s="5">
        <v>2000</v>
      </c>
      <c r="T82" s="5">
        <v>0</v>
      </c>
      <c r="U82" s="5">
        <v>0</v>
      </c>
      <c r="V82" s="5">
        <v>0</v>
      </c>
      <c r="W82" s="5">
        <v>2000</v>
      </c>
      <c r="X82" s="5" t="s">
        <v>66</v>
      </c>
      <c r="Y82" s="5" t="s">
        <v>66</v>
      </c>
      <c r="Z82" s="5">
        <v>0</v>
      </c>
      <c r="AA82" s="5">
        <v>0</v>
      </c>
      <c r="AB82" s="5" t="s">
        <v>86</v>
      </c>
      <c r="AC82" s="5" t="s">
        <v>86</v>
      </c>
      <c r="AD82" s="5">
        <v>0</v>
      </c>
      <c r="AE82" s="5">
        <v>0</v>
      </c>
      <c r="AF82" s="5">
        <v>0</v>
      </c>
      <c r="AG82" s="5">
        <v>0</v>
      </c>
      <c r="AH82" s="5" t="s">
        <v>70</v>
      </c>
    </row>
    <row r="83" spans="1:34" x14ac:dyDescent="0.2">
      <c r="A83" s="5" t="s">
        <v>450</v>
      </c>
      <c r="B83" s="5" t="s">
        <v>289</v>
      </c>
      <c r="C83" s="5" t="s">
        <v>175</v>
      </c>
      <c r="D83" s="5" t="s">
        <v>451</v>
      </c>
      <c r="E83" s="5" t="s">
        <v>452</v>
      </c>
      <c r="F83" s="5" t="s">
        <v>452</v>
      </c>
      <c r="G83" s="5" t="s">
        <v>452</v>
      </c>
      <c r="H83" s="5">
        <v>0</v>
      </c>
      <c r="I83" s="5">
        <v>0</v>
      </c>
      <c r="J83" s="5">
        <v>0</v>
      </c>
      <c r="K83" s="5">
        <v>0</v>
      </c>
      <c r="L83" s="5">
        <v>200</v>
      </c>
      <c r="M83" s="5" t="s">
        <v>176</v>
      </c>
      <c r="N83" s="5" t="s">
        <v>435</v>
      </c>
      <c r="O83" s="5" t="s">
        <v>436</v>
      </c>
      <c r="P83" s="5" t="s">
        <v>28</v>
      </c>
      <c r="Q83" s="5" t="s">
        <v>461</v>
      </c>
      <c r="R83" s="5" t="s">
        <v>461</v>
      </c>
      <c r="S83" s="5">
        <v>200</v>
      </c>
      <c r="T83" s="5">
        <v>0</v>
      </c>
      <c r="U83" s="5">
        <v>0</v>
      </c>
      <c r="V83" s="5">
        <v>0</v>
      </c>
      <c r="W83" s="5">
        <v>200</v>
      </c>
      <c r="X83" s="5" t="s">
        <v>66</v>
      </c>
      <c r="Y83" s="5" t="s">
        <v>66</v>
      </c>
      <c r="Z83" s="5">
        <v>0</v>
      </c>
      <c r="AA83" s="5">
        <v>0</v>
      </c>
      <c r="AB83" s="5" t="s">
        <v>86</v>
      </c>
      <c r="AC83" s="5" t="s">
        <v>86</v>
      </c>
      <c r="AD83" s="5">
        <v>0</v>
      </c>
      <c r="AE83" s="5">
        <v>0</v>
      </c>
      <c r="AF83" s="5">
        <v>0</v>
      </c>
      <c r="AG83" s="5">
        <v>0</v>
      </c>
      <c r="AH83" s="5" t="s">
        <v>70</v>
      </c>
    </row>
    <row r="84" spans="1:34" x14ac:dyDescent="0.2">
      <c r="A84" s="5" t="s">
        <v>450</v>
      </c>
      <c r="B84" s="5" t="s">
        <v>192</v>
      </c>
      <c r="C84" s="5" t="s">
        <v>183</v>
      </c>
      <c r="D84" s="5" t="s">
        <v>451</v>
      </c>
      <c r="E84" s="5" t="s">
        <v>452</v>
      </c>
      <c r="F84" s="5" t="s">
        <v>452</v>
      </c>
      <c r="G84" s="5" t="s">
        <v>452</v>
      </c>
      <c r="H84" s="5">
        <v>2500</v>
      </c>
      <c r="I84" s="5">
        <v>17500</v>
      </c>
      <c r="J84" s="5">
        <v>2500</v>
      </c>
      <c r="K84" s="5">
        <v>200</v>
      </c>
      <c r="L84" s="5">
        <v>100</v>
      </c>
      <c r="M84" s="5" t="s">
        <v>69</v>
      </c>
      <c r="N84" s="5" t="s">
        <v>441</v>
      </c>
      <c r="O84" s="5" t="s">
        <v>436</v>
      </c>
      <c r="P84" s="5" t="s">
        <v>28</v>
      </c>
      <c r="Q84" s="5" t="s">
        <v>455</v>
      </c>
      <c r="R84" s="5" t="s">
        <v>455</v>
      </c>
      <c r="S84" s="5">
        <v>100</v>
      </c>
      <c r="T84" s="5">
        <v>0</v>
      </c>
      <c r="U84" s="5">
        <v>0</v>
      </c>
      <c r="V84" s="5">
        <v>0</v>
      </c>
      <c r="W84" s="5">
        <v>17600</v>
      </c>
      <c r="X84" s="5" t="s">
        <v>66</v>
      </c>
      <c r="Y84" s="5" t="s">
        <v>66</v>
      </c>
      <c r="Z84" s="5">
        <v>0</v>
      </c>
      <c r="AA84" s="5" t="s">
        <v>66</v>
      </c>
      <c r="AB84" s="5" t="s">
        <v>86</v>
      </c>
      <c r="AC84" s="5" t="s">
        <v>86</v>
      </c>
      <c r="AD84" s="5" t="s">
        <v>66</v>
      </c>
      <c r="AE84" s="5" t="s">
        <v>66</v>
      </c>
      <c r="AF84" s="5" t="s">
        <v>66</v>
      </c>
      <c r="AG84" s="5" t="s">
        <v>66</v>
      </c>
      <c r="AH84" s="5" t="s">
        <v>70</v>
      </c>
    </row>
    <row r="85" spans="1:34" x14ac:dyDescent="0.2">
      <c r="A85" s="5" t="s">
        <v>450</v>
      </c>
      <c r="B85" s="5" t="s">
        <v>88</v>
      </c>
      <c r="C85" s="5" t="s">
        <v>73</v>
      </c>
      <c r="D85" s="5" t="s">
        <v>451</v>
      </c>
      <c r="E85" s="5" t="s">
        <v>452</v>
      </c>
      <c r="F85" s="5" t="s">
        <v>452</v>
      </c>
      <c r="G85" s="5" t="s">
        <v>452</v>
      </c>
      <c r="H85" s="5">
        <v>0</v>
      </c>
      <c r="I85" s="5">
        <v>0</v>
      </c>
      <c r="J85" s="5">
        <v>0</v>
      </c>
      <c r="K85" s="5">
        <v>300</v>
      </c>
      <c r="L85" s="5">
        <v>300</v>
      </c>
      <c r="M85" s="5" t="s">
        <v>69</v>
      </c>
      <c r="N85" s="5" t="s">
        <v>435</v>
      </c>
      <c r="O85" s="5" t="s">
        <v>436</v>
      </c>
      <c r="P85" s="5" t="s">
        <v>28</v>
      </c>
      <c r="Q85" s="5" t="s">
        <v>496</v>
      </c>
      <c r="R85" s="5" t="s">
        <v>496</v>
      </c>
      <c r="S85" s="5">
        <v>300</v>
      </c>
      <c r="T85" s="5">
        <v>0</v>
      </c>
      <c r="U85" s="5">
        <v>0</v>
      </c>
      <c r="V85" s="5">
        <v>0</v>
      </c>
      <c r="W85" s="5">
        <v>300</v>
      </c>
      <c r="X85" s="5" t="s">
        <v>66</v>
      </c>
      <c r="Y85" s="5" t="s">
        <v>66</v>
      </c>
      <c r="Z85" s="5">
        <v>0</v>
      </c>
      <c r="AA85" s="5">
        <v>0</v>
      </c>
      <c r="AB85" s="5" t="s">
        <v>86</v>
      </c>
      <c r="AC85" s="5" t="s">
        <v>86</v>
      </c>
      <c r="AD85" s="5">
        <v>0</v>
      </c>
      <c r="AE85" s="5">
        <v>0</v>
      </c>
      <c r="AF85" s="5">
        <v>0</v>
      </c>
      <c r="AG85" s="5">
        <v>0</v>
      </c>
      <c r="AH85" s="5" t="s">
        <v>70</v>
      </c>
    </row>
    <row r="86" spans="1:34" x14ac:dyDescent="0.2">
      <c r="A86" s="5" t="s">
        <v>450</v>
      </c>
      <c r="B86" s="5" t="s">
        <v>105</v>
      </c>
      <c r="C86" s="5" t="s">
        <v>73</v>
      </c>
      <c r="D86" s="5" t="s">
        <v>451</v>
      </c>
      <c r="E86" s="5" t="s">
        <v>452</v>
      </c>
      <c r="F86" s="5" t="s">
        <v>452</v>
      </c>
      <c r="G86" s="5" t="s">
        <v>452</v>
      </c>
      <c r="H86" s="5">
        <v>0</v>
      </c>
      <c r="I86" s="5">
        <v>0</v>
      </c>
      <c r="J86" s="5">
        <v>0</v>
      </c>
      <c r="K86" s="5">
        <v>100</v>
      </c>
      <c r="L86" s="5">
        <v>100</v>
      </c>
      <c r="M86" s="5" t="s">
        <v>69</v>
      </c>
      <c r="N86" s="5" t="s">
        <v>441</v>
      </c>
      <c r="O86" s="5" t="s">
        <v>436</v>
      </c>
      <c r="P86" s="5" t="s">
        <v>28</v>
      </c>
      <c r="Q86" s="5" t="s">
        <v>497</v>
      </c>
      <c r="R86" s="5" t="s">
        <v>497</v>
      </c>
      <c r="S86" s="5">
        <v>100</v>
      </c>
      <c r="T86" s="5">
        <v>0</v>
      </c>
      <c r="U86" s="5">
        <v>0</v>
      </c>
      <c r="V86" s="5">
        <v>0</v>
      </c>
      <c r="W86" s="5">
        <v>100</v>
      </c>
      <c r="X86" s="5" t="s">
        <v>66</v>
      </c>
      <c r="Y86" s="5" t="s">
        <v>66</v>
      </c>
      <c r="Z86" s="5">
        <v>0</v>
      </c>
      <c r="AA86" s="5" t="s">
        <v>66</v>
      </c>
      <c r="AB86" s="5" t="s">
        <v>86</v>
      </c>
      <c r="AC86" s="5" t="s">
        <v>86</v>
      </c>
      <c r="AD86" s="5" t="s">
        <v>66</v>
      </c>
      <c r="AE86" s="5" t="s">
        <v>66</v>
      </c>
      <c r="AF86" s="5" t="s">
        <v>66</v>
      </c>
      <c r="AG86" s="5" t="s">
        <v>66</v>
      </c>
      <c r="AH86" s="5" t="s">
        <v>70</v>
      </c>
    </row>
    <row r="87" spans="1:34" x14ac:dyDescent="0.2">
      <c r="A87" s="5" t="s">
        <v>434</v>
      </c>
      <c r="B87" s="5" t="s">
        <v>76</v>
      </c>
      <c r="C87" s="5" t="s">
        <v>73</v>
      </c>
      <c r="D87" s="5">
        <v>0.7</v>
      </c>
      <c r="E87" s="5">
        <v>0.6</v>
      </c>
      <c r="F87" s="5">
        <v>88.3</v>
      </c>
      <c r="G87" s="5">
        <v>75.5</v>
      </c>
      <c r="H87" s="5">
        <v>16416000</v>
      </c>
      <c r="I87" s="5">
        <v>8412000</v>
      </c>
      <c r="J87" s="5">
        <v>3510000</v>
      </c>
      <c r="K87" s="5">
        <v>334961</v>
      </c>
      <c r="L87" s="5">
        <v>64985</v>
      </c>
      <c r="M87" s="5" t="s">
        <v>69</v>
      </c>
      <c r="N87" s="5" t="s">
        <v>435</v>
      </c>
      <c r="O87" s="5" t="s">
        <v>436</v>
      </c>
      <c r="P87" s="5" t="s">
        <v>28</v>
      </c>
      <c r="Q87" s="5" t="s">
        <v>498</v>
      </c>
      <c r="R87" s="5" t="s">
        <v>498</v>
      </c>
      <c r="S87" s="5">
        <v>0</v>
      </c>
      <c r="T87" s="5">
        <v>0</v>
      </c>
      <c r="U87" s="5">
        <v>64985</v>
      </c>
      <c r="V87" s="5">
        <v>0</v>
      </c>
      <c r="W87" s="5">
        <v>8476985</v>
      </c>
      <c r="X87" s="5">
        <v>173</v>
      </c>
      <c r="Y87" s="5">
        <v>147.9</v>
      </c>
      <c r="Z87" s="5">
        <v>95255</v>
      </c>
      <c r="AA87" s="5">
        <v>111427</v>
      </c>
      <c r="AB87" s="5">
        <v>1.2</v>
      </c>
      <c r="AC87" s="5">
        <v>100</v>
      </c>
      <c r="AD87" s="5">
        <v>135726</v>
      </c>
      <c r="AE87" s="5">
        <v>646503</v>
      </c>
      <c r="AF87" s="5">
        <v>230994</v>
      </c>
      <c r="AG87" s="5">
        <v>104720</v>
      </c>
      <c r="AH87" s="5" t="s">
        <v>70</v>
      </c>
    </row>
    <row r="88" spans="1:34" x14ac:dyDescent="0.2">
      <c r="A88" s="5" t="s">
        <v>434</v>
      </c>
      <c r="B88" s="5" t="s">
        <v>80</v>
      </c>
      <c r="C88" s="5" t="s">
        <v>73</v>
      </c>
      <c r="D88" s="5">
        <v>1.3</v>
      </c>
      <c r="E88" s="5">
        <v>1.2</v>
      </c>
      <c r="F88" s="5">
        <v>26.6</v>
      </c>
      <c r="G88" s="5">
        <v>23.7</v>
      </c>
      <c r="H88" s="5">
        <v>567000</v>
      </c>
      <c r="I88" s="5">
        <v>327000</v>
      </c>
      <c r="J88" s="5">
        <v>0</v>
      </c>
      <c r="K88" s="5">
        <v>69000</v>
      </c>
      <c r="L88" s="5">
        <v>16523</v>
      </c>
      <c r="M88" s="5" t="s">
        <v>69</v>
      </c>
      <c r="N88" s="5" t="s">
        <v>435</v>
      </c>
      <c r="O88" s="5" t="s">
        <v>436</v>
      </c>
      <c r="P88" s="5" t="s">
        <v>28</v>
      </c>
      <c r="Q88" s="5" t="s">
        <v>449</v>
      </c>
      <c r="R88" s="5" t="s">
        <v>449</v>
      </c>
      <c r="S88" s="5">
        <v>0</v>
      </c>
      <c r="T88" s="5">
        <v>0</v>
      </c>
      <c r="U88" s="5">
        <v>16523</v>
      </c>
      <c r="V88" s="5">
        <v>0</v>
      </c>
      <c r="W88" s="5">
        <v>343523</v>
      </c>
      <c r="X88" s="5">
        <v>47.4</v>
      </c>
      <c r="Y88" s="5">
        <v>42.4</v>
      </c>
      <c r="Z88" s="5">
        <v>12310</v>
      </c>
      <c r="AA88" s="5">
        <v>13778</v>
      </c>
      <c r="AB88" s="5">
        <v>1.1000000000000001</v>
      </c>
      <c r="AC88" s="5">
        <v>100</v>
      </c>
      <c r="AD88" s="5">
        <v>29500</v>
      </c>
      <c r="AE88" s="5">
        <v>84500</v>
      </c>
      <c r="AF88" s="5">
        <v>30000</v>
      </c>
      <c r="AG88" s="5">
        <v>50500</v>
      </c>
      <c r="AH88" s="5" t="s">
        <v>70</v>
      </c>
    </row>
    <row r="89" spans="1:34" x14ac:dyDescent="0.2">
      <c r="A89" s="5" t="s">
        <v>468</v>
      </c>
      <c r="B89" s="5" t="s">
        <v>81</v>
      </c>
      <c r="C89" s="5" t="s">
        <v>73</v>
      </c>
      <c r="D89" s="5" t="s">
        <v>451</v>
      </c>
      <c r="E89" s="5">
        <v>0</v>
      </c>
      <c r="F89" s="5" t="s">
        <v>452</v>
      </c>
      <c r="G89" s="5">
        <v>0</v>
      </c>
      <c r="H89" s="5">
        <v>0</v>
      </c>
      <c r="I89" s="5">
        <v>0</v>
      </c>
      <c r="J89" s="5">
        <v>0</v>
      </c>
      <c r="K89" s="5">
        <v>2500</v>
      </c>
      <c r="L89" s="5">
        <v>0</v>
      </c>
      <c r="M89" s="5" t="s">
        <v>69</v>
      </c>
      <c r="N89" s="5" t="s">
        <v>441</v>
      </c>
      <c r="O89" s="5" t="s">
        <v>436</v>
      </c>
      <c r="P89" s="5" t="s">
        <v>28</v>
      </c>
      <c r="Q89" s="5" t="s">
        <v>499</v>
      </c>
      <c r="R89" s="5" t="s">
        <v>499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 t="s">
        <v>66</v>
      </c>
      <c r="Y89" s="5">
        <v>16.7</v>
      </c>
      <c r="Z89" s="5">
        <v>0</v>
      </c>
      <c r="AA89" s="5">
        <v>8066</v>
      </c>
      <c r="AB89" s="5" t="s">
        <v>82</v>
      </c>
      <c r="AC89" s="5" t="s">
        <v>82</v>
      </c>
      <c r="AD89" s="5">
        <v>20096</v>
      </c>
      <c r="AE89" s="5">
        <v>31500</v>
      </c>
      <c r="AF89" s="5">
        <v>26000</v>
      </c>
      <c r="AG89" s="5">
        <v>26000</v>
      </c>
      <c r="AH89" s="5" t="s">
        <v>70</v>
      </c>
    </row>
    <row r="90" spans="1:34" x14ac:dyDescent="0.2">
      <c r="A90" s="5" t="s">
        <v>434</v>
      </c>
      <c r="B90" s="5" t="s">
        <v>84</v>
      </c>
      <c r="C90" s="5" t="s">
        <v>73</v>
      </c>
      <c r="D90" s="5">
        <v>1.7</v>
      </c>
      <c r="E90" s="5">
        <v>0.6</v>
      </c>
      <c r="F90" s="5">
        <v>336</v>
      </c>
      <c r="G90" s="5">
        <v>111.5</v>
      </c>
      <c r="H90" s="5">
        <v>1623000</v>
      </c>
      <c r="I90" s="5">
        <v>1023000</v>
      </c>
      <c r="J90" s="5">
        <v>87000</v>
      </c>
      <c r="K90" s="5">
        <v>5256</v>
      </c>
      <c r="L90" s="5">
        <v>5251</v>
      </c>
      <c r="M90" s="5" t="s">
        <v>69</v>
      </c>
      <c r="N90" s="5" t="s">
        <v>435</v>
      </c>
      <c r="O90" s="5" t="s">
        <v>436</v>
      </c>
      <c r="P90" s="5" t="s">
        <v>28</v>
      </c>
      <c r="Q90" s="5" t="s">
        <v>500</v>
      </c>
      <c r="R90" s="5" t="s">
        <v>500</v>
      </c>
      <c r="S90" s="5">
        <v>3000</v>
      </c>
      <c r="T90" s="5">
        <v>0</v>
      </c>
      <c r="U90" s="5">
        <v>2251</v>
      </c>
      <c r="V90" s="5">
        <v>0</v>
      </c>
      <c r="W90" s="5">
        <v>1028251</v>
      </c>
      <c r="X90" s="5">
        <v>534.70000000000005</v>
      </c>
      <c r="Y90" s="5">
        <v>177.5</v>
      </c>
      <c r="Z90" s="5">
        <v>3045</v>
      </c>
      <c r="AA90" s="5">
        <v>9173</v>
      </c>
      <c r="AB90" s="5">
        <v>3</v>
      </c>
      <c r="AC90" s="5">
        <v>150</v>
      </c>
      <c r="AD90" s="5">
        <v>85648</v>
      </c>
      <c r="AE90" s="5">
        <v>41000</v>
      </c>
      <c r="AF90" s="5">
        <v>0</v>
      </c>
      <c r="AG90" s="5">
        <v>15000</v>
      </c>
      <c r="AH90" s="5" t="s">
        <v>70</v>
      </c>
    </row>
    <row r="91" spans="1:34" x14ac:dyDescent="0.2">
      <c r="A91" s="5" t="s">
        <v>501</v>
      </c>
      <c r="B91" s="5" t="s">
        <v>85</v>
      </c>
      <c r="C91" s="5" t="s">
        <v>73</v>
      </c>
      <c r="D91" s="5" t="s">
        <v>451</v>
      </c>
      <c r="E91" s="5" t="s">
        <v>452</v>
      </c>
      <c r="F91" s="5" t="s">
        <v>452</v>
      </c>
      <c r="G91" s="5" t="s">
        <v>452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 t="s">
        <v>69</v>
      </c>
      <c r="N91" s="5" t="s">
        <v>441</v>
      </c>
      <c r="O91" s="5" t="s">
        <v>436</v>
      </c>
      <c r="P91" s="5" t="s">
        <v>28</v>
      </c>
      <c r="Q91" s="5" t="s">
        <v>502</v>
      </c>
      <c r="R91" s="5" t="s">
        <v>502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 t="s">
        <v>66</v>
      </c>
      <c r="Y91" s="5" t="s">
        <v>66</v>
      </c>
      <c r="Z91" s="5">
        <v>0</v>
      </c>
      <c r="AA91" s="5" t="s">
        <v>66</v>
      </c>
      <c r="AB91" s="5" t="s">
        <v>86</v>
      </c>
      <c r="AC91" s="5" t="s">
        <v>86</v>
      </c>
      <c r="AD91" s="5" t="s">
        <v>66</v>
      </c>
      <c r="AE91" s="5" t="s">
        <v>66</v>
      </c>
      <c r="AF91" s="5" t="s">
        <v>66</v>
      </c>
      <c r="AG91" s="5" t="s">
        <v>66</v>
      </c>
      <c r="AH91" s="5" t="s">
        <v>70</v>
      </c>
    </row>
    <row r="92" spans="1:34" x14ac:dyDescent="0.2">
      <c r="A92" s="5" t="s">
        <v>434</v>
      </c>
      <c r="B92" s="5" t="s">
        <v>91</v>
      </c>
      <c r="C92" s="5" t="s">
        <v>73</v>
      </c>
      <c r="D92" s="5">
        <v>2.9</v>
      </c>
      <c r="E92" s="5">
        <v>2.7</v>
      </c>
      <c r="F92" s="5">
        <v>60.8</v>
      </c>
      <c r="G92" s="5">
        <v>57.7</v>
      </c>
      <c r="H92" s="5">
        <v>6003000</v>
      </c>
      <c r="I92" s="5">
        <v>2799000</v>
      </c>
      <c r="J92" s="5">
        <v>300000</v>
      </c>
      <c r="K92" s="5">
        <v>298652</v>
      </c>
      <c r="L92" s="5">
        <v>132694</v>
      </c>
      <c r="M92" s="5" t="s">
        <v>69</v>
      </c>
      <c r="N92" s="5" t="s">
        <v>435</v>
      </c>
      <c r="O92" s="5" t="s">
        <v>436</v>
      </c>
      <c r="P92" s="5" t="s">
        <v>28</v>
      </c>
      <c r="Q92" s="5" t="s">
        <v>503</v>
      </c>
      <c r="R92" s="5" t="s">
        <v>503</v>
      </c>
      <c r="S92" s="5">
        <v>0</v>
      </c>
      <c r="T92" s="5">
        <v>0</v>
      </c>
      <c r="U92" s="5">
        <v>132694</v>
      </c>
      <c r="V92" s="5">
        <v>0</v>
      </c>
      <c r="W92" s="5">
        <v>2931694</v>
      </c>
      <c r="X92" s="5">
        <v>133.30000000000001</v>
      </c>
      <c r="Y92" s="5">
        <v>126.5</v>
      </c>
      <c r="Z92" s="5">
        <v>46028</v>
      </c>
      <c r="AA92" s="5">
        <v>48508</v>
      </c>
      <c r="AB92" s="5">
        <v>1.1000000000000001</v>
      </c>
      <c r="AC92" s="5">
        <v>100</v>
      </c>
      <c r="AD92" s="5">
        <v>45000</v>
      </c>
      <c r="AE92" s="5">
        <v>261975</v>
      </c>
      <c r="AF92" s="5">
        <v>129600</v>
      </c>
      <c r="AG92" s="5">
        <v>21600</v>
      </c>
      <c r="AH92" s="5" t="s">
        <v>70</v>
      </c>
    </row>
    <row r="93" spans="1:34" x14ac:dyDescent="0.2">
      <c r="A93" s="5" t="s">
        <v>468</v>
      </c>
      <c r="B93" s="5" t="s">
        <v>92</v>
      </c>
      <c r="C93" s="5" t="s">
        <v>73</v>
      </c>
      <c r="D93" s="5" t="s">
        <v>451</v>
      </c>
      <c r="E93" s="5">
        <v>0</v>
      </c>
      <c r="F93" s="5" t="s">
        <v>452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 t="s">
        <v>69</v>
      </c>
      <c r="N93" s="5" t="s">
        <v>435</v>
      </c>
      <c r="O93" s="5" t="s">
        <v>436</v>
      </c>
      <c r="P93" s="5" t="s">
        <v>28</v>
      </c>
      <c r="Q93" s="5" t="s">
        <v>504</v>
      </c>
      <c r="R93" s="5" t="s">
        <v>504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 t="s">
        <v>66</v>
      </c>
      <c r="Y93" s="5">
        <v>0</v>
      </c>
      <c r="Z93" s="5">
        <v>0</v>
      </c>
      <c r="AA93" s="5">
        <v>107</v>
      </c>
      <c r="AB93" s="5" t="s">
        <v>82</v>
      </c>
      <c r="AC93" s="5" t="s">
        <v>82</v>
      </c>
      <c r="AD93" s="5">
        <v>0</v>
      </c>
      <c r="AE93" s="5">
        <v>960</v>
      </c>
      <c r="AF93" s="5">
        <v>0</v>
      </c>
      <c r="AG93" s="5">
        <v>0</v>
      </c>
      <c r="AH93" s="5" t="s">
        <v>70</v>
      </c>
    </row>
    <row r="94" spans="1:34" x14ac:dyDescent="0.2">
      <c r="A94" s="5" t="s">
        <v>434</v>
      </c>
      <c r="B94" s="5" t="s">
        <v>93</v>
      </c>
      <c r="C94" s="5" t="s">
        <v>73</v>
      </c>
      <c r="D94" s="5">
        <v>37.1</v>
      </c>
      <c r="E94" s="5">
        <v>42.8</v>
      </c>
      <c r="F94" s="5">
        <v>0.9</v>
      </c>
      <c r="G94" s="5">
        <v>1</v>
      </c>
      <c r="H94" s="5">
        <v>132000</v>
      </c>
      <c r="I94" s="5">
        <v>57000</v>
      </c>
      <c r="J94" s="5">
        <v>57000</v>
      </c>
      <c r="K94" s="5">
        <v>8750551</v>
      </c>
      <c r="L94" s="5">
        <v>2443347</v>
      </c>
      <c r="M94" s="5" t="s">
        <v>69</v>
      </c>
      <c r="N94" s="5" t="s">
        <v>435</v>
      </c>
      <c r="O94" s="5" t="s">
        <v>475</v>
      </c>
      <c r="P94" s="5" t="s">
        <v>28</v>
      </c>
      <c r="Q94" s="5" t="s">
        <v>505</v>
      </c>
      <c r="R94" s="5" t="s">
        <v>505</v>
      </c>
      <c r="S94" s="5">
        <v>1755000</v>
      </c>
      <c r="T94" s="5">
        <v>0</v>
      </c>
      <c r="U94" s="5">
        <v>688347</v>
      </c>
      <c r="V94" s="5">
        <v>0</v>
      </c>
      <c r="W94" s="5">
        <v>2500347</v>
      </c>
      <c r="X94" s="5">
        <v>39.1</v>
      </c>
      <c r="Y94" s="5">
        <v>45.1</v>
      </c>
      <c r="Z94" s="5">
        <v>65880</v>
      </c>
      <c r="AA94" s="5">
        <v>57120</v>
      </c>
      <c r="AB94" s="5">
        <v>0.9</v>
      </c>
      <c r="AC94" s="5">
        <v>100</v>
      </c>
      <c r="AD94" s="5">
        <v>122292</v>
      </c>
      <c r="AE94" s="5">
        <v>205710</v>
      </c>
      <c r="AF94" s="5">
        <v>226080</v>
      </c>
      <c r="AG94" s="5">
        <v>180000</v>
      </c>
      <c r="AH94" s="5" t="s">
        <v>70</v>
      </c>
    </row>
    <row r="95" spans="1:34" x14ac:dyDescent="0.2">
      <c r="A95" s="5" t="s">
        <v>434</v>
      </c>
      <c r="B95" s="5" t="s">
        <v>97</v>
      </c>
      <c r="C95" s="5" t="s">
        <v>73</v>
      </c>
      <c r="D95" s="5">
        <v>65.2</v>
      </c>
      <c r="E95" s="5">
        <v>12.6</v>
      </c>
      <c r="F95" s="5">
        <v>0</v>
      </c>
      <c r="G95" s="5">
        <v>0</v>
      </c>
      <c r="H95" s="5">
        <v>60000</v>
      </c>
      <c r="I95" s="5">
        <v>0</v>
      </c>
      <c r="J95" s="5">
        <v>0</v>
      </c>
      <c r="K95" s="5">
        <v>2270</v>
      </c>
      <c r="L95" s="5">
        <v>1890</v>
      </c>
      <c r="M95" s="5" t="s">
        <v>69</v>
      </c>
      <c r="N95" s="5" t="s">
        <v>441</v>
      </c>
      <c r="O95" s="5" t="s">
        <v>436</v>
      </c>
      <c r="P95" s="5" t="s">
        <v>28</v>
      </c>
      <c r="Q95" s="5" t="s">
        <v>506</v>
      </c>
      <c r="R95" s="5" t="s">
        <v>506</v>
      </c>
      <c r="S95" s="5">
        <v>0</v>
      </c>
      <c r="T95" s="5">
        <v>0</v>
      </c>
      <c r="U95" s="5">
        <v>1890</v>
      </c>
      <c r="V95" s="5">
        <v>0</v>
      </c>
      <c r="W95" s="5">
        <v>1890</v>
      </c>
      <c r="X95" s="5">
        <v>1410</v>
      </c>
      <c r="Y95" s="5">
        <v>272.60000000000002</v>
      </c>
      <c r="Z95" s="5">
        <v>29</v>
      </c>
      <c r="AA95" s="5">
        <v>150</v>
      </c>
      <c r="AB95" s="5">
        <v>5.2</v>
      </c>
      <c r="AC95" s="5">
        <v>150</v>
      </c>
      <c r="AD95" s="5">
        <v>650</v>
      </c>
      <c r="AE95" s="5">
        <v>200</v>
      </c>
      <c r="AF95" s="5">
        <v>500</v>
      </c>
      <c r="AG95" s="5">
        <v>500</v>
      </c>
      <c r="AH95" s="5" t="s">
        <v>70</v>
      </c>
    </row>
    <row r="96" spans="1:34" x14ac:dyDescent="0.2">
      <c r="A96" s="5" t="s">
        <v>468</v>
      </c>
      <c r="B96" s="5" t="s">
        <v>100</v>
      </c>
      <c r="C96" s="5" t="s">
        <v>73</v>
      </c>
      <c r="D96" s="5" t="s">
        <v>451</v>
      </c>
      <c r="E96" s="5">
        <v>0</v>
      </c>
      <c r="F96" s="5" t="s">
        <v>452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 t="s">
        <v>69</v>
      </c>
      <c r="N96" s="5" t="s">
        <v>435</v>
      </c>
      <c r="O96" s="5" t="s">
        <v>436</v>
      </c>
      <c r="P96" s="5" t="s">
        <v>28</v>
      </c>
      <c r="Q96" s="5" t="s">
        <v>507</v>
      </c>
      <c r="R96" s="5" t="s">
        <v>507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 t="s">
        <v>66</v>
      </c>
      <c r="Y96" s="5">
        <v>0</v>
      </c>
      <c r="Z96" s="5">
        <v>0</v>
      </c>
      <c r="AA96" s="5">
        <v>80</v>
      </c>
      <c r="AB96" s="5" t="s">
        <v>82</v>
      </c>
      <c r="AC96" s="5" t="s">
        <v>82</v>
      </c>
      <c r="AD96" s="5">
        <v>0</v>
      </c>
      <c r="AE96" s="5">
        <v>720</v>
      </c>
      <c r="AF96" s="5">
        <v>0</v>
      </c>
      <c r="AG96" s="5">
        <v>360</v>
      </c>
      <c r="AH96" s="5" t="s">
        <v>70</v>
      </c>
    </row>
    <row r="97" spans="1:34" x14ac:dyDescent="0.2">
      <c r="A97" s="5" t="s">
        <v>434</v>
      </c>
      <c r="B97" s="5" t="s">
        <v>101</v>
      </c>
      <c r="C97" s="5" t="s">
        <v>73</v>
      </c>
      <c r="D97" s="5">
        <v>4.8</v>
      </c>
      <c r="E97" s="5">
        <v>3.9</v>
      </c>
      <c r="F97" s="5">
        <v>18.3</v>
      </c>
      <c r="G97" s="5">
        <v>14.8</v>
      </c>
      <c r="H97" s="5">
        <v>35700000</v>
      </c>
      <c r="I97" s="5">
        <v>5790000</v>
      </c>
      <c r="J97" s="5">
        <v>768000</v>
      </c>
      <c r="K97" s="5">
        <v>1489990</v>
      </c>
      <c r="L97" s="5">
        <v>1525902</v>
      </c>
      <c r="M97" s="5" t="s">
        <v>69</v>
      </c>
      <c r="N97" s="5" t="s">
        <v>435</v>
      </c>
      <c r="O97" s="5" t="s">
        <v>436</v>
      </c>
      <c r="P97" s="5" t="s">
        <v>28</v>
      </c>
      <c r="Q97" s="5" t="s">
        <v>508</v>
      </c>
      <c r="R97" s="5" t="s">
        <v>508</v>
      </c>
      <c r="S97" s="5">
        <v>347814</v>
      </c>
      <c r="T97" s="5">
        <v>813000</v>
      </c>
      <c r="U97" s="5">
        <v>365088</v>
      </c>
      <c r="V97" s="5">
        <v>0</v>
      </c>
      <c r="W97" s="5">
        <v>7315902</v>
      </c>
      <c r="X97" s="5">
        <v>114.1</v>
      </c>
      <c r="Y97" s="5">
        <v>92.1</v>
      </c>
      <c r="Z97" s="5">
        <v>315606</v>
      </c>
      <c r="AA97" s="5">
        <v>391012</v>
      </c>
      <c r="AB97" s="5">
        <v>1.2</v>
      </c>
      <c r="AC97" s="5">
        <v>100</v>
      </c>
      <c r="AD97" s="5">
        <v>1104712</v>
      </c>
      <c r="AE97" s="5">
        <v>1605452</v>
      </c>
      <c r="AF97" s="5">
        <v>857676</v>
      </c>
      <c r="AG97" s="5">
        <v>322672</v>
      </c>
      <c r="AH97" s="5" t="s">
        <v>70</v>
      </c>
    </row>
    <row r="98" spans="1:34" x14ac:dyDescent="0.2">
      <c r="A98" s="5" t="s">
        <v>434</v>
      </c>
      <c r="B98" s="5" t="s">
        <v>104</v>
      </c>
      <c r="C98" s="5" t="s">
        <v>73</v>
      </c>
      <c r="D98" s="5">
        <v>6</v>
      </c>
      <c r="E98" s="5">
        <v>17.899999999999999</v>
      </c>
      <c r="F98" s="5">
        <v>56</v>
      </c>
      <c r="G98" s="5">
        <v>167</v>
      </c>
      <c r="H98" s="5">
        <v>144000</v>
      </c>
      <c r="I98" s="5">
        <v>84000</v>
      </c>
      <c r="J98" s="5">
        <v>36000</v>
      </c>
      <c r="K98" s="5">
        <v>3000</v>
      </c>
      <c r="L98" s="5">
        <v>9000</v>
      </c>
      <c r="M98" s="5" t="s">
        <v>69</v>
      </c>
      <c r="N98" s="5" t="s">
        <v>435</v>
      </c>
      <c r="O98" s="5" t="s">
        <v>475</v>
      </c>
      <c r="P98" s="5" t="s">
        <v>28</v>
      </c>
      <c r="Q98" s="5" t="s">
        <v>509</v>
      </c>
      <c r="R98" s="5" t="s">
        <v>509</v>
      </c>
      <c r="S98" s="5">
        <v>9000</v>
      </c>
      <c r="T98" s="5">
        <v>0</v>
      </c>
      <c r="U98" s="5">
        <v>0</v>
      </c>
      <c r="V98" s="5">
        <v>0</v>
      </c>
      <c r="W98" s="5">
        <v>93000</v>
      </c>
      <c r="X98" s="5">
        <v>94</v>
      </c>
      <c r="Y98" s="5">
        <v>280.3</v>
      </c>
      <c r="Z98" s="5">
        <v>1500</v>
      </c>
      <c r="AA98" s="5">
        <v>503</v>
      </c>
      <c r="AB98" s="5">
        <v>0.3</v>
      </c>
      <c r="AC98" s="5">
        <v>50</v>
      </c>
      <c r="AD98" s="5">
        <v>2000</v>
      </c>
      <c r="AE98" s="5">
        <v>525</v>
      </c>
      <c r="AF98" s="5">
        <v>2000</v>
      </c>
      <c r="AG98" s="5">
        <v>2000</v>
      </c>
      <c r="AH98" s="5" t="s">
        <v>70</v>
      </c>
    </row>
    <row r="99" spans="1:34" x14ac:dyDescent="0.2">
      <c r="A99" s="5" t="s">
        <v>501</v>
      </c>
      <c r="B99" s="5" t="s">
        <v>107</v>
      </c>
      <c r="C99" s="5" t="s">
        <v>73</v>
      </c>
      <c r="D99" s="5" t="s">
        <v>451</v>
      </c>
      <c r="E99" s="5" t="s">
        <v>452</v>
      </c>
      <c r="F99" s="5" t="s">
        <v>452</v>
      </c>
      <c r="G99" s="5" t="s">
        <v>452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 t="s">
        <v>69</v>
      </c>
      <c r="N99" s="5" t="s">
        <v>435</v>
      </c>
      <c r="O99" s="5" t="s">
        <v>487</v>
      </c>
      <c r="P99" s="5" t="s">
        <v>28</v>
      </c>
      <c r="Q99" s="5" t="s">
        <v>504</v>
      </c>
      <c r="R99" s="5" t="s">
        <v>504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 t="s">
        <v>66</v>
      </c>
      <c r="Y99" s="5" t="s">
        <v>66</v>
      </c>
      <c r="Z99" s="5">
        <v>0</v>
      </c>
      <c r="AA99" s="5" t="s">
        <v>66</v>
      </c>
      <c r="AB99" s="5" t="s">
        <v>86</v>
      </c>
      <c r="AC99" s="5" t="s">
        <v>86</v>
      </c>
      <c r="AD99" s="5" t="s">
        <v>66</v>
      </c>
      <c r="AE99" s="5" t="s">
        <v>66</v>
      </c>
      <c r="AF99" s="5" t="s">
        <v>66</v>
      </c>
      <c r="AG99" s="5" t="s">
        <v>66</v>
      </c>
      <c r="AH99" s="5" t="s">
        <v>70</v>
      </c>
    </row>
    <row r="100" spans="1:34" x14ac:dyDescent="0.2">
      <c r="A100" s="5" t="s">
        <v>434</v>
      </c>
      <c r="B100" s="5" t="s">
        <v>109</v>
      </c>
      <c r="C100" s="5" t="s">
        <v>73</v>
      </c>
      <c r="D100" s="5">
        <v>2.6</v>
      </c>
      <c r="E100" s="5">
        <v>1</v>
      </c>
      <c r="F100" s="5">
        <v>207.8</v>
      </c>
      <c r="G100" s="5">
        <v>79.900000000000006</v>
      </c>
      <c r="H100" s="5">
        <v>10920000</v>
      </c>
      <c r="I100" s="5">
        <v>4162500</v>
      </c>
      <c r="J100" s="5">
        <v>1830000</v>
      </c>
      <c r="K100" s="5">
        <v>82748</v>
      </c>
      <c r="L100" s="5">
        <v>52747</v>
      </c>
      <c r="M100" s="5" t="s">
        <v>69</v>
      </c>
      <c r="N100" s="5" t="s">
        <v>435</v>
      </c>
      <c r="O100" s="5" t="s">
        <v>436</v>
      </c>
      <c r="P100" s="5" t="s">
        <v>28</v>
      </c>
      <c r="Q100" s="5" t="s">
        <v>510</v>
      </c>
      <c r="R100" s="5" t="s">
        <v>510</v>
      </c>
      <c r="S100" s="5">
        <v>0</v>
      </c>
      <c r="T100" s="5">
        <v>0</v>
      </c>
      <c r="U100" s="5">
        <v>52747</v>
      </c>
      <c r="V100" s="5">
        <v>0</v>
      </c>
      <c r="W100" s="5">
        <v>4215247</v>
      </c>
      <c r="X100" s="5">
        <v>549.6</v>
      </c>
      <c r="Y100" s="5">
        <v>211.3</v>
      </c>
      <c r="Z100" s="5">
        <v>20027</v>
      </c>
      <c r="AA100" s="5">
        <v>52084</v>
      </c>
      <c r="AB100" s="5">
        <v>2.6</v>
      </c>
      <c r="AC100" s="5">
        <v>150</v>
      </c>
      <c r="AD100" s="5">
        <v>22620</v>
      </c>
      <c r="AE100" s="5">
        <v>301334</v>
      </c>
      <c r="AF100" s="5">
        <v>144800</v>
      </c>
      <c r="AG100" s="5">
        <v>3520</v>
      </c>
      <c r="AH100" s="5" t="s">
        <v>70</v>
      </c>
    </row>
    <row r="101" spans="1:34" x14ac:dyDescent="0.2">
      <c r="A101" s="5" t="s">
        <v>434</v>
      </c>
      <c r="B101" s="5" t="s">
        <v>111</v>
      </c>
      <c r="C101" s="5" t="s">
        <v>73</v>
      </c>
      <c r="D101" s="5">
        <v>0</v>
      </c>
      <c r="E101" s="5">
        <v>0</v>
      </c>
      <c r="F101" s="5">
        <v>64</v>
      </c>
      <c r="G101" s="5">
        <v>84.4</v>
      </c>
      <c r="H101" s="5">
        <v>40000</v>
      </c>
      <c r="I101" s="5">
        <v>40000</v>
      </c>
      <c r="J101" s="5">
        <v>0</v>
      </c>
      <c r="K101" s="5">
        <v>5000</v>
      </c>
      <c r="L101" s="5">
        <v>0</v>
      </c>
      <c r="M101" s="5" t="s">
        <v>69</v>
      </c>
      <c r="N101" s="5" t="s">
        <v>435</v>
      </c>
      <c r="O101" s="5" t="s">
        <v>436</v>
      </c>
      <c r="P101" s="5" t="s">
        <v>28</v>
      </c>
      <c r="Q101" s="5" t="s">
        <v>511</v>
      </c>
      <c r="R101" s="5" t="s">
        <v>511</v>
      </c>
      <c r="S101" s="5">
        <v>0</v>
      </c>
      <c r="T101" s="5">
        <v>0</v>
      </c>
      <c r="U101" s="5">
        <v>0</v>
      </c>
      <c r="V101" s="5">
        <v>0</v>
      </c>
      <c r="W101" s="5">
        <v>40000</v>
      </c>
      <c r="X101" s="5">
        <v>64</v>
      </c>
      <c r="Y101" s="5">
        <v>84.4</v>
      </c>
      <c r="Z101" s="5">
        <v>625</v>
      </c>
      <c r="AA101" s="5">
        <v>474</v>
      </c>
      <c r="AB101" s="5">
        <v>0.8</v>
      </c>
      <c r="AC101" s="5">
        <v>100</v>
      </c>
      <c r="AD101" s="5">
        <v>0</v>
      </c>
      <c r="AE101" s="5">
        <v>4239</v>
      </c>
      <c r="AF101" s="5">
        <v>30</v>
      </c>
      <c r="AG101" s="5">
        <v>491</v>
      </c>
      <c r="AH101" s="5" t="s">
        <v>70</v>
      </c>
    </row>
    <row r="102" spans="1:34" x14ac:dyDescent="0.2">
      <c r="A102" s="5" t="s">
        <v>434</v>
      </c>
      <c r="B102" s="5" t="s">
        <v>113</v>
      </c>
      <c r="C102" s="5" t="s">
        <v>73</v>
      </c>
      <c r="D102" s="5">
        <v>5.7</v>
      </c>
      <c r="E102" s="5">
        <v>27</v>
      </c>
      <c r="F102" s="5">
        <v>6.9</v>
      </c>
      <c r="G102" s="5">
        <v>32.4</v>
      </c>
      <c r="H102" s="5">
        <v>15000</v>
      </c>
      <c r="I102" s="5">
        <v>15000</v>
      </c>
      <c r="J102" s="5">
        <v>0</v>
      </c>
      <c r="K102" s="5">
        <v>2500</v>
      </c>
      <c r="L102" s="5">
        <v>12500</v>
      </c>
      <c r="M102" s="5" t="s">
        <v>69</v>
      </c>
      <c r="N102" s="5" t="s">
        <v>435</v>
      </c>
      <c r="O102" s="5" t="s">
        <v>436</v>
      </c>
      <c r="P102" s="5" t="s">
        <v>28</v>
      </c>
      <c r="Q102" s="5" t="s">
        <v>459</v>
      </c>
      <c r="R102" s="5" t="s">
        <v>459</v>
      </c>
      <c r="S102" s="5">
        <v>12500</v>
      </c>
      <c r="T102" s="5">
        <v>0</v>
      </c>
      <c r="U102" s="5">
        <v>0</v>
      </c>
      <c r="V102" s="5">
        <v>0</v>
      </c>
      <c r="W102" s="5">
        <v>27500</v>
      </c>
      <c r="X102" s="5">
        <v>19.399999999999999</v>
      </c>
      <c r="Y102" s="5">
        <v>91.8</v>
      </c>
      <c r="Z102" s="5">
        <v>2188</v>
      </c>
      <c r="AA102" s="5">
        <v>463</v>
      </c>
      <c r="AB102" s="5">
        <v>0.2</v>
      </c>
      <c r="AC102" s="5">
        <v>50</v>
      </c>
      <c r="AD102" s="5">
        <v>0</v>
      </c>
      <c r="AE102" s="5">
        <v>4170</v>
      </c>
      <c r="AF102" s="5">
        <v>0</v>
      </c>
      <c r="AG102" s="5">
        <v>4000</v>
      </c>
      <c r="AH102" s="5" t="s">
        <v>70</v>
      </c>
    </row>
    <row r="103" spans="1:34" x14ac:dyDescent="0.2">
      <c r="A103" s="5" t="s">
        <v>434</v>
      </c>
      <c r="B103" s="5" t="s">
        <v>114</v>
      </c>
      <c r="C103" s="5" t="s">
        <v>73</v>
      </c>
      <c r="D103" s="5">
        <v>4</v>
      </c>
      <c r="E103" s="5">
        <v>3</v>
      </c>
      <c r="F103" s="5">
        <v>93.9</v>
      </c>
      <c r="G103" s="5">
        <v>72.2</v>
      </c>
      <c r="H103" s="5">
        <v>232500</v>
      </c>
      <c r="I103" s="5">
        <v>132500</v>
      </c>
      <c r="J103" s="5">
        <v>0</v>
      </c>
      <c r="K103" s="5">
        <v>11444</v>
      </c>
      <c r="L103" s="5">
        <v>5586</v>
      </c>
      <c r="M103" s="5" t="s">
        <v>69</v>
      </c>
      <c r="N103" s="5" t="s">
        <v>435</v>
      </c>
      <c r="O103" s="5" t="s">
        <v>436</v>
      </c>
      <c r="P103" s="5" t="s">
        <v>28</v>
      </c>
      <c r="Q103" s="5" t="s">
        <v>447</v>
      </c>
      <c r="R103" s="5" t="s">
        <v>447</v>
      </c>
      <c r="S103" s="5">
        <v>0</v>
      </c>
      <c r="T103" s="5">
        <v>0</v>
      </c>
      <c r="U103" s="5">
        <v>5586</v>
      </c>
      <c r="V103" s="5">
        <v>0</v>
      </c>
      <c r="W103" s="5">
        <v>138086</v>
      </c>
      <c r="X103" s="5">
        <v>168.7</v>
      </c>
      <c r="Y103" s="5">
        <v>129.69999999999999</v>
      </c>
      <c r="Z103" s="5">
        <v>1411</v>
      </c>
      <c r="AA103" s="5">
        <v>1836</v>
      </c>
      <c r="AB103" s="5">
        <v>1.3</v>
      </c>
      <c r="AC103" s="5">
        <v>100</v>
      </c>
      <c r="AD103" s="5">
        <v>3000</v>
      </c>
      <c r="AE103" s="5">
        <v>10152</v>
      </c>
      <c r="AF103" s="5">
        <v>4380</v>
      </c>
      <c r="AG103" s="5">
        <v>4000</v>
      </c>
      <c r="AH103" s="5" t="s">
        <v>70</v>
      </c>
    </row>
    <row r="104" spans="1:34" x14ac:dyDescent="0.2">
      <c r="A104" s="5" t="s">
        <v>450</v>
      </c>
      <c r="B104" s="5" t="s">
        <v>115</v>
      </c>
      <c r="C104" s="5" t="s">
        <v>73</v>
      </c>
      <c r="D104" s="5" t="s">
        <v>451</v>
      </c>
      <c r="E104" s="5" t="s">
        <v>452</v>
      </c>
      <c r="F104" s="5" t="s">
        <v>452</v>
      </c>
      <c r="G104" s="5" t="s">
        <v>452</v>
      </c>
      <c r="H104" s="5">
        <v>2500</v>
      </c>
      <c r="I104" s="5">
        <v>0</v>
      </c>
      <c r="J104" s="5">
        <v>0</v>
      </c>
      <c r="K104" s="5">
        <v>0</v>
      </c>
      <c r="L104" s="5">
        <v>2500</v>
      </c>
      <c r="M104" s="5" t="s">
        <v>69</v>
      </c>
      <c r="N104" s="5" t="s">
        <v>441</v>
      </c>
      <c r="O104" s="5" t="s">
        <v>436</v>
      </c>
      <c r="P104" s="5" t="s">
        <v>28</v>
      </c>
      <c r="Q104" s="5" t="s">
        <v>455</v>
      </c>
      <c r="R104" s="5" t="s">
        <v>455</v>
      </c>
      <c r="S104" s="5">
        <v>2500</v>
      </c>
      <c r="T104" s="5">
        <v>0</v>
      </c>
      <c r="U104" s="5">
        <v>0</v>
      </c>
      <c r="V104" s="5">
        <v>0</v>
      </c>
      <c r="W104" s="5">
        <v>2500</v>
      </c>
      <c r="X104" s="5" t="s">
        <v>66</v>
      </c>
      <c r="Y104" s="5" t="s">
        <v>66</v>
      </c>
      <c r="Z104" s="5">
        <v>0</v>
      </c>
      <c r="AA104" s="5" t="s">
        <v>66</v>
      </c>
      <c r="AB104" s="5" t="s">
        <v>86</v>
      </c>
      <c r="AC104" s="5" t="s">
        <v>86</v>
      </c>
      <c r="AD104" s="5" t="s">
        <v>66</v>
      </c>
      <c r="AE104" s="5" t="s">
        <v>66</v>
      </c>
      <c r="AF104" s="5" t="s">
        <v>66</v>
      </c>
      <c r="AG104" s="5" t="s">
        <v>66</v>
      </c>
      <c r="AH104" s="5" t="s">
        <v>70</v>
      </c>
    </row>
    <row r="105" spans="1:34" x14ac:dyDescent="0.2">
      <c r="A105" s="5" t="s">
        <v>434</v>
      </c>
      <c r="B105" s="5" t="s">
        <v>118</v>
      </c>
      <c r="C105" s="5" t="s">
        <v>73</v>
      </c>
      <c r="D105" s="5">
        <v>12</v>
      </c>
      <c r="E105" s="5">
        <v>7.8</v>
      </c>
      <c r="F105" s="5">
        <v>136.80000000000001</v>
      </c>
      <c r="G105" s="5">
        <v>89.5</v>
      </c>
      <c r="H105" s="5">
        <v>307500</v>
      </c>
      <c r="I105" s="5">
        <v>427500</v>
      </c>
      <c r="J105" s="5">
        <v>0</v>
      </c>
      <c r="K105" s="5">
        <v>62500</v>
      </c>
      <c r="L105" s="5">
        <v>37500</v>
      </c>
      <c r="M105" s="5" t="s">
        <v>69</v>
      </c>
      <c r="N105" s="5" t="s">
        <v>435</v>
      </c>
      <c r="O105" s="5" t="s">
        <v>436</v>
      </c>
      <c r="P105" s="5" t="s">
        <v>28</v>
      </c>
      <c r="Q105" s="5" t="s">
        <v>512</v>
      </c>
      <c r="R105" s="5" t="s">
        <v>512</v>
      </c>
      <c r="S105" s="5">
        <v>32500</v>
      </c>
      <c r="T105" s="5">
        <v>0</v>
      </c>
      <c r="U105" s="5">
        <v>5000</v>
      </c>
      <c r="V105" s="5">
        <v>0</v>
      </c>
      <c r="W105" s="5">
        <v>465000</v>
      </c>
      <c r="X105" s="5">
        <v>148.80000000000001</v>
      </c>
      <c r="Y105" s="5">
        <v>97.3</v>
      </c>
      <c r="Z105" s="5">
        <v>3125</v>
      </c>
      <c r="AA105" s="5">
        <v>4778</v>
      </c>
      <c r="AB105" s="5">
        <v>1.5</v>
      </c>
      <c r="AC105" s="5">
        <v>100</v>
      </c>
      <c r="AD105" s="5">
        <v>15500</v>
      </c>
      <c r="AE105" s="5">
        <v>25000</v>
      </c>
      <c r="AF105" s="5">
        <v>15000</v>
      </c>
      <c r="AG105" s="5">
        <v>40500</v>
      </c>
      <c r="AH105" s="5" t="s">
        <v>70</v>
      </c>
    </row>
    <row r="106" spans="1:34" x14ac:dyDescent="0.2">
      <c r="A106" s="5" t="s">
        <v>434</v>
      </c>
      <c r="B106" s="5" t="s">
        <v>121</v>
      </c>
      <c r="C106" s="5" t="s">
        <v>73</v>
      </c>
      <c r="D106" s="5">
        <v>3.3</v>
      </c>
      <c r="E106" s="5">
        <v>2.2999999999999998</v>
      </c>
      <c r="F106" s="5">
        <v>30.8</v>
      </c>
      <c r="G106" s="5">
        <v>22.2</v>
      </c>
      <c r="H106" s="5">
        <v>15644260</v>
      </c>
      <c r="I106" s="5">
        <v>2920760</v>
      </c>
      <c r="J106" s="5">
        <v>823260</v>
      </c>
      <c r="K106" s="5">
        <v>147074</v>
      </c>
      <c r="L106" s="5">
        <v>309244</v>
      </c>
      <c r="M106" s="5" t="s">
        <v>69</v>
      </c>
      <c r="N106" s="5" t="s">
        <v>435</v>
      </c>
      <c r="O106" s="5" t="s">
        <v>436</v>
      </c>
      <c r="P106" s="5" t="s">
        <v>28</v>
      </c>
      <c r="Q106" s="5" t="s">
        <v>513</v>
      </c>
      <c r="R106" s="5" t="s">
        <v>513</v>
      </c>
      <c r="S106" s="5">
        <v>115740</v>
      </c>
      <c r="T106" s="5">
        <v>0</v>
      </c>
      <c r="U106" s="5">
        <v>193504</v>
      </c>
      <c r="V106" s="5">
        <v>0</v>
      </c>
      <c r="W106" s="5">
        <v>3230004</v>
      </c>
      <c r="X106" s="5">
        <v>161</v>
      </c>
      <c r="Y106" s="5">
        <v>115.9</v>
      </c>
      <c r="Z106" s="5">
        <v>94836</v>
      </c>
      <c r="AA106" s="5">
        <v>131721</v>
      </c>
      <c r="AB106" s="5">
        <v>1.4</v>
      </c>
      <c r="AC106" s="5">
        <v>100</v>
      </c>
      <c r="AD106" s="5">
        <v>360612</v>
      </c>
      <c r="AE106" s="5">
        <v>699372</v>
      </c>
      <c r="AF106" s="5">
        <v>281736</v>
      </c>
      <c r="AG106" s="5">
        <v>30000</v>
      </c>
      <c r="AH106" s="5" t="s">
        <v>70</v>
      </c>
    </row>
    <row r="107" spans="1:34" x14ac:dyDescent="0.2">
      <c r="A107" s="5" t="s">
        <v>434</v>
      </c>
      <c r="B107" s="5" t="s">
        <v>126</v>
      </c>
      <c r="C107" s="5" t="s">
        <v>73</v>
      </c>
      <c r="D107" s="5">
        <v>5</v>
      </c>
      <c r="E107" s="5">
        <v>16.2</v>
      </c>
      <c r="F107" s="5">
        <v>31.1</v>
      </c>
      <c r="G107" s="5">
        <v>101.2</v>
      </c>
      <c r="H107" s="5">
        <v>390000</v>
      </c>
      <c r="I107" s="5">
        <v>144000</v>
      </c>
      <c r="J107" s="5">
        <v>24000</v>
      </c>
      <c r="K107" s="5">
        <v>27744</v>
      </c>
      <c r="L107" s="5">
        <v>22998</v>
      </c>
      <c r="M107" s="5" t="s">
        <v>69</v>
      </c>
      <c r="N107" s="5" t="s">
        <v>435</v>
      </c>
      <c r="O107" s="5" t="s">
        <v>436</v>
      </c>
      <c r="P107" s="5" t="s">
        <v>28</v>
      </c>
      <c r="Q107" s="5" t="s">
        <v>457</v>
      </c>
      <c r="R107" s="5" t="s">
        <v>457</v>
      </c>
      <c r="S107" s="5">
        <v>6000</v>
      </c>
      <c r="T107" s="5">
        <v>9000</v>
      </c>
      <c r="U107" s="5">
        <v>7998</v>
      </c>
      <c r="V107" s="5">
        <v>0</v>
      </c>
      <c r="W107" s="5">
        <v>166998</v>
      </c>
      <c r="X107" s="5">
        <v>88</v>
      </c>
      <c r="Y107" s="5">
        <v>286</v>
      </c>
      <c r="Z107" s="5">
        <v>4625</v>
      </c>
      <c r="AA107" s="5">
        <v>1423</v>
      </c>
      <c r="AB107" s="5">
        <v>0.3</v>
      </c>
      <c r="AC107" s="5">
        <v>50</v>
      </c>
      <c r="AD107" s="5">
        <v>0</v>
      </c>
      <c r="AE107" s="5">
        <v>5520</v>
      </c>
      <c r="AF107" s="5">
        <v>7290</v>
      </c>
      <c r="AG107" s="5">
        <v>0</v>
      </c>
      <c r="AH107" s="5" t="s">
        <v>70</v>
      </c>
    </row>
    <row r="108" spans="1:34" x14ac:dyDescent="0.2">
      <c r="A108" s="5" t="s">
        <v>468</v>
      </c>
      <c r="B108" s="5" t="s">
        <v>129</v>
      </c>
      <c r="C108" s="5" t="s">
        <v>73</v>
      </c>
      <c r="D108" s="5" t="s">
        <v>451</v>
      </c>
      <c r="E108" s="5">
        <v>14.1</v>
      </c>
      <c r="F108" s="5" t="s">
        <v>452</v>
      </c>
      <c r="G108" s="5">
        <v>7.4</v>
      </c>
      <c r="H108" s="5">
        <v>381000</v>
      </c>
      <c r="I108" s="5">
        <v>51000</v>
      </c>
      <c r="J108" s="5">
        <v>0</v>
      </c>
      <c r="K108" s="5">
        <v>39000</v>
      </c>
      <c r="L108" s="5">
        <v>97283</v>
      </c>
      <c r="M108" s="5" t="s">
        <v>69</v>
      </c>
      <c r="N108" s="5" t="s">
        <v>435</v>
      </c>
      <c r="O108" s="5" t="s">
        <v>436</v>
      </c>
      <c r="P108" s="5" t="s">
        <v>28</v>
      </c>
      <c r="Q108" s="5" t="s">
        <v>457</v>
      </c>
      <c r="R108" s="5" t="s">
        <v>457</v>
      </c>
      <c r="S108" s="5">
        <v>39000</v>
      </c>
      <c r="T108" s="5">
        <v>9000</v>
      </c>
      <c r="U108" s="5">
        <v>49283</v>
      </c>
      <c r="V108" s="5">
        <v>0</v>
      </c>
      <c r="W108" s="5">
        <v>148283</v>
      </c>
      <c r="X108" s="5" t="s">
        <v>66</v>
      </c>
      <c r="Y108" s="5">
        <v>63.5</v>
      </c>
      <c r="Z108" s="5">
        <v>0</v>
      </c>
      <c r="AA108" s="5">
        <v>6914</v>
      </c>
      <c r="AB108" s="5" t="s">
        <v>82</v>
      </c>
      <c r="AC108" s="5" t="s">
        <v>82</v>
      </c>
      <c r="AD108" s="5">
        <v>50400</v>
      </c>
      <c r="AE108" s="5">
        <v>12000</v>
      </c>
      <c r="AF108" s="5">
        <v>11823</v>
      </c>
      <c r="AG108" s="5">
        <v>14400</v>
      </c>
      <c r="AH108" s="5" t="s">
        <v>70</v>
      </c>
    </row>
    <row r="109" spans="1:34" x14ac:dyDescent="0.2">
      <c r="A109" s="5" t="s">
        <v>434</v>
      </c>
      <c r="B109" s="5" t="s">
        <v>131</v>
      </c>
      <c r="C109" s="5" t="s">
        <v>73</v>
      </c>
      <c r="D109" s="5">
        <v>36.299999999999997</v>
      </c>
      <c r="E109" s="5">
        <v>7.4</v>
      </c>
      <c r="F109" s="5">
        <v>10</v>
      </c>
      <c r="G109" s="5">
        <v>2</v>
      </c>
      <c r="H109" s="5">
        <v>633000</v>
      </c>
      <c r="I109" s="5">
        <v>30000</v>
      </c>
      <c r="J109" s="5">
        <v>0</v>
      </c>
      <c r="K109" s="5">
        <v>87532</v>
      </c>
      <c r="L109" s="5">
        <v>108403</v>
      </c>
      <c r="M109" s="5" t="s">
        <v>69</v>
      </c>
      <c r="N109" s="5" t="s">
        <v>435</v>
      </c>
      <c r="O109" s="5" t="s">
        <v>436</v>
      </c>
      <c r="P109" s="5" t="s">
        <v>28</v>
      </c>
      <c r="Q109" s="5" t="s">
        <v>444</v>
      </c>
      <c r="R109" s="5" t="s">
        <v>444</v>
      </c>
      <c r="S109" s="5">
        <v>39000</v>
      </c>
      <c r="T109" s="5">
        <v>39000</v>
      </c>
      <c r="U109" s="5">
        <v>30403</v>
      </c>
      <c r="V109" s="5">
        <v>0</v>
      </c>
      <c r="W109" s="5">
        <v>138403</v>
      </c>
      <c r="X109" s="5">
        <v>237.2</v>
      </c>
      <c r="Y109" s="5">
        <v>48.3</v>
      </c>
      <c r="Z109" s="5">
        <v>2986</v>
      </c>
      <c r="AA109" s="5">
        <v>14667</v>
      </c>
      <c r="AB109" s="5">
        <v>4.9000000000000004</v>
      </c>
      <c r="AC109" s="5">
        <v>150</v>
      </c>
      <c r="AD109" s="5">
        <v>50000</v>
      </c>
      <c r="AE109" s="5">
        <v>50000</v>
      </c>
      <c r="AF109" s="5">
        <v>36000</v>
      </c>
      <c r="AG109" s="5">
        <v>60000</v>
      </c>
      <c r="AH109" s="5" t="s">
        <v>70</v>
      </c>
    </row>
    <row r="110" spans="1:34" x14ac:dyDescent="0.2">
      <c r="A110" s="5" t="s">
        <v>501</v>
      </c>
      <c r="B110" s="5" t="s">
        <v>132</v>
      </c>
      <c r="C110" s="5" t="s">
        <v>73</v>
      </c>
      <c r="D110" s="5" t="s">
        <v>451</v>
      </c>
      <c r="E110" s="5" t="s">
        <v>452</v>
      </c>
      <c r="F110" s="5" t="s">
        <v>452</v>
      </c>
      <c r="G110" s="5" t="s">
        <v>452</v>
      </c>
      <c r="H110" s="5">
        <v>63000</v>
      </c>
      <c r="I110" s="5">
        <v>0</v>
      </c>
      <c r="J110" s="5">
        <v>0</v>
      </c>
      <c r="K110" s="5">
        <v>0</v>
      </c>
      <c r="L110" s="5">
        <v>0</v>
      </c>
      <c r="M110" s="5" t="s">
        <v>69</v>
      </c>
      <c r="N110" s="5" t="s">
        <v>441</v>
      </c>
      <c r="O110" s="5" t="s">
        <v>436</v>
      </c>
      <c r="P110" s="5" t="s">
        <v>28</v>
      </c>
      <c r="Q110" s="5" t="s">
        <v>455</v>
      </c>
      <c r="R110" s="5" t="s">
        <v>455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 t="s">
        <v>66</v>
      </c>
      <c r="Y110" s="5" t="s">
        <v>66</v>
      </c>
      <c r="Z110" s="5">
        <v>0</v>
      </c>
      <c r="AA110" s="5" t="s">
        <v>66</v>
      </c>
      <c r="AB110" s="5" t="s">
        <v>86</v>
      </c>
      <c r="AC110" s="5" t="s">
        <v>86</v>
      </c>
      <c r="AD110" s="5" t="s">
        <v>66</v>
      </c>
      <c r="AE110" s="5" t="s">
        <v>66</v>
      </c>
      <c r="AF110" s="5" t="s">
        <v>66</v>
      </c>
      <c r="AG110" s="5" t="s">
        <v>66</v>
      </c>
      <c r="AH110" s="5" t="s">
        <v>70</v>
      </c>
    </row>
    <row r="111" spans="1:34" x14ac:dyDescent="0.2">
      <c r="A111" s="5" t="s">
        <v>468</v>
      </c>
      <c r="B111" s="5" t="s">
        <v>133</v>
      </c>
      <c r="C111" s="5" t="s">
        <v>73</v>
      </c>
      <c r="D111" s="5" t="s">
        <v>451</v>
      </c>
      <c r="E111" s="5">
        <v>166.7</v>
      </c>
      <c r="F111" s="5" t="s">
        <v>452</v>
      </c>
      <c r="G111" s="5">
        <v>0</v>
      </c>
      <c r="H111" s="5" t="s">
        <v>66</v>
      </c>
      <c r="I111" s="5">
        <v>0</v>
      </c>
      <c r="J111" s="5">
        <v>0</v>
      </c>
      <c r="K111" s="5" t="s">
        <v>66</v>
      </c>
      <c r="L111" s="5">
        <v>3000</v>
      </c>
      <c r="M111" s="5" t="s">
        <v>69</v>
      </c>
      <c r="N111" s="5" t="s">
        <v>66</v>
      </c>
      <c r="O111" s="5" t="s">
        <v>66</v>
      </c>
      <c r="P111" s="5" t="s">
        <v>66</v>
      </c>
      <c r="Q111" s="5" t="s">
        <v>66</v>
      </c>
      <c r="R111" s="5" t="s">
        <v>66</v>
      </c>
      <c r="S111" s="5">
        <v>0</v>
      </c>
      <c r="T111" s="5">
        <v>3000</v>
      </c>
      <c r="U111" s="5">
        <v>0</v>
      </c>
      <c r="V111" s="5">
        <v>0</v>
      </c>
      <c r="W111" s="5">
        <v>3000</v>
      </c>
      <c r="X111" s="5" t="s">
        <v>66</v>
      </c>
      <c r="Y111" s="5">
        <v>333.3</v>
      </c>
      <c r="Z111" s="5">
        <v>0</v>
      </c>
      <c r="AA111" s="5">
        <v>18</v>
      </c>
      <c r="AB111" s="5" t="s">
        <v>82</v>
      </c>
      <c r="AC111" s="5" t="s">
        <v>82</v>
      </c>
      <c r="AD111" s="5">
        <v>0</v>
      </c>
      <c r="AE111" s="5">
        <v>162</v>
      </c>
      <c r="AF111" s="5">
        <v>0</v>
      </c>
      <c r="AG111" s="5">
        <v>0</v>
      </c>
      <c r="AH111" s="5" t="s">
        <v>70</v>
      </c>
    </row>
    <row r="112" spans="1:34" x14ac:dyDescent="0.2">
      <c r="A112" s="5" t="s">
        <v>434</v>
      </c>
      <c r="B112" s="5" t="s">
        <v>134</v>
      </c>
      <c r="C112" s="5" t="s">
        <v>73</v>
      </c>
      <c r="D112" s="5">
        <v>8</v>
      </c>
      <c r="E112" s="5" t="s">
        <v>452</v>
      </c>
      <c r="F112" s="5">
        <v>72</v>
      </c>
      <c r="G112" s="5" t="s">
        <v>452</v>
      </c>
      <c r="H112" s="5">
        <v>90000</v>
      </c>
      <c r="I112" s="5">
        <v>27000</v>
      </c>
      <c r="J112" s="5">
        <v>27000</v>
      </c>
      <c r="K112" s="5">
        <v>3000</v>
      </c>
      <c r="L112" s="5">
        <v>3000</v>
      </c>
      <c r="M112" s="5" t="s">
        <v>69</v>
      </c>
      <c r="N112" s="5" t="s">
        <v>441</v>
      </c>
      <c r="O112" s="5" t="s">
        <v>436</v>
      </c>
      <c r="P112" s="5" t="s">
        <v>28</v>
      </c>
      <c r="Q112" s="5" t="s">
        <v>455</v>
      </c>
      <c r="R112" s="5" t="s">
        <v>455</v>
      </c>
      <c r="S112" s="5">
        <v>3000</v>
      </c>
      <c r="T112" s="5">
        <v>0</v>
      </c>
      <c r="U112" s="5">
        <v>0</v>
      </c>
      <c r="V112" s="5">
        <v>0</v>
      </c>
      <c r="W112" s="5">
        <v>30000</v>
      </c>
      <c r="X112" s="5">
        <v>240</v>
      </c>
      <c r="Y112" s="5" t="s">
        <v>66</v>
      </c>
      <c r="Z112" s="5">
        <v>375</v>
      </c>
      <c r="AA112" s="5">
        <v>0</v>
      </c>
      <c r="AB112" s="5" t="s">
        <v>86</v>
      </c>
      <c r="AC112" s="5" t="s">
        <v>86</v>
      </c>
      <c r="AD112" s="5">
        <v>0</v>
      </c>
      <c r="AE112" s="5">
        <v>0</v>
      </c>
      <c r="AF112" s="5">
        <v>0</v>
      </c>
      <c r="AG112" s="5">
        <v>0</v>
      </c>
      <c r="AH112" s="5" t="s">
        <v>70</v>
      </c>
    </row>
    <row r="113" spans="1:34" x14ac:dyDescent="0.2">
      <c r="A113" s="5" t="s">
        <v>514</v>
      </c>
      <c r="B113" s="5" t="s">
        <v>138</v>
      </c>
      <c r="C113" s="5" t="s">
        <v>73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 t="s">
        <v>69</v>
      </c>
      <c r="N113" s="5" t="s">
        <v>441</v>
      </c>
      <c r="O113" s="5" t="s">
        <v>436</v>
      </c>
      <c r="P113" s="5" t="s">
        <v>28</v>
      </c>
      <c r="Q113" s="5" t="s">
        <v>455</v>
      </c>
      <c r="R113" s="5" t="s">
        <v>455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3000</v>
      </c>
      <c r="AA113" s="5">
        <v>217</v>
      </c>
      <c r="AB113" s="5">
        <v>0.1</v>
      </c>
      <c r="AC113" s="5">
        <v>50</v>
      </c>
      <c r="AD113" s="5">
        <v>0</v>
      </c>
      <c r="AE113" s="5">
        <v>750</v>
      </c>
      <c r="AF113" s="5">
        <v>1200</v>
      </c>
      <c r="AG113" s="5">
        <v>0</v>
      </c>
      <c r="AH113" s="5" t="s">
        <v>70</v>
      </c>
    </row>
    <row r="114" spans="1:34" x14ac:dyDescent="0.2">
      <c r="A114" s="5" t="s">
        <v>434</v>
      </c>
      <c r="B114" s="5" t="s">
        <v>139</v>
      </c>
      <c r="C114" s="5" t="s">
        <v>73</v>
      </c>
      <c r="D114" s="5">
        <v>14.5</v>
      </c>
      <c r="E114" s="5">
        <v>11.1</v>
      </c>
      <c r="F114" s="5">
        <v>4.7</v>
      </c>
      <c r="G114" s="5">
        <v>3.6</v>
      </c>
      <c r="H114" s="5">
        <v>240000</v>
      </c>
      <c r="I114" s="5">
        <v>12000</v>
      </c>
      <c r="J114" s="5">
        <v>0</v>
      </c>
      <c r="K114" s="5">
        <v>33175</v>
      </c>
      <c r="L114" s="5">
        <v>36965</v>
      </c>
      <c r="M114" s="5" t="s">
        <v>69</v>
      </c>
      <c r="N114" s="5" t="s">
        <v>435</v>
      </c>
      <c r="O114" s="5" t="s">
        <v>436</v>
      </c>
      <c r="P114" s="5" t="s">
        <v>28</v>
      </c>
      <c r="Q114" s="5" t="s">
        <v>447</v>
      </c>
      <c r="R114" s="5" t="s">
        <v>447</v>
      </c>
      <c r="S114" s="5">
        <v>18000</v>
      </c>
      <c r="T114" s="5">
        <v>12000</v>
      </c>
      <c r="U114" s="5">
        <v>6965</v>
      </c>
      <c r="V114" s="5">
        <v>0</v>
      </c>
      <c r="W114" s="5">
        <v>48965</v>
      </c>
      <c r="X114" s="5">
        <v>107.7</v>
      </c>
      <c r="Y114" s="5">
        <v>82.2</v>
      </c>
      <c r="Z114" s="5">
        <v>2544</v>
      </c>
      <c r="AA114" s="5">
        <v>3333</v>
      </c>
      <c r="AB114" s="5">
        <v>1.3</v>
      </c>
      <c r="AC114" s="5">
        <v>100</v>
      </c>
      <c r="AD114" s="5">
        <v>10000</v>
      </c>
      <c r="AE114" s="5">
        <v>15000</v>
      </c>
      <c r="AF114" s="5">
        <v>5000</v>
      </c>
      <c r="AG114" s="5">
        <v>10000</v>
      </c>
      <c r="AH114" s="5" t="s">
        <v>70</v>
      </c>
    </row>
    <row r="115" spans="1:34" x14ac:dyDescent="0.2">
      <c r="A115" s="5" t="s">
        <v>434</v>
      </c>
      <c r="B115" s="5" t="s">
        <v>141</v>
      </c>
      <c r="C115" s="5" t="s">
        <v>73</v>
      </c>
      <c r="D115" s="5">
        <v>5.9</v>
      </c>
      <c r="E115" s="5">
        <v>10.9</v>
      </c>
      <c r="F115" s="5">
        <v>5.7</v>
      </c>
      <c r="G115" s="5">
        <v>10.6</v>
      </c>
      <c r="H115" s="5">
        <v>195000</v>
      </c>
      <c r="I115" s="5">
        <v>30000</v>
      </c>
      <c r="J115" s="5">
        <v>18000</v>
      </c>
      <c r="K115" s="5">
        <v>54870</v>
      </c>
      <c r="L115" s="5">
        <v>30870</v>
      </c>
      <c r="M115" s="5" t="s">
        <v>69</v>
      </c>
      <c r="N115" s="5" t="s">
        <v>435</v>
      </c>
      <c r="O115" s="5" t="s">
        <v>436</v>
      </c>
      <c r="P115" s="5" t="s">
        <v>28</v>
      </c>
      <c r="Q115" s="5" t="s">
        <v>457</v>
      </c>
      <c r="R115" s="5" t="s">
        <v>457</v>
      </c>
      <c r="S115" s="5">
        <v>30870</v>
      </c>
      <c r="T115" s="5">
        <v>0</v>
      </c>
      <c r="U115" s="5">
        <v>0</v>
      </c>
      <c r="V115" s="5">
        <v>0</v>
      </c>
      <c r="W115" s="5">
        <v>60870</v>
      </c>
      <c r="X115" s="5">
        <v>43</v>
      </c>
      <c r="Y115" s="5">
        <v>79.599999999999994</v>
      </c>
      <c r="Z115" s="5">
        <v>5250</v>
      </c>
      <c r="AA115" s="5">
        <v>2839</v>
      </c>
      <c r="AB115" s="5">
        <v>0.5</v>
      </c>
      <c r="AC115" s="5">
        <v>100</v>
      </c>
      <c r="AD115" s="5">
        <v>12440</v>
      </c>
      <c r="AE115" s="5">
        <v>18720</v>
      </c>
      <c r="AF115" s="5">
        <v>1100</v>
      </c>
      <c r="AG115" s="5">
        <v>17380</v>
      </c>
      <c r="AH115" s="5" t="s">
        <v>70</v>
      </c>
    </row>
    <row r="116" spans="1:34" x14ac:dyDescent="0.2">
      <c r="A116" s="5" t="s">
        <v>468</v>
      </c>
      <c r="B116" s="5" t="s">
        <v>144</v>
      </c>
      <c r="C116" s="5" t="s">
        <v>73</v>
      </c>
      <c r="D116" s="5" t="s">
        <v>451</v>
      </c>
      <c r="E116" s="5">
        <v>44.9</v>
      </c>
      <c r="F116" s="5" t="s">
        <v>452</v>
      </c>
      <c r="G116" s="5">
        <v>0</v>
      </c>
      <c r="H116" s="5">
        <v>153000</v>
      </c>
      <c r="I116" s="5">
        <v>0</v>
      </c>
      <c r="J116" s="5">
        <v>0</v>
      </c>
      <c r="K116" s="5">
        <v>39000</v>
      </c>
      <c r="L116" s="5">
        <v>40756</v>
      </c>
      <c r="M116" s="5" t="s">
        <v>69</v>
      </c>
      <c r="N116" s="5" t="s">
        <v>435</v>
      </c>
      <c r="O116" s="5" t="s">
        <v>436</v>
      </c>
      <c r="P116" s="5" t="s">
        <v>28</v>
      </c>
      <c r="Q116" s="5" t="s">
        <v>454</v>
      </c>
      <c r="R116" s="5" t="s">
        <v>454</v>
      </c>
      <c r="S116" s="5">
        <v>30000</v>
      </c>
      <c r="T116" s="5">
        <v>3000</v>
      </c>
      <c r="U116" s="5">
        <v>7756</v>
      </c>
      <c r="V116" s="5">
        <v>0</v>
      </c>
      <c r="W116" s="5">
        <v>40756</v>
      </c>
      <c r="X116" s="5" t="s">
        <v>66</v>
      </c>
      <c r="Y116" s="5">
        <v>213.6</v>
      </c>
      <c r="Z116" s="5">
        <v>0</v>
      </c>
      <c r="AA116" s="5">
        <v>907</v>
      </c>
      <c r="AB116" s="5" t="s">
        <v>82</v>
      </c>
      <c r="AC116" s="5" t="s">
        <v>82</v>
      </c>
      <c r="AD116" s="5">
        <v>7160</v>
      </c>
      <c r="AE116" s="5">
        <v>0</v>
      </c>
      <c r="AF116" s="5">
        <v>3600</v>
      </c>
      <c r="AG116" s="5">
        <v>4800</v>
      </c>
      <c r="AH116" s="5" t="s">
        <v>70</v>
      </c>
    </row>
    <row r="117" spans="1:34" x14ac:dyDescent="0.2">
      <c r="A117" s="5" t="s">
        <v>434</v>
      </c>
      <c r="B117" s="5" t="s">
        <v>145</v>
      </c>
      <c r="C117" s="5" t="s">
        <v>73</v>
      </c>
      <c r="D117" s="5">
        <v>17</v>
      </c>
      <c r="E117" s="5">
        <v>0.2</v>
      </c>
      <c r="F117" s="5">
        <v>830</v>
      </c>
      <c r="G117" s="5">
        <v>8.9</v>
      </c>
      <c r="H117" s="5">
        <v>13554000</v>
      </c>
      <c r="I117" s="5">
        <v>3324000</v>
      </c>
      <c r="J117" s="5">
        <v>2700000</v>
      </c>
      <c r="K117" s="5">
        <v>258000</v>
      </c>
      <c r="L117" s="5">
        <v>68157</v>
      </c>
      <c r="M117" s="5" t="s">
        <v>69</v>
      </c>
      <c r="N117" s="5" t="s">
        <v>435</v>
      </c>
      <c r="O117" s="5" t="s">
        <v>436</v>
      </c>
      <c r="P117" s="5" t="s">
        <v>28</v>
      </c>
      <c r="Q117" s="5" t="s">
        <v>515</v>
      </c>
      <c r="R117" s="5" t="s">
        <v>515</v>
      </c>
      <c r="S117" s="5">
        <v>33000</v>
      </c>
      <c r="T117" s="5">
        <v>0</v>
      </c>
      <c r="U117" s="5">
        <v>35157</v>
      </c>
      <c r="V117" s="5">
        <v>0</v>
      </c>
      <c r="W117" s="5">
        <v>3392157</v>
      </c>
      <c r="X117" s="5">
        <v>3235</v>
      </c>
      <c r="Y117" s="5">
        <v>34.700000000000003</v>
      </c>
      <c r="Z117" s="5">
        <v>4005</v>
      </c>
      <c r="AA117" s="5">
        <v>373002</v>
      </c>
      <c r="AB117" s="5">
        <v>93.1</v>
      </c>
      <c r="AC117" s="5">
        <v>150</v>
      </c>
      <c r="AD117" s="5">
        <v>1262238</v>
      </c>
      <c r="AE117" s="5">
        <v>1935230</v>
      </c>
      <c r="AF117" s="5">
        <v>595080</v>
      </c>
      <c r="AG117" s="5">
        <v>230780</v>
      </c>
      <c r="AH117" s="5" t="s">
        <v>70</v>
      </c>
    </row>
    <row r="118" spans="1:34" x14ac:dyDescent="0.2">
      <c r="A118" s="5" t="s">
        <v>468</v>
      </c>
      <c r="B118" s="5" t="s">
        <v>146</v>
      </c>
      <c r="C118" s="5" t="s">
        <v>73</v>
      </c>
      <c r="D118" s="5" t="s">
        <v>451</v>
      </c>
      <c r="E118" s="5">
        <v>0</v>
      </c>
      <c r="F118" s="5" t="s">
        <v>452</v>
      </c>
      <c r="G118" s="5">
        <v>15.1</v>
      </c>
      <c r="H118" s="5">
        <v>6921000</v>
      </c>
      <c r="I118" s="5">
        <v>1482000</v>
      </c>
      <c r="J118" s="5">
        <v>573000</v>
      </c>
      <c r="K118" s="5">
        <v>0</v>
      </c>
      <c r="L118" s="5">
        <v>20</v>
      </c>
      <c r="M118" s="5" t="s">
        <v>69</v>
      </c>
      <c r="N118" s="5" t="s">
        <v>435</v>
      </c>
      <c r="O118" s="5" t="s">
        <v>436</v>
      </c>
      <c r="P118" s="5" t="s">
        <v>28</v>
      </c>
      <c r="Q118" s="5" t="s">
        <v>516</v>
      </c>
      <c r="R118" s="5" t="s">
        <v>516</v>
      </c>
      <c r="S118" s="5">
        <v>20</v>
      </c>
      <c r="T118" s="5">
        <v>0</v>
      </c>
      <c r="U118" s="5">
        <v>0</v>
      </c>
      <c r="V118" s="5">
        <v>0</v>
      </c>
      <c r="W118" s="5">
        <v>1482020</v>
      </c>
      <c r="X118" s="5" t="s">
        <v>66</v>
      </c>
      <c r="Y118" s="5">
        <v>64.099999999999994</v>
      </c>
      <c r="Z118" s="5">
        <v>0</v>
      </c>
      <c r="AA118" s="5">
        <v>98160</v>
      </c>
      <c r="AB118" s="5" t="s">
        <v>82</v>
      </c>
      <c r="AC118" s="5" t="s">
        <v>82</v>
      </c>
      <c r="AD118" s="5">
        <v>571485</v>
      </c>
      <c r="AE118" s="5">
        <v>246600</v>
      </c>
      <c r="AF118" s="5">
        <v>330600</v>
      </c>
      <c r="AG118" s="5">
        <v>396600</v>
      </c>
      <c r="AH118" s="5" t="s">
        <v>70</v>
      </c>
    </row>
    <row r="119" spans="1:34" x14ac:dyDescent="0.2">
      <c r="A119" s="5" t="s">
        <v>434</v>
      </c>
      <c r="B119" s="5" t="s">
        <v>147</v>
      </c>
      <c r="C119" s="5" t="s">
        <v>73</v>
      </c>
      <c r="D119" s="5">
        <v>0</v>
      </c>
      <c r="E119" s="5">
        <v>0</v>
      </c>
      <c r="F119" s="5">
        <v>20.399999999999999</v>
      </c>
      <c r="G119" s="5">
        <v>32.9</v>
      </c>
      <c r="H119" s="5">
        <v>1086000</v>
      </c>
      <c r="I119" s="5">
        <v>435000</v>
      </c>
      <c r="J119" s="5">
        <v>240000</v>
      </c>
      <c r="K119" s="5">
        <v>33000</v>
      </c>
      <c r="L119" s="5">
        <v>0</v>
      </c>
      <c r="M119" s="5" t="s">
        <v>69</v>
      </c>
      <c r="N119" s="5" t="s">
        <v>435</v>
      </c>
      <c r="O119" s="5" t="s">
        <v>436</v>
      </c>
      <c r="P119" s="5" t="s">
        <v>28</v>
      </c>
      <c r="Q119" s="5" t="s">
        <v>517</v>
      </c>
      <c r="R119" s="5" t="s">
        <v>517</v>
      </c>
      <c r="S119" s="5">
        <v>0</v>
      </c>
      <c r="T119" s="5">
        <v>0</v>
      </c>
      <c r="U119" s="5">
        <v>0</v>
      </c>
      <c r="V119" s="5">
        <v>0</v>
      </c>
      <c r="W119" s="5">
        <v>435000</v>
      </c>
      <c r="X119" s="5">
        <v>48.1</v>
      </c>
      <c r="Y119" s="5">
        <v>77.900000000000006</v>
      </c>
      <c r="Z119" s="5">
        <v>21375</v>
      </c>
      <c r="AA119" s="5">
        <v>13202</v>
      </c>
      <c r="AB119" s="5">
        <v>0.6</v>
      </c>
      <c r="AC119" s="5">
        <v>100</v>
      </c>
      <c r="AD119" s="5">
        <v>58815</v>
      </c>
      <c r="AE119" s="5">
        <v>60000</v>
      </c>
      <c r="AF119" s="5">
        <v>0</v>
      </c>
      <c r="AG119" s="5">
        <v>60000</v>
      </c>
      <c r="AH119" s="5" t="s">
        <v>70</v>
      </c>
    </row>
    <row r="120" spans="1:34" x14ac:dyDescent="0.2">
      <c r="A120" s="5" t="s">
        <v>468</v>
      </c>
      <c r="B120" s="5" t="s">
        <v>148</v>
      </c>
      <c r="C120" s="5" t="s">
        <v>73</v>
      </c>
      <c r="D120" s="5" t="s">
        <v>451</v>
      </c>
      <c r="E120" s="5">
        <v>0</v>
      </c>
      <c r="F120" s="5" t="s">
        <v>452</v>
      </c>
      <c r="G120" s="5">
        <v>30.3</v>
      </c>
      <c r="H120" s="5">
        <v>60000</v>
      </c>
      <c r="I120" s="5">
        <v>60000</v>
      </c>
      <c r="J120" s="5">
        <v>60000</v>
      </c>
      <c r="K120" s="5">
        <v>0</v>
      </c>
      <c r="L120" s="5">
        <v>0</v>
      </c>
      <c r="M120" s="5" t="s">
        <v>69</v>
      </c>
      <c r="N120" s="5" t="s">
        <v>441</v>
      </c>
      <c r="O120" s="5" t="s">
        <v>436</v>
      </c>
      <c r="P120" s="5" t="s">
        <v>28</v>
      </c>
      <c r="Q120" s="5" t="s">
        <v>455</v>
      </c>
      <c r="R120" s="5" t="s">
        <v>455</v>
      </c>
      <c r="S120" s="5">
        <v>0</v>
      </c>
      <c r="T120" s="5">
        <v>0</v>
      </c>
      <c r="U120" s="5">
        <v>0</v>
      </c>
      <c r="V120" s="5">
        <v>0</v>
      </c>
      <c r="W120" s="5">
        <v>60000</v>
      </c>
      <c r="X120" s="5" t="s">
        <v>66</v>
      </c>
      <c r="Y120" s="5">
        <v>30.3</v>
      </c>
      <c r="Z120" s="5">
        <v>0</v>
      </c>
      <c r="AA120" s="5">
        <v>1983</v>
      </c>
      <c r="AB120" s="5" t="s">
        <v>82</v>
      </c>
      <c r="AC120" s="5" t="s">
        <v>82</v>
      </c>
      <c r="AD120" s="5">
        <v>3610</v>
      </c>
      <c r="AE120" s="5">
        <v>13440</v>
      </c>
      <c r="AF120" s="5">
        <v>800</v>
      </c>
      <c r="AG120" s="5">
        <v>0</v>
      </c>
      <c r="AH120" s="5" t="s">
        <v>70</v>
      </c>
    </row>
    <row r="121" spans="1:34" x14ac:dyDescent="0.2">
      <c r="A121" s="5" t="s">
        <v>434</v>
      </c>
      <c r="B121" s="5" t="s">
        <v>149</v>
      </c>
      <c r="C121" s="5" t="s">
        <v>73</v>
      </c>
      <c r="D121" s="5">
        <v>8</v>
      </c>
      <c r="E121" s="5">
        <v>84.5</v>
      </c>
      <c r="F121" s="5">
        <v>88</v>
      </c>
      <c r="G121" s="5">
        <v>929.6</v>
      </c>
      <c r="H121" s="5">
        <v>177000</v>
      </c>
      <c r="I121" s="5">
        <v>66000</v>
      </c>
      <c r="J121" s="5">
        <v>66000</v>
      </c>
      <c r="K121" s="5">
        <v>0</v>
      </c>
      <c r="L121" s="5">
        <v>6000</v>
      </c>
      <c r="M121" s="5" t="s">
        <v>69</v>
      </c>
      <c r="N121" s="5" t="s">
        <v>441</v>
      </c>
      <c r="O121" s="5" t="s">
        <v>436</v>
      </c>
      <c r="P121" s="5" t="s">
        <v>28</v>
      </c>
      <c r="Q121" s="5" t="s">
        <v>455</v>
      </c>
      <c r="R121" s="5" t="s">
        <v>455</v>
      </c>
      <c r="S121" s="5">
        <v>6000</v>
      </c>
      <c r="T121" s="5">
        <v>0</v>
      </c>
      <c r="U121" s="5">
        <v>0</v>
      </c>
      <c r="V121" s="5">
        <v>0</v>
      </c>
      <c r="W121" s="5">
        <v>72000</v>
      </c>
      <c r="X121" s="5">
        <v>232</v>
      </c>
      <c r="Y121" s="5">
        <v>2450.6999999999998</v>
      </c>
      <c r="Z121" s="5">
        <v>750</v>
      </c>
      <c r="AA121" s="5">
        <v>71</v>
      </c>
      <c r="AB121" s="5">
        <v>0.1</v>
      </c>
      <c r="AC121" s="5">
        <v>50</v>
      </c>
      <c r="AD121" s="5">
        <v>0</v>
      </c>
      <c r="AE121" s="5">
        <v>0</v>
      </c>
      <c r="AF121" s="5">
        <v>643</v>
      </c>
      <c r="AG121" s="5">
        <v>0</v>
      </c>
      <c r="AH121" s="5" t="s">
        <v>70</v>
      </c>
    </row>
    <row r="122" spans="1:34" x14ac:dyDescent="0.2">
      <c r="A122" s="5" t="s">
        <v>434</v>
      </c>
      <c r="B122" s="5" t="s">
        <v>153</v>
      </c>
      <c r="C122" s="5" t="s">
        <v>73</v>
      </c>
      <c r="D122" s="5">
        <v>2493.1999999999998</v>
      </c>
      <c r="E122" s="5">
        <v>121.4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62000</v>
      </c>
      <c r="L122" s="5">
        <v>32412</v>
      </c>
      <c r="M122" s="5" t="s">
        <v>69</v>
      </c>
      <c r="N122" s="5" t="s">
        <v>435</v>
      </c>
      <c r="O122" s="5" t="s">
        <v>436</v>
      </c>
      <c r="P122" s="5" t="s">
        <v>28</v>
      </c>
      <c r="Q122" s="5" t="s">
        <v>484</v>
      </c>
      <c r="R122" s="5" t="s">
        <v>484</v>
      </c>
      <c r="S122" s="5">
        <v>29000</v>
      </c>
      <c r="T122" s="5">
        <v>0</v>
      </c>
      <c r="U122" s="5">
        <v>3412</v>
      </c>
      <c r="V122" s="5">
        <v>0</v>
      </c>
      <c r="W122" s="5">
        <v>32412</v>
      </c>
      <c r="X122" s="5">
        <v>2493.1999999999998</v>
      </c>
      <c r="Y122" s="5">
        <v>121.4</v>
      </c>
      <c r="Z122" s="5">
        <v>13</v>
      </c>
      <c r="AA122" s="5">
        <v>267</v>
      </c>
      <c r="AB122" s="5">
        <v>20.5</v>
      </c>
      <c r="AC122" s="5">
        <v>150</v>
      </c>
      <c r="AD122" s="5">
        <v>1220</v>
      </c>
      <c r="AE122" s="5">
        <v>2400</v>
      </c>
      <c r="AF122" s="5">
        <v>0</v>
      </c>
      <c r="AG122" s="5">
        <v>0</v>
      </c>
      <c r="AH122" s="5" t="s">
        <v>70</v>
      </c>
    </row>
    <row r="123" spans="1:34" x14ac:dyDescent="0.2">
      <c r="A123" s="5" t="s">
        <v>450</v>
      </c>
      <c r="B123" s="5" t="s">
        <v>157</v>
      </c>
      <c r="C123" s="5" t="s">
        <v>73</v>
      </c>
      <c r="D123" s="5" t="s">
        <v>451</v>
      </c>
      <c r="E123" s="5" t="s">
        <v>452</v>
      </c>
      <c r="F123" s="5" t="s">
        <v>452</v>
      </c>
      <c r="G123" s="5" t="s">
        <v>452</v>
      </c>
      <c r="H123" s="5">
        <v>0</v>
      </c>
      <c r="I123" s="5">
        <v>2000</v>
      </c>
      <c r="J123" s="5">
        <v>0</v>
      </c>
      <c r="K123" s="5">
        <v>0</v>
      </c>
      <c r="L123" s="5">
        <v>0</v>
      </c>
      <c r="M123" s="5" t="s">
        <v>69</v>
      </c>
      <c r="N123" s="5" t="s">
        <v>441</v>
      </c>
      <c r="O123" s="5" t="s">
        <v>436</v>
      </c>
      <c r="P123" s="5" t="s">
        <v>28</v>
      </c>
      <c r="Q123" s="5" t="s">
        <v>518</v>
      </c>
      <c r="R123" s="5" t="s">
        <v>518</v>
      </c>
      <c r="S123" s="5">
        <v>0</v>
      </c>
      <c r="T123" s="5">
        <v>0</v>
      </c>
      <c r="U123" s="5">
        <v>0</v>
      </c>
      <c r="V123" s="5">
        <v>0</v>
      </c>
      <c r="W123" s="5">
        <v>2000</v>
      </c>
      <c r="X123" s="5" t="s">
        <v>66</v>
      </c>
      <c r="Y123" s="5" t="s">
        <v>66</v>
      </c>
      <c r="Z123" s="5">
        <v>0</v>
      </c>
      <c r="AA123" s="5">
        <v>0</v>
      </c>
      <c r="AB123" s="5" t="s">
        <v>86</v>
      </c>
      <c r="AC123" s="5" t="s">
        <v>86</v>
      </c>
      <c r="AD123" s="5">
        <v>1200</v>
      </c>
      <c r="AE123" s="5">
        <v>0</v>
      </c>
      <c r="AF123" s="5">
        <v>0</v>
      </c>
      <c r="AG123" s="5">
        <v>1200</v>
      </c>
      <c r="AH123" s="5" t="s">
        <v>70</v>
      </c>
    </row>
    <row r="124" spans="1:34" x14ac:dyDescent="0.2">
      <c r="A124" s="5" t="s">
        <v>514</v>
      </c>
      <c r="B124" s="5" t="s">
        <v>158</v>
      </c>
      <c r="C124" s="5" t="s">
        <v>73</v>
      </c>
      <c r="D124" s="5">
        <v>6.5</v>
      </c>
      <c r="E124" s="5">
        <v>12.4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21000</v>
      </c>
      <c r="L124" s="5">
        <v>9373</v>
      </c>
      <c r="M124" s="5" t="s">
        <v>69</v>
      </c>
      <c r="N124" s="5" t="s">
        <v>435</v>
      </c>
      <c r="O124" s="5" t="s">
        <v>436</v>
      </c>
      <c r="P124" s="5" t="s">
        <v>28</v>
      </c>
      <c r="Q124" s="5" t="s">
        <v>519</v>
      </c>
      <c r="R124" s="5" t="s">
        <v>519</v>
      </c>
      <c r="S124" s="5">
        <v>0</v>
      </c>
      <c r="T124" s="5">
        <v>0</v>
      </c>
      <c r="U124" s="5">
        <v>9373</v>
      </c>
      <c r="V124" s="5">
        <v>0</v>
      </c>
      <c r="W124" s="5">
        <v>9373</v>
      </c>
      <c r="X124" s="5">
        <v>6.5</v>
      </c>
      <c r="Y124" s="5">
        <v>12.4</v>
      </c>
      <c r="Z124" s="5">
        <v>1453</v>
      </c>
      <c r="AA124" s="5">
        <v>754</v>
      </c>
      <c r="AB124" s="5">
        <v>0.5</v>
      </c>
      <c r="AC124" s="5">
        <v>100</v>
      </c>
      <c r="AD124" s="5">
        <v>2526</v>
      </c>
      <c r="AE124" s="5">
        <v>4260</v>
      </c>
      <c r="AF124" s="5">
        <v>0</v>
      </c>
      <c r="AG124" s="5">
        <v>0</v>
      </c>
      <c r="AH124" s="5" t="s">
        <v>70</v>
      </c>
    </row>
    <row r="125" spans="1:34" x14ac:dyDescent="0.2">
      <c r="A125" s="5" t="s">
        <v>434</v>
      </c>
      <c r="B125" s="5" t="s">
        <v>159</v>
      </c>
      <c r="C125" s="5" t="s">
        <v>73</v>
      </c>
      <c r="D125" s="5">
        <v>3.7</v>
      </c>
      <c r="E125" s="5">
        <v>1.3</v>
      </c>
      <c r="F125" s="5">
        <v>0</v>
      </c>
      <c r="G125" s="5">
        <v>0</v>
      </c>
      <c r="H125" s="5">
        <v>33000</v>
      </c>
      <c r="I125" s="5">
        <v>0</v>
      </c>
      <c r="J125" s="5">
        <v>0</v>
      </c>
      <c r="K125" s="5">
        <v>102962</v>
      </c>
      <c r="L125" s="5">
        <v>2902</v>
      </c>
      <c r="M125" s="5" t="s">
        <v>69</v>
      </c>
      <c r="N125" s="5" t="s">
        <v>435</v>
      </c>
      <c r="O125" s="5" t="s">
        <v>475</v>
      </c>
      <c r="P125" s="5" t="s">
        <v>28</v>
      </c>
      <c r="Q125" s="5" t="s">
        <v>520</v>
      </c>
      <c r="R125" s="5" t="s">
        <v>520</v>
      </c>
      <c r="S125" s="5">
        <v>0</v>
      </c>
      <c r="T125" s="5">
        <v>0</v>
      </c>
      <c r="U125" s="5">
        <v>2902</v>
      </c>
      <c r="V125" s="5">
        <v>0</v>
      </c>
      <c r="W125" s="5">
        <v>2902</v>
      </c>
      <c r="X125" s="5">
        <v>42.4</v>
      </c>
      <c r="Y125" s="5">
        <v>14.8</v>
      </c>
      <c r="Z125" s="5">
        <v>776</v>
      </c>
      <c r="AA125" s="5">
        <v>2222</v>
      </c>
      <c r="AB125" s="5">
        <v>2.9</v>
      </c>
      <c r="AC125" s="5">
        <v>150</v>
      </c>
      <c r="AD125" s="5">
        <v>10000</v>
      </c>
      <c r="AE125" s="5">
        <v>10000</v>
      </c>
      <c r="AF125" s="5">
        <v>10000</v>
      </c>
      <c r="AG125" s="5">
        <v>0</v>
      </c>
      <c r="AH125" s="5" t="s">
        <v>70</v>
      </c>
    </row>
    <row r="126" spans="1:34" x14ac:dyDescent="0.2">
      <c r="A126" s="5" t="s">
        <v>468</v>
      </c>
      <c r="B126" s="5" t="s">
        <v>163</v>
      </c>
      <c r="C126" s="5" t="s">
        <v>161</v>
      </c>
      <c r="D126" s="5" t="s">
        <v>451</v>
      </c>
      <c r="E126" s="5">
        <v>0</v>
      </c>
      <c r="F126" s="5" t="s">
        <v>452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 t="s">
        <v>69</v>
      </c>
      <c r="N126" s="5" t="s">
        <v>435</v>
      </c>
      <c r="O126" s="5" t="s">
        <v>436</v>
      </c>
      <c r="P126" s="5" t="s">
        <v>28</v>
      </c>
      <c r="Q126" s="5" t="s">
        <v>521</v>
      </c>
      <c r="R126" s="5" t="s">
        <v>521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 t="s">
        <v>66</v>
      </c>
      <c r="Y126" s="5">
        <v>0</v>
      </c>
      <c r="Z126" s="5">
        <v>0</v>
      </c>
      <c r="AA126" s="5">
        <v>333</v>
      </c>
      <c r="AB126" s="5" t="s">
        <v>82</v>
      </c>
      <c r="AC126" s="5" t="s">
        <v>82</v>
      </c>
      <c r="AD126" s="5">
        <v>0</v>
      </c>
      <c r="AE126" s="5">
        <v>0</v>
      </c>
      <c r="AF126" s="5">
        <v>3000</v>
      </c>
      <c r="AG126" s="5">
        <v>0</v>
      </c>
      <c r="AH126" s="5" t="s">
        <v>70</v>
      </c>
    </row>
    <row r="127" spans="1:34" x14ac:dyDescent="0.2">
      <c r="A127" s="5" t="s">
        <v>468</v>
      </c>
      <c r="B127" s="5" t="s">
        <v>164</v>
      </c>
      <c r="C127" s="5" t="s">
        <v>165</v>
      </c>
      <c r="D127" s="5" t="s">
        <v>451</v>
      </c>
      <c r="E127" s="5">
        <v>0</v>
      </c>
      <c r="F127" s="5" t="s">
        <v>452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 t="s">
        <v>69</v>
      </c>
      <c r="N127" s="5" t="s">
        <v>435</v>
      </c>
      <c r="O127" s="5" t="s">
        <v>436</v>
      </c>
      <c r="P127" s="5" t="s">
        <v>28</v>
      </c>
      <c r="Q127" s="5" t="s">
        <v>522</v>
      </c>
      <c r="R127" s="5" t="s">
        <v>522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 t="s">
        <v>66</v>
      </c>
      <c r="Y127" s="5">
        <v>0</v>
      </c>
      <c r="Z127" s="5">
        <v>0</v>
      </c>
      <c r="AA127" s="5">
        <v>1944</v>
      </c>
      <c r="AB127" s="5" t="s">
        <v>82</v>
      </c>
      <c r="AC127" s="5" t="s">
        <v>82</v>
      </c>
      <c r="AD127" s="5">
        <v>3500</v>
      </c>
      <c r="AE127" s="5">
        <v>10000</v>
      </c>
      <c r="AF127" s="5">
        <v>5000</v>
      </c>
      <c r="AG127" s="5">
        <v>10300</v>
      </c>
      <c r="AH127" s="5" t="s">
        <v>70</v>
      </c>
    </row>
    <row r="128" spans="1:34" x14ac:dyDescent="0.2">
      <c r="A128" s="5" t="s">
        <v>468</v>
      </c>
      <c r="B128" s="5" t="s">
        <v>166</v>
      </c>
      <c r="C128" s="5" t="s">
        <v>165</v>
      </c>
      <c r="D128" s="5" t="s">
        <v>451</v>
      </c>
      <c r="E128" s="5">
        <v>0</v>
      </c>
      <c r="F128" s="5" t="s">
        <v>452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 t="s">
        <v>69</v>
      </c>
      <c r="N128" s="5" t="s">
        <v>435</v>
      </c>
      <c r="O128" s="5" t="s">
        <v>436</v>
      </c>
      <c r="P128" s="5" t="s">
        <v>28</v>
      </c>
      <c r="Q128" s="5" t="s">
        <v>523</v>
      </c>
      <c r="R128" s="5" t="s">
        <v>523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 t="s">
        <v>66</v>
      </c>
      <c r="Y128" s="5">
        <v>0</v>
      </c>
      <c r="Z128" s="5">
        <v>0</v>
      </c>
      <c r="AA128" s="5">
        <v>3344</v>
      </c>
      <c r="AB128" s="5" t="s">
        <v>82</v>
      </c>
      <c r="AC128" s="5" t="s">
        <v>82</v>
      </c>
      <c r="AD128" s="5">
        <v>11600</v>
      </c>
      <c r="AE128" s="5">
        <v>17000</v>
      </c>
      <c r="AF128" s="5">
        <v>1500</v>
      </c>
      <c r="AG128" s="5">
        <v>16000</v>
      </c>
      <c r="AH128" s="5" t="s">
        <v>70</v>
      </c>
    </row>
    <row r="129" spans="1:34" x14ac:dyDescent="0.2">
      <c r="A129" s="5" t="s">
        <v>514</v>
      </c>
      <c r="B129" s="5" t="s">
        <v>167</v>
      </c>
      <c r="C129" s="5" t="s">
        <v>168</v>
      </c>
      <c r="D129" s="5">
        <v>3.3</v>
      </c>
      <c r="E129" s="5">
        <v>5.7</v>
      </c>
      <c r="F129" s="5">
        <v>9.3000000000000007</v>
      </c>
      <c r="G129" s="5">
        <v>15.9</v>
      </c>
      <c r="H129" s="5">
        <v>270000</v>
      </c>
      <c r="I129" s="5">
        <v>270000</v>
      </c>
      <c r="J129" s="5">
        <v>120000</v>
      </c>
      <c r="K129" s="5">
        <v>135500</v>
      </c>
      <c r="L129" s="5">
        <v>96000</v>
      </c>
      <c r="M129" s="5" t="s">
        <v>69</v>
      </c>
      <c r="N129" s="5" t="s">
        <v>435</v>
      </c>
      <c r="O129" s="5" t="s">
        <v>436</v>
      </c>
      <c r="P129" s="5" t="s">
        <v>28</v>
      </c>
      <c r="Q129" s="5" t="s">
        <v>445</v>
      </c>
      <c r="R129" s="5" t="s">
        <v>445</v>
      </c>
      <c r="S129" s="5">
        <v>96000</v>
      </c>
      <c r="T129" s="5">
        <v>0</v>
      </c>
      <c r="U129" s="5">
        <v>0</v>
      </c>
      <c r="V129" s="5">
        <v>0</v>
      </c>
      <c r="W129" s="5">
        <v>366000</v>
      </c>
      <c r="X129" s="5">
        <v>12.6</v>
      </c>
      <c r="Y129" s="5">
        <v>21.5</v>
      </c>
      <c r="Z129" s="5">
        <v>29014</v>
      </c>
      <c r="AA129" s="5">
        <v>16989</v>
      </c>
      <c r="AB129" s="5">
        <v>0.6</v>
      </c>
      <c r="AC129" s="5">
        <v>100</v>
      </c>
      <c r="AD129" s="5">
        <v>72018</v>
      </c>
      <c r="AE129" s="5">
        <v>0</v>
      </c>
      <c r="AF129" s="5">
        <v>80886</v>
      </c>
      <c r="AG129" s="5">
        <v>120376</v>
      </c>
      <c r="AH129" s="5" t="s">
        <v>70</v>
      </c>
    </row>
    <row r="130" spans="1:34" x14ac:dyDescent="0.2">
      <c r="A130" s="5" t="s">
        <v>501</v>
      </c>
      <c r="B130" s="5" t="s">
        <v>169</v>
      </c>
      <c r="C130" s="5" t="s">
        <v>165</v>
      </c>
      <c r="D130" s="5" t="s">
        <v>451</v>
      </c>
      <c r="E130" s="5" t="s">
        <v>452</v>
      </c>
      <c r="F130" s="5" t="s">
        <v>452</v>
      </c>
      <c r="G130" s="5" t="s">
        <v>452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 t="s">
        <v>69</v>
      </c>
      <c r="N130" s="5" t="s">
        <v>441</v>
      </c>
      <c r="O130" s="5" t="s">
        <v>436</v>
      </c>
      <c r="P130" s="5" t="s">
        <v>28</v>
      </c>
      <c r="Q130" s="5" t="s">
        <v>524</v>
      </c>
      <c r="R130" s="5" t="s">
        <v>524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 t="s">
        <v>66</v>
      </c>
      <c r="Y130" s="5" t="s">
        <v>66</v>
      </c>
      <c r="Z130" s="5">
        <v>0</v>
      </c>
      <c r="AA130" s="5" t="s">
        <v>66</v>
      </c>
      <c r="AB130" s="5" t="s">
        <v>86</v>
      </c>
      <c r="AC130" s="5" t="s">
        <v>86</v>
      </c>
      <c r="AD130" s="5" t="s">
        <v>66</v>
      </c>
      <c r="AE130" s="5" t="s">
        <v>66</v>
      </c>
      <c r="AF130" s="5" t="s">
        <v>66</v>
      </c>
      <c r="AG130" s="5" t="s">
        <v>66</v>
      </c>
      <c r="AH130" s="5" t="s">
        <v>70</v>
      </c>
    </row>
    <row r="131" spans="1:34" x14ac:dyDescent="0.2">
      <c r="A131" s="5" t="s">
        <v>501</v>
      </c>
      <c r="B131" s="5" t="s">
        <v>170</v>
      </c>
      <c r="C131" s="5" t="s">
        <v>165</v>
      </c>
      <c r="D131" s="5" t="s">
        <v>451</v>
      </c>
      <c r="E131" s="5" t="s">
        <v>452</v>
      </c>
      <c r="F131" s="5" t="s">
        <v>452</v>
      </c>
      <c r="G131" s="5" t="s">
        <v>452</v>
      </c>
      <c r="H131" s="5">
        <v>2000</v>
      </c>
      <c r="I131" s="5">
        <v>0</v>
      </c>
      <c r="J131" s="5">
        <v>0</v>
      </c>
      <c r="K131" s="5">
        <v>0</v>
      </c>
      <c r="L131" s="5">
        <v>0</v>
      </c>
      <c r="M131" s="5" t="s">
        <v>69</v>
      </c>
      <c r="N131" s="5" t="s">
        <v>441</v>
      </c>
      <c r="O131" s="5" t="s">
        <v>436</v>
      </c>
      <c r="P131" s="5" t="s">
        <v>28</v>
      </c>
      <c r="Q131" s="5" t="s">
        <v>525</v>
      </c>
      <c r="R131" s="5" t="s">
        <v>525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 t="s">
        <v>66</v>
      </c>
      <c r="Y131" s="5" t="s">
        <v>66</v>
      </c>
      <c r="Z131" s="5">
        <v>0</v>
      </c>
      <c r="AA131" s="5">
        <v>0</v>
      </c>
      <c r="AB131" s="5" t="s">
        <v>86</v>
      </c>
      <c r="AC131" s="5" t="s">
        <v>86</v>
      </c>
      <c r="AD131" s="5">
        <v>0</v>
      </c>
      <c r="AE131" s="5">
        <v>0</v>
      </c>
      <c r="AF131" s="5">
        <v>0</v>
      </c>
      <c r="AG131" s="5">
        <v>0</v>
      </c>
      <c r="AH131" s="5" t="s">
        <v>70</v>
      </c>
    </row>
    <row r="132" spans="1:34" x14ac:dyDescent="0.2">
      <c r="A132" s="5" t="s">
        <v>434</v>
      </c>
      <c r="B132" s="5" t="s">
        <v>171</v>
      </c>
      <c r="C132" s="5" t="s">
        <v>165</v>
      </c>
      <c r="D132" s="5">
        <v>23.1</v>
      </c>
      <c r="E132" s="5" t="s">
        <v>452</v>
      </c>
      <c r="F132" s="5">
        <v>0</v>
      </c>
      <c r="G132" s="5" t="s">
        <v>452</v>
      </c>
      <c r="H132" s="5">
        <v>0</v>
      </c>
      <c r="I132" s="5">
        <v>0</v>
      </c>
      <c r="J132" s="5">
        <v>0</v>
      </c>
      <c r="K132" s="5">
        <v>0</v>
      </c>
      <c r="L132" s="5">
        <v>300</v>
      </c>
      <c r="M132" s="5" t="s">
        <v>69</v>
      </c>
      <c r="N132" s="5" t="s">
        <v>441</v>
      </c>
      <c r="O132" s="5" t="s">
        <v>436</v>
      </c>
      <c r="P132" s="5" t="s">
        <v>28</v>
      </c>
      <c r="Q132" s="5" t="s">
        <v>526</v>
      </c>
      <c r="R132" s="5" t="s">
        <v>526</v>
      </c>
      <c r="S132" s="5">
        <v>300</v>
      </c>
      <c r="T132" s="5">
        <v>0</v>
      </c>
      <c r="U132" s="5">
        <v>0</v>
      </c>
      <c r="V132" s="5">
        <v>0</v>
      </c>
      <c r="W132" s="5">
        <v>300</v>
      </c>
      <c r="X132" s="5">
        <v>23.1</v>
      </c>
      <c r="Y132" s="5" t="s">
        <v>66</v>
      </c>
      <c r="Z132" s="5">
        <v>13</v>
      </c>
      <c r="AA132" s="5" t="s">
        <v>66</v>
      </c>
      <c r="AB132" s="5" t="s">
        <v>86</v>
      </c>
      <c r="AC132" s="5" t="s">
        <v>86</v>
      </c>
      <c r="AD132" s="5" t="s">
        <v>66</v>
      </c>
      <c r="AE132" s="5" t="s">
        <v>66</v>
      </c>
      <c r="AF132" s="5" t="s">
        <v>66</v>
      </c>
      <c r="AG132" s="5" t="s">
        <v>66</v>
      </c>
      <c r="AH132" s="5" t="s">
        <v>70</v>
      </c>
    </row>
    <row r="133" spans="1:34" x14ac:dyDescent="0.2">
      <c r="A133" s="5" t="s">
        <v>514</v>
      </c>
      <c r="B133" s="5" t="s">
        <v>172</v>
      </c>
      <c r="C133" s="5" t="s">
        <v>165</v>
      </c>
      <c r="D133" s="5">
        <v>3.4</v>
      </c>
      <c r="E133" s="5">
        <v>3.1</v>
      </c>
      <c r="F133" s="5">
        <v>0</v>
      </c>
      <c r="G133" s="5">
        <v>0</v>
      </c>
      <c r="H133" s="5">
        <v>6000</v>
      </c>
      <c r="I133" s="5">
        <v>0</v>
      </c>
      <c r="J133" s="5">
        <v>0</v>
      </c>
      <c r="K133" s="5">
        <v>14000</v>
      </c>
      <c r="L133" s="5">
        <v>6000</v>
      </c>
      <c r="M133" s="5" t="s">
        <v>69</v>
      </c>
      <c r="N133" s="5" t="s">
        <v>435</v>
      </c>
      <c r="O133" s="5" t="s">
        <v>436</v>
      </c>
      <c r="P133" s="5" t="s">
        <v>28</v>
      </c>
      <c r="Q133" s="5" t="s">
        <v>527</v>
      </c>
      <c r="R133" s="5" t="s">
        <v>527</v>
      </c>
      <c r="S133" s="5">
        <v>6000</v>
      </c>
      <c r="T133" s="5">
        <v>0</v>
      </c>
      <c r="U133" s="5">
        <v>0</v>
      </c>
      <c r="V133" s="5">
        <v>0</v>
      </c>
      <c r="W133" s="5">
        <v>6000</v>
      </c>
      <c r="X133" s="5">
        <v>3.4</v>
      </c>
      <c r="Y133" s="5">
        <v>3.1</v>
      </c>
      <c r="Z133" s="5">
        <v>1750</v>
      </c>
      <c r="AA133" s="5">
        <v>1955</v>
      </c>
      <c r="AB133" s="5">
        <v>1.1000000000000001</v>
      </c>
      <c r="AC133" s="5">
        <v>100</v>
      </c>
      <c r="AD133" s="5">
        <v>4601</v>
      </c>
      <c r="AE133" s="5">
        <v>11699</v>
      </c>
      <c r="AF133" s="5">
        <v>3300</v>
      </c>
      <c r="AG133" s="5">
        <v>2300</v>
      </c>
      <c r="AH133" s="5" t="s">
        <v>70</v>
      </c>
    </row>
    <row r="134" spans="1:34" x14ac:dyDescent="0.2">
      <c r="A134" s="5" t="s">
        <v>434</v>
      </c>
      <c r="B134" s="5" t="s">
        <v>174</v>
      </c>
      <c r="C134" s="5" t="s">
        <v>175</v>
      </c>
      <c r="D134" s="5">
        <v>37.200000000000003</v>
      </c>
      <c r="E134" s="5">
        <v>5.6</v>
      </c>
      <c r="F134" s="5">
        <v>37.4</v>
      </c>
      <c r="G134" s="5">
        <v>5.7</v>
      </c>
      <c r="H134" s="5">
        <v>10000</v>
      </c>
      <c r="I134" s="5">
        <v>15000</v>
      </c>
      <c r="J134" s="5">
        <v>0</v>
      </c>
      <c r="K134" s="5">
        <v>14900</v>
      </c>
      <c r="L134" s="5">
        <v>14900</v>
      </c>
      <c r="M134" s="5" t="s">
        <v>176</v>
      </c>
      <c r="N134" s="5" t="s">
        <v>435</v>
      </c>
      <c r="O134" s="5" t="s">
        <v>436</v>
      </c>
      <c r="P134" s="5" t="s">
        <v>28</v>
      </c>
      <c r="Q134" s="5" t="s">
        <v>459</v>
      </c>
      <c r="R134" s="5" t="s">
        <v>459</v>
      </c>
      <c r="S134" s="5">
        <v>14900</v>
      </c>
      <c r="T134" s="5">
        <v>0</v>
      </c>
      <c r="U134" s="5">
        <v>0</v>
      </c>
      <c r="V134" s="5">
        <v>0</v>
      </c>
      <c r="W134" s="5">
        <v>29900</v>
      </c>
      <c r="X134" s="5">
        <v>74.599999999999994</v>
      </c>
      <c r="Y134" s="5">
        <v>11.3</v>
      </c>
      <c r="Z134" s="5">
        <v>401</v>
      </c>
      <c r="AA134" s="5">
        <v>2649</v>
      </c>
      <c r="AB134" s="5">
        <v>6.6</v>
      </c>
      <c r="AC134" s="5">
        <v>150</v>
      </c>
      <c r="AD134" s="5">
        <v>14020</v>
      </c>
      <c r="AE134" s="5">
        <v>4500</v>
      </c>
      <c r="AF134" s="5">
        <v>9000</v>
      </c>
      <c r="AG134" s="5">
        <v>3000</v>
      </c>
      <c r="AH134" s="5" t="s">
        <v>70</v>
      </c>
    </row>
    <row r="135" spans="1:34" x14ac:dyDescent="0.2">
      <c r="A135" s="5" t="s">
        <v>434</v>
      </c>
      <c r="B135" s="5" t="s">
        <v>178</v>
      </c>
      <c r="C135" s="5" t="s">
        <v>175</v>
      </c>
      <c r="D135" s="5">
        <v>3.6</v>
      </c>
      <c r="E135" s="5" t="s">
        <v>452</v>
      </c>
      <c r="F135" s="5">
        <v>19.600000000000001</v>
      </c>
      <c r="G135" s="5" t="s">
        <v>452</v>
      </c>
      <c r="H135" s="5">
        <v>5715000</v>
      </c>
      <c r="I135" s="5">
        <v>4900000</v>
      </c>
      <c r="J135" s="5">
        <v>3900000</v>
      </c>
      <c r="K135" s="5">
        <v>1015040</v>
      </c>
      <c r="L135" s="5">
        <v>907328</v>
      </c>
      <c r="M135" s="5" t="s">
        <v>176</v>
      </c>
      <c r="N135" s="5" t="s">
        <v>435</v>
      </c>
      <c r="O135" s="5" t="s">
        <v>436</v>
      </c>
      <c r="P135" s="5" t="s">
        <v>28</v>
      </c>
      <c r="Q135" s="5" t="s">
        <v>513</v>
      </c>
      <c r="R135" s="5" t="s">
        <v>513</v>
      </c>
      <c r="S135" s="5">
        <v>469750</v>
      </c>
      <c r="T135" s="5">
        <v>0</v>
      </c>
      <c r="U135" s="5">
        <v>437578</v>
      </c>
      <c r="V135" s="5">
        <v>0</v>
      </c>
      <c r="W135" s="5">
        <v>5807328</v>
      </c>
      <c r="X135" s="5">
        <v>23.3</v>
      </c>
      <c r="Y135" s="5" t="s">
        <v>66</v>
      </c>
      <c r="Z135" s="5">
        <v>249711</v>
      </c>
      <c r="AA135" s="5" t="s">
        <v>66</v>
      </c>
      <c r="AB135" s="5" t="s">
        <v>86</v>
      </c>
      <c r="AC135" s="5" t="s">
        <v>86</v>
      </c>
      <c r="AD135" s="5" t="s">
        <v>66</v>
      </c>
      <c r="AE135" s="5" t="s">
        <v>66</v>
      </c>
      <c r="AF135" s="5" t="s">
        <v>66</v>
      </c>
      <c r="AG135" s="5" t="s">
        <v>66</v>
      </c>
      <c r="AH135" s="5" t="s">
        <v>70</v>
      </c>
    </row>
    <row r="136" spans="1:34" x14ac:dyDescent="0.2">
      <c r="A136" s="5" t="s">
        <v>514</v>
      </c>
      <c r="B136" s="5" t="s">
        <v>179</v>
      </c>
      <c r="C136" s="5" t="s">
        <v>180</v>
      </c>
      <c r="D136" s="5">
        <v>2.7</v>
      </c>
      <c r="E136" s="5" t="s">
        <v>452</v>
      </c>
      <c r="F136" s="5">
        <v>0</v>
      </c>
      <c r="G136" s="5" t="s">
        <v>452</v>
      </c>
      <c r="H136" s="5">
        <v>0</v>
      </c>
      <c r="I136" s="5">
        <v>0</v>
      </c>
      <c r="J136" s="5">
        <v>0</v>
      </c>
      <c r="K136" s="5">
        <v>148536</v>
      </c>
      <c r="L136" s="5">
        <v>50376</v>
      </c>
      <c r="M136" s="5" t="s">
        <v>176</v>
      </c>
      <c r="N136" s="5" t="s">
        <v>435</v>
      </c>
      <c r="O136" s="5" t="s">
        <v>436</v>
      </c>
      <c r="P136" s="5" t="s">
        <v>28</v>
      </c>
      <c r="Q136" s="5" t="s">
        <v>528</v>
      </c>
      <c r="R136" s="5" t="s">
        <v>528</v>
      </c>
      <c r="S136" s="5">
        <v>50376</v>
      </c>
      <c r="T136" s="5">
        <v>0</v>
      </c>
      <c r="U136" s="5">
        <v>0</v>
      </c>
      <c r="V136" s="5">
        <v>0</v>
      </c>
      <c r="W136" s="5">
        <v>50376</v>
      </c>
      <c r="X136" s="5">
        <v>2.7</v>
      </c>
      <c r="Y136" s="5" t="s">
        <v>66</v>
      </c>
      <c r="Z136" s="5">
        <v>18570</v>
      </c>
      <c r="AA136" s="5" t="s">
        <v>66</v>
      </c>
      <c r="AB136" s="5" t="s">
        <v>86</v>
      </c>
      <c r="AC136" s="5" t="s">
        <v>86</v>
      </c>
      <c r="AD136" s="5" t="s">
        <v>66</v>
      </c>
      <c r="AE136" s="5" t="s">
        <v>66</v>
      </c>
      <c r="AF136" s="5" t="s">
        <v>66</v>
      </c>
      <c r="AG136" s="5" t="s">
        <v>66</v>
      </c>
      <c r="AH136" s="5" t="s">
        <v>70</v>
      </c>
    </row>
    <row r="137" spans="1:34" x14ac:dyDescent="0.2">
      <c r="A137" s="5" t="s">
        <v>450</v>
      </c>
      <c r="B137" s="5" t="s">
        <v>181</v>
      </c>
      <c r="C137" s="5" t="s">
        <v>180</v>
      </c>
      <c r="D137" s="5" t="s">
        <v>451</v>
      </c>
      <c r="E137" s="5" t="s">
        <v>452</v>
      </c>
      <c r="F137" s="5" t="s">
        <v>452</v>
      </c>
      <c r="G137" s="5" t="s">
        <v>452</v>
      </c>
      <c r="H137" s="5">
        <v>0</v>
      </c>
      <c r="I137" s="5">
        <v>0</v>
      </c>
      <c r="J137" s="5">
        <v>0</v>
      </c>
      <c r="K137" s="5">
        <v>0</v>
      </c>
      <c r="L137" s="5">
        <v>1820</v>
      </c>
      <c r="M137" s="5" t="s">
        <v>176</v>
      </c>
      <c r="N137" s="5" t="s">
        <v>441</v>
      </c>
      <c r="O137" s="5" t="s">
        <v>436</v>
      </c>
      <c r="P137" s="5" t="s">
        <v>28</v>
      </c>
      <c r="Q137" s="5" t="s">
        <v>484</v>
      </c>
      <c r="R137" s="5" t="s">
        <v>484</v>
      </c>
      <c r="S137" s="5">
        <v>1820</v>
      </c>
      <c r="T137" s="5">
        <v>0</v>
      </c>
      <c r="U137" s="5">
        <v>0</v>
      </c>
      <c r="V137" s="5">
        <v>0</v>
      </c>
      <c r="W137" s="5">
        <v>1820</v>
      </c>
      <c r="X137" s="5" t="s">
        <v>66</v>
      </c>
      <c r="Y137" s="5" t="s">
        <v>66</v>
      </c>
      <c r="Z137" s="5">
        <v>0</v>
      </c>
      <c r="AA137" s="5" t="s">
        <v>66</v>
      </c>
      <c r="AB137" s="5" t="s">
        <v>86</v>
      </c>
      <c r="AC137" s="5" t="s">
        <v>86</v>
      </c>
      <c r="AD137" s="5" t="s">
        <v>66</v>
      </c>
      <c r="AE137" s="5" t="s">
        <v>66</v>
      </c>
      <c r="AF137" s="5" t="s">
        <v>66</v>
      </c>
      <c r="AG137" s="5" t="s">
        <v>66</v>
      </c>
      <c r="AH137" s="5" t="s">
        <v>70</v>
      </c>
    </row>
    <row r="138" spans="1:34" x14ac:dyDescent="0.2">
      <c r="A138" s="5" t="s">
        <v>514</v>
      </c>
      <c r="B138" s="5" t="s">
        <v>184</v>
      </c>
      <c r="C138" s="5" t="s">
        <v>183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25000</v>
      </c>
      <c r="L138" s="5">
        <v>0</v>
      </c>
      <c r="M138" s="5" t="s">
        <v>69</v>
      </c>
      <c r="N138" s="5" t="s">
        <v>435</v>
      </c>
      <c r="O138" s="5" t="s">
        <v>436</v>
      </c>
      <c r="P138" s="5" t="s">
        <v>437</v>
      </c>
      <c r="Q138" s="5" t="s">
        <v>529</v>
      </c>
      <c r="R138" s="5" t="s">
        <v>529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3750</v>
      </c>
      <c r="AA138" s="5">
        <v>104</v>
      </c>
      <c r="AB138" s="5">
        <v>0</v>
      </c>
      <c r="AC138" s="5">
        <v>50</v>
      </c>
      <c r="AD138" s="5">
        <v>1660</v>
      </c>
      <c r="AE138" s="5">
        <v>932</v>
      </c>
      <c r="AF138" s="5">
        <v>0</v>
      </c>
      <c r="AG138" s="5">
        <v>0</v>
      </c>
      <c r="AH138" s="5" t="s">
        <v>70</v>
      </c>
    </row>
    <row r="139" spans="1:34" x14ac:dyDescent="0.2">
      <c r="A139" s="5" t="s">
        <v>434</v>
      </c>
      <c r="B139" s="5" t="s">
        <v>185</v>
      </c>
      <c r="C139" s="5" t="s">
        <v>183</v>
      </c>
      <c r="D139" s="5">
        <v>14.6</v>
      </c>
      <c r="E139" s="5">
        <v>11</v>
      </c>
      <c r="F139" s="5">
        <v>0</v>
      </c>
      <c r="G139" s="5">
        <v>0</v>
      </c>
      <c r="H139" s="5">
        <v>196000</v>
      </c>
      <c r="I139" s="5">
        <v>0</v>
      </c>
      <c r="J139" s="5">
        <v>0</v>
      </c>
      <c r="K139" s="5">
        <v>279300</v>
      </c>
      <c r="L139" s="5">
        <v>313600</v>
      </c>
      <c r="M139" s="5" t="s">
        <v>69</v>
      </c>
      <c r="N139" s="5" t="s">
        <v>435</v>
      </c>
      <c r="O139" s="5" t="s">
        <v>436</v>
      </c>
      <c r="P139" s="5" t="s">
        <v>28</v>
      </c>
      <c r="Q139" s="5" t="s">
        <v>446</v>
      </c>
      <c r="R139" s="5" t="s">
        <v>446</v>
      </c>
      <c r="S139" s="5">
        <v>313600</v>
      </c>
      <c r="T139" s="5">
        <v>0</v>
      </c>
      <c r="U139" s="5">
        <v>0</v>
      </c>
      <c r="V139" s="5">
        <v>0</v>
      </c>
      <c r="W139" s="5">
        <v>313600</v>
      </c>
      <c r="X139" s="5">
        <v>17.399999999999999</v>
      </c>
      <c r="Y139" s="5">
        <v>13.1</v>
      </c>
      <c r="Z139" s="5">
        <v>21438</v>
      </c>
      <c r="AA139" s="5">
        <v>28416</v>
      </c>
      <c r="AB139" s="5">
        <v>1.3</v>
      </c>
      <c r="AC139" s="5">
        <v>100</v>
      </c>
      <c r="AD139" s="5">
        <v>97000</v>
      </c>
      <c r="AE139" s="5">
        <v>112790</v>
      </c>
      <c r="AF139" s="5">
        <v>100950</v>
      </c>
      <c r="AG139" s="5">
        <v>211596</v>
      </c>
      <c r="AH139" s="5" t="s">
        <v>70</v>
      </c>
    </row>
    <row r="140" spans="1:34" x14ac:dyDescent="0.2">
      <c r="A140" s="5" t="s">
        <v>468</v>
      </c>
      <c r="B140" s="5" t="s">
        <v>186</v>
      </c>
      <c r="C140" s="5" t="s">
        <v>183</v>
      </c>
      <c r="D140" s="5" t="s">
        <v>451</v>
      </c>
      <c r="E140" s="5">
        <v>181.2</v>
      </c>
      <c r="F140" s="5" t="s">
        <v>452</v>
      </c>
      <c r="G140" s="5">
        <v>0</v>
      </c>
      <c r="H140" s="5">
        <v>0</v>
      </c>
      <c r="I140" s="5">
        <v>0</v>
      </c>
      <c r="J140" s="5">
        <v>0</v>
      </c>
      <c r="K140" s="5">
        <v>12500</v>
      </c>
      <c r="L140" s="5">
        <v>12500</v>
      </c>
      <c r="M140" s="5" t="s">
        <v>69</v>
      </c>
      <c r="N140" s="5" t="s">
        <v>435</v>
      </c>
      <c r="O140" s="5" t="s">
        <v>475</v>
      </c>
      <c r="P140" s="5" t="s">
        <v>28</v>
      </c>
      <c r="Q140" s="5" t="s">
        <v>530</v>
      </c>
      <c r="R140" s="5" t="s">
        <v>530</v>
      </c>
      <c r="S140" s="5">
        <v>12500</v>
      </c>
      <c r="T140" s="5">
        <v>0</v>
      </c>
      <c r="U140" s="5">
        <v>0</v>
      </c>
      <c r="V140" s="5">
        <v>0</v>
      </c>
      <c r="W140" s="5">
        <v>12500</v>
      </c>
      <c r="X140" s="5" t="s">
        <v>66</v>
      </c>
      <c r="Y140" s="5">
        <v>181.2</v>
      </c>
      <c r="Z140" s="5">
        <v>0</v>
      </c>
      <c r="AA140" s="5">
        <v>69</v>
      </c>
      <c r="AB140" s="5" t="s">
        <v>82</v>
      </c>
      <c r="AC140" s="5" t="s">
        <v>82</v>
      </c>
      <c r="AD140" s="5">
        <v>0</v>
      </c>
      <c r="AE140" s="5">
        <v>620</v>
      </c>
      <c r="AF140" s="5">
        <v>0</v>
      </c>
      <c r="AG140" s="5">
        <v>3000</v>
      </c>
      <c r="AH140" s="5" t="s">
        <v>70</v>
      </c>
    </row>
    <row r="141" spans="1:34" x14ac:dyDescent="0.2">
      <c r="A141" s="5" t="s">
        <v>468</v>
      </c>
      <c r="B141" s="5" t="s">
        <v>187</v>
      </c>
      <c r="C141" s="5" t="s">
        <v>183</v>
      </c>
      <c r="D141" s="5" t="s">
        <v>451</v>
      </c>
      <c r="E141" s="5">
        <v>0</v>
      </c>
      <c r="F141" s="5" t="s">
        <v>452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 t="s">
        <v>69</v>
      </c>
      <c r="N141" s="5" t="s">
        <v>435</v>
      </c>
      <c r="O141" s="5" t="s">
        <v>436</v>
      </c>
      <c r="P141" s="5" t="s">
        <v>28</v>
      </c>
      <c r="Q141" s="5" t="s">
        <v>531</v>
      </c>
      <c r="R141" s="5" t="s">
        <v>531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 t="s">
        <v>66</v>
      </c>
      <c r="Y141" s="5">
        <v>0</v>
      </c>
      <c r="Z141" s="5">
        <v>0</v>
      </c>
      <c r="AA141" s="5">
        <v>242</v>
      </c>
      <c r="AB141" s="5" t="s">
        <v>82</v>
      </c>
      <c r="AC141" s="5" t="s">
        <v>82</v>
      </c>
      <c r="AD141" s="5">
        <v>2175</v>
      </c>
      <c r="AE141" s="5">
        <v>0</v>
      </c>
      <c r="AF141" s="5">
        <v>0</v>
      </c>
      <c r="AG141" s="5">
        <v>0</v>
      </c>
      <c r="AH141" s="5" t="s">
        <v>70</v>
      </c>
    </row>
    <row r="142" spans="1:34" x14ac:dyDescent="0.2">
      <c r="A142" s="5" t="s">
        <v>501</v>
      </c>
      <c r="B142" s="5" t="s">
        <v>188</v>
      </c>
      <c r="C142" s="5" t="s">
        <v>183</v>
      </c>
      <c r="D142" s="5" t="s">
        <v>451</v>
      </c>
      <c r="E142" s="5" t="s">
        <v>452</v>
      </c>
      <c r="F142" s="5" t="s">
        <v>452</v>
      </c>
      <c r="G142" s="5" t="s">
        <v>452</v>
      </c>
      <c r="H142" s="5" t="s">
        <v>66</v>
      </c>
      <c r="I142" s="5">
        <v>0</v>
      </c>
      <c r="J142" s="5">
        <v>0</v>
      </c>
      <c r="K142" s="5" t="s">
        <v>66</v>
      </c>
      <c r="L142" s="5">
        <v>0</v>
      </c>
      <c r="M142" s="5" t="s">
        <v>69</v>
      </c>
      <c r="N142" s="5" t="s">
        <v>66</v>
      </c>
      <c r="O142" s="5" t="s">
        <v>66</v>
      </c>
      <c r="P142" s="5" t="s">
        <v>66</v>
      </c>
      <c r="Q142" s="5" t="s">
        <v>66</v>
      </c>
      <c r="R142" s="5" t="s">
        <v>66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 t="s">
        <v>66</v>
      </c>
      <c r="Y142" s="5" t="s">
        <v>66</v>
      </c>
      <c r="Z142" s="5">
        <v>0</v>
      </c>
      <c r="AA142" s="5" t="s">
        <v>66</v>
      </c>
      <c r="AB142" s="5" t="s">
        <v>86</v>
      </c>
      <c r="AC142" s="5" t="s">
        <v>86</v>
      </c>
      <c r="AD142" s="5" t="s">
        <v>66</v>
      </c>
      <c r="AE142" s="5" t="s">
        <v>66</v>
      </c>
      <c r="AF142" s="5" t="s">
        <v>66</v>
      </c>
      <c r="AG142" s="5" t="s">
        <v>66</v>
      </c>
      <c r="AH142" s="5" t="s">
        <v>70</v>
      </c>
    </row>
    <row r="143" spans="1:34" x14ac:dyDescent="0.2">
      <c r="A143" s="5" t="s">
        <v>514</v>
      </c>
      <c r="B143" s="5" t="s">
        <v>189</v>
      </c>
      <c r="C143" s="5" t="s">
        <v>183</v>
      </c>
      <c r="D143" s="5">
        <v>9.4</v>
      </c>
      <c r="E143" s="5">
        <v>338.9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65250</v>
      </c>
      <c r="L143" s="5">
        <v>35250</v>
      </c>
      <c r="M143" s="5" t="s">
        <v>69</v>
      </c>
      <c r="N143" s="5" t="s">
        <v>435</v>
      </c>
      <c r="O143" s="5" t="s">
        <v>436</v>
      </c>
      <c r="P143" s="5" t="s">
        <v>437</v>
      </c>
      <c r="Q143" s="5" t="s">
        <v>529</v>
      </c>
      <c r="R143" s="5" t="s">
        <v>529</v>
      </c>
      <c r="S143" s="5">
        <v>35250</v>
      </c>
      <c r="T143" s="5">
        <v>0</v>
      </c>
      <c r="U143" s="5">
        <v>0</v>
      </c>
      <c r="V143" s="5">
        <v>0</v>
      </c>
      <c r="W143" s="5">
        <v>35250</v>
      </c>
      <c r="X143" s="5">
        <v>9.4</v>
      </c>
      <c r="Y143" s="5">
        <v>338.9</v>
      </c>
      <c r="Z143" s="5">
        <v>3750</v>
      </c>
      <c r="AA143" s="5">
        <v>104</v>
      </c>
      <c r="AB143" s="5">
        <v>0</v>
      </c>
      <c r="AC143" s="5">
        <v>50</v>
      </c>
      <c r="AD143" s="5">
        <v>1660</v>
      </c>
      <c r="AE143" s="5">
        <v>932</v>
      </c>
      <c r="AF143" s="5">
        <v>0</v>
      </c>
      <c r="AG143" s="5">
        <v>0</v>
      </c>
      <c r="AH143" s="5" t="s">
        <v>70</v>
      </c>
    </row>
    <row r="144" spans="1:34" x14ac:dyDescent="0.2">
      <c r="A144" s="5" t="s">
        <v>434</v>
      </c>
      <c r="B144" s="5" t="s">
        <v>190</v>
      </c>
      <c r="C144" s="5" t="s">
        <v>183</v>
      </c>
      <c r="D144" s="5">
        <v>0</v>
      </c>
      <c r="E144" s="5">
        <v>0</v>
      </c>
      <c r="F144" s="5">
        <v>17.100000000000001</v>
      </c>
      <c r="G144" s="5">
        <v>33.700000000000003</v>
      </c>
      <c r="H144" s="5">
        <v>4004</v>
      </c>
      <c r="I144" s="5">
        <v>5460</v>
      </c>
      <c r="J144" s="5">
        <v>2548</v>
      </c>
      <c r="K144" s="5">
        <v>1092</v>
      </c>
      <c r="L144" s="5">
        <v>0</v>
      </c>
      <c r="M144" s="5" t="s">
        <v>69</v>
      </c>
      <c r="N144" s="5" t="s">
        <v>435</v>
      </c>
      <c r="O144" s="5" t="s">
        <v>436</v>
      </c>
      <c r="P144" s="5" t="s">
        <v>28</v>
      </c>
      <c r="Q144" s="5" t="s">
        <v>532</v>
      </c>
      <c r="R144" s="5" t="s">
        <v>532</v>
      </c>
      <c r="S144" s="5">
        <v>0</v>
      </c>
      <c r="T144" s="5">
        <v>0</v>
      </c>
      <c r="U144" s="5">
        <v>0</v>
      </c>
      <c r="V144" s="5">
        <v>0</v>
      </c>
      <c r="W144" s="5">
        <v>5460</v>
      </c>
      <c r="X144" s="5">
        <v>17.100000000000001</v>
      </c>
      <c r="Y144" s="5">
        <v>33.700000000000003</v>
      </c>
      <c r="Z144" s="5">
        <v>319</v>
      </c>
      <c r="AA144" s="5">
        <v>162</v>
      </c>
      <c r="AB144" s="5">
        <v>0.5</v>
      </c>
      <c r="AC144" s="5">
        <v>100</v>
      </c>
      <c r="AD144" s="5">
        <v>2548</v>
      </c>
      <c r="AE144" s="5">
        <v>0</v>
      </c>
      <c r="AF144" s="5">
        <v>0</v>
      </c>
      <c r="AG144" s="5">
        <v>0</v>
      </c>
      <c r="AH144" s="5" t="s">
        <v>70</v>
      </c>
    </row>
    <row r="145" spans="1:34" x14ac:dyDescent="0.2">
      <c r="A145" s="5" t="s">
        <v>501</v>
      </c>
      <c r="B145" s="5" t="s">
        <v>191</v>
      </c>
      <c r="C145" s="5" t="s">
        <v>183</v>
      </c>
      <c r="D145" s="5" t="s">
        <v>451</v>
      </c>
      <c r="E145" s="5" t="s">
        <v>452</v>
      </c>
      <c r="F145" s="5" t="s">
        <v>452</v>
      </c>
      <c r="G145" s="5" t="s">
        <v>452</v>
      </c>
      <c r="H145" s="5" t="s">
        <v>66</v>
      </c>
      <c r="I145" s="5">
        <v>0</v>
      </c>
      <c r="J145" s="5">
        <v>0</v>
      </c>
      <c r="K145" s="5" t="s">
        <v>66</v>
      </c>
      <c r="L145" s="5">
        <v>0</v>
      </c>
      <c r="M145" s="5" t="s">
        <v>69</v>
      </c>
      <c r="N145" s="5" t="s">
        <v>66</v>
      </c>
      <c r="O145" s="5" t="s">
        <v>66</v>
      </c>
      <c r="P145" s="5" t="s">
        <v>66</v>
      </c>
      <c r="Q145" s="5" t="s">
        <v>66</v>
      </c>
      <c r="R145" s="5" t="s">
        <v>66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 t="s">
        <v>66</v>
      </c>
      <c r="Y145" s="5" t="s">
        <v>66</v>
      </c>
      <c r="Z145" s="5">
        <v>0</v>
      </c>
      <c r="AA145" s="5" t="s">
        <v>66</v>
      </c>
      <c r="AB145" s="5" t="s">
        <v>86</v>
      </c>
      <c r="AC145" s="5" t="s">
        <v>86</v>
      </c>
      <c r="AD145" s="5" t="s">
        <v>66</v>
      </c>
      <c r="AE145" s="5" t="s">
        <v>66</v>
      </c>
      <c r="AF145" s="5" t="s">
        <v>66</v>
      </c>
      <c r="AG145" s="5" t="s">
        <v>66</v>
      </c>
      <c r="AH145" s="5" t="s">
        <v>70</v>
      </c>
    </row>
    <row r="146" spans="1:34" x14ac:dyDescent="0.2">
      <c r="A146" s="5" t="s">
        <v>434</v>
      </c>
      <c r="B146" s="5" t="s">
        <v>193</v>
      </c>
      <c r="C146" s="5" t="s">
        <v>183</v>
      </c>
      <c r="D146" s="5">
        <v>0</v>
      </c>
      <c r="E146" s="5">
        <v>0</v>
      </c>
      <c r="F146" s="5">
        <v>24</v>
      </c>
      <c r="G146" s="5">
        <v>13.3</v>
      </c>
      <c r="H146" s="5">
        <v>1344</v>
      </c>
      <c r="I146" s="5">
        <v>1008</v>
      </c>
      <c r="J146" s="5">
        <v>1008</v>
      </c>
      <c r="K146" s="5">
        <v>168</v>
      </c>
      <c r="L146" s="5">
        <v>0</v>
      </c>
      <c r="M146" s="5" t="s">
        <v>69</v>
      </c>
      <c r="N146" s="5" t="s">
        <v>435</v>
      </c>
      <c r="O146" s="5" t="s">
        <v>436</v>
      </c>
      <c r="P146" s="5" t="s">
        <v>28</v>
      </c>
      <c r="Q146" s="5" t="s">
        <v>533</v>
      </c>
      <c r="R146" s="5" t="s">
        <v>533</v>
      </c>
      <c r="S146" s="5">
        <v>0</v>
      </c>
      <c r="T146" s="5">
        <v>0</v>
      </c>
      <c r="U146" s="5">
        <v>0</v>
      </c>
      <c r="V146" s="5">
        <v>0</v>
      </c>
      <c r="W146" s="5">
        <v>1008</v>
      </c>
      <c r="X146" s="5">
        <v>24</v>
      </c>
      <c r="Y146" s="5">
        <v>13.3</v>
      </c>
      <c r="Z146" s="5">
        <v>42</v>
      </c>
      <c r="AA146" s="5">
        <v>76</v>
      </c>
      <c r="AB146" s="5">
        <v>1.8</v>
      </c>
      <c r="AC146" s="5">
        <v>100</v>
      </c>
      <c r="AD146" s="5">
        <v>164</v>
      </c>
      <c r="AE146" s="5">
        <v>464</v>
      </c>
      <c r="AF146" s="5">
        <v>102</v>
      </c>
      <c r="AG146" s="5">
        <v>310</v>
      </c>
      <c r="AH146" s="5" t="s">
        <v>70</v>
      </c>
    </row>
    <row r="147" spans="1:34" x14ac:dyDescent="0.2">
      <c r="A147" s="5" t="s">
        <v>514</v>
      </c>
      <c r="B147" s="5" t="s">
        <v>194</v>
      </c>
      <c r="C147" s="5" t="s">
        <v>183</v>
      </c>
      <c r="D147" s="5">
        <v>4</v>
      </c>
      <c r="E147" s="5">
        <v>3.3</v>
      </c>
      <c r="F147" s="5">
        <v>7.9</v>
      </c>
      <c r="G147" s="5">
        <v>6.6</v>
      </c>
      <c r="H147" s="5">
        <v>1000</v>
      </c>
      <c r="I147" s="5">
        <v>500</v>
      </c>
      <c r="J147" s="5">
        <v>500</v>
      </c>
      <c r="K147" s="5">
        <v>500</v>
      </c>
      <c r="L147" s="5">
        <v>250</v>
      </c>
      <c r="M147" s="5" t="s">
        <v>69</v>
      </c>
      <c r="N147" s="5" t="s">
        <v>435</v>
      </c>
      <c r="O147" s="5" t="s">
        <v>436</v>
      </c>
      <c r="P147" s="5" t="s">
        <v>28</v>
      </c>
      <c r="Q147" s="5" t="s">
        <v>534</v>
      </c>
      <c r="R147" s="5" t="s">
        <v>534</v>
      </c>
      <c r="S147" s="5">
        <v>250</v>
      </c>
      <c r="T147" s="5">
        <v>0</v>
      </c>
      <c r="U147" s="5">
        <v>0</v>
      </c>
      <c r="V147" s="5">
        <v>0</v>
      </c>
      <c r="W147" s="5">
        <v>750</v>
      </c>
      <c r="X147" s="5">
        <v>11.9</v>
      </c>
      <c r="Y147" s="5">
        <v>9.9</v>
      </c>
      <c r="Z147" s="5">
        <v>63</v>
      </c>
      <c r="AA147" s="5">
        <v>76</v>
      </c>
      <c r="AB147" s="5">
        <v>1.2</v>
      </c>
      <c r="AC147" s="5">
        <v>100</v>
      </c>
      <c r="AD147" s="5">
        <v>164</v>
      </c>
      <c r="AE147" s="5">
        <v>464</v>
      </c>
      <c r="AF147" s="5">
        <v>102</v>
      </c>
      <c r="AG147" s="5">
        <v>310</v>
      </c>
      <c r="AH147" s="5" t="s">
        <v>70</v>
      </c>
    </row>
    <row r="148" spans="1:34" x14ac:dyDescent="0.2">
      <c r="A148" s="5" t="s">
        <v>514</v>
      </c>
      <c r="B148" s="5" t="s">
        <v>195</v>
      </c>
      <c r="C148" s="5" t="s">
        <v>175</v>
      </c>
      <c r="D148" s="5">
        <v>0</v>
      </c>
      <c r="E148" s="5">
        <v>0</v>
      </c>
      <c r="F148" s="5">
        <v>16</v>
      </c>
      <c r="G148" s="5">
        <v>13.9</v>
      </c>
      <c r="H148" s="5">
        <v>0</v>
      </c>
      <c r="I148" s="5">
        <v>10000</v>
      </c>
      <c r="J148" s="5">
        <v>5000</v>
      </c>
      <c r="K148" s="5">
        <v>0</v>
      </c>
      <c r="L148" s="5">
        <v>0</v>
      </c>
      <c r="M148" s="5" t="s">
        <v>176</v>
      </c>
      <c r="N148" s="5" t="s">
        <v>435</v>
      </c>
      <c r="O148" s="5" t="s">
        <v>436</v>
      </c>
      <c r="P148" s="5" t="s">
        <v>28</v>
      </c>
      <c r="Q148" s="5" t="s">
        <v>535</v>
      </c>
      <c r="R148" s="5" t="s">
        <v>535</v>
      </c>
      <c r="S148" s="5">
        <v>0</v>
      </c>
      <c r="T148" s="5">
        <v>0</v>
      </c>
      <c r="U148" s="5">
        <v>0</v>
      </c>
      <c r="V148" s="5">
        <v>0</v>
      </c>
      <c r="W148" s="5">
        <v>10000</v>
      </c>
      <c r="X148" s="5">
        <v>16</v>
      </c>
      <c r="Y148" s="5">
        <v>13.9</v>
      </c>
      <c r="Z148" s="5">
        <v>625</v>
      </c>
      <c r="AA148" s="5">
        <v>722</v>
      </c>
      <c r="AB148" s="5">
        <v>1.2</v>
      </c>
      <c r="AC148" s="5">
        <v>100</v>
      </c>
      <c r="AD148" s="5">
        <v>6500</v>
      </c>
      <c r="AE148" s="5">
        <v>0</v>
      </c>
      <c r="AF148" s="5">
        <v>0</v>
      </c>
      <c r="AG148" s="5">
        <v>0</v>
      </c>
      <c r="AH148" s="5" t="s">
        <v>70</v>
      </c>
    </row>
    <row r="149" spans="1:34" x14ac:dyDescent="0.2">
      <c r="A149" s="5" t="s">
        <v>434</v>
      </c>
      <c r="B149" s="5" t="s">
        <v>196</v>
      </c>
      <c r="C149" s="5" t="s">
        <v>183</v>
      </c>
      <c r="D149" s="5">
        <v>31</v>
      </c>
      <c r="E149" s="5">
        <v>14.1</v>
      </c>
      <c r="F149" s="5">
        <v>6</v>
      </c>
      <c r="G149" s="5">
        <v>2.7</v>
      </c>
      <c r="H149" s="5">
        <v>15000</v>
      </c>
      <c r="I149" s="5">
        <v>6000</v>
      </c>
      <c r="J149" s="5">
        <v>6000</v>
      </c>
      <c r="K149" s="5">
        <v>48500</v>
      </c>
      <c r="L149" s="5">
        <v>31000</v>
      </c>
      <c r="M149" s="5" t="s">
        <v>69</v>
      </c>
      <c r="N149" s="5" t="s">
        <v>435</v>
      </c>
      <c r="O149" s="5" t="s">
        <v>436</v>
      </c>
      <c r="P149" s="5" t="s">
        <v>28</v>
      </c>
      <c r="Q149" s="5" t="s">
        <v>536</v>
      </c>
      <c r="R149" s="5" t="s">
        <v>536</v>
      </c>
      <c r="S149" s="5">
        <v>31000</v>
      </c>
      <c r="T149" s="5">
        <v>0</v>
      </c>
      <c r="U149" s="5">
        <v>0</v>
      </c>
      <c r="V149" s="5">
        <v>0</v>
      </c>
      <c r="W149" s="5">
        <v>37000</v>
      </c>
      <c r="X149" s="5">
        <v>37</v>
      </c>
      <c r="Y149" s="5">
        <v>16.8</v>
      </c>
      <c r="Z149" s="5">
        <v>1000</v>
      </c>
      <c r="AA149" s="5">
        <v>2198</v>
      </c>
      <c r="AB149" s="5">
        <v>2.2000000000000002</v>
      </c>
      <c r="AC149" s="5">
        <v>150</v>
      </c>
      <c r="AD149" s="5">
        <v>10450</v>
      </c>
      <c r="AE149" s="5">
        <v>2900</v>
      </c>
      <c r="AF149" s="5">
        <v>7440</v>
      </c>
      <c r="AG149" s="5">
        <v>5080</v>
      </c>
      <c r="AH149" s="5" t="s">
        <v>70</v>
      </c>
    </row>
    <row r="150" spans="1:34" x14ac:dyDescent="0.2">
      <c r="A150" s="5" t="s">
        <v>501</v>
      </c>
      <c r="B150" s="5" t="s">
        <v>197</v>
      </c>
      <c r="C150" s="5" t="s">
        <v>183</v>
      </c>
      <c r="D150" s="5" t="s">
        <v>451</v>
      </c>
      <c r="E150" s="5" t="s">
        <v>452</v>
      </c>
      <c r="F150" s="5" t="s">
        <v>452</v>
      </c>
      <c r="G150" s="5" t="s">
        <v>452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 t="s">
        <v>69</v>
      </c>
      <c r="N150" s="5" t="s">
        <v>435</v>
      </c>
      <c r="O150" s="5" t="s">
        <v>436</v>
      </c>
      <c r="P150" s="5" t="s">
        <v>28</v>
      </c>
      <c r="Q150" s="5" t="s">
        <v>537</v>
      </c>
      <c r="R150" s="5" t="s">
        <v>537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 t="s">
        <v>66</v>
      </c>
      <c r="Y150" s="5" t="s">
        <v>66</v>
      </c>
      <c r="Z150" s="5">
        <v>0</v>
      </c>
      <c r="AA150" s="5">
        <v>0</v>
      </c>
      <c r="AB150" s="5" t="s">
        <v>86</v>
      </c>
      <c r="AC150" s="5" t="s">
        <v>86</v>
      </c>
      <c r="AD150" s="5">
        <v>0</v>
      </c>
      <c r="AE150" s="5">
        <v>0</v>
      </c>
      <c r="AF150" s="5">
        <v>0</v>
      </c>
      <c r="AG150" s="5">
        <v>0</v>
      </c>
      <c r="AH150" s="5" t="s">
        <v>70</v>
      </c>
    </row>
    <row r="151" spans="1:34" x14ac:dyDescent="0.2">
      <c r="A151" s="5" t="s">
        <v>434</v>
      </c>
      <c r="B151" s="5" t="s">
        <v>198</v>
      </c>
      <c r="C151" s="5" t="s">
        <v>175</v>
      </c>
      <c r="D151" s="5">
        <v>7.4</v>
      </c>
      <c r="E151" s="5">
        <v>7</v>
      </c>
      <c r="F151" s="5">
        <v>24</v>
      </c>
      <c r="G151" s="5">
        <v>22.5</v>
      </c>
      <c r="H151" s="5">
        <v>7500</v>
      </c>
      <c r="I151" s="5">
        <v>7500</v>
      </c>
      <c r="J151" s="5">
        <v>2500</v>
      </c>
      <c r="K151" s="5">
        <v>2100</v>
      </c>
      <c r="L151" s="5">
        <v>2325</v>
      </c>
      <c r="M151" s="5" t="s">
        <v>176</v>
      </c>
      <c r="N151" s="5" t="s">
        <v>435</v>
      </c>
      <c r="O151" s="5" t="s">
        <v>436</v>
      </c>
      <c r="P151" s="5" t="s">
        <v>28</v>
      </c>
      <c r="Q151" s="5" t="s">
        <v>484</v>
      </c>
      <c r="R151" s="5" t="s">
        <v>484</v>
      </c>
      <c r="S151" s="5">
        <v>0</v>
      </c>
      <c r="T151" s="5">
        <v>0</v>
      </c>
      <c r="U151" s="5">
        <v>2325</v>
      </c>
      <c r="V151" s="5">
        <v>0</v>
      </c>
      <c r="W151" s="5">
        <v>9825</v>
      </c>
      <c r="X151" s="5">
        <v>31.4</v>
      </c>
      <c r="Y151" s="5">
        <v>29.5</v>
      </c>
      <c r="Z151" s="5">
        <v>313</v>
      </c>
      <c r="AA151" s="5">
        <v>333</v>
      </c>
      <c r="AB151" s="5">
        <v>1.1000000000000001</v>
      </c>
      <c r="AC151" s="5">
        <v>100</v>
      </c>
      <c r="AD151" s="5">
        <v>3000</v>
      </c>
      <c r="AE151" s="5">
        <v>0</v>
      </c>
      <c r="AF151" s="5">
        <v>0</v>
      </c>
      <c r="AG151" s="5">
        <v>2020</v>
      </c>
      <c r="AH151" s="5" t="s">
        <v>70</v>
      </c>
    </row>
    <row r="152" spans="1:34" x14ac:dyDescent="0.2">
      <c r="A152" s="5" t="s">
        <v>434</v>
      </c>
      <c r="B152" s="5" t="s">
        <v>199</v>
      </c>
      <c r="C152" s="5" t="s">
        <v>175</v>
      </c>
      <c r="D152" s="5">
        <v>8.3000000000000007</v>
      </c>
      <c r="E152" s="5">
        <v>3.6</v>
      </c>
      <c r="F152" s="5">
        <v>8.6999999999999993</v>
      </c>
      <c r="G152" s="5">
        <v>3.8</v>
      </c>
      <c r="H152" s="5">
        <v>20000</v>
      </c>
      <c r="I152" s="5">
        <v>30000</v>
      </c>
      <c r="J152" s="5">
        <v>20000</v>
      </c>
      <c r="K152" s="5">
        <v>15000</v>
      </c>
      <c r="L152" s="5">
        <v>28715</v>
      </c>
      <c r="M152" s="5" t="s">
        <v>176</v>
      </c>
      <c r="N152" s="5" t="s">
        <v>435</v>
      </c>
      <c r="O152" s="5" t="s">
        <v>436</v>
      </c>
      <c r="P152" s="5" t="s">
        <v>28</v>
      </c>
      <c r="Q152" s="5" t="s">
        <v>459</v>
      </c>
      <c r="R152" s="5" t="s">
        <v>459</v>
      </c>
      <c r="S152" s="5">
        <v>10000</v>
      </c>
      <c r="T152" s="5">
        <v>0</v>
      </c>
      <c r="U152" s="5">
        <v>18715</v>
      </c>
      <c r="V152" s="5">
        <v>0</v>
      </c>
      <c r="W152" s="5">
        <v>58715</v>
      </c>
      <c r="X152" s="5">
        <v>17.100000000000001</v>
      </c>
      <c r="Y152" s="5">
        <v>7.4</v>
      </c>
      <c r="Z152" s="5">
        <v>3440</v>
      </c>
      <c r="AA152" s="5">
        <v>7927</v>
      </c>
      <c r="AB152" s="5">
        <v>2.2999999999999998</v>
      </c>
      <c r="AC152" s="5">
        <v>150</v>
      </c>
      <c r="AD152" s="5">
        <v>4460</v>
      </c>
      <c r="AE152" s="5">
        <v>45674</v>
      </c>
      <c r="AF152" s="5">
        <v>21270</v>
      </c>
      <c r="AG152" s="5">
        <v>24144</v>
      </c>
      <c r="AH152" s="5" t="s">
        <v>70</v>
      </c>
    </row>
    <row r="153" spans="1:34" x14ac:dyDescent="0.2">
      <c r="A153" s="5" t="s">
        <v>434</v>
      </c>
      <c r="B153" s="5" t="s">
        <v>200</v>
      </c>
      <c r="C153" s="5" t="s">
        <v>175</v>
      </c>
      <c r="D153" s="5">
        <v>38.5</v>
      </c>
      <c r="E153" s="5" t="s">
        <v>452</v>
      </c>
      <c r="F153" s="5">
        <v>0</v>
      </c>
      <c r="G153" s="5" t="s">
        <v>452</v>
      </c>
      <c r="H153" s="5">
        <v>0</v>
      </c>
      <c r="I153" s="5">
        <v>0</v>
      </c>
      <c r="J153" s="5">
        <v>0</v>
      </c>
      <c r="K153" s="5">
        <v>7500</v>
      </c>
      <c r="L153" s="5">
        <v>5626</v>
      </c>
      <c r="M153" s="5" t="s">
        <v>176</v>
      </c>
      <c r="N153" s="5" t="s">
        <v>435</v>
      </c>
      <c r="O153" s="5" t="s">
        <v>436</v>
      </c>
      <c r="P153" s="5" t="s">
        <v>28</v>
      </c>
      <c r="Q153" s="5" t="s">
        <v>462</v>
      </c>
      <c r="R153" s="5" t="s">
        <v>462</v>
      </c>
      <c r="S153" s="5">
        <v>5000</v>
      </c>
      <c r="T153" s="5">
        <v>0</v>
      </c>
      <c r="U153" s="5">
        <v>626</v>
      </c>
      <c r="V153" s="5">
        <v>0</v>
      </c>
      <c r="W153" s="5">
        <v>5626</v>
      </c>
      <c r="X153" s="5">
        <v>38.5</v>
      </c>
      <c r="Y153" s="5" t="s">
        <v>66</v>
      </c>
      <c r="Z153" s="5">
        <v>146</v>
      </c>
      <c r="AA153" s="5">
        <v>0</v>
      </c>
      <c r="AB153" s="5" t="s">
        <v>86</v>
      </c>
      <c r="AC153" s="5" t="s">
        <v>86</v>
      </c>
      <c r="AD153" s="5">
        <v>0</v>
      </c>
      <c r="AE153" s="5">
        <v>0</v>
      </c>
      <c r="AF153" s="5">
        <v>0</v>
      </c>
      <c r="AG153" s="5">
        <v>0</v>
      </c>
      <c r="AH153" s="5" t="s">
        <v>70</v>
      </c>
    </row>
    <row r="154" spans="1:34" x14ac:dyDescent="0.2">
      <c r="A154" s="5" t="s">
        <v>434</v>
      </c>
      <c r="B154" s="5" t="s">
        <v>201</v>
      </c>
      <c r="C154" s="5" t="s">
        <v>175</v>
      </c>
      <c r="D154" s="5">
        <v>7.5</v>
      </c>
      <c r="E154" s="5">
        <v>4.4000000000000004</v>
      </c>
      <c r="F154" s="5">
        <v>9.5</v>
      </c>
      <c r="G154" s="5">
        <v>5.5</v>
      </c>
      <c r="H154" s="5">
        <v>510000</v>
      </c>
      <c r="I154" s="5">
        <v>375000</v>
      </c>
      <c r="J154" s="5">
        <v>240000</v>
      </c>
      <c r="K154" s="5">
        <v>12000</v>
      </c>
      <c r="L154" s="5">
        <v>296323</v>
      </c>
      <c r="M154" s="5" t="s">
        <v>176</v>
      </c>
      <c r="N154" s="5" t="s">
        <v>435</v>
      </c>
      <c r="O154" s="5" t="s">
        <v>436</v>
      </c>
      <c r="P154" s="5" t="s">
        <v>28</v>
      </c>
      <c r="Q154" s="5" t="s">
        <v>443</v>
      </c>
      <c r="R154" s="5" t="s">
        <v>443</v>
      </c>
      <c r="S154" s="5">
        <v>136180</v>
      </c>
      <c r="T154" s="5">
        <v>0</v>
      </c>
      <c r="U154" s="5">
        <v>160143</v>
      </c>
      <c r="V154" s="5">
        <v>0</v>
      </c>
      <c r="W154" s="5">
        <v>671323</v>
      </c>
      <c r="X154" s="5">
        <v>17.100000000000001</v>
      </c>
      <c r="Y154" s="5">
        <v>9.9</v>
      </c>
      <c r="Z154" s="5">
        <v>39316</v>
      </c>
      <c r="AA154" s="5">
        <v>67900</v>
      </c>
      <c r="AB154" s="5">
        <v>1.7</v>
      </c>
      <c r="AC154" s="5">
        <v>100</v>
      </c>
      <c r="AD154" s="5">
        <v>383638</v>
      </c>
      <c r="AE154" s="5">
        <v>282384</v>
      </c>
      <c r="AF154" s="5">
        <v>144894</v>
      </c>
      <c r="AG154" s="5">
        <v>298472</v>
      </c>
      <c r="AH154" s="5" t="s">
        <v>70</v>
      </c>
    </row>
    <row r="155" spans="1:34" x14ac:dyDescent="0.2">
      <c r="A155" s="5" t="s">
        <v>434</v>
      </c>
      <c r="B155" s="5" t="s">
        <v>202</v>
      </c>
      <c r="C155" s="5" t="s">
        <v>175</v>
      </c>
      <c r="D155" s="5">
        <v>3.5</v>
      </c>
      <c r="E155" s="5">
        <v>2.5</v>
      </c>
      <c r="F155" s="5">
        <v>13.6</v>
      </c>
      <c r="G155" s="5">
        <v>9.5</v>
      </c>
      <c r="H155" s="5">
        <v>27000</v>
      </c>
      <c r="I155" s="5">
        <v>42000</v>
      </c>
      <c r="J155" s="5">
        <v>27000</v>
      </c>
      <c r="K155" s="5">
        <v>15000</v>
      </c>
      <c r="L155" s="5">
        <v>10900</v>
      </c>
      <c r="M155" s="5" t="s">
        <v>176</v>
      </c>
      <c r="N155" s="5" t="s">
        <v>435</v>
      </c>
      <c r="O155" s="5" t="s">
        <v>436</v>
      </c>
      <c r="P155" s="5" t="s">
        <v>28</v>
      </c>
      <c r="Q155" s="5" t="s">
        <v>512</v>
      </c>
      <c r="R155" s="5" t="s">
        <v>512</v>
      </c>
      <c r="S155" s="5">
        <v>6000</v>
      </c>
      <c r="T155" s="5">
        <v>0</v>
      </c>
      <c r="U155" s="5">
        <v>4900</v>
      </c>
      <c r="V155" s="5">
        <v>0</v>
      </c>
      <c r="W155" s="5">
        <v>52900</v>
      </c>
      <c r="X155" s="5">
        <v>17.2</v>
      </c>
      <c r="Y155" s="5">
        <v>11.9</v>
      </c>
      <c r="Z155" s="5">
        <v>3083</v>
      </c>
      <c r="AA155" s="5">
        <v>4427</v>
      </c>
      <c r="AB155" s="5">
        <v>1.4</v>
      </c>
      <c r="AC155" s="5">
        <v>100</v>
      </c>
      <c r="AD155" s="5">
        <v>20456</v>
      </c>
      <c r="AE155" s="5">
        <v>7964</v>
      </c>
      <c r="AF155" s="5">
        <v>17500</v>
      </c>
      <c r="AG155" s="5">
        <v>24460</v>
      </c>
      <c r="AH155" s="5" t="s">
        <v>70</v>
      </c>
    </row>
    <row r="156" spans="1:34" x14ac:dyDescent="0.2">
      <c r="A156" s="5" t="s">
        <v>434</v>
      </c>
      <c r="B156" s="5" t="s">
        <v>203</v>
      </c>
      <c r="C156" s="5" t="s">
        <v>175</v>
      </c>
      <c r="D156" s="5">
        <v>4.8</v>
      </c>
      <c r="E156" s="5">
        <v>2.1</v>
      </c>
      <c r="F156" s="5">
        <v>11.6</v>
      </c>
      <c r="G156" s="5">
        <v>5</v>
      </c>
      <c r="H156" s="5">
        <v>36000</v>
      </c>
      <c r="I156" s="5">
        <v>45000</v>
      </c>
      <c r="J156" s="5">
        <v>24000</v>
      </c>
      <c r="K156" s="5">
        <v>33000</v>
      </c>
      <c r="L156" s="5">
        <v>18728</v>
      </c>
      <c r="M156" s="5" t="s">
        <v>176</v>
      </c>
      <c r="N156" s="5" t="s">
        <v>435</v>
      </c>
      <c r="O156" s="5" t="s">
        <v>436</v>
      </c>
      <c r="P156" s="5" t="s">
        <v>28</v>
      </c>
      <c r="Q156" s="5" t="s">
        <v>512</v>
      </c>
      <c r="R156" s="5" t="s">
        <v>512</v>
      </c>
      <c r="S156" s="5">
        <v>12000</v>
      </c>
      <c r="T156" s="5">
        <v>0</v>
      </c>
      <c r="U156" s="5">
        <v>6728</v>
      </c>
      <c r="V156" s="5">
        <v>0</v>
      </c>
      <c r="W156" s="5">
        <v>63728</v>
      </c>
      <c r="X156" s="5">
        <v>16.399999999999999</v>
      </c>
      <c r="Y156" s="5">
        <v>7</v>
      </c>
      <c r="Z156" s="5">
        <v>3881</v>
      </c>
      <c r="AA156" s="5">
        <v>9044</v>
      </c>
      <c r="AB156" s="5">
        <v>2.2999999999999998</v>
      </c>
      <c r="AC156" s="5">
        <v>150</v>
      </c>
      <c r="AD156" s="5">
        <v>13120</v>
      </c>
      <c r="AE156" s="5">
        <v>57500</v>
      </c>
      <c r="AF156" s="5">
        <v>22200</v>
      </c>
      <c r="AG156" s="5">
        <v>19200</v>
      </c>
      <c r="AH156" s="5" t="s">
        <v>70</v>
      </c>
    </row>
    <row r="157" spans="1:34" x14ac:dyDescent="0.2">
      <c r="A157" s="5" t="s">
        <v>434</v>
      </c>
      <c r="B157" s="5" t="s">
        <v>204</v>
      </c>
      <c r="C157" s="5" t="s">
        <v>175</v>
      </c>
      <c r="D157" s="5">
        <v>21.7</v>
      </c>
      <c r="E157" s="5">
        <v>11.1</v>
      </c>
      <c r="F157" s="5">
        <v>6.8</v>
      </c>
      <c r="G157" s="5">
        <v>3.5</v>
      </c>
      <c r="H157" s="5">
        <v>12000</v>
      </c>
      <c r="I157" s="5">
        <v>15000</v>
      </c>
      <c r="J157" s="5">
        <v>0</v>
      </c>
      <c r="K157" s="5">
        <v>36000</v>
      </c>
      <c r="L157" s="5">
        <v>48020</v>
      </c>
      <c r="M157" s="5" t="s">
        <v>176</v>
      </c>
      <c r="N157" s="5" t="s">
        <v>435</v>
      </c>
      <c r="O157" s="5" t="s">
        <v>436</v>
      </c>
      <c r="P157" s="5" t="s">
        <v>28</v>
      </c>
      <c r="Q157" s="5" t="s">
        <v>447</v>
      </c>
      <c r="R157" s="5" t="s">
        <v>447</v>
      </c>
      <c r="S157" s="5">
        <v>33000</v>
      </c>
      <c r="T157" s="5">
        <v>0</v>
      </c>
      <c r="U157" s="5">
        <v>15020</v>
      </c>
      <c r="V157" s="5">
        <v>0</v>
      </c>
      <c r="W157" s="5">
        <v>63020</v>
      </c>
      <c r="X157" s="5">
        <v>28.5</v>
      </c>
      <c r="Y157" s="5">
        <v>14.5</v>
      </c>
      <c r="Z157" s="5">
        <v>2210</v>
      </c>
      <c r="AA157" s="5">
        <v>4338</v>
      </c>
      <c r="AB157" s="5">
        <v>2</v>
      </c>
      <c r="AC157" s="5">
        <v>150</v>
      </c>
      <c r="AD157" s="5">
        <v>21116</v>
      </c>
      <c r="AE157" s="5">
        <v>18600</v>
      </c>
      <c r="AF157" s="5">
        <v>7200</v>
      </c>
      <c r="AG157" s="5">
        <v>22140</v>
      </c>
      <c r="AH157" s="5" t="s">
        <v>70</v>
      </c>
    </row>
    <row r="158" spans="1:34" x14ac:dyDescent="0.2">
      <c r="A158" s="5" t="s">
        <v>514</v>
      </c>
      <c r="B158" s="5" t="s">
        <v>205</v>
      </c>
      <c r="C158" s="5" t="s">
        <v>175</v>
      </c>
      <c r="D158" s="5">
        <v>7.4</v>
      </c>
      <c r="E158" s="5">
        <v>4.5</v>
      </c>
      <c r="F158" s="5">
        <v>7.5</v>
      </c>
      <c r="G158" s="5">
        <v>4.5</v>
      </c>
      <c r="H158" s="5">
        <v>6000</v>
      </c>
      <c r="I158" s="5">
        <v>6000</v>
      </c>
      <c r="J158" s="5">
        <v>0</v>
      </c>
      <c r="K158" s="5">
        <v>3500</v>
      </c>
      <c r="L158" s="5">
        <v>5895</v>
      </c>
      <c r="M158" s="5" t="s">
        <v>176</v>
      </c>
      <c r="N158" s="5" t="s">
        <v>435</v>
      </c>
      <c r="O158" s="5" t="s">
        <v>436</v>
      </c>
      <c r="P158" s="5" t="s">
        <v>28</v>
      </c>
      <c r="Q158" s="5" t="s">
        <v>466</v>
      </c>
      <c r="R158" s="5" t="s">
        <v>466</v>
      </c>
      <c r="S158" s="5">
        <v>3500</v>
      </c>
      <c r="T158" s="5">
        <v>0</v>
      </c>
      <c r="U158" s="5">
        <v>2395</v>
      </c>
      <c r="V158" s="5">
        <v>0</v>
      </c>
      <c r="W158" s="5">
        <v>11895</v>
      </c>
      <c r="X158" s="5">
        <v>14.9</v>
      </c>
      <c r="Y158" s="5">
        <v>9</v>
      </c>
      <c r="Z158" s="5">
        <v>796</v>
      </c>
      <c r="AA158" s="5">
        <v>1320</v>
      </c>
      <c r="AB158" s="5">
        <v>1.7</v>
      </c>
      <c r="AC158" s="5">
        <v>100</v>
      </c>
      <c r="AD158" s="5">
        <v>2964</v>
      </c>
      <c r="AE158" s="5">
        <v>8910</v>
      </c>
      <c r="AF158" s="5">
        <v>0</v>
      </c>
      <c r="AG158" s="5">
        <v>0</v>
      </c>
      <c r="AH158" s="5" t="s">
        <v>70</v>
      </c>
    </row>
    <row r="159" spans="1:34" x14ac:dyDescent="0.2">
      <c r="A159" s="5" t="s">
        <v>434</v>
      </c>
      <c r="B159" s="5" t="s">
        <v>206</v>
      </c>
      <c r="C159" s="5" t="s">
        <v>175</v>
      </c>
      <c r="D159" s="5">
        <v>17.8</v>
      </c>
      <c r="E159" s="5">
        <v>7.4</v>
      </c>
      <c r="F159" s="5">
        <v>60.8</v>
      </c>
      <c r="G159" s="5">
        <v>25.2</v>
      </c>
      <c r="H159" s="5">
        <v>410000</v>
      </c>
      <c r="I159" s="5">
        <v>710000</v>
      </c>
      <c r="J159" s="5">
        <v>240000</v>
      </c>
      <c r="K159" s="5">
        <v>127500</v>
      </c>
      <c r="L159" s="5">
        <v>208311</v>
      </c>
      <c r="M159" s="5" t="s">
        <v>176</v>
      </c>
      <c r="N159" s="5" t="s">
        <v>435</v>
      </c>
      <c r="O159" s="5" t="s">
        <v>436</v>
      </c>
      <c r="P159" s="5" t="s">
        <v>28</v>
      </c>
      <c r="Q159" s="5" t="s">
        <v>443</v>
      </c>
      <c r="R159" s="5" t="s">
        <v>443</v>
      </c>
      <c r="S159" s="5">
        <v>100000</v>
      </c>
      <c r="T159" s="5">
        <v>0</v>
      </c>
      <c r="U159" s="5">
        <v>108311</v>
      </c>
      <c r="V159" s="5">
        <v>0</v>
      </c>
      <c r="W159" s="5">
        <v>918311</v>
      </c>
      <c r="X159" s="5">
        <v>78.7</v>
      </c>
      <c r="Y159" s="5">
        <v>32.6</v>
      </c>
      <c r="Z159" s="5">
        <v>11673</v>
      </c>
      <c r="AA159" s="5">
        <v>28193</v>
      </c>
      <c r="AB159" s="5">
        <v>2.4</v>
      </c>
      <c r="AC159" s="5">
        <v>150</v>
      </c>
      <c r="AD159" s="5">
        <v>182130</v>
      </c>
      <c r="AE159" s="5">
        <v>77884</v>
      </c>
      <c r="AF159" s="5">
        <v>60720</v>
      </c>
      <c r="AG159" s="5">
        <v>140922</v>
      </c>
      <c r="AH159" s="5" t="s">
        <v>70</v>
      </c>
    </row>
    <row r="160" spans="1:34" x14ac:dyDescent="0.2">
      <c r="A160" s="5" t="s">
        <v>434</v>
      </c>
      <c r="B160" s="5" t="s">
        <v>207</v>
      </c>
      <c r="C160" s="5" t="s">
        <v>175</v>
      </c>
      <c r="D160" s="5">
        <v>6.2</v>
      </c>
      <c r="E160" s="5">
        <v>2.7</v>
      </c>
      <c r="F160" s="5">
        <v>14.2</v>
      </c>
      <c r="G160" s="5">
        <v>6.2</v>
      </c>
      <c r="H160" s="5">
        <v>15000</v>
      </c>
      <c r="I160" s="5">
        <v>15000</v>
      </c>
      <c r="J160" s="5">
        <v>0</v>
      </c>
      <c r="K160" s="5">
        <v>2500</v>
      </c>
      <c r="L160" s="5">
        <v>6543</v>
      </c>
      <c r="M160" s="5" t="s">
        <v>176</v>
      </c>
      <c r="N160" s="5" t="s">
        <v>435</v>
      </c>
      <c r="O160" s="5" t="s">
        <v>436</v>
      </c>
      <c r="P160" s="5" t="s">
        <v>28</v>
      </c>
      <c r="Q160" s="5" t="s">
        <v>509</v>
      </c>
      <c r="R160" s="5" t="s">
        <v>509</v>
      </c>
      <c r="S160" s="5">
        <v>0</v>
      </c>
      <c r="T160" s="5">
        <v>0</v>
      </c>
      <c r="U160" s="5">
        <v>6543</v>
      </c>
      <c r="V160" s="5">
        <v>0</v>
      </c>
      <c r="W160" s="5">
        <v>21543</v>
      </c>
      <c r="X160" s="5">
        <v>20.5</v>
      </c>
      <c r="Y160" s="5">
        <v>9</v>
      </c>
      <c r="Z160" s="5">
        <v>1053</v>
      </c>
      <c r="AA160" s="5">
        <v>2404</v>
      </c>
      <c r="AB160" s="5">
        <v>2.2999999999999998</v>
      </c>
      <c r="AC160" s="5">
        <v>150</v>
      </c>
      <c r="AD160" s="5">
        <v>6910</v>
      </c>
      <c r="AE160" s="5">
        <v>9570</v>
      </c>
      <c r="AF160" s="5">
        <v>8800</v>
      </c>
      <c r="AG160" s="5">
        <v>7770</v>
      </c>
      <c r="AH160" s="5" t="s">
        <v>70</v>
      </c>
    </row>
    <row r="161" spans="1:34" x14ac:dyDescent="0.2">
      <c r="A161" s="5" t="s">
        <v>434</v>
      </c>
      <c r="B161" s="5" t="s">
        <v>208</v>
      </c>
      <c r="C161" s="5" t="s">
        <v>175</v>
      </c>
      <c r="D161" s="5">
        <v>4.3</v>
      </c>
      <c r="E161" s="5">
        <v>1.6</v>
      </c>
      <c r="F161" s="5">
        <v>18.399999999999999</v>
      </c>
      <c r="G161" s="5">
        <v>6.7</v>
      </c>
      <c r="H161" s="5">
        <v>270000</v>
      </c>
      <c r="I161" s="5">
        <v>290000</v>
      </c>
      <c r="J161" s="5">
        <v>90000</v>
      </c>
      <c r="K161" s="5">
        <v>0</v>
      </c>
      <c r="L161" s="5">
        <v>67890</v>
      </c>
      <c r="M161" s="5" t="s">
        <v>176</v>
      </c>
      <c r="N161" s="5" t="s">
        <v>435</v>
      </c>
      <c r="O161" s="5" t="s">
        <v>436</v>
      </c>
      <c r="P161" s="5" t="s">
        <v>28</v>
      </c>
      <c r="Q161" s="5" t="s">
        <v>538</v>
      </c>
      <c r="R161" s="5" t="s">
        <v>538</v>
      </c>
      <c r="S161" s="5">
        <v>0</v>
      </c>
      <c r="T161" s="5">
        <v>0</v>
      </c>
      <c r="U161" s="5">
        <v>67890</v>
      </c>
      <c r="V161" s="5">
        <v>0</v>
      </c>
      <c r="W161" s="5">
        <v>357890</v>
      </c>
      <c r="X161" s="5">
        <v>22.7</v>
      </c>
      <c r="Y161" s="5">
        <v>8.3000000000000007</v>
      </c>
      <c r="Z161" s="5">
        <v>15786</v>
      </c>
      <c r="AA161" s="5">
        <v>43368</v>
      </c>
      <c r="AB161" s="5">
        <v>2.7</v>
      </c>
      <c r="AC161" s="5">
        <v>150</v>
      </c>
      <c r="AD161" s="5">
        <v>171016</v>
      </c>
      <c r="AE161" s="5">
        <v>207076</v>
      </c>
      <c r="AF161" s="5">
        <v>78292</v>
      </c>
      <c r="AG161" s="5">
        <v>127262</v>
      </c>
      <c r="AH161" s="5" t="s">
        <v>70</v>
      </c>
    </row>
    <row r="162" spans="1:34" x14ac:dyDescent="0.2">
      <c r="A162" s="5" t="s">
        <v>434</v>
      </c>
      <c r="B162" s="5" t="s">
        <v>209</v>
      </c>
      <c r="C162" s="5" t="s">
        <v>175</v>
      </c>
      <c r="D162" s="5">
        <v>6.4</v>
      </c>
      <c r="E162" s="5">
        <v>7.8</v>
      </c>
      <c r="F162" s="5">
        <v>12.9</v>
      </c>
      <c r="G162" s="5">
        <v>15.5</v>
      </c>
      <c r="H162" s="5">
        <v>7500</v>
      </c>
      <c r="I162" s="5">
        <v>5000</v>
      </c>
      <c r="J162" s="5">
        <v>0</v>
      </c>
      <c r="K162" s="5">
        <v>0</v>
      </c>
      <c r="L162" s="5">
        <v>2500</v>
      </c>
      <c r="M162" s="5" t="s">
        <v>176</v>
      </c>
      <c r="N162" s="5" t="s">
        <v>435</v>
      </c>
      <c r="O162" s="5" t="s">
        <v>436</v>
      </c>
      <c r="P162" s="5" t="s">
        <v>28</v>
      </c>
      <c r="Q162" s="5" t="s">
        <v>539</v>
      </c>
      <c r="R162" s="5" t="s">
        <v>539</v>
      </c>
      <c r="S162" s="5">
        <v>2500</v>
      </c>
      <c r="T162" s="5">
        <v>0</v>
      </c>
      <c r="U162" s="5">
        <v>0</v>
      </c>
      <c r="V162" s="5">
        <v>0</v>
      </c>
      <c r="W162" s="5">
        <v>7500</v>
      </c>
      <c r="X162" s="5">
        <v>19.3</v>
      </c>
      <c r="Y162" s="5">
        <v>23.3</v>
      </c>
      <c r="Z162" s="5">
        <v>389</v>
      </c>
      <c r="AA162" s="5">
        <v>322</v>
      </c>
      <c r="AB162" s="5">
        <v>0.8</v>
      </c>
      <c r="AC162" s="5">
        <v>100</v>
      </c>
      <c r="AD162" s="5">
        <v>2880</v>
      </c>
      <c r="AE162" s="5">
        <v>0</v>
      </c>
      <c r="AF162" s="5">
        <v>2900</v>
      </c>
      <c r="AG162" s="5">
        <v>2900</v>
      </c>
      <c r="AH162" s="5" t="s">
        <v>70</v>
      </c>
    </row>
    <row r="163" spans="1:34" x14ac:dyDescent="0.2">
      <c r="A163" s="5" t="s">
        <v>434</v>
      </c>
      <c r="B163" s="5" t="s">
        <v>210</v>
      </c>
      <c r="C163" s="5" t="s">
        <v>175</v>
      </c>
      <c r="D163" s="5">
        <v>16.3</v>
      </c>
      <c r="E163" s="5">
        <v>6.8</v>
      </c>
      <c r="F163" s="5">
        <v>14.8</v>
      </c>
      <c r="G163" s="5">
        <v>6.1</v>
      </c>
      <c r="H163" s="5">
        <v>40000</v>
      </c>
      <c r="I163" s="5">
        <v>30000</v>
      </c>
      <c r="J163" s="5">
        <v>0</v>
      </c>
      <c r="K163" s="5">
        <v>39070</v>
      </c>
      <c r="L163" s="5">
        <v>33080</v>
      </c>
      <c r="M163" s="5" t="s">
        <v>176</v>
      </c>
      <c r="N163" s="5" t="s">
        <v>435</v>
      </c>
      <c r="O163" s="5" t="s">
        <v>436</v>
      </c>
      <c r="P163" s="5" t="s">
        <v>28</v>
      </c>
      <c r="Q163" s="5" t="s">
        <v>512</v>
      </c>
      <c r="R163" s="5" t="s">
        <v>512</v>
      </c>
      <c r="S163" s="5">
        <v>15000</v>
      </c>
      <c r="T163" s="5">
        <v>0</v>
      </c>
      <c r="U163" s="5">
        <v>18080</v>
      </c>
      <c r="V163" s="5">
        <v>0</v>
      </c>
      <c r="W163" s="5">
        <v>63080</v>
      </c>
      <c r="X163" s="5">
        <v>31</v>
      </c>
      <c r="Y163" s="5">
        <v>12.9</v>
      </c>
      <c r="Z163" s="5">
        <v>2033</v>
      </c>
      <c r="AA163" s="5">
        <v>4889</v>
      </c>
      <c r="AB163" s="5">
        <v>2.4</v>
      </c>
      <c r="AC163" s="5">
        <v>150</v>
      </c>
      <c r="AD163" s="5">
        <v>23000</v>
      </c>
      <c r="AE163" s="5">
        <v>19000</v>
      </c>
      <c r="AF163" s="5">
        <v>14000</v>
      </c>
      <c r="AG163" s="5">
        <v>23000</v>
      </c>
      <c r="AH163" s="5" t="s">
        <v>70</v>
      </c>
    </row>
    <row r="164" spans="1:34" x14ac:dyDescent="0.2">
      <c r="A164" s="5" t="s">
        <v>434</v>
      </c>
      <c r="B164" s="5" t="s">
        <v>211</v>
      </c>
      <c r="C164" s="5" t="s">
        <v>175</v>
      </c>
      <c r="D164" s="5">
        <v>197.2</v>
      </c>
      <c r="E164" s="5">
        <v>51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75000</v>
      </c>
      <c r="L164" s="5">
        <v>76505</v>
      </c>
      <c r="M164" s="5" t="s">
        <v>176</v>
      </c>
      <c r="N164" s="5" t="s">
        <v>435</v>
      </c>
      <c r="O164" s="5" t="s">
        <v>436</v>
      </c>
      <c r="P164" s="5" t="s">
        <v>28</v>
      </c>
      <c r="Q164" s="5" t="s">
        <v>509</v>
      </c>
      <c r="R164" s="5" t="s">
        <v>509</v>
      </c>
      <c r="S164" s="5">
        <v>72500</v>
      </c>
      <c r="T164" s="5">
        <v>0</v>
      </c>
      <c r="U164" s="5">
        <v>4005</v>
      </c>
      <c r="V164" s="5">
        <v>0</v>
      </c>
      <c r="W164" s="5">
        <v>76505</v>
      </c>
      <c r="X164" s="5">
        <v>197.2</v>
      </c>
      <c r="Y164" s="5">
        <v>51</v>
      </c>
      <c r="Z164" s="5">
        <v>388</v>
      </c>
      <c r="AA164" s="5">
        <v>1500</v>
      </c>
      <c r="AB164" s="5">
        <v>3.9</v>
      </c>
      <c r="AC164" s="5">
        <v>150</v>
      </c>
      <c r="AD164" s="5">
        <v>7832</v>
      </c>
      <c r="AE164" s="5">
        <v>5584</v>
      </c>
      <c r="AF164" s="5">
        <v>1010</v>
      </c>
      <c r="AG164" s="5">
        <v>3480</v>
      </c>
      <c r="AH164" s="5" t="s">
        <v>70</v>
      </c>
    </row>
    <row r="165" spans="1:34" x14ac:dyDescent="0.2">
      <c r="A165" s="5" t="s">
        <v>434</v>
      </c>
      <c r="B165" s="5" t="s">
        <v>212</v>
      </c>
      <c r="C165" s="5" t="s">
        <v>175</v>
      </c>
      <c r="D165" s="5">
        <v>17.8</v>
      </c>
      <c r="E165" s="5">
        <v>4.4000000000000004</v>
      </c>
      <c r="F165" s="5">
        <v>26</v>
      </c>
      <c r="G165" s="5">
        <v>6.4</v>
      </c>
      <c r="H165" s="5">
        <v>5000</v>
      </c>
      <c r="I165" s="5">
        <v>15000</v>
      </c>
      <c r="J165" s="5">
        <v>0</v>
      </c>
      <c r="K165" s="5">
        <v>2500</v>
      </c>
      <c r="L165" s="5">
        <v>10270</v>
      </c>
      <c r="M165" s="5" t="s">
        <v>176</v>
      </c>
      <c r="N165" s="5" t="s">
        <v>435</v>
      </c>
      <c r="O165" s="5" t="s">
        <v>436</v>
      </c>
      <c r="P165" s="5" t="s">
        <v>28</v>
      </c>
      <c r="Q165" s="5" t="s">
        <v>466</v>
      </c>
      <c r="R165" s="5" t="s">
        <v>466</v>
      </c>
      <c r="S165" s="5">
        <v>2500</v>
      </c>
      <c r="T165" s="5">
        <v>0</v>
      </c>
      <c r="U165" s="5">
        <v>7770</v>
      </c>
      <c r="V165" s="5">
        <v>0</v>
      </c>
      <c r="W165" s="5">
        <v>25270</v>
      </c>
      <c r="X165" s="5">
        <v>43.9</v>
      </c>
      <c r="Y165" s="5">
        <v>10.8</v>
      </c>
      <c r="Z165" s="5">
        <v>576</v>
      </c>
      <c r="AA165" s="5">
        <v>2335</v>
      </c>
      <c r="AB165" s="5">
        <v>4.0999999999999996</v>
      </c>
      <c r="AC165" s="5">
        <v>150</v>
      </c>
      <c r="AD165" s="5">
        <v>15664</v>
      </c>
      <c r="AE165" s="5">
        <v>5188</v>
      </c>
      <c r="AF165" s="5">
        <v>2020</v>
      </c>
      <c r="AG165" s="5">
        <v>2960</v>
      </c>
      <c r="AH165" s="5" t="s">
        <v>70</v>
      </c>
    </row>
    <row r="166" spans="1:34" x14ac:dyDescent="0.2">
      <c r="A166" s="5" t="s">
        <v>434</v>
      </c>
      <c r="B166" s="5" t="s">
        <v>214</v>
      </c>
      <c r="C166" s="5" t="s">
        <v>175</v>
      </c>
      <c r="D166" s="5">
        <v>19.100000000000001</v>
      </c>
      <c r="E166" s="5">
        <v>5.7</v>
      </c>
      <c r="F166" s="5">
        <v>34.1</v>
      </c>
      <c r="G166" s="5">
        <v>10.199999999999999</v>
      </c>
      <c r="H166" s="5">
        <v>6000</v>
      </c>
      <c r="I166" s="5">
        <v>6000</v>
      </c>
      <c r="J166" s="5">
        <v>0</v>
      </c>
      <c r="K166" s="5">
        <v>0</v>
      </c>
      <c r="L166" s="5">
        <v>3357</v>
      </c>
      <c r="M166" s="5" t="s">
        <v>176</v>
      </c>
      <c r="N166" s="5" t="s">
        <v>435</v>
      </c>
      <c r="O166" s="5" t="s">
        <v>436</v>
      </c>
      <c r="P166" s="5" t="s">
        <v>28</v>
      </c>
      <c r="Q166" s="5" t="s">
        <v>466</v>
      </c>
      <c r="R166" s="5" t="s">
        <v>466</v>
      </c>
      <c r="S166" s="5">
        <v>0</v>
      </c>
      <c r="T166" s="5">
        <v>0</v>
      </c>
      <c r="U166" s="5">
        <v>3357</v>
      </c>
      <c r="V166" s="5">
        <v>0</v>
      </c>
      <c r="W166" s="5">
        <v>9357</v>
      </c>
      <c r="X166" s="5">
        <v>53.2</v>
      </c>
      <c r="Y166" s="5">
        <v>15.9</v>
      </c>
      <c r="Z166" s="5">
        <v>176</v>
      </c>
      <c r="AA166" s="5">
        <v>587</v>
      </c>
      <c r="AB166" s="5">
        <v>3.3</v>
      </c>
      <c r="AC166" s="5">
        <v>150</v>
      </c>
      <c r="AD166" s="5">
        <v>2320</v>
      </c>
      <c r="AE166" s="5">
        <v>5280</v>
      </c>
      <c r="AF166" s="5">
        <v>0</v>
      </c>
      <c r="AG166" s="5">
        <v>1440</v>
      </c>
      <c r="AH166" s="5" t="s">
        <v>70</v>
      </c>
    </row>
    <row r="167" spans="1:34" x14ac:dyDescent="0.2">
      <c r="A167" s="5" t="s">
        <v>450</v>
      </c>
      <c r="B167" s="5" t="s">
        <v>215</v>
      </c>
      <c r="C167" s="5" t="s">
        <v>175</v>
      </c>
      <c r="D167" s="5" t="s">
        <v>451</v>
      </c>
      <c r="E167" s="5" t="s">
        <v>452</v>
      </c>
      <c r="F167" s="5" t="s">
        <v>452</v>
      </c>
      <c r="G167" s="5" t="s">
        <v>452</v>
      </c>
      <c r="H167" s="5">
        <v>3000</v>
      </c>
      <c r="I167" s="5">
        <v>0</v>
      </c>
      <c r="J167" s="5">
        <v>0</v>
      </c>
      <c r="K167" s="5">
        <v>0</v>
      </c>
      <c r="L167" s="5">
        <v>3000</v>
      </c>
      <c r="M167" s="5" t="s">
        <v>176</v>
      </c>
      <c r="N167" s="5" t="s">
        <v>441</v>
      </c>
      <c r="O167" s="5" t="s">
        <v>436</v>
      </c>
      <c r="P167" s="5" t="s">
        <v>28</v>
      </c>
      <c r="Q167" s="5" t="s">
        <v>540</v>
      </c>
      <c r="R167" s="5" t="s">
        <v>540</v>
      </c>
      <c r="S167" s="5">
        <v>3000</v>
      </c>
      <c r="T167" s="5">
        <v>0</v>
      </c>
      <c r="U167" s="5">
        <v>0</v>
      </c>
      <c r="V167" s="5">
        <v>0</v>
      </c>
      <c r="W167" s="5">
        <v>3000</v>
      </c>
      <c r="X167" s="5" t="s">
        <v>66</v>
      </c>
      <c r="Y167" s="5" t="s">
        <v>66</v>
      </c>
      <c r="Z167" s="5">
        <v>0</v>
      </c>
      <c r="AA167" s="5" t="s">
        <v>66</v>
      </c>
      <c r="AB167" s="5" t="s">
        <v>86</v>
      </c>
      <c r="AC167" s="5" t="s">
        <v>86</v>
      </c>
      <c r="AD167" s="5" t="s">
        <v>66</v>
      </c>
      <c r="AE167" s="5" t="s">
        <v>66</v>
      </c>
      <c r="AF167" s="5" t="s">
        <v>66</v>
      </c>
      <c r="AG167" s="5" t="s">
        <v>66</v>
      </c>
      <c r="AH167" s="5" t="s">
        <v>70</v>
      </c>
    </row>
    <row r="168" spans="1:34" x14ac:dyDescent="0.2">
      <c r="A168" s="5" t="s">
        <v>434</v>
      </c>
      <c r="B168" s="5" t="s">
        <v>216</v>
      </c>
      <c r="C168" s="5" t="s">
        <v>175</v>
      </c>
      <c r="D168" s="5">
        <v>4.0999999999999996</v>
      </c>
      <c r="E168" s="5">
        <v>1.8</v>
      </c>
      <c r="F168" s="5">
        <v>28.4</v>
      </c>
      <c r="G168" s="5">
        <v>12.7</v>
      </c>
      <c r="H168" s="5">
        <v>2400000</v>
      </c>
      <c r="I168" s="5">
        <v>2670000</v>
      </c>
      <c r="J168" s="5">
        <v>1050000</v>
      </c>
      <c r="K168" s="5">
        <v>420000</v>
      </c>
      <c r="L168" s="5">
        <v>381279</v>
      </c>
      <c r="M168" s="5" t="s">
        <v>176</v>
      </c>
      <c r="N168" s="5" t="s">
        <v>435</v>
      </c>
      <c r="O168" s="5" t="s">
        <v>436</v>
      </c>
      <c r="P168" s="5" t="s">
        <v>28</v>
      </c>
      <c r="Q168" s="5" t="s">
        <v>541</v>
      </c>
      <c r="R168" s="5" t="s">
        <v>541</v>
      </c>
      <c r="S168" s="5">
        <v>0</v>
      </c>
      <c r="T168" s="5">
        <v>0</v>
      </c>
      <c r="U168" s="5">
        <v>381279</v>
      </c>
      <c r="V168" s="5">
        <v>0</v>
      </c>
      <c r="W168" s="5">
        <v>3051279</v>
      </c>
      <c r="X168" s="5">
        <v>32.4</v>
      </c>
      <c r="Y168" s="5">
        <v>14.5</v>
      </c>
      <c r="Z168" s="5">
        <v>94114</v>
      </c>
      <c r="AA168" s="5">
        <v>210792</v>
      </c>
      <c r="AB168" s="5">
        <v>2.2000000000000002</v>
      </c>
      <c r="AC168" s="5">
        <v>150</v>
      </c>
      <c r="AD168" s="5">
        <v>854304</v>
      </c>
      <c r="AE168" s="5">
        <v>1155312</v>
      </c>
      <c r="AF168" s="5">
        <v>273156</v>
      </c>
      <c r="AG168" s="5">
        <v>1047000</v>
      </c>
      <c r="AH168" s="5" t="s">
        <v>70</v>
      </c>
    </row>
    <row r="169" spans="1:34" x14ac:dyDescent="0.2">
      <c r="A169" s="5" t="s">
        <v>468</v>
      </c>
      <c r="B169" s="5" t="s">
        <v>217</v>
      </c>
      <c r="C169" s="5" t="s">
        <v>175</v>
      </c>
      <c r="D169" s="5" t="s">
        <v>451</v>
      </c>
      <c r="E169" s="5">
        <v>0</v>
      </c>
      <c r="F169" s="5" t="s">
        <v>452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 t="s">
        <v>176</v>
      </c>
      <c r="N169" s="5" t="s">
        <v>441</v>
      </c>
      <c r="O169" s="5" t="s">
        <v>436</v>
      </c>
      <c r="P169" s="5" t="s">
        <v>28</v>
      </c>
      <c r="Q169" s="5" t="s">
        <v>542</v>
      </c>
      <c r="R169" s="5" t="s">
        <v>542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 t="s">
        <v>66</v>
      </c>
      <c r="Y169" s="5">
        <v>0</v>
      </c>
      <c r="Z169" s="5">
        <v>0</v>
      </c>
      <c r="AA169" s="5">
        <v>94</v>
      </c>
      <c r="AB169" s="5" t="s">
        <v>82</v>
      </c>
      <c r="AC169" s="5" t="s">
        <v>82</v>
      </c>
      <c r="AD169" s="5">
        <v>254</v>
      </c>
      <c r="AE169" s="5">
        <v>600</v>
      </c>
      <c r="AF169" s="5">
        <v>244</v>
      </c>
      <c r="AG169" s="5">
        <v>300</v>
      </c>
      <c r="AH169" s="5" t="s">
        <v>70</v>
      </c>
    </row>
    <row r="170" spans="1:34" x14ac:dyDescent="0.2">
      <c r="A170" s="5" t="s">
        <v>434</v>
      </c>
      <c r="B170" s="5" t="s">
        <v>218</v>
      </c>
      <c r="C170" s="5" t="s">
        <v>175</v>
      </c>
      <c r="D170" s="5">
        <v>8</v>
      </c>
      <c r="E170" s="5">
        <v>13.1</v>
      </c>
      <c r="F170" s="5">
        <v>10.7</v>
      </c>
      <c r="G170" s="5">
        <v>17.399999999999999</v>
      </c>
      <c r="H170" s="5">
        <v>55000</v>
      </c>
      <c r="I170" s="5">
        <v>45000</v>
      </c>
      <c r="J170" s="5">
        <v>35000</v>
      </c>
      <c r="K170" s="5">
        <v>15000</v>
      </c>
      <c r="L170" s="5">
        <v>33741</v>
      </c>
      <c r="M170" s="5" t="s">
        <v>176</v>
      </c>
      <c r="N170" s="5" t="s">
        <v>435</v>
      </c>
      <c r="O170" s="5" t="s">
        <v>436</v>
      </c>
      <c r="P170" s="5" t="s">
        <v>28</v>
      </c>
      <c r="Q170" s="5" t="s">
        <v>457</v>
      </c>
      <c r="R170" s="5" t="s">
        <v>457</v>
      </c>
      <c r="S170" s="5">
        <v>30000</v>
      </c>
      <c r="T170" s="5">
        <v>0</v>
      </c>
      <c r="U170" s="5">
        <v>3741</v>
      </c>
      <c r="V170" s="5">
        <v>0</v>
      </c>
      <c r="W170" s="5">
        <v>78741</v>
      </c>
      <c r="X170" s="5">
        <v>18.7</v>
      </c>
      <c r="Y170" s="5">
        <v>30.5</v>
      </c>
      <c r="Z170" s="5">
        <v>4220</v>
      </c>
      <c r="AA170" s="5">
        <v>2585</v>
      </c>
      <c r="AB170" s="5">
        <v>0.6</v>
      </c>
      <c r="AC170" s="5">
        <v>100</v>
      </c>
      <c r="AD170" s="5">
        <v>9070</v>
      </c>
      <c r="AE170" s="5">
        <v>2500</v>
      </c>
      <c r="AF170" s="5">
        <v>11700</v>
      </c>
      <c r="AG170" s="5">
        <v>37500</v>
      </c>
      <c r="AH170" s="5" t="s">
        <v>70</v>
      </c>
    </row>
    <row r="171" spans="1:34" x14ac:dyDescent="0.2">
      <c r="A171" s="5" t="s">
        <v>434</v>
      </c>
      <c r="B171" s="5" t="s">
        <v>219</v>
      </c>
      <c r="C171" s="5" t="s">
        <v>175</v>
      </c>
      <c r="D171" s="5">
        <v>6.9</v>
      </c>
      <c r="E171" s="5">
        <v>4.0999999999999996</v>
      </c>
      <c r="F171" s="5">
        <v>21.1</v>
      </c>
      <c r="G171" s="5">
        <v>12.6</v>
      </c>
      <c r="H171" s="5">
        <v>400000</v>
      </c>
      <c r="I171" s="5">
        <v>310000</v>
      </c>
      <c r="J171" s="5">
        <v>170000</v>
      </c>
      <c r="K171" s="5">
        <v>107500</v>
      </c>
      <c r="L171" s="5">
        <v>100645</v>
      </c>
      <c r="M171" s="5" t="s">
        <v>176</v>
      </c>
      <c r="N171" s="5" t="s">
        <v>435</v>
      </c>
      <c r="O171" s="5" t="s">
        <v>436</v>
      </c>
      <c r="P171" s="5" t="s">
        <v>28</v>
      </c>
      <c r="Q171" s="5" t="s">
        <v>438</v>
      </c>
      <c r="R171" s="5" t="s">
        <v>438</v>
      </c>
      <c r="S171" s="5">
        <v>17430</v>
      </c>
      <c r="T171" s="5">
        <v>0</v>
      </c>
      <c r="U171" s="5">
        <v>83215</v>
      </c>
      <c r="V171" s="5">
        <v>0</v>
      </c>
      <c r="W171" s="5">
        <v>410645</v>
      </c>
      <c r="X171" s="5">
        <v>28</v>
      </c>
      <c r="Y171" s="5">
        <v>16.7</v>
      </c>
      <c r="Z171" s="5">
        <v>14662</v>
      </c>
      <c r="AA171" s="5">
        <v>24618</v>
      </c>
      <c r="AB171" s="5">
        <v>1.7</v>
      </c>
      <c r="AC171" s="5">
        <v>100</v>
      </c>
      <c r="AD171" s="5">
        <v>137886</v>
      </c>
      <c r="AE171" s="5">
        <v>145628</v>
      </c>
      <c r="AF171" s="5">
        <v>11296</v>
      </c>
      <c r="AG171" s="5">
        <v>90304</v>
      </c>
      <c r="AH171" s="5" t="s">
        <v>70</v>
      </c>
    </row>
    <row r="172" spans="1:34" x14ac:dyDescent="0.2">
      <c r="A172" s="5" t="s">
        <v>434</v>
      </c>
      <c r="B172" s="5" t="s">
        <v>220</v>
      </c>
      <c r="C172" s="5" t="s">
        <v>175</v>
      </c>
      <c r="D172" s="5">
        <v>19</v>
      </c>
      <c r="E172" s="5">
        <v>11.3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100</v>
      </c>
      <c r="L172" s="5">
        <v>5100</v>
      </c>
      <c r="M172" s="5" t="s">
        <v>176</v>
      </c>
      <c r="N172" s="5" t="s">
        <v>441</v>
      </c>
      <c r="O172" s="5" t="s">
        <v>436</v>
      </c>
      <c r="P172" s="5" t="s">
        <v>28</v>
      </c>
      <c r="Q172" s="5" t="s">
        <v>543</v>
      </c>
      <c r="R172" s="5" t="s">
        <v>543</v>
      </c>
      <c r="S172" s="5">
        <v>5100</v>
      </c>
      <c r="T172" s="5">
        <v>0</v>
      </c>
      <c r="U172" s="5">
        <v>0</v>
      </c>
      <c r="V172" s="5">
        <v>0</v>
      </c>
      <c r="W172" s="5">
        <v>5100</v>
      </c>
      <c r="X172" s="5">
        <v>19</v>
      </c>
      <c r="Y172" s="5">
        <v>11.3</v>
      </c>
      <c r="Z172" s="5">
        <v>269</v>
      </c>
      <c r="AA172" s="5">
        <v>453</v>
      </c>
      <c r="AB172" s="5">
        <v>1.7</v>
      </c>
      <c r="AC172" s="5">
        <v>100</v>
      </c>
      <c r="AD172" s="5">
        <v>240</v>
      </c>
      <c r="AE172" s="5">
        <v>2040</v>
      </c>
      <c r="AF172" s="5">
        <v>2040</v>
      </c>
      <c r="AG172" s="5">
        <v>0</v>
      </c>
      <c r="AH172" s="5" t="s">
        <v>70</v>
      </c>
    </row>
    <row r="173" spans="1:34" x14ac:dyDescent="0.2">
      <c r="A173" s="5" t="s">
        <v>434</v>
      </c>
      <c r="B173" s="5" t="s">
        <v>221</v>
      </c>
      <c r="C173" s="5" t="s">
        <v>175</v>
      </c>
      <c r="D173" s="5">
        <v>526.29999999999995</v>
      </c>
      <c r="E173" s="5">
        <v>13.2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10000</v>
      </c>
      <c r="L173" s="5">
        <v>10000</v>
      </c>
      <c r="M173" s="5" t="s">
        <v>176</v>
      </c>
      <c r="N173" s="5" t="s">
        <v>435</v>
      </c>
      <c r="O173" s="5" t="s">
        <v>436</v>
      </c>
      <c r="P173" s="5" t="s">
        <v>28</v>
      </c>
      <c r="Q173" s="5" t="s">
        <v>470</v>
      </c>
      <c r="R173" s="5" t="s">
        <v>470</v>
      </c>
      <c r="S173" s="5">
        <v>10000</v>
      </c>
      <c r="T173" s="5">
        <v>0</v>
      </c>
      <c r="U173" s="5">
        <v>0</v>
      </c>
      <c r="V173" s="5">
        <v>0</v>
      </c>
      <c r="W173" s="5">
        <v>10000</v>
      </c>
      <c r="X173" s="5">
        <v>526.29999999999995</v>
      </c>
      <c r="Y173" s="5">
        <v>13.2</v>
      </c>
      <c r="Z173" s="5">
        <v>19</v>
      </c>
      <c r="AA173" s="5">
        <v>756</v>
      </c>
      <c r="AB173" s="5">
        <v>39.799999999999997</v>
      </c>
      <c r="AC173" s="5">
        <v>150</v>
      </c>
      <c r="AD173" s="5">
        <v>4000</v>
      </c>
      <c r="AE173" s="5">
        <v>2100</v>
      </c>
      <c r="AF173" s="5">
        <v>1100</v>
      </c>
      <c r="AG173" s="5">
        <v>5040</v>
      </c>
      <c r="AH173" s="5" t="s">
        <v>70</v>
      </c>
    </row>
    <row r="174" spans="1:34" x14ac:dyDescent="0.2">
      <c r="A174" s="5" t="s">
        <v>450</v>
      </c>
      <c r="B174" s="5" t="s">
        <v>222</v>
      </c>
      <c r="C174" s="5" t="s">
        <v>175</v>
      </c>
      <c r="D174" s="5" t="s">
        <v>451</v>
      </c>
      <c r="E174" s="5" t="s">
        <v>452</v>
      </c>
      <c r="F174" s="5" t="s">
        <v>452</v>
      </c>
      <c r="G174" s="5" t="s">
        <v>452</v>
      </c>
      <c r="H174" s="5" t="s">
        <v>66</v>
      </c>
      <c r="I174" s="5">
        <v>0</v>
      </c>
      <c r="J174" s="5">
        <v>0</v>
      </c>
      <c r="K174" s="5" t="s">
        <v>66</v>
      </c>
      <c r="L174" s="5">
        <v>330</v>
      </c>
      <c r="M174" s="5" t="s">
        <v>176</v>
      </c>
      <c r="N174" s="5" t="s">
        <v>66</v>
      </c>
      <c r="O174" s="5" t="s">
        <v>66</v>
      </c>
      <c r="P174" s="5" t="s">
        <v>66</v>
      </c>
      <c r="Q174" s="5" t="s">
        <v>66</v>
      </c>
      <c r="R174" s="5" t="s">
        <v>66</v>
      </c>
      <c r="S174" s="5">
        <v>330</v>
      </c>
      <c r="T174" s="5">
        <v>0</v>
      </c>
      <c r="U174" s="5">
        <v>0</v>
      </c>
      <c r="V174" s="5">
        <v>0</v>
      </c>
      <c r="W174" s="5">
        <v>330</v>
      </c>
      <c r="X174" s="5" t="s">
        <v>66</v>
      </c>
      <c r="Y174" s="5" t="s">
        <v>66</v>
      </c>
      <c r="Z174" s="5">
        <v>0</v>
      </c>
      <c r="AA174" s="5" t="s">
        <v>66</v>
      </c>
      <c r="AB174" s="5" t="s">
        <v>86</v>
      </c>
      <c r="AC174" s="5" t="s">
        <v>86</v>
      </c>
      <c r="AD174" s="5" t="s">
        <v>66</v>
      </c>
      <c r="AE174" s="5" t="s">
        <v>66</v>
      </c>
      <c r="AF174" s="5" t="s">
        <v>66</v>
      </c>
      <c r="AG174" s="5" t="s">
        <v>66</v>
      </c>
      <c r="AH174" s="5" t="s">
        <v>70</v>
      </c>
    </row>
    <row r="175" spans="1:34" x14ac:dyDescent="0.2">
      <c r="A175" s="5" t="s">
        <v>514</v>
      </c>
      <c r="B175" s="5" t="s">
        <v>226</v>
      </c>
      <c r="C175" s="5" t="s">
        <v>175</v>
      </c>
      <c r="D175" s="5">
        <v>2.7</v>
      </c>
      <c r="E175" s="5" t="s">
        <v>452</v>
      </c>
      <c r="F175" s="5">
        <v>0</v>
      </c>
      <c r="G175" s="5" t="s">
        <v>452</v>
      </c>
      <c r="H175" s="5">
        <v>20000</v>
      </c>
      <c r="I175" s="5">
        <v>0</v>
      </c>
      <c r="J175" s="5">
        <v>0</v>
      </c>
      <c r="K175" s="5">
        <v>20000</v>
      </c>
      <c r="L175" s="5">
        <v>5000</v>
      </c>
      <c r="M175" s="5" t="s">
        <v>176</v>
      </c>
      <c r="N175" s="5" t="s">
        <v>441</v>
      </c>
      <c r="O175" s="5" t="s">
        <v>436</v>
      </c>
      <c r="P175" s="5" t="s">
        <v>28</v>
      </c>
      <c r="Q175" s="5" t="s">
        <v>544</v>
      </c>
      <c r="R175" s="5" t="s">
        <v>544</v>
      </c>
      <c r="S175" s="5">
        <v>5000</v>
      </c>
      <c r="T175" s="5">
        <v>0</v>
      </c>
      <c r="U175" s="5">
        <v>0</v>
      </c>
      <c r="V175" s="5">
        <v>0</v>
      </c>
      <c r="W175" s="5">
        <v>5000</v>
      </c>
      <c r="X175" s="5">
        <v>2.7</v>
      </c>
      <c r="Y175" s="5" t="s">
        <v>66</v>
      </c>
      <c r="Z175" s="5">
        <v>1875</v>
      </c>
      <c r="AA175" s="5" t="s">
        <v>66</v>
      </c>
      <c r="AB175" s="5" t="s">
        <v>86</v>
      </c>
      <c r="AC175" s="5" t="s">
        <v>86</v>
      </c>
      <c r="AD175" s="5" t="s">
        <v>66</v>
      </c>
      <c r="AE175" s="5" t="s">
        <v>66</v>
      </c>
      <c r="AF175" s="5" t="s">
        <v>66</v>
      </c>
      <c r="AG175" s="5" t="s">
        <v>66</v>
      </c>
      <c r="AH175" s="5" t="s">
        <v>70</v>
      </c>
    </row>
    <row r="176" spans="1:34" x14ac:dyDescent="0.2">
      <c r="A176" s="5" t="s">
        <v>514</v>
      </c>
      <c r="B176" s="5" t="s">
        <v>227</v>
      </c>
      <c r="C176" s="5" t="s">
        <v>175</v>
      </c>
      <c r="D176" s="5">
        <v>0.3</v>
      </c>
      <c r="E176" s="5" t="s">
        <v>452</v>
      </c>
      <c r="F176" s="5">
        <v>0</v>
      </c>
      <c r="G176" s="5" t="s">
        <v>452</v>
      </c>
      <c r="H176" s="5">
        <v>200000</v>
      </c>
      <c r="I176" s="5">
        <v>0</v>
      </c>
      <c r="J176" s="5">
        <v>0</v>
      </c>
      <c r="K176" s="5">
        <v>5000</v>
      </c>
      <c r="L176" s="5">
        <v>5000</v>
      </c>
      <c r="M176" s="5" t="s">
        <v>176</v>
      </c>
      <c r="N176" s="5">
        <v>0</v>
      </c>
      <c r="O176" s="5">
        <v>0</v>
      </c>
      <c r="P176" s="5">
        <v>0</v>
      </c>
      <c r="Q176" s="5" t="s">
        <v>545</v>
      </c>
      <c r="R176" s="5" t="s">
        <v>545</v>
      </c>
      <c r="S176" s="5">
        <v>5000</v>
      </c>
      <c r="T176" s="5">
        <v>0</v>
      </c>
      <c r="U176" s="5">
        <v>0</v>
      </c>
      <c r="V176" s="5">
        <v>0</v>
      </c>
      <c r="W176" s="5">
        <v>5000</v>
      </c>
      <c r="X176" s="5">
        <v>0.3</v>
      </c>
      <c r="Y176" s="5" t="s">
        <v>66</v>
      </c>
      <c r="Z176" s="5">
        <v>14375</v>
      </c>
      <c r="AA176" s="5" t="s">
        <v>66</v>
      </c>
      <c r="AB176" s="5" t="s">
        <v>86</v>
      </c>
      <c r="AC176" s="5" t="s">
        <v>86</v>
      </c>
      <c r="AD176" s="5" t="s">
        <v>66</v>
      </c>
      <c r="AE176" s="5" t="s">
        <v>66</v>
      </c>
      <c r="AF176" s="5" t="s">
        <v>66</v>
      </c>
      <c r="AG176" s="5" t="s">
        <v>66</v>
      </c>
      <c r="AH176" s="5" t="s">
        <v>70</v>
      </c>
    </row>
    <row r="177" spans="1:34" x14ac:dyDescent="0.2">
      <c r="A177" s="5" t="s">
        <v>514</v>
      </c>
      <c r="B177" s="5" t="s">
        <v>228</v>
      </c>
      <c r="C177" s="5" t="s">
        <v>175</v>
      </c>
      <c r="D177" s="5">
        <v>0</v>
      </c>
      <c r="E177" s="5" t="s">
        <v>452</v>
      </c>
      <c r="F177" s="5">
        <v>0</v>
      </c>
      <c r="G177" s="5" t="s">
        <v>452</v>
      </c>
      <c r="H177" s="5">
        <v>795000</v>
      </c>
      <c r="I177" s="5">
        <v>0</v>
      </c>
      <c r="J177" s="5">
        <v>0</v>
      </c>
      <c r="K177" s="5">
        <v>65000</v>
      </c>
      <c r="L177" s="5">
        <v>0</v>
      </c>
      <c r="M177" s="5" t="s">
        <v>176</v>
      </c>
      <c r="N177" s="5" t="s">
        <v>66</v>
      </c>
      <c r="O177" s="5" t="s">
        <v>66</v>
      </c>
      <c r="P177" s="5" t="s">
        <v>66</v>
      </c>
      <c r="Q177" s="5" t="s">
        <v>545</v>
      </c>
      <c r="R177" s="5" t="s">
        <v>545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 t="s">
        <v>66</v>
      </c>
      <c r="Z177" s="5">
        <v>43750</v>
      </c>
      <c r="AA177" s="5" t="s">
        <v>66</v>
      </c>
      <c r="AB177" s="5" t="s">
        <v>86</v>
      </c>
      <c r="AC177" s="5" t="s">
        <v>86</v>
      </c>
      <c r="AD177" s="5" t="s">
        <v>66</v>
      </c>
      <c r="AE177" s="5" t="s">
        <v>66</v>
      </c>
      <c r="AF177" s="5" t="s">
        <v>66</v>
      </c>
      <c r="AG177" s="5" t="s">
        <v>66</v>
      </c>
      <c r="AH177" s="5" t="s">
        <v>70</v>
      </c>
    </row>
    <row r="178" spans="1:34" x14ac:dyDescent="0.2">
      <c r="A178" s="5" t="s">
        <v>514</v>
      </c>
      <c r="B178" s="5" t="s">
        <v>229</v>
      </c>
      <c r="C178" s="5" t="s">
        <v>175</v>
      </c>
      <c r="D178" s="5">
        <v>9.3000000000000007</v>
      </c>
      <c r="E178" s="5">
        <v>11.6</v>
      </c>
      <c r="F178" s="5">
        <v>4.5999999999999996</v>
      </c>
      <c r="G178" s="5">
        <v>5.6</v>
      </c>
      <c r="H178" s="5">
        <v>2500</v>
      </c>
      <c r="I178" s="5">
        <v>2500</v>
      </c>
      <c r="J178" s="5">
        <v>2500</v>
      </c>
      <c r="K178" s="5">
        <v>5000</v>
      </c>
      <c r="L178" s="5">
        <v>5130</v>
      </c>
      <c r="M178" s="5" t="s">
        <v>176</v>
      </c>
      <c r="N178" s="5" t="s">
        <v>435</v>
      </c>
      <c r="O178" s="5" t="s">
        <v>436</v>
      </c>
      <c r="P178" s="5" t="s">
        <v>28</v>
      </c>
      <c r="Q178" s="5" t="s">
        <v>542</v>
      </c>
      <c r="R178" s="5" t="s">
        <v>542</v>
      </c>
      <c r="S178" s="5">
        <v>5000</v>
      </c>
      <c r="T178" s="5">
        <v>0</v>
      </c>
      <c r="U178" s="5">
        <v>130</v>
      </c>
      <c r="V178" s="5">
        <v>0</v>
      </c>
      <c r="W178" s="5">
        <v>7630</v>
      </c>
      <c r="X178" s="5">
        <v>13.9</v>
      </c>
      <c r="Y178" s="5">
        <v>17.2</v>
      </c>
      <c r="Z178" s="5">
        <v>549</v>
      </c>
      <c r="AA178" s="5">
        <v>444</v>
      </c>
      <c r="AB178" s="5">
        <v>0.8</v>
      </c>
      <c r="AC178" s="5">
        <v>100</v>
      </c>
      <c r="AD178" s="5">
        <v>74</v>
      </c>
      <c r="AE178" s="5">
        <v>4000</v>
      </c>
      <c r="AF178" s="5">
        <v>0</v>
      </c>
      <c r="AG178" s="5">
        <v>56</v>
      </c>
      <c r="AH178" s="5" t="s">
        <v>70</v>
      </c>
    </row>
    <row r="179" spans="1:34" x14ac:dyDescent="0.2">
      <c r="A179" s="5" t="s">
        <v>434</v>
      </c>
      <c r="B179" s="5" t="s">
        <v>230</v>
      </c>
      <c r="C179" s="5" t="s">
        <v>175</v>
      </c>
      <c r="D179" s="5">
        <v>9.9</v>
      </c>
      <c r="E179" s="5">
        <v>3.7</v>
      </c>
      <c r="F179" s="5">
        <v>30.8</v>
      </c>
      <c r="G179" s="5">
        <v>11.5</v>
      </c>
      <c r="H179" s="5">
        <v>50000</v>
      </c>
      <c r="I179" s="5">
        <v>55000</v>
      </c>
      <c r="J179" s="5">
        <v>35000</v>
      </c>
      <c r="K179" s="5">
        <v>10000</v>
      </c>
      <c r="L179" s="5">
        <v>17589</v>
      </c>
      <c r="M179" s="5" t="s">
        <v>176</v>
      </c>
      <c r="N179" s="5" t="s">
        <v>435</v>
      </c>
      <c r="O179" s="5" t="s">
        <v>436</v>
      </c>
      <c r="P179" s="5" t="s">
        <v>28</v>
      </c>
      <c r="Q179" s="5" t="s">
        <v>447</v>
      </c>
      <c r="R179" s="5" t="s">
        <v>447</v>
      </c>
      <c r="S179" s="5">
        <v>10000</v>
      </c>
      <c r="T179" s="5">
        <v>0</v>
      </c>
      <c r="U179" s="5">
        <v>7589</v>
      </c>
      <c r="V179" s="5">
        <v>0</v>
      </c>
      <c r="W179" s="5">
        <v>72589</v>
      </c>
      <c r="X179" s="5">
        <v>40.700000000000003</v>
      </c>
      <c r="Y179" s="5">
        <v>15.2</v>
      </c>
      <c r="Z179" s="5">
        <v>1783</v>
      </c>
      <c r="AA179" s="5">
        <v>4781</v>
      </c>
      <c r="AB179" s="5">
        <v>2.7</v>
      </c>
      <c r="AC179" s="5">
        <v>150</v>
      </c>
      <c r="AD179" s="5">
        <v>17380</v>
      </c>
      <c r="AE179" s="5">
        <v>20510</v>
      </c>
      <c r="AF179" s="5">
        <v>9896</v>
      </c>
      <c r="AG179" s="5">
        <v>15360</v>
      </c>
      <c r="AH179" s="5" t="s">
        <v>70</v>
      </c>
    </row>
    <row r="180" spans="1:34" x14ac:dyDescent="0.2">
      <c r="A180" s="5" t="s">
        <v>514</v>
      </c>
      <c r="B180" s="5" t="s">
        <v>231</v>
      </c>
      <c r="C180" s="5" t="s">
        <v>175</v>
      </c>
      <c r="D180" s="5">
        <v>5</v>
      </c>
      <c r="E180" s="5">
        <v>6.6</v>
      </c>
      <c r="F180" s="5">
        <v>7.4</v>
      </c>
      <c r="G180" s="5">
        <v>9.9</v>
      </c>
      <c r="H180" s="5">
        <v>150000</v>
      </c>
      <c r="I180" s="5">
        <v>110000</v>
      </c>
      <c r="J180" s="5">
        <v>60000</v>
      </c>
      <c r="K180" s="5">
        <v>30000</v>
      </c>
      <c r="L180" s="5">
        <v>73893</v>
      </c>
      <c r="M180" s="5" t="s">
        <v>176</v>
      </c>
      <c r="N180" s="5" t="s">
        <v>435</v>
      </c>
      <c r="O180" s="5" t="s">
        <v>436</v>
      </c>
      <c r="P180" s="5" t="s">
        <v>28</v>
      </c>
      <c r="Q180" s="5" t="s">
        <v>546</v>
      </c>
      <c r="R180" s="5" t="s">
        <v>546</v>
      </c>
      <c r="S180" s="5">
        <v>45000</v>
      </c>
      <c r="T180" s="5">
        <v>0</v>
      </c>
      <c r="U180" s="5">
        <v>28893</v>
      </c>
      <c r="V180" s="5">
        <v>0</v>
      </c>
      <c r="W180" s="5">
        <v>183893</v>
      </c>
      <c r="X180" s="5">
        <v>12.3</v>
      </c>
      <c r="Y180" s="5">
        <v>16.5</v>
      </c>
      <c r="Z180" s="5">
        <v>14903</v>
      </c>
      <c r="AA180" s="5">
        <v>11134</v>
      </c>
      <c r="AB180" s="5">
        <v>0.7</v>
      </c>
      <c r="AC180" s="5">
        <v>100</v>
      </c>
      <c r="AD180" s="5">
        <v>48842</v>
      </c>
      <c r="AE180" s="5">
        <v>55100</v>
      </c>
      <c r="AF180" s="5">
        <v>5964</v>
      </c>
      <c r="AG180" s="5">
        <v>56940</v>
      </c>
      <c r="AH180" s="5" t="s">
        <v>70</v>
      </c>
    </row>
    <row r="181" spans="1:34" x14ac:dyDescent="0.2">
      <c r="A181" s="5" t="s">
        <v>514</v>
      </c>
      <c r="B181" s="5" t="s">
        <v>232</v>
      </c>
      <c r="C181" s="5" t="s">
        <v>175</v>
      </c>
      <c r="D181" s="5">
        <v>6.5</v>
      </c>
      <c r="E181" s="5">
        <v>8.4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3000</v>
      </c>
      <c r="L181" s="5">
        <v>3007</v>
      </c>
      <c r="M181" s="5" t="s">
        <v>176</v>
      </c>
      <c r="N181" s="5" t="s">
        <v>435</v>
      </c>
      <c r="O181" s="5" t="s">
        <v>436</v>
      </c>
      <c r="P181" s="5" t="s">
        <v>28</v>
      </c>
      <c r="Q181" s="5" t="s">
        <v>484</v>
      </c>
      <c r="R181" s="5" t="s">
        <v>484</v>
      </c>
      <c r="S181" s="5">
        <v>3000</v>
      </c>
      <c r="T181" s="5">
        <v>0</v>
      </c>
      <c r="U181" s="5">
        <v>7</v>
      </c>
      <c r="V181" s="5">
        <v>0</v>
      </c>
      <c r="W181" s="5">
        <v>3007</v>
      </c>
      <c r="X181" s="5">
        <v>6.5</v>
      </c>
      <c r="Y181" s="5">
        <v>8.4</v>
      </c>
      <c r="Z181" s="5">
        <v>465</v>
      </c>
      <c r="AA181" s="5">
        <v>358</v>
      </c>
      <c r="AB181" s="5">
        <v>0.8</v>
      </c>
      <c r="AC181" s="5">
        <v>100</v>
      </c>
      <c r="AD181" s="5">
        <v>2416</v>
      </c>
      <c r="AE181" s="5">
        <v>816</v>
      </c>
      <c r="AF181" s="5">
        <v>800</v>
      </c>
      <c r="AG181" s="5">
        <v>816</v>
      </c>
      <c r="AH181" s="5" t="s">
        <v>70</v>
      </c>
    </row>
    <row r="182" spans="1:34" x14ac:dyDescent="0.2">
      <c r="A182" s="5" t="s">
        <v>434</v>
      </c>
      <c r="B182" s="5" t="s">
        <v>234</v>
      </c>
      <c r="C182" s="5" t="s">
        <v>175</v>
      </c>
      <c r="D182" s="5">
        <v>2.9</v>
      </c>
      <c r="E182" s="5">
        <v>2.5</v>
      </c>
      <c r="F182" s="5">
        <v>21.7</v>
      </c>
      <c r="G182" s="5">
        <v>18.8</v>
      </c>
      <c r="H182" s="5">
        <v>40000</v>
      </c>
      <c r="I182" s="5">
        <v>50000</v>
      </c>
      <c r="J182" s="5">
        <v>20000</v>
      </c>
      <c r="K182" s="5">
        <v>5005</v>
      </c>
      <c r="L182" s="5">
        <v>6743</v>
      </c>
      <c r="M182" s="5" t="s">
        <v>176</v>
      </c>
      <c r="N182" s="5" t="s">
        <v>435</v>
      </c>
      <c r="O182" s="5" t="s">
        <v>436</v>
      </c>
      <c r="P182" s="5" t="s">
        <v>28</v>
      </c>
      <c r="Q182" s="5" t="s">
        <v>459</v>
      </c>
      <c r="R182" s="5" t="s">
        <v>459</v>
      </c>
      <c r="S182" s="5">
        <v>5</v>
      </c>
      <c r="T182" s="5">
        <v>0</v>
      </c>
      <c r="U182" s="5">
        <v>6738</v>
      </c>
      <c r="V182" s="5">
        <v>0</v>
      </c>
      <c r="W182" s="5">
        <v>56743</v>
      </c>
      <c r="X182" s="5">
        <v>24.6</v>
      </c>
      <c r="Y182" s="5">
        <v>21.3</v>
      </c>
      <c r="Z182" s="5">
        <v>2304</v>
      </c>
      <c r="AA182" s="5">
        <v>2666</v>
      </c>
      <c r="AB182" s="5">
        <v>1.2</v>
      </c>
      <c r="AC182" s="5">
        <v>100</v>
      </c>
      <c r="AD182" s="5">
        <v>12280</v>
      </c>
      <c r="AE182" s="5">
        <v>22900</v>
      </c>
      <c r="AF182" s="5">
        <v>1050</v>
      </c>
      <c r="AG182" s="5">
        <v>12970</v>
      </c>
      <c r="AH182" s="5" t="s">
        <v>70</v>
      </c>
    </row>
    <row r="183" spans="1:34" x14ac:dyDescent="0.2">
      <c r="A183" s="5" t="s">
        <v>434</v>
      </c>
      <c r="B183" s="5" t="s">
        <v>235</v>
      </c>
      <c r="C183" s="5" t="s">
        <v>175</v>
      </c>
      <c r="D183" s="5">
        <v>5.4</v>
      </c>
      <c r="E183" s="5">
        <v>3.6</v>
      </c>
      <c r="F183" s="5">
        <v>17.2</v>
      </c>
      <c r="G183" s="5">
        <v>11.5</v>
      </c>
      <c r="H183" s="5">
        <v>115000</v>
      </c>
      <c r="I183" s="5">
        <v>135000</v>
      </c>
      <c r="J183" s="5">
        <v>85000</v>
      </c>
      <c r="K183" s="5">
        <v>15000</v>
      </c>
      <c r="L183" s="5">
        <v>42343</v>
      </c>
      <c r="M183" s="5" t="s">
        <v>176</v>
      </c>
      <c r="N183" s="5" t="s">
        <v>435</v>
      </c>
      <c r="O183" s="5" t="s">
        <v>436</v>
      </c>
      <c r="P183" s="5" t="s">
        <v>28</v>
      </c>
      <c r="Q183" s="5" t="s">
        <v>546</v>
      </c>
      <c r="R183" s="5" t="s">
        <v>546</v>
      </c>
      <c r="S183" s="5">
        <v>20000</v>
      </c>
      <c r="T183" s="5">
        <v>0</v>
      </c>
      <c r="U183" s="5">
        <v>22343</v>
      </c>
      <c r="V183" s="5">
        <v>0</v>
      </c>
      <c r="W183" s="5">
        <v>177343</v>
      </c>
      <c r="X183" s="5">
        <v>22.6</v>
      </c>
      <c r="Y183" s="5">
        <v>15.2</v>
      </c>
      <c r="Z183" s="5">
        <v>7839</v>
      </c>
      <c r="AA183" s="5">
        <v>11703</v>
      </c>
      <c r="AB183" s="5">
        <v>1.5</v>
      </c>
      <c r="AC183" s="5">
        <v>100</v>
      </c>
      <c r="AD183" s="5">
        <v>29054</v>
      </c>
      <c r="AE183" s="5">
        <v>70680</v>
      </c>
      <c r="AF183" s="5">
        <v>29044</v>
      </c>
      <c r="AG183" s="5">
        <v>98860</v>
      </c>
      <c r="AH183" s="5" t="s">
        <v>70</v>
      </c>
    </row>
    <row r="184" spans="1:34" x14ac:dyDescent="0.2">
      <c r="A184" s="5" t="s">
        <v>514</v>
      </c>
      <c r="B184" s="5" t="s">
        <v>236</v>
      </c>
      <c r="C184" s="5" t="s">
        <v>175</v>
      </c>
      <c r="D184" s="5">
        <v>5</v>
      </c>
      <c r="E184" s="5">
        <v>3.7</v>
      </c>
      <c r="F184" s="5">
        <v>10</v>
      </c>
      <c r="G184" s="5">
        <v>7.3</v>
      </c>
      <c r="H184" s="5">
        <v>10000</v>
      </c>
      <c r="I184" s="5">
        <v>10000</v>
      </c>
      <c r="J184" s="5">
        <v>5000</v>
      </c>
      <c r="K184" s="5">
        <v>0</v>
      </c>
      <c r="L184" s="5">
        <v>5035</v>
      </c>
      <c r="M184" s="5" t="s">
        <v>176</v>
      </c>
      <c r="N184" s="5" t="s">
        <v>435</v>
      </c>
      <c r="O184" s="5" t="s">
        <v>436</v>
      </c>
      <c r="P184" s="5" t="s">
        <v>28</v>
      </c>
      <c r="Q184" s="5" t="s">
        <v>462</v>
      </c>
      <c r="R184" s="5" t="s">
        <v>462</v>
      </c>
      <c r="S184" s="5">
        <v>0</v>
      </c>
      <c r="T184" s="5">
        <v>0</v>
      </c>
      <c r="U184" s="5">
        <v>5035</v>
      </c>
      <c r="V184" s="5">
        <v>0</v>
      </c>
      <c r="W184" s="5">
        <v>15035</v>
      </c>
      <c r="X184" s="5">
        <v>15.1</v>
      </c>
      <c r="Y184" s="5">
        <v>10.9</v>
      </c>
      <c r="Z184" s="5">
        <v>999</v>
      </c>
      <c r="AA184" s="5">
        <v>1378</v>
      </c>
      <c r="AB184" s="5">
        <v>1.4</v>
      </c>
      <c r="AC184" s="5">
        <v>100</v>
      </c>
      <c r="AD184" s="5">
        <v>6250</v>
      </c>
      <c r="AE184" s="5">
        <v>4566</v>
      </c>
      <c r="AF184" s="5">
        <v>2920</v>
      </c>
      <c r="AG184" s="5">
        <v>4800</v>
      </c>
      <c r="AH184" s="5" t="s">
        <v>70</v>
      </c>
    </row>
    <row r="185" spans="1:34" x14ac:dyDescent="0.2">
      <c r="A185" s="5" t="s">
        <v>514</v>
      </c>
      <c r="B185" s="5" t="s">
        <v>237</v>
      </c>
      <c r="C185" s="5" t="s">
        <v>175</v>
      </c>
      <c r="D185" s="5">
        <v>9.4</v>
      </c>
      <c r="E185" s="5" t="s">
        <v>452</v>
      </c>
      <c r="F185" s="5">
        <v>0</v>
      </c>
      <c r="G185" s="5" t="s">
        <v>452</v>
      </c>
      <c r="H185" s="5">
        <v>0</v>
      </c>
      <c r="I185" s="5">
        <v>0</v>
      </c>
      <c r="J185" s="5">
        <v>0</v>
      </c>
      <c r="K185" s="5">
        <v>5000</v>
      </c>
      <c r="L185" s="5">
        <v>5000</v>
      </c>
      <c r="M185" s="5" t="s">
        <v>176</v>
      </c>
      <c r="N185" s="5" t="s">
        <v>435</v>
      </c>
      <c r="O185" s="5" t="s">
        <v>436</v>
      </c>
      <c r="P185" s="5" t="s">
        <v>28</v>
      </c>
      <c r="Q185" s="5" t="s">
        <v>547</v>
      </c>
      <c r="R185" s="5" t="s">
        <v>547</v>
      </c>
      <c r="S185" s="5">
        <v>5000</v>
      </c>
      <c r="T185" s="5">
        <v>0</v>
      </c>
      <c r="U185" s="5">
        <v>0</v>
      </c>
      <c r="V185" s="5">
        <v>0</v>
      </c>
      <c r="W185" s="5">
        <v>5000</v>
      </c>
      <c r="X185" s="5">
        <v>9.4</v>
      </c>
      <c r="Y185" s="5" t="s">
        <v>66</v>
      </c>
      <c r="Z185" s="5">
        <v>533</v>
      </c>
      <c r="AA185" s="5">
        <v>0</v>
      </c>
      <c r="AB185" s="5" t="s">
        <v>86</v>
      </c>
      <c r="AC185" s="5" t="s">
        <v>86</v>
      </c>
      <c r="AD185" s="5">
        <v>200</v>
      </c>
      <c r="AE185" s="5">
        <v>0</v>
      </c>
      <c r="AF185" s="5">
        <v>0</v>
      </c>
      <c r="AG185" s="5">
        <v>2220</v>
      </c>
      <c r="AH185" s="5" t="s">
        <v>70</v>
      </c>
    </row>
    <row r="186" spans="1:34" x14ac:dyDescent="0.2">
      <c r="A186" s="5" t="s">
        <v>434</v>
      </c>
      <c r="B186" s="5" t="s">
        <v>238</v>
      </c>
      <c r="C186" s="5" t="s">
        <v>175</v>
      </c>
      <c r="D186" s="5">
        <v>6.1</v>
      </c>
      <c r="E186" s="5">
        <v>8.8000000000000007</v>
      </c>
      <c r="F186" s="5">
        <v>12.6</v>
      </c>
      <c r="G186" s="5">
        <v>18.100000000000001</v>
      </c>
      <c r="H186" s="5">
        <v>60000</v>
      </c>
      <c r="I186" s="5">
        <v>51000</v>
      </c>
      <c r="J186" s="5">
        <v>0</v>
      </c>
      <c r="K186" s="5">
        <v>5720</v>
      </c>
      <c r="L186" s="5">
        <v>24834</v>
      </c>
      <c r="M186" s="5" t="s">
        <v>176</v>
      </c>
      <c r="N186" s="5" t="s">
        <v>435</v>
      </c>
      <c r="O186" s="5" t="s">
        <v>436</v>
      </c>
      <c r="P186" s="5" t="s">
        <v>28</v>
      </c>
      <c r="Q186" s="5" t="s">
        <v>447</v>
      </c>
      <c r="R186" s="5" t="s">
        <v>447</v>
      </c>
      <c r="S186" s="5">
        <v>17720</v>
      </c>
      <c r="T186" s="5">
        <v>0</v>
      </c>
      <c r="U186" s="5">
        <v>7114</v>
      </c>
      <c r="V186" s="5">
        <v>0</v>
      </c>
      <c r="W186" s="5">
        <v>75834</v>
      </c>
      <c r="X186" s="5">
        <v>18.7</v>
      </c>
      <c r="Y186" s="5">
        <v>26.9</v>
      </c>
      <c r="Z186" s="5">
        <v>4051</v>
      </c>
      <c r="AA186" s="5">
        <v>2824</v>
      </c>
      <c r="AB186" s="5">
        <v>0.7</v>
      </c>
      <c r="AC186" s="5">
        <v>100</v>
      </c>
      <c r="AD186" s="5">
        <v>6070</v>
      </c>
      <c r="AE186" s="5">
        <v>8448</v>
      </c>
      <c r="AF186" s="5">
        <v>11700</v>
      </c>
      <c r="AG186" s="5">
        <v>37400</v>
      </c>
      <c r="AH186" s="5" t="s">
        <v>70</v>
      </c>
    </row>
    <row r="187" spans="1:34" x14ac:dyDescent="0.2">
      <c r="A187" s="5" t="s">
        <v>434</v>
      </c>
      <c r="B187" s="5" t="s">
        <v>239</v>
      </c>
      <c r="C187" s="5" t="s">
        <v>175</v>
      </c>
      <c r="D187" s="5">
        <v>73.3</v>
      </c>
      <c r="E187" s="5">
        <v>15.3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10</v>
      </c>
      <c r="L187" s="5">
        <v>9900</v>
      </c>
      <c r="M187" s="5" t="s">
        <v>176</v>
      </c>
      <c r="N187" s="5" t="s">
        <v>435</v>
      </c>
      <c r="O187" s="5" t="s">
        <v>436</v>
      </c>
      <c r="P187" s="5" t="s">
        <v>28</v>
      </c>
      <c r="Q187" s="5" t="s">
        <v>462</v>
      </c>
      <c r="R187" s="5" t="s">
        <v>462</v>
      </c>
      <c r="S187" s="5">
        <v>10</v>
      </c>
      <c r="T187" s="5">
        <v>0</v>
      </c>
      <c r="U187" s="5">
        <v>9890</v>
      </c>
      <c r="V187" s="5">
        <v>0</v>
      </c>
      <c r="W187" s="5">
        <v>9900</v>
      </c>
      <c r="X187" s="5">
        <v>73.3</v>
      </c>
      <c r="Y187" s="5">
        <v>15.3</v>
      </c>
      <c r="Z187" s="5">
        <v>135</v>
      </c>
      <c r="AA187" s="5">
        <v>648</v>
      </c>
      <c r="AB187" s="5">
        <v>4.8</v>
      </c>
      <c r="AC187" s="5">
        <v>150</v>
      </c>
      <c r="AD187" s="5">
        <v>2330</v>
      </c>
      <c r="AE187" s="5">
        <v>4310</v>
      </c>
      <c r="AF187" s="5">
        <v>0</v>
      </c>
      <c r="AG187" s="5">
        <v>540</v>
      </c>
      <c r="AH187" s="5" t="s">
        <v>70</v>
      </c>
    </row>
    <row r="188" spans="1:34" x14ac:dyDescent="0.2">
      <c r="A188" s="5" t="s">
        <v>434</v>
      </c>
      <c r="B188" s="5" t="s">
        <v>240</v>
      </c>
      <c r="C188" s="5" t="s">
        <v>175</v>
      </c>
      <c r="D188" s="5">
        <v>13.6</v>
      </c>
      <c r="E188" s="5">
        <v>5</v>
      </c>
      <c r="F188" s="5">
        <v>17.7</v>
      </c>
      <c r="G188" s="5">
        <v>6.4</v>
      </c>
      <c r="H188" s="5">
        <v>72000</v>
      </c>
      <c r="I188" s="5">
        <v>72000</v>
      </c>
      <c r="J188" s="5">
        <v>27000</v>
      </c>
      <c r="K188" s="5">
        <v>54000</v>
      </c>
      <c r="L188" s="5">
        <v>55555</v>
      </c>
      <c r="M188" s="5" t="s">
        <v>176</v>
      </c>
      <c r="N188" s="5" t="s">
        <v>435</v>
      </c>
      <c r="O188" s="5" t="s">
        <v>436</v>
      </c>
      <c r="P188" s="5" t="s">
        <v>28</v>
      </c>
      <c r="Q188" s="5" t="s">
        <v>457</v>
      </c>
      <c r="R188" s="5" t="s">
        <v>457</v>
      </c>
      <c r="S188" s="5">
        <v>30000</v>
      </c>
      <c r="T188" s="5">
        <v>0</v>
      </c>
      <c r="U188" s="5">
        <v>25555</v>
      </c>
      <c r="V188" s="5">
        <v>0</v>
      </c>
      <c r="W188" s="5">
        <v>127555</v>
      </c>
      <c r="X188" s="5">
        <v>31.3</v>
      </c>
      <c r="Y188" s="5">
        <v>11.4</v>
      </c>
      <c r="Z188" s="5">
        <v>4077</v>
      </c>
      <c r="AA188" s="5">
        <v>11165</v>
      </c>
      <c r="AB188" s="5">
        <v>2.7</v>
      </c>
      <c r="AC188" s="5">
        <v>150</v>
      </c>
      <c r="AD188" s="5">
        <v>39536</v>
      </c>
      <c r="AE188" s="5">
        <v>34220</v>
      </c>
      <c r="AF188" s="5">
        <v>36538</v>
      </c>
      <c r="AG188" s="5">
        <v>37500</v>
      </c>
      <c r="AH188" s="5" t="s">
        <v>70</v>
      </c>
    </row>
    <row r="189" spans="1:34" x14ac:dyDescent="0.2">
      <c r="A189" s="5" t="s">
        <v>434</v>
      </c>
      <c r="B189" s="5" t="s">
        <v>241</v>
      </c>
      <c r="C189" s="5" t="s">
        <v>175</v>
      </c>
      <c r="D189" s="5">
        <v>11.2</v>
      </c>
      <c r="E189" s="5">
        <v>6.2</v>
      </c>
      <c r="F189" s="5">
        <v>14</v>
      </c>
      <c r="G189" s="5">
        <v>7.8</v>
      </c>
      <c r="H189" s="5">
        <v>45000</v>
      </c>
      <c r="I189" s="5">
        <v>39000</v>
      </c>
      <c r="J189" s="5">
        <v>0</v>
      </c>
      <c r="K189" s="5">
        <v>17000</v>
      </c>
      <c r="L189" s="5">
        <v>31238</v>
      </c>
      <c r="M189" s="5" t="s">
        <v>176</v>
      </c>
      <c r="N189" s="5" t="s">
        <v>435</v>
      </c>
      <c r="O189" s="5" t="s">
        <v>436</v>
      </c>
      <c r="P189" s="5" t="s">
        <v>28</v>
      </c>
      <c r="Q189" s="5" t="s">
        <v>447</v>
      </c>
      <c r="R189" s="5" t="s">
        <v>447</v>
      </c>
      <c r="S189" s="5">
        <v>20000</v>
      </c>
      <c r="T189" s="5">
        <v>0</v>
      </c>
      <c r="U189" s="5">
        <v>11238</v>
      </c>
      <c r="V189" s="5">
        <v>0</v>
      </c>
      <c r="W189" s="5">
        <v>70238</v>
      </c>
      <c r="X189" s="5">
        <v>25.3</v>
      </c>
      <c r="Y189" s="5">
        <v>14</v>
      </c>
      <c r="Z189" s="5">
        <v>2781</v>
      </c>
      <c r="AA189" s="5">
        <v>5005</v>
      </c>
      <c r="AB189" s="5">
        <v>1.8</v>
      </c>
      <c r="AC189" s="5">
        <v>100</v>
      </c>
      <c r="AD189" s="5">
        <v>25482</v>
      </c>
      <c r="AE189" s="5">
        <v>9444</v>
      </c>
      <c r="AF189" s="5">
        <v>18144</v>
      </c>
      <c r="AG189" s="5">
        <v>18460</v>
      </c>
      <c r="AH189" s="5" t="s">
        <v>70</v>
      </c>
    </row>
    <row r="190" spans="1:34" x14ac:dyDescent="0.2">
      <c r="A190" s="5" t="s">
        <v>434</v>
      </c>
      <c r="B190" s="5" t="s">
        <v>242</v>
      </c>
      <c r="C190" s="5" t="s">
        <v>175</v>
      </c>
      <c r="D190" s="5">
        <v>5.5</v>
      </c>
      <c r="E190" s="5">
        <v>2.4</v>
      </c>
      <c r="F190" s="5">
        <v>16.600000000000001</v>
      </c>
      <c r="G190" s="5">
        <v>7.3</v>
      </c>
      <c r="H190" s="5">
        <v>576000</v>
      </c>
      <c r="I190" s="5">
        <v>480000</v>
      </c>
      <c r="J190" s="5">
        <v>90000</v>
      </c>
      <c r="K190" s="5">
        <v>129000</v>
      </c>
      <c r="L190" s="5">
        <v>158293</v>
      </c>
      <c r="M190" s="5" t="s">
        <v>176</v>
      </c>
      <c r="N190" s="5" t="s">
        <v>435</v>
      </c>
      <c r="O190" s="5" t="s">
        <v>436</v>
      </c>
      <c r="P190" s="5" t="s">
        <v>28</v>
      </c>
      <c r="Q190" s="5" t="s">
        <v>548</v>
      </c>
      <c r="R190" s="5" t="s">
        <v>548</v>
      </c>
      <c r="S190" s="5">
        <v>66000</v>
      </c>
      <c r="T190" s="5">
        <v>0</v>
      </c>
      <c r="U190" s="5">
        <v>92293</v>
      </c>
      <c r="V190" s="5">
        <v>0</v>
      </c>
      <c r="W190" s="5">
        <v>638293</v>
      </c>
      <c r="X190" s="5">
        <v>22.1</v>
      </c>
      <c r="Y190" s="5">
        <v>9.8000000000000007</v>
      </c>
      <c r="Z190" s="5">
        <v>28908</v>
      </c>
      <c r="AA190" s="5">
        <v>65454</v>
      </c>
      <c r="AB190" s="5">
        <v>2.2999999999999998</v>
      </c>
      <c r="AC190" s="5">
        <v>150</v>
      </c>
      <c r="AD190" s="5">
        <v>226358</v>
      </c>
      <c r="AE190" s="5">
        <v>331792</v>
      </c>
      <c r="AF190" s="5">
        <v>114682</v>
      </c>
      <c r="AG190" s="5">
        <v>388840</v>
      </c>
      <c r="AH190" s="5" t="s">
        <v>70</v>
      </c>
    </row>
    <row r="191" spans="1:34" x14ac:dyDescent="0.2">
      <c r="A191" s="5" t="s">
        <v>434</v>
      </c>
      <c r="B191" s="5" t="s">
        <v>244</v>
      </c>
      <c r="C191" s="5" t="s">
        <v>175</v>
      </c>
      <c r="D191" s="5">
        <v>971</v>
      </c>
      <c r="E191" s="5">
        <v>597.5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6000</v>
      </c>
      <c r="L191" s="5">
        <v>7768</v>
      </c>
      <c r="M191" s="5" t="s">
        <v>176</v>
      </c>
      <c r="N191" s="5" t="s">
        <v>435</v>
      </c>
      <c r="O191" s="5" t="s">
        <v>436</v>
      </c>
      <c r="P191" s="5" t="s">
        <v>28</v>
      </c>
      <c r="Q191" s="5" t="s">
        <v>549</v>
      </c>
      <c r="R191" s="5" t="s">
        <v>549</v>
      </c>
      <c r="S191" s="5">
        <v>6000</v>
      </c>
      <c r="T191" s="5">
        <v>0</v>
      </c>
      <c r="U191" s="5">
        <v>1768</v>
      </c>
      <c r="V191" s="5">
        <v>0</v>
      </c>
      <c r="W191" s="5">
        <v>7768</v>
      </c>
      <c r="X191" s="5">
        <v>971</v>
      </c>
      <c r="Y191" s="5">
        <v>597.5</v>
      </c>
      <c r="Z191" s="5">
        <v>8</v>
      </c>
      <c r="AA191" s="5">
        <v>13</v>
      </c>
      <c r="AB191" s="5">
        <v>1.6</v>
      </c>
      <c r="AC191" s="5">
        <v>100</v>
      </c>
      <c r="AD191" s="5">
        <v>116</v>
      </c>
      <c r="AE191" s="5">
        <v>0</v>
      </c>
      <c r="AF191" s="5">
        <v>0</v>
      </c>
      <c r="AG191" s="5">
        <v>0</v>
      </c>
      <c r="AH191" s="5" t="s">
        <v>70</v>
      </c>
    </row>
    <row r="192" spans="1:34" x14ac:dyDescent="0.2">
      <c r="A192" s="5" t="s">
        <v>434</v>
      </c>
      <c r="B192" s="5" t="s">
        <v>245</v>
      </c>
      <c r="C192" s="5" t="s">
        <v>175</v>
      </c>
      <c r="D192" s="5">
        <v>107.2</v>
      </c>
      <c r="E192" s="5">
        <v>75.400000000000006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2037</v>
      </c>
      <c r="M192" s="5" t="s">
        <v>176</v>
      </c>
      <c r="N192" s="5" t="s">
        <v>435</v>
      </c>
      <c r="O192" s="5" t="s">
        <v>436</v>
      </c>
      <c r="P192" s="5" t="s">
        <v>28</v>
      </c>
      <c r="Q192" s="5" t="s">
        <v>550</v>
      </c>
      <c r="R192" s="5" t="s">
        <v>550</v>
      </c>
      <c r="S192" s="5">
        <v>0</v>
      </c>
      <c r="T192" s="5">
        <v>0</v>
      </c>
      <c r="U192" s="5">
        <v>2037</v>
      </c>
      <c r="V192" s="5">
        <v>0</v>
      </c>
      <c r="W192" s="5">
        <v>2037</v>
      </c>
      <c r="X192" s="5">
        <v>107.2</v>
      </c>
      <c r="Y192" s="5">
        <v>75.400000000000006</v>
      </c>
      <c r="Z192" s="5">
        <v>19</v>
      </c>
      <c r="AA192" s="5">
        <v>27</v>
      </c>
      <c r="AB192" s="5">
        <v>1.4</v>
      </c>
      <c r="AC192" s="5">
        <v>100</v>
      </c>
      <c r="AD192" s="5">
        <v>240</v>
      </c>
      <c r="AE192" s="5">
        <v>0</v>
      </c>
      <c r="AF192" s="5">
        <v>0</v>
      </c>
      <c r="AG192" s="5">
        <v>0</v>
      </c>
      <c r="AH192" s="5" t="s">
        <v>70</v>
      </c>
    </row>
    <row r="193" spans="1:34" x14ac:dyDescent="0.2">
      <c r="A193" s="5" t="s">
        <v>514</v>
      </c>
      <c r="B193" s="5" t="s">
        <v>246</v>
      </c>
      <c r="C193" s="5" t="s">
        <v>175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 t="s">
        <v>176</v>
      </c>
      <c r="N193" s="5" t="s">
        <v>435</v>
      </c>
      <c r="O193" s="5" t="s">
        <v>436</v>
      </c>
      <c r="P193" s="5" t="s">
        <v>28</v>
      </c>
      <c r="Q193" s="5" t="s">
        <v>551</v>
      </c>
      <c r="R193" s="5" t="s">
        <v>551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375</v>
      </c>
      <c r="AA193" s="5">
        <v>64</v>
      </c>
      <c r="AB193" s="5">
        <v>0.2</v>
      </c>
      <c r="AC193" s="5">
        <v>50</v>
      </c>
      <c r="AD193" s="5">
        <v>520</v>
      </c>
      <c r="AE193" s="5">
        <v>60</v>
      </c>
      <c r="AF193" s="5">
        <v>0</v>
      </c>
      <c r="AG193" s="5">
        <v>0</v>
      </c>
      <c r="AH193" s="5" t="s">
        <v>70</v>
      </c>
    </row>
    <row r="194" spans="1:34" x14ac:dyDescent="0.2">
      <c r="A194" s="5" t="s">
        <v>434</v>
      </c>
      <c r="B194" s="5" t="s">
        <v>247</v>
      </c>
      <c r="C194" s="5" t="s">
        <v>175</v>
      </c>
      <c r="D194" s="5">
        <v>4.8</v>
      </c>
      <c r="E194" s="5">
        <v>2.5</v>
      </c>
      <c r="F194" s="5">
        <v>11.7</v>
      </c>
      <c r="G194" s="5">
        <v>6.2</v>
      </c>
      <c r="H194" s="5">
        <v>369000</v>
      </c>
      <c r="I194" s="5">
        <v>300000</v>
      </c>
      <c r="J194" s="5">
        <v>0</v>
      </c>
      <c r="K194" s="5">
        <v>3000</v>
      </c>
      <c r="L194" s="5">
        <v>123131</v>
      </c>
      <c r="M194" s="5" t="s">
        <v>176</v>
      </c>
      <c r="N194" s="5" t="s">
        <v>435</v>
      </c>
      <c r="O194" s="5" t="s">
        <v>436</v>
      </c>
      <c r="P194" s="5" t="s">
        <v>28</v>
      </c>
      <c r="Q194" s="5" t="s">
        <v>446</v>
      </c>
      <c r="R194" s="5" t="s">
        <v>446</v>
      </c>
      <c r="S194" s="5">
        <v>60000</v>
      </c>
      <c r="T194" s="5">
        <v>0</v>
      </c>
      <c r="U194" s="5">
        <v>63131</v>
      </c>
      <c r="V194" s="5">
        <v>0</v>
      </c>
      <c r="W194" s="5">
        <v>423131</v>
      </c>
      <c r="X194" s="5">
        <v>16.5</v>
      </c>
      <c r="Y194" s="5">
        <v>8.6999999999999993</v>
      </c>
      <c r="Z194" s="5">
        <v>25603</v>
      </c>
      <c r="AA194" s="5">
        <v>48544</v>
      </c>
      <c r="AB194" s="5">
        <v>1.9</v>
      </c>
      <c r="AC194" s="5">
        <v>100</v>
      </c>
      <c r="AD194" s="5">
        <v>181864</v>
      </c>
      <c r="AE194" s="5">
        <v>223566</v>
      </c>
      <c r="AF194" s="5">
        <v>101716</v>
      </c>
      <c r="AG194" s="5">
        <v>214674</v>
      </c>
      <c r="AH194" s="5" t="s">
        <v>70</v>
      </c>
    </row>
    <row r="195" spans="1:34" x14ac:dyDescent="0.2">
      <c r="A195" s="5" t="s">
        <v>434</v>
      </c>
      <c r="B195" s="5" t="s">
        <v>248</v>
      </c>
      <c r="C195" s="5" t="s">
        <v>175</v>
      </c>
      <c r="D195" s="5">
        <v>7.8</v>
      </c>
      <c r="E195" s="5">
        <v>9.4</v>
      </c>
      <c r="F195" s="5">
        <v>10.8</v>
      </c>
      <c r="G195" s="5">
        <v>13</v>
      </c>
      <c r="H195" s="5">
        <v>39000</v>
      </c>
      <c r="I195" s="5">
        <v>54000</v>
      </c>
      <c r="J195" s="5">
        <v>0</v>
      </c>
      <c r="K195" s="5">
        <v>15180</v>
      </c>
      <c r="L195" s="5">
        <v>38896</v>
      </c>
      <c r="M195" s="5" t="s">
        <v>176</v>
      </c>
      <c r="N195" s="5" t="s">
        <v>435</v>
      </c>
      <c r="O195" s="5" t="s">
        <v>436</v>
      </c>
      <c r="P195" s="5" t="s">
        <v>28</v>
      </c>
      <c r="Q195" s="5" t="s">
        <v>512</v>
      </c>
      <c r="R195" s="5" t="s">
        <v>512</v>
      </c>
      <c r="S195" s="5">
        <v>18160</v>
      </c>
      <c r="T195" s="5">
        <v>0</v>
      </c>
      <c r="U195" s="5">
        <v>20736</v>
      </c>
      <c r="V195" s="5">
        <v>0</v>
      </c>
      <c r="W195" s="5">
        <v>92896</v>
      </c>
      <c r="X195" s="5">
        <v>18.7</v>
      </c>
      <c r="Y195" s="5">
        <v>22.4</v>
      </c>
      <c r="Z195" s="5">
        <v>4980</v>
      </c>
      <c r="AA195" s="5">
        <v>4155</v>
      </c>
      <c r="AB195" s="5">
        <v>0.8</v>
      </c>
      <c r="AC195" s="5">
        <v>100</v>
      </c>
      <c r="AD195" s="5">
        <v>18124</v>
      </c>
      <c r="AE195" s="5">
        <v>470</v>
      </c>
      <c r="AF195" s="5">
        <v>19200</v>
      </c>
      <c r="AG195" s="5">
        <v>45152</v>
      </c>
      <c r="AH195" s="5" t="s">
        <v>70</v>
      </c>
    </row>
    <row r="196" spans="1:34" x14ac:dyDescent="0.2">
      <c r="A196" s="5" t="s">
        <v>434</v>
      </c>
      <c r="B196" s="5" t="s">
        <v>249</v>
      </c>
      <c r="C196" s="5" t="s">
        <v>175</v>
      </c>
      <c r="D196" s="5">
        <v>11.9</v>
      </c>
      <c r="E196" s="5">
        <v>4.5</v>
      </c>
      <c r="F196" s="5">
        <v>7.7</v>
      </c>
      <c r="G196" s="5">
        <v>2.9</v>
      </c>
      <c r="H196" s="5">
        <v>30000</v>
      </c>
      <c r="I196" s="5">
        <v>60000</v>
      </c>
      <c r="J196" s="5">
        <v>0</v>
      </c>
      <c r="K196" s="5">
        <v>66000</v>
      </c>
      <c r="L196" s="5">
        <v>93431</v>
      </c>
      <c r="M196" s="5" t="s">
        <v>176</v>
      </c>
      <c r="N196" s="5" t="s">
        <v>435</v>
      </c>
      <c r="O196" s="5" t="s">
        <v>436</v>
      </c>
      <c r="P196" s="5" t="s">
        <v>28</v>
      </c>
      <c r="Q196" s="5" t="s">
        <v>552</v>
      </c>
      <c r="R196" s="5" t="s">
        <v>552</v>
      </c>
      <c r="S196" s="5">
        <v>60000</v>
      </c>
      <c r="T196" s="5">
        <v>0</v>
      </c>
      <c r="U196" s="5">
        <v>33431</v>
      </c>
      <c r="V196" s="5">
        <v>0</v>
      </c>
      <c r="W196" s="5">
        <v>153431</v>
      </c>
      <c r="X196" s="5">
        <v>19.600000000000001</v>
      </c>
      <c r="Y196" s="5">
        <v>7.4</v>
      </c>
      <c r="Z196" s="5">
        <v>7843</v>
      </c>
      <c r="AA196" s="5">
        <v>20820</v>
      </c>
      <c r="AB196" s="5">
        <v>2.7</v>
      </c>
      <c r="AC196" s="5">
        <v>150</v>
      </c>
      <c r="AD196" s="5">
        <v>67442</v>
      </c>
      <c r="AE196" s="5">
        <v>91438</v>
      </c>
      <c r="AF196" s="5">
        <v>36452</v>
      </c>
      <c r="AG196" s="5">
        <v>66428</v>
      </c>
      <c r="AH196" s="5" t="s">
        <v>70</v>
      </c>
    </row>
    <row r="197" spans="1:34" x14ac:dyDescent="0.2">
      <c r="A197" s="5" t="s">
        <v>434</v>
      </c>
      <c r="B197" s="5" t="s">
        <v>253</v>
      </c>
      <c r="C197" s="5" t="s">
        <v>175</v>
      </c>
      <c r="D197" s="5">
        <v>4.2</v>
      </c>
      <c r="E197" s="5">
        <v>3.1</v>
      </c>
      <c r="F197" s="5">
        <v>17.2</v>
      </c>
      <c r="G197" s="5">
        <v>12.8</v>
      </c>
      <c r="H197" s="5">
        <v>70000</v>
      </c>
      <c r="I197" s="5">
        <v>150000</v>
      </c>
      <c r="J197" s="5">
        <v>40000</v>
      </c>
      <c r="K197" s="5">
        <v>26500</v>
      </c>
      <c r="L197" s="5">
        <v>36961</v>
      </c>
      <c r="M197" s="5" t="s">
        <v>176</v>
      </c>
      <c r="N197" s="5" t="s">
        <v>435</v>
      </c>
      <c r="O197" s="5" t="s">
        <v>436</v>
      </c>
      <c r="P197" s="5" t="s">
        <v>28</v>
      </c>
      <c r="Q197" s="5" t="s">
        <v>444</v>
      </c>
      <c r="R197" s="5" t="s">
        <v>444</v>
      </c>
      <c r="S197" s="5">
        <v>19000</v>
      </c>
      <c r="T197" s="5">
        <v>0</v>
      </c>
      <c r="U197" s="5">
        <v>17961</v>
      </c>
      <c r="V197" s="5">
        <v>0</v>
      </c>
      <c r="W197" s="5">
        <v>186961</v>
      </c>
      <c r="X197" s="5">
        <v>21.4</v>
      </c>
      <c r="Y197" s="5">
        <v>15.9</v>
      </c>
      <c r="Z197" s="5">
        <v>8719</v>
      </c>
      <c r="AA197" s="5">
        <v>11747</v>
      </c>
      <c r="AB197" s="5">
        <v>1.3</v>
      </c>
      <c r="AC197" s="5">
        <v>100</v>
      </c>
      <c r="AD197" s="5">
        <v>46688</v>
      </c>
      <c r="AE197" s="5">
        <v>70950</v>
      </c>
      <c r="AF197" s="5">
        <v>19168</v>
      </c>
      <c r="AG197" s="5">
        <v>111392</v>
      </c>
      <c r="AH197" s="5" t="s">
        <v>70</v>
      </c>
    </row>
    <row r="198" spans="1:34" x14ac:dyDescent="0.2">
      <c r="A198" s="5" t="s">
        <v>501</v>
      </c>
      <c r="B198" s="5" t="s">
        <v>254</v>
      </c>
      <c r="C198" s="5" t="s">
        <v>175</v>
      </c>
      <c r="D198" s="5" t="s">
        <v>451</v>
      </c>
      <c r="E198" s="5" t="s">
        <v>452</v>
      </c>
      <c r="F198" s="5" t="s">
        <v>452</v>
      </c>
      <c r="G198" s="5" t="s">
        <v>452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 t="s">
        <v>176</v>
      </c>
      <c r="N198" s="5" t="s">
        <v>441</v>
      </c>
      <c r="O198" s="5" t="s">
        <v>436</v>
      </c>
      <c r="P198" s="5" t="s">
        <v>28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 t="s">
        <v>66</v>
      </c>
      <c r="Y198" s="5" t="s">
        <v>66</v>
      </c>
      <c r="Z198" s="5">
        <v>0</v>
      </c>
      <c r="AA198" s="5">
        <v>0</v>
      </c>
      <c r="AB198" s="5" t="s">
        <v>86</v>
      </c>
      <c r="AC198" s="5" t="s">
        <v>86</v>
      </c>
      <c r="AD198" s="5">
        <v>0</v>
      </c>
      <c r="AE198" s="5">
        <v>0</v>
      </c>
      <c r="AF198" s="5">
        <v>0</v>
      </c>
      <c r="AG198" s="5">
        <v>0</v>
      </c>
      <c r="AH198" s="5" t="s">
        <v>70</v>
      </c>
    </row>
    <row r="199" spans="1:34" x14ac:dyDescent="0.2">
      <c r="A199" s="5" t="s">
        <v>514</v>
      </c>
      <c r="B199" s="5" t="s">
        <v>255</v>
      </c>
      <c r="C199" s="5" t="s">
        <v>175</v>
      </c>
      <c r="D199" s="5">
        <v>4.8</v>
      </c>
      <c r="E199" s="5" t="s">
        <v>452</v>
      </c>
      <c r="F199" s="5">
        <v>1.6</v>
      </c>
      <c r="G199" s="5" t="s">
        <v>452</v>
      </c>
      <c r="H199" s="5">
        <v>6000</v>
      </c>
      <c r="I199" s="5">
        <v>3000</v>
      </c>
      <c r="J199" s="5">
        <v>3000</v>
      </c>
      <c r="K199" s="5">
        <v>12000</v>
      </c>
      <c r="L199" s="5">
        <v>9000</v>
      </c>
      <c r="M199" s="5" t="s">
        <v>176</v>
      </c>
      <c r="N199" s="5" t="s">
        <v>435</v>
      </c>
      <c r="O199" s="5" t="s">
        <v>436</v>
      </c>
      <c r="P199" s="5" t="s">
        <v>28</v>
      </c>
      <c r="Q199" s="5" t="s">
        <v>545</v>
      </c>
      <c r="R199" s="5" t="s">
        <v>545</v>
      </c>
      <c r="S199" s="5">
        <v>9000</v>
      </c>
      <c r="T199" s="5">
        <v>0</v>
      </c>
      <c r="U199" s="5">
        <v>0</v>
      </c>
      <c r="V199" s="5">
        <v>0</v>
      </c>
      <c r="W199" s="5">
        <v>12000</v>
      </c>
      <c r="X199" s="5">
        <v>6.4</v>
      </c>
      <c r="Y199" s="5" t="s">
        <v>66</v>
      </c>
      <c r="Z199" s="5">
        <v>1875</v>
      </c>
      <c r="AA199" s="5">
        <v>0</v>
      </c>
      <c r="AB199" s="5" t="s">
        <v>86</v>
      </c>
      <c r="AC199" s="5" t="s">
        <v>86</v>
      </c>
      <c r="AD199" s="5">
        <v>0</v>
      </c>
      <c r="AE199" s="5">
        <v>0</v>
      </c>
      <c r="AF199" s="5">
        <v>0</v>
      </c>
      <c r="AG199" s="5">
        <v>0</v>
      </c>
      <c r="AH199" s="5" t="s">
        <v>70</v>
      </c>
    </row>
    <row r="200" spans="1:34" x14ac:dyDescent="0.2">
      <c r="A200" s="5" t="s">
        <v>450</v>
      </c>
      <c r="B200" s="5" t="s">
        <v>256</v>
      </c>
      <c r="C200" s="5" t="s">
        <v>175</v>
      </c>
      <c r="D200" s="5" t="s">
        <v>451</v>
      </c>
      <c r="E200" s="5" t="s">
        <v>452</v>
      </c>
      <c r="F200" s="5" t="s">
        <v>452</v>
      </c>
      <c r="G200" s="5" t="s">
        <v>452</v>
      </c>
      <c r="H200" s="5">
        <v>2500</v>
      </c>
      <c r="I200" s="5">
        <v>2500</v>
      </c>
      <c r="J200" s="5">
        <v>2500</v>
      </c>
      <c r="K200" s="5">
        <v>0</v>
      </c>
      <c r="L200" s="5">
        <v>0</v>
      </c>
      <c r="M200" s="5" t="s">
        <v>176</v>
      </c>
      <c r="N200" s="5" t="s">
        <v>441</v>
      </c>
      <c r="O200" s="5" t="s">
        <v>436</v>
      </c>
      <c r="P200" s="5" t="s">
        <v>28</v>
      </c>
      <c r="Q200" s="5" t="s">
        <v>477</v>
      </c>
      <c r="R200" s="5" t="s">
        <v>477</v>
      </c>
      <c r="S200" s="5">
        <v>0</v>
      </c>
      <c r="T200" s="5">
        <v>0</v>
      </c>
      <c r="U200" s="5">
        <v>0</v>
      </c>
      <c r="V200" s="5">
        <v>0</v>
      </c>
      <c r="W200" s="5">
        <v>2500</v>
      </c>
      <c r="X200" s="5" t="s">
        <v>66</v>
      </c>
      <c r="Y200" s="5" t="s">
        <v>66</v>
      </c>
      <c r="Z200" s="5">
        <v>0</v>
      </c>
      <c r="AA200" s="5">
        <v>0</v>
      </c>
      <c r="AB200" s="5" t="s">
        <v>86</v>
      </c>
      <c r="AC200" s="5" t="s">
        <v>86</v>
      </c>
      <c r="AD200" s="5">
        <v>0</v>
      </c>
      <c r="AE200" s="5">
        <v>0</v>
      </c>
      <c r="AF200" s="5">
        <v>0</v>
      </c>
      <c r="AG200" s="5">
        <v>0</v>
      </c>
      <c r="AH200" s="5" t="s">
        <v>70</v>
      </c>
    </row>
    <row r="201" spans="1:34" x14ac:dyDescent="0.2">
      <c r="A201" s="5" t="s">
        <v>434</v>
      </c>
      <c r="B201" s="5" t="s">
        <v>258</v>
      </c>
      <c r="C201" s="5" t="s">
        <v>175</v>
      </c>
      <c r="D201" s="5">
        <v>18</v>
      </c>
      <c r="E201" s="5">
        <v>3.2</v>
      </c>
      <c r="F201" s="5">
        <v>36.200000000000003</v>
      </c>
      <c r="G201" s="5">
        <v>6.5</v>
      </c>
      <c r="H201" s="5">
        <v>30000</v>
      </c>
      <c r="I201" s="5">
        <v>30000</v>
      </c>
      <c r="J201" s="5">
        <v>20000</v>
      </c>
      <c r="K201" s="5">
        <v>15000</v>
      </c>
      <c r="L201" s="5">
        <v>14900</v>
      </c>
      <c r="M201" s="5" t="s">
        <v>176</v>
      </c>
      <c r="N201" s="5" t="s">
        <v>435</v>
      </c>
      <c r="O201" s="5" t="s">
        <v>436</v>
      </c>
      <c r="P201" s="5" t="s">
        <v>28</v>
      </c>
      <c r="Q201" s="5" t="s">
        <v>447</v>
      </c>
      <c r="R201" s="5" t="s">
        <v>447</v>
      </c>
      <c r="S201" s="5">
        <v>14900</v>
      </c>
      <c r="T201" s="5">
        <v>0</v>
      </c>
      <c r="U201" s="5">
        <v>0</v>
      </c>
      <c r="V201" s="5">
        <v>0</v>
      </c>
      <c r="W201" s="5">
        <v>44900</v>
      </c>
      <c r="X201" s="5">
        <v>54.2</v>
      </c>
      <c r="Y201" s="5">
        <v>9.6999999999999993</v>
      </c>
      <c r="Z201" s="5">
        <v>828</v>
      </c>
      <c r="AA201" s="5">
        <v>4644</v>
      </c>
      <c r="AB201" s="5">
        <v>5.6</v>
      </c>
      <c r="AC201" s="5">
        <v>150</v>
      </c>
      <c r="AD201" s="5">
        <v>16600</v>
      </c>
      <c r="AE201" s="5">
        <v>12000</v>
      </c>
      <c r="AF201" s="5">
        <v>17000</v>
      </c>
      <c r="AG201" s="5">
        <v>17000</v>
      </c>
      <c r="AH201" s="5" t="s">
        <v>70</v>
      </c>
    </row>
    <row r="202" spans="1:34" x14ac:dyDescent="0.2">
      <c r="A202" s="5" t="s">
        <v>434</v>
      </c>
      <c r="B202" s="5" t="s">
        <v>259</v>
      </c>
      <c r="C202" s="5" t="s">
        <v>175</v>
      </c>
      <c r="D202" s="5">
        <v>365.4</v>
      </c>
      <c r="E202" s="5">
        <v>89.6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4750</v>
      </c>
      <c r="L202" s="5">
        <v>4750</v>
      </c>
      <c r="M202" s="5" t="s">
        <v>176</v>
      </c>
      <c r="N202" s="5" t="s">
        <v>435</v>
      </c>
      <c r="O202" s="5" t="s">
        <v>436</v>
      </c>
      <c r="P202" s="5" t="s">
        <v>28</v>
      </c>
      <c r="Q202" s="5" t="s">
        <v>462</v>
      </c>
      <c r="R202" s="5" t="s">
        <v>462</v>
      </c>
      <c r="S202" s="5">
        <v>4750</v>
      </c>
      <c r="T202" s="5">
        <v>0</v>
      </c>
      <c r="U202" s="5">
        <v>0</v>
      </c>
      <c r="V202" s="5">
        <v>0</v>
      </c>
      <c r="W202" s="5">
        <v>4750</v>
      </c>
      <c r="X202" s="5">
        <v>365.4</v>
      </c>
      <c r="Y202" s="5">
        <v>89.6</v>
      </c>
      <c r="Z202" s="5">
        <v>13</v>
      </c>
      <c r="AA202" s="5">
        <v>53</v>
      </c>
      <c r="AB202" s="5">
        <v>4.0999999999999996</v>
      </c>
      <c r="AC202" s="5">
        <v>150</v>
      </c>
      <c r="AD202" s="5">
        <v>120</v>
      </c>
      <c r="AE202" s="5">
        <v>360</v>
      </c>
      <c r="AF202" s="5">
        <v>0</v>
      </c>
      <c r="AG202" s="5">
        <v>0</v>
      </c>
      <c r="AH202" s="5" t="s">
        <v>70</v>
      </c>
    </row>
    <row r="203" spans="1:34" x14ac:dyDescent="0.2">
      <c r="A203" s="5" t="s">
        <v>434</v>
      </c>
      <c r="B203" s="5" t="s">
        <v>260</v>
      </c>
      <c r="C203" s="5" t="s">
        <v>175</v>
      </c>
      <c r="D203" s="5">
        <v>0</v>
      </c>
      <c r="E203" s="5">
        <v>0</v>
      </c>
      <c r="F203" s="5">
        <v>140.4</v>
      </c>
      <c r="G203" s="5">
        <v>9.4</v>
      </c>
      <c r="H203" s="5">
        <v>15000</v>
      </c>
      <c r="I203" s="5">
        <v>25000</v>
      </c>
      <c r="J203" s="5">
        <v>15000</v>
      </c>
      <c r="K203" s="5">
        <v>0</v>
      </c>
      <c r="L203" s="5">
        <v>0</v>
      </c>
      <c r="M203" s="5" t="s">
        <v>176</v>
      </c>
      <c r="N203" s="5" t="s">
        <v>441</v>
      </c>
      <c r="O203" s="5" t="s">
        <v>436</v>
      </c>
      <c r="P203" s="5" t="s">
        <v>28</v>
      </c>
      <c r="Q203" s="5" t="s">
        <v>459</v>
      </c>
      <c r="R203" s="5" t="s">
        <v>459</v>
      </c>
      <c r="S203" s="5">
        <v>0</v>
      </c>
      <c r="T203" s="5">
        <v>0</v>
      </c>
      <c r="U203" s="5">
        <v>0</v>
      </c>
      <c r="V203" s="5">
        <v>0</v>
      </c>
      <c r="W203" s="5">
        <v>25000</v>
      </c>
      <c r="X203" s="5">
        <v>140.4</v>
      </c>
      <c r="Y203" s="5">
        <v>9.4</v>
      </c>
      <c r="Z203" s="5">
        <v>178</v>
      </c>
      <c r="AA203" s="5">
        <v>2653</v>
      </c>
      <c r="AB203" s="5">
        <v>14.9</v>
      </c>
      <c r="AC203" s="5">
        <v>150</v>
      </c>
      <c r="AD203" s="5">
        <v>12320</v>
      </c>
      <c r="AE203" s="5">
        <v>4000</v>
      </c>
      <c r="AF203" s="5">
        <v>8000</v>
      </c>
      <c r="AG203" s="5">
        <v>0</v>
      </c>
      <c r="AH203" s="5" t="s">
        <v>70</v>
      </c>
    </row>
    <row r="204" spans="1:34" x14ac:dyDescent="0.2">
      <c r="A204" s="5" t="s">
        <v>434</v>
      </c>
      <c r="B204" s="5" t="s">
        <v>261</v>
      </c>
      <c r="C204" s="5" t="s">
        <v>175</v>
      </c>
      <c r="D204" s="5">
        <v>7.9</v>
      </c>
      <c r="E204" s="5">
        <v>3</v>
      </c>
      <c r="F204" s="5">
        <v>14.2</v>
      </c>
      <c r="G204" s="5">
        <v>5.4</v>
      </c>
      <c r="H204" s="5">
        <v>90000</v>
      </c>
      <c r="I204" s="5">
        <v>90000</v>
      </c>
      <c r="J204" s="5">
        <v>60000</v>
      </c>
      <c r="K204" s="5">
        <v>25000</v>
      </c>
      <c r="L204" s="5">
        <v>50082</v>
      </c>
      <c r="M204" s="5" t="s">
        <v>176</v>
      </c>
      <c r="N204" s="5" t="s">
        <v>435</v>
      </c>
      <c r="O204" s="5" t="s">
        <v>436</v>
      </c>
      <c r="P204" s="5" t="s">
        <v>28</v>
      </c>
      <c r="Q204" s="5" t="s">
        <v>444</v>
      </c>
      <c r="R204" s="5" t="s">
        <v>444</v>
      </c>
      <c r="S204" s="5">
        <v>20000</v>
      </c>
      <c r="T204" s="5">
        <v>0</v>
      </c>
      <c r="U204" s="5">
        <v>30082</v>
      </c>
      <c r="V204" s="5">
        <v>0</v>
      </c>
      <c r="W204" s="5">
        <v>140082</v>
      </c>
      <c r="X204" s="5">
        <v>22.2</v>
      </c>
      <c r="Y204" s="5">
        <v>8.4</v>
      </c>
      <c r="Z204" s="5">
        <v>6324</v>
      </c>
      <c r="AA204" s="5">
        <v>16711</v>
      </c>
      <c r="AB204" s="5">
        <v>2.6</v>
      </c>
      <c r="AC204" s="5">
        <v>150</v>
      </c>
      <c r="AD204" s="5">
        <v>78620</v>
      </c>
      <c r="AE204" s="5">
        <v>57996</v>
      </c>
      <c r="AF204" s="5">
        <v>45346</v>
      </c>
      <c r="AG204" s="5">
        <v>72654</v>
      </c>
      <c r="AH204" s="5" t="s">
        <v>70</v>
      </c>
    </row>
    <row r="205" spans="1:34" x14ac:dyDescent="0.2">
      <c r="A205" s="5" t="s">
        <v>434</v>
      </c>
      <c r="B205" s="5" t="s">
        <v>263</v>
      </c>
      <c r="C205" s="5" t="s">
        <v>175</v>
      </c>
      <c r="D205" s="5">
        <v>2.9</v>
      </c>
      <c r="E205" s="5">
        <v>1.7</v>
      </c>
      <c r="F205" s="5">
        <v>13.5</v>
      </c>
      <c r="G205" s="5">
        <v>7.7</v>
      </c>
      <c r="H205" s="5">
        <v>170000</v>
      </c>
      <c r="I205" s="5">
        <v>250000</v>
      </c>
      <c r="J205" s="5">
        <v>170000</v>
      </c>
      <c r="K205" s="5">
        <v>19000</v>
      </c>
      <c r="L205" s="5">
        <v>53611</v>
      </c>
      <c r="M205" s="5" t="s">
        <v>176</v>
      </c>
      <c r="N205" s="5" t="s">
        <v>435</v>
      </c>
      <c r="O205" s="5" t="s">
        <v>436</v>
      </c>
      <c r="P205" s="5" t="s">
        <v>28</v>
      </c>
      <c r="Q205" s="5" t="s">
        <v>553</v>
      </c>
      <c r="R205" s="5" t="s">
        <v>553</v>
      </c>
      <c r="S205" s="5">
        <v>0</v>
      </c>
      <c r="T205" s="5">
        <v>0</v>
      </c>
      <c r="U205" s="5">
        <v>53611</v>
      </c>
      <c r="V205" s="5">
        <v>0</v>
      </c>
      <c r="W205" s="5">
        <v>303611</v>
      </c>
      <c r="X205" s="5">
        <v>16.399999999999999</v>
      </c>
      <c r="Y205" s="5">
        <v>9.4</v>
      </c>
      <c r="Z205" s="5">
        <v>18487</v>
      </c>
      <c r="AA205" s="5">
        <v>32369</v>
      </c>
      <c r="AB205" s="5">
        <v>1.8</v>
      </c>
      <c r="AC205" s="5">
        <v>100</v>
      </c>
      <c r="AD205" s="5">
        <v>88306</v>
      </c>
      <c r="AE205" s="5">
        <v>173764</v>
      </c>
      <c r="AF205" s="5">
        <v>83142</v>
      </c>
      <c r="AG205" s="5">
        <v>160104</v>
      </c>
      <c r="AH205" s="5" t="s">
        <v>70</v>
      </c>
    </row>
    <row r="206" spans="1:34" x14ac:dyDescent="0.2">
      <c r="A206" s="5" t="s">
        <v>434</v>
      </c>
      <c r="B206" s="5" t="s">
        <v>264</v>
      </c>
      <c r="C206" s="5" t="s">
        <v>175</v>
      </c>
      <c r="D206" s="5">
        <v>7.9</v>
      </c>
      <c r="E206" s="5">
        <v>4.0999999999999996</v>
      </c>
      <c r="F206" s="5">
        <v>16.600000000000001</v>
      </c>
      <c r="G206" s="5">
        <v>8.5</v>
      </c>
      <c r="H206" s="5">
        <v>30000</v>
      </c>
      <c r="I206" s="5">
        <v>40000</v>
      </c>
      <c r="J206" s="5">
        <v>10000</v>
      </c>
      <c r="K206" s="5">
        <v>10000</v>
      </c>
      <c r="L206" s="5">
        <v>19135</v>
      </c>
      <c r="M206" s="5" t="s">
        <v>176</v>
      </c>
      <c r="N206" s="5" t="s">
        <v>435</v>
      </c>
      <c r="O206" s="5" t="s">
        <v>436</v>
      </c>
      <c r="P206" s="5" t="s">
        <v>28</v>
      </c>
      <c r="Q206" s="5" t="s">
        <v>447</v>
      </c>
      <c r="R206" s="5" t="s">
        <v>447</v>
      </c>
      <c r="S206" s="5">
        <v>5000</v>
      </c>
      <c r="T206" s="5">
        <v>0</v>
      </c>
      <c r="U206" s="5">
        <v>14135</v>
      </c>
      <c r="V206" s="5">
        <v>0</v>
      </c>
      <c r="W206" s="5">
        <v>59135</v>
      </c>
      <c r="X206" s="5">
        <v>24.5</v>
      </c>
      <c r="Y206" s="5">
        <v>12.5</v>
      </c>
      <c r="Z206" s="5">
        <v>2410</v>
      </c>
      <c r="AA206" s="5">
        <v>4719</v>
      </c>
      <c r="AB206" s="5">
        <v>2</v>
      </c>
      <c r="AC206" s="5">
        <v>150</v>
      </c>
      <c r="AD206" s="5">
        <v>27492</v>
      </c>
      <c r="AE206" s="5">
        <v>18838</v>
      </c>
      <c r="AF206" s="5">
        <v>6874</v>
      </c>
      <c r="AG206" s="5">
        <v>26012</v>
      </c>
      <c r="AH206" s="5" t="s">
        <v>70</v>
      </c>
    </row>
    <row r="207" spans="1:34" x14ac:dyDescent="0.2">
      <c r="A207" s="5" t="s">
        <v>434</v>
      </c>
      <c r="B207" s="5" t="s">
        <v>265</v>
      </c>
      <c r="C207" s="5" t="s">
        <v>175</v>
      </c>
      <c r="D207" s="5">
        <v>6.2</v>
      </c>
      <c r="E207" s="5">
        <v>2.6</v>
      </c>
      <c r="F207" s="5">
        <v>10.5</v>
      </c>
      <c r="G207" s="5">
        <v>4.4000000000000004</v>
      </c>
      <c r="H207" s="5">
        <v>170000</v>
      </c>
      <c r="I207" s="5">
        <v>110000</v>
      </c>
      <c r="J207" s="5">
        <v>50000</v>
      </c>
      <c r="K207" s="5">
        <v>40000</v>
      </c>
      <c r="L207" s="5">
        <v>65218</v>
      </c>
      <c r="M207" s="5" t="s">
        <v>176</v>
      </c>
      <c r="N207" s="5" t="s">
        <v>435</v>
      </c>
      <c r="O207" s="5" t="s">
        <v>436</v>
      </c>
      <c r="P207" s="5" t="s">
        <v>28</v>
      </c>
      <c r="Q207" s="5" t="s">
        <v>444</v>
      </c>
      <c r="R207" s="5" t="s">
        <v>444</v>
      </c>
      <c r="S207" s="5">
        <v>45000</v>
      </c>
      <c r="T207" s="5">
        <v>0</v>
      </c>
      <c r="U207" s="5">
        <v>20218</v>
      </c>
      <c r="V207" s="5">
        <v>0</v>
      </c>
      <c r="W207" s="5">
        <v>175218</v>
      </c>
      <c r="X207" s="5">
        <v>16.8</v>
      </c>
      <c r="Y207" s="5">
        <v>7</v>
      </c>
      <c r="Z207" s="5">
        <v>10456</v>
      </c>
      <c r="AA207" s="5">
        <v>25148</v>
      </c>
      <c r="AB207" s="5">
        <v>2.4</v>
      </c>
      <c r="AC207" s="5">
        <v>150</v>
      </c>
      <c r="AD207" s="5">
        <v>126458</v>
      </c>
      <c r="AE207" s="5">
        <v>82228</v>
      </c>
      <c r="AF207" s="5">
        <v>49826</v>
      </c>
      <c r="AG207" s="5">
        <v>70914</v>
      </c>
      <c r="AH207" s="5" t="s">
        <v>70</v>
      </c>
    </row>
    <row r="208" spans="1:34" x14ac:dyDescent="0.2">
      <c r="A208" s="5" t="s">
        <v>514</v>
      </c>
      <c r="B208" s="5" t="s">
        <v>266</v>
      </c>
      <c r="C208" s="5" t="s">
        <v>175</v>
      </c>
      <c r="D208" s="5">
        <v>8</v>
      </c>
      <c r="E208" s="5" t="s">
        <v>452</v>
      </c>
      <c r="F208" s="5">
        <v>0</v>
      </c>
      <c r="G208" s="5" t="s">
        <v>452</v>
      </c>
      <c r="H208" s="5">
        <v>0</v>
      </c>
      <c r="I208" s="5">
        <v>0</v>
      </c>
      <c r="J208" s="5">
        <v>0</v>
      </c>
      <c r="K208" s="5">
        <v>2500</v>
      </c>
      <c r="L208" s="5">
        <v>2500</v>
      </c>
      <c r="M208" s="5" t="s">
        <v>176</v>
      </c>
      <c r="N208" s="5" t="s">
        <v>441</v>
      </c>
      <c r="O208" s="5" t="s">
        <v>436</v>
      </c>
      <c r="P208" s="5" t="s">
        <v>28</v>
      </c>
      <c r="Q208" s="5" t="s">
        <v>554</v>
      </c>
      <c r="R208" s="5" t="s">
        <v>554</v>
      </c>
      <c r="S208" s="5">
        <v>2500</v>
      </c>
      <c r="T208" s="5">
        <v>0</v>
      </c>
      <c r="U208" s="5">
        <v>0</v>
      </c>
      <c r="V208" s="5">
        <v>0</v>
      </c>
      <c r="W208" s="5">
        <v>2500</v>
      </c>
      <c r="X208" s="5">
        <v>8</v>
      </c>
      <c r="Y208" s="5" t="s">
        <v>66</v>
      </c>
      <c r="Z208" s="5">
        <v>313</v>
      </c>
      <c r="AA208" s="5" t="s">
        <v>66</v>
      </c>
      <c r="AB208" s="5" t="s">
        <v>86</v>
      </c>
      <c r="AC208" s="5" t="s">
        <v>86</v>
      </c>
      <c r="AD208" s="5" t="s">
        <v>66</v>
      </c>
      <c r="AE208" s="5" t="s">
        <v>66</v>
      </c>
      <c r="AF208" s="5" t="s">
        <v>66</v>
      </c>
      <c r="AG208" s="5" t="s">
        <v>66</v>
      </c>
      <c r="AH208" s="5" t="s">
        <v>70</v>
      </c>
    </row>
    <row r="209" spans="1:34" x14ac:dyDescent="0.2">
      <c r="A209" s="5" t="s">
        <v>468</v>
      </c>
      <c r="B209" s="5" t="s">
        <v>268</v>
      </c>
      <c r="C209" s="5" t="s">
        <v>175</v>
      </c>
      <c r="D209" s="5" t="s">
        <v>451</v>
      </c>
      <c r="E209" s="5">
        <v>230.8</v>
      </c>
      <c r="F209" s="5" t="s">
        <v>452</v>
      </c>
      <c r="G209" s="5">
        <v>0</v>
      </c>
      <c r="H209" s="5">
        <v>0</v>
      </c>
      <c r="I209" s="5">
        <v>0</v>
      </c>
      <c r="J209" s="5">
        <v>0</v>
      </c>
      <c r="K209" s="5">
        <v>3000</v>
      </c>
      <c r="L209" s="5">
        <v>3000</v>
      </c>
      <c r="M209" s="5" t="s">
        <v>176</v>
      </c>
      <c r="N209" s="5" t="s">
        <v>435</v>
      </c>
      <c r="O209" s="5" t="s">
        <v>436</v>
      </c>
      <c r="P209" s="5" t="s">
        <v>28</v>
      </c>
      <c r="Q209" s="5" t="s">
        <v>555</v>
      </c>
      <c r="R209" s="5" t="s">
        <v>555</v>
      </c>
      <c r="S209" s="5">
        <v>3000</v>
      </c>
      <c r="T209" s="5">
        <v>0</v>
      </c>
      <c r="U209" s="5">
        <v>0</v>
      </c>
      <c r="V209" s="5">
        <v>0</v>
      </c>
      <c r="W209" s="5">
        <v>3000</v>
      </c>
      <c r="X209" s="5" t="s">
        <v>66</v>
      </c>
      <c r="Y209" s="5">
        <v>230.8</v>
      </c>
      <c r="Z209" s="5">
        <v>0</v>
      </c>
      <c r="AA209" s="5">
        <v>13</v>
      </c>
      <c r="AB209" s="5" t="s">
        <v>82</v>
      </c>
      <c r="AC209" s="5" t="s">
        <v>82</v>
      </c>
      <c r="AD209" s="5">
        <v>0</v>
      </c>
      <c r="AE209" s="5">
        <v>120</v>
      </c>
      <c r="AF209" s="5">
        <v>0</v>
      </c>
      <c r="AG209" s="5">
        <v>0</v>
      </c>
      <c r="AH209" s="5" t="s">
        <v>70</v>
      </c>
    </row>
    <row r="210" spans="1:34" x14ac:dyDescent="0.2">
      <c r="A210" s="5" t="s">
        <v>434</v>
      </c>
      <c r="B210" s="5" t="s">
        <v>270</v>
      </c>
      <c r="C210" s="5" t="s">
        <v>175</v>
      </c>
      <c r="D210" s="5">
        <v>9.6</v>
      </c>
      <c r="E210" s="5">
        <v>3.9</v>
      </c>
      <c r="F210" s="5">
        <v>25.6</v>
      </c>
      <c r="G210" s="5">
        <v>10.5</v>
      </c>
      <c r="H210" s="5">
        <v>10000</v>
      </c>
      <c r="I210" s="5">
        <v>40000</v>
      </c>
      <c r="J210" s="5">
        <v>10000</v>
      </c>
      <c r="K210" s="5">
        <v>10000</v>
      </c>
      <c r="L210" s="5">
        <v>15000</v>
      </c>
      <c r="M210" s="5" t="s">
        <v>176</v>
      </c>
      <c r="N210" s="5" t="s">
        <v>435</v>
      </c>
      <c r="O210" s="5" t="s">
        <v>436</v>
      </c>
      <c r="P210" s="5" t="s">
        <v>28</v>
      </c>
      <c r="Q210" s="5" t="s">
        <v>447</v>
      </c>
      <c r="R210" s="5" t="s">
        <v>447</v>
      </c>
      <c r="S210" s="5">
        <v>15000</v>
      </c>
      <c r="T210" s="5">
        <v>0</v>
      </c>
      <c r="U210" s="5">
        <v>0</v>
      </c>
      <c r="V210" s="5">
        <v>0</v>
      </c>
      <c r="W210" s="5">
        <v>55000</v>
      </c>
      <c r="X210" s="5">
        <v>35.200000000000003</v>
      </c>
      <c r="Y210" s="5">
        <v>14.4</v>
      </c>
      <c r="Z210" s="5">
        <v>1563</v>
      </c>
      <c r="AA210" s="5">
        <v>3823</v>
      </c>
      <c r="AB210" s="5">
        <v>2.4</v>
      </c>
      <c r="AC210" s="5">
        <v>150</v>
      </c>
      <c r="AD210" s="5">
        <v>23650</v>
      </c>
      <c r="AE210" s="5">
        <v>8400</v>
      </c>
      <c r="AF210" s="5">
        <v>6400</v>
      </c>
      <c r="AG210" s="5">
        <v>0</v>
      </c>
      <c r="AH210" s="5" t="s">
        <v>70</v>
      </c>
    </row>
    <row r="211" spans="1:34" x14ac:dyDescent="0.2">
      <c r="A211" s="5" t="s">
        <v>514</v>
      </c>
      <c r="B211" s="5" t="s">
        <v>271</v>
      </c>
      <c r="C211" s="5" t="s">
        <v>175</v>
      </c>
      <c r="D211" s="5">
        <v>1.5</v>
      </c>
      <c r="E211" s="5">
        <v>0.9</v>
      </c>
      <c r="F211" s="5">
        <v>10.8</v>
      </c>
      <c r="G211" s="5">
        <v>6.5</v>
      </c>
      <c r="H211" s="5">
        <v>200000</v>
      </c>
      <c r="I211" s="5">
        <v>650000</v>
      </c>
      <c r="J211" s="5">
        <v>0</v>
      </c>
      <c r="K211" s="5">
        <v>437500</v>
      </c>
      <c r="L211" s="5">
        <v>87500</v>
      </c>
      <c r="M211" s="5" t="s">
        <v>176</v>
      </c>
      <c r="N211" s="5" t="s">
        <v>435</v>
      </c>
      <c r="O211" s="5" t="s">
        <v>436</v>
      </c>
      <c r="P211" s="5" t="s">
        <v>28</v>
      </c>
      <c r="Q211" s="5" t="s">
        <v>439</v>
      </c>
      <c r="R211" s="5" t="s">
        <v>439</v>
      </c>
      <c r="S211" s="5">
        <v>87500</v>
      </c>
      <c r="T211" s="5">
        <v>0</v>
      </c>
      <c r="U211" s="5">
        <v>0</v>
      </c>
      <c r="V211" s="5">
        <v>0</v>
      </c>
      <c r="W211" s="5">
        <v>737500</v>
      </c>
      <c r="X211" s="5">
        <v>12.3</v>
      </c>
      <c r="Y211" s="5">
        <v>7.4</v>
      </c>
      <c r="Z211" s="5">
        <v>60000</v>
      </c>
      <c r="AA211" s="5">
        <v>99963</v>
      </c>
      <c r="AB211" s="5">
        <v>1.7</v>
      </c>
      <c r="AC211" s="5">
        <v>100</v>
      </c>
      <c r="AD211" s="5">
        <v>659326</v>
      </c>
      <c r="AE211" s="5">
        <v>254860</v>
      </c>
      <c r="AF211" s="5">
        <v>190800</v>
      </c>
      <c r="AG211" s="5">
        <v>347160</v>
      </c>
      <c r="AH211" s="5" t="s">
        <v>70</v>
      </c>
    </row>
    <row r="212" spans="1:34" x14ac:dyDescent="0.2">
      <c r="A212" s="5" t="s">
        <v>434</v>
      </c>
      <c r="B212" s="5" t="s">
        <v>272</v>
      </c>
      <c r="C212" s="5" t="s">
        <v>175</v>
      </c>
      <c r="D212" s="5">
        <v>39.9</v>
      </c>
      <c r="E212" s="5">
        <v>7.6</v>
      </c>
      <c r="F212" s="5">
        <v>127.8</v>
      </c>
      <c r="G212" s="5">
        <v>24.3</v>
      </c>
      <c r="H212" s="5">
        <v>20000</v>
      </c>
      <c r="I212" s="5">
        <v>40000</v>
      </c>
      <c r="J212" s="5">
        <v>20000</v>
      </c>
      <c r="K212" s="5">
        <v>12500</v>
      </c>
      <c r="L212" s="5">
        <v>12500</v>
      </c>
      <c r="M212" s="5" t="s">
        <v>176</v>
      </c>
      <c r="N212" s="5" t="s">
        <v>435</v>
      </c>
      <c r="O212" s="5" t="s">
        <v>436</v>
      </c>
      <c r="P212" s="5" t="s">
        <v>28</v>
      </c>
      <c r="Q212" s="5" t="s">
        <v>459</v>
      </c>
      <c r="R212" s="5" t="s">
        <v>459</v>
      </c>
      <c r="S212" s="5">
        <v>12500</v>
      </c>
      <c r="T212" s="5">
        <v>0</v>
      </c>
      <c r="U212" s="5">
        <v>0</v>
      </c>
      <c r="V212" s="5">
        <v>0</v>
      </c>
      <c r="W212" s="5">
        <v>52500</v>
      </c>
      <c r="X212" s="5">
        <v>167.7</v>
      </c>
      <c r="Y212" s="5">
        <v>31.9</v>
      </c>
      <c r="Z212" s="5">
        <v>313</v>
      </c>
      <c r="AA212" s="5">
        <v>1644</v>
      </c>
      <c r="AB212" s="5">
        <v>5.3</v>
      </c>
      <c r="AC212" s="5">
        <v>150</v>
      </c>
      <c r="AD212" s="5">
        <v>12200</v>
      </c>
      <c r="AE212" s="5">
        <v>2600</v>
      </c>
      <c r="AF212" s="5">
        <v>0</v>
      </c>
      <c r="AG212" s="5">
        <v>0</v>
      </c>
      <c r="AH212" s="5" t="s">
        <v>70</v>
      </c>
    </row>
    <row r="213" spans="1:34" x14ac:dyDescent="0.2">
      <c r="A213" s="5" t="s">
        <v>434</v>
      </c>
      <c r="B213" s="5" t="s">
        <v>273</v>
      </c>
      <c r="C213" s="5" t="s">
        <v>175</v>
      </c>
      <c r="D213" s="5">
        <v>29.2</v>
      </c>
      <c r="E213" s="5">
        <v>7</v>
      </c>
      <c r="F213" s="5">
        <v>32</v>
      </c>
      <c r="G213" s="5">
        <v>7.7</v>
      </c>
      <c r="H213" s="5">
        <v>40000</v>
      </c>
      <c r="I213" s="5">
        <v>60000</v>
      </c>
      <c r="J213" s="5">
        <v>20000</v>
      </c>
      <c r="K213" s="5">
        <v>24700</v>
      </c>
      <c r="L213" s="5">
        <v>54700</v>
      </c>
      <c r="M213" s="5" t="s">
        <v>176</v>
      </c>
      <c r="N213" s="5" t="s">
        <v>435</v>
      </c>
      <c r="O213" s="5" t="s">
        <v>436</v>
      </c>
      <c r="P213" s="5" t="s">
        <v>28</v>
      </c>
      <c r="Q213" s="5" t="s">
        <v>457</v>
      </c>
      <c r="R213" s="5" t="s">
        <v>457</v>
      </c>
      <c r="S213" s="5">
        <v>54700</v>
      </c>
      <c r="T213" s="5">
        <v>0</v>
      </c>
      <c r="U213" s="5">
        <v>0</v>
      </c>
      <c r="V213" s="5">
        <v>0</v>
      </c>
      <c r="W213" s="5">
        <v>114700</v>
      </c>
      <c r="X213" s="5">
        <v>61.2</v>
      </c>
      <c r="Y213" s="5">
        <v>14.6</v>
      </c>
      <c r="Z213" s="5">
        <v>1875</v>
      </c>
      <c r="AA213" s="5">
        <v>7842</v>
      </c>
      <c r="AB213" s="5">
        <v>4.2</v>
      </c>
      <c r="AC213" s="5">
        <v>150</v>
      </c>
      <c r="AD213" s="5">
        <v>45296</v>
      </c>
      <c r="AE213" s="5">
        <v>16800</v>
      </c>
      <c r="AF213" s="5">
        <v>16800</v>
      </c>
      <c r="AG213" s="5">
        <v>28800</v>
      </c>
      <c r="AH213" s="5" t="s">
        <v>70</v>
      </c>
    </row>
    <row r="214" spans="1:34" x14ac:dyDescent="0.2">
      <c r="A214" s="5" t="s">
        <v>514</v>
      </c>
      <c r="B214" s="5" t="s">
        <v>274</v>
      </c>
      <c r="C214" s="5" t="s">
        <v>175</v>
      </c>
      <c r="D214" s="5">
        <v>2.7</v>
      </c>
      <c r="E214" s="5" t="s">
        <v>452</v>
      </c>
      <c r="F214" s="5">
        <v>12</v>
      </c>
      <c r="G214" s="5" t="s">
        <v>452</v>
      </c>
      <c r="H214" s="5">
        <v>40000</v>
      </c>
      <c r="I214" s="5">
        <v>45000</v>
      </c>
      <c r="J214" s="5">
        <v>20000</v>
      </c>
      <c r="K214" s="5">
        <v>20000</v>
      </c>
      <c r="L214" s="5">
        <v>10000</v>
      </c>
      <c r="M214" s="5" t="s">
        <v>176</v>
      </c>
      <c r="N214" s="5" t="s">
        <v>435</v>
      </c>
      <c r="O214" s="5" t="s">
        <v>436</v>
      </c>
      <c r="P214" s="5" t="s">
        <v>28</v>
      </c>
      <c r="Q214" s="5" t="s">
        <v>447</v>
      </c>
      <c r="R214" s="5" t="s">
        <v>447</v>
      </c>
      <c r="S214" s="5">
        <v>10000</v>
      </c>
      <c r="T214" s="5">
        <v>0</v>
      </c>
      <c r="U214" s="5">
        <v>0</v>
      </c>
      <c r="V214" s="5">
        <v>0</v>
      </c>
      <c r="W214" s="5">
        <v>55000</v>
      </c>
      <c r="X214" s="5">
        <v>14.7</v>
      </c>
      <c r="Y214" s="5" t="s">
        <v>66</v>
      </c>
      <c r="Z214" s="5">
        <v>3750</v>
      </c>
      <c r="AA214" s="5" t="s">
        <v>66</v>
      </c>
      <c r="AB214" s="5" t="s">
        <v>86</v>
      </c>
      <c r="AC214" s="5" t="s">
        <v>86</v>
      </c>
      <c r="AD214" s="5" t="s">
        <v>66</v>
      </c>
      <c r="AE214" s="5" t="s">
        <v>66</v>
      </c>
      <c r="AF214" s="5" t="s">
        <v>66</v>
      </c>
      <c r="AG214" s="5" t="s">
        <v>66</v>
      </c>
      <c r="AH214" s="5" t="s">
        <v>70</v>
      </c>
    </row>
    <row r="215" spans="1:34" x14ac:dyDescent="0.2">
      <c r="A215" s="5" t="s">
        <v>514</v>
      </c>
      <c r="B215" s="5" t="s">
        <v>275</v>
      </c>
      <c r="C215" s="5" t="s">
        <v>175</v>
      </c>
      <c r="D215" s="5">
        <v>0.1</v>
      </c>
      <c r="E215" s="5">
        <v>0</v>
      </c>
      <c r="F215" s="5">
        <v>6.2</v>
      </c>
      <c r="G215" s="5">
        <v>2.4</v>
      </c>
      <c r="H215" s="5">
        <v>120000</v>
      </c>
      <c r="I215" s="5">
        <v>80000</v>
      </c>
      <c r="J215" s="5">
        <v>30000</v>
      </c>
      <c r="K215" s="5">
        <v>9050</v>
      </c>
      <c r="L215" s="5">
        <v>1550</v>
      </c>
      <c r="M215" s="5" t="s">
        <v>176</v>
      </c>
      <c r="N215" s="5" t="s">
        <v>435</v>
      </c>
      <c r="O215" s="5" t="s">
        <v>436</v>
      </c>
      <c r="P215" s="5" t="s">
        <v>28</v>
      </c>
      <c r="Q215" s="5" t="s">
        <v>546</v>
      </c>
      <c r="R215" s="5" t="s">
        <v>546</v>
      </c>
      <c r="S215" s="5">
        <v>1550</v>
      </c>
      <c r="T215" s="5">
        <v>0</v>
      </c>
      <c r="U215" s="5">
        <v>0</v>
      </c>
      <c r="V215" s="5">
        <v>0</v>
      </c>
      <c r="W215" s="5">
        <v>81550</v>
      </c>
      <c r="X215" s="5">
        <v>6.4</v>
      </c>
      <c r="Y215" s="5">
        <v>2.5</v>
      </c>
      <c r="Z215" s="5">
        <v>12813</v>
      </c>
      <c r="AA215" s="5">
        <v>32946</v>
      </c>
      <c r="AB215" s="5">
        <v>2.6</v>
      </c>
      <c r="AC215" s="5">
        <v>150</v>
      </c>
      <c r="AD215" s="5">
        <v>272996</v>
      </c>
      <c r="AE215" s="5">
        <v>60260</v>
      </c>
      <c r="AF215" s="5">
        <v>5000</v>
      </c>
      <c r="AG215" s="5">
        <v>0</v>
      </c>
      <c r="AH215" s="5" t="s">
        <v>70</v>
      </c>
    </row>
    <row r="216" spans="1:34" x14ac:dyDescent="0.2">
      <c r="A216" s="5" t="s">
        <v>501</v>
      </c>
      <c r="B216" s="5" t="s">
        <v>276</v>
      </c>
      <c r="C216" s="5" t="s">
        <v>175</v>
      </c>
      <c r="D216" s="5" t="s">
        <v>451</v>
      </c>
      <c r="E216" s="5" t="s">
        <v>452</v>
      </c>
      <c r="F216" s="5" t="s">
        <v>452</v>
      </c>
      <c r="G216" s="5" t="s">
        <v>452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 t="s">
        <v>176</v>
      </c>
      <c r="N216" s="5" t="s">
        <v>435</v>
      </c>
      <c r="O216" s="5" t="s">
        <v>436</v>
      </c>
      <c r="P216" s="5" t="s">
        <v>28</v>
      </c>
      <c r="Q216" s="5" t="s">
        <v>461</v>
      </c>
      <c r="R216" s="5" t="s">
        <v>461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 t="s">
        <v>66</v>
      </c>
      <c r="Y216" s="5" t="s">
        <v>66</v>
      </c>
      <c r="Z216" s="5">
        <v>0</v>
      </c>
      <c r="AA216" s="5">
        <v>0</v>
      </c>
      <c r="AB216" s="5" t="s">
        <v>86</v>
      </c>
      <c r="AC216" s="5" t="s">
        <v>86</v>
      </c>
      <c r="AD216" s="5">
        <v>0</v>
      </c>
      <c r="AE216" s="5">
        <v>0</v>
      </c>
      <c r="AF216" s="5">
        <v>0</v>
      </c>
      <c r="AG216" s="5">
        <v>0</v>
      </c>
      <c r="AH216" s="5" t="s">
        <v>70</v>
      </c>
    </row>
    <row r="217" spans="1:34" x14ac:dyDescent="0.2">
      <c r="A217" s="5" t="s">
        <v>434</v>
      </c>
      <c r="B217" s="5" t="s">
        <v>279</v>
      </c>
      <c r="C217" s="5" t="s">
        <v>175</v>
      </c>
      <c r="D217" s="5">
        <v>6.2</v>
      </c>
      <c r="E217" s="5">
        <v>2.5</v>
      </c>
      <c r="F217" s="5">
        <v>16.600000000000001</v>
      </c>
      <c r="G217" s="5">
        <v>6.6</v>
      </c>
      <c r="H217" s="5">
        <v>40000</v>
      </c>
      <c r="I217" s="5">
        <v>100000</v>
      </c>
      <c r="J217" s="5">
        <v>70000</v>
      </c>
      <c r="K217" s="5">
        <v>20000</v>
      </c>
      <c r="L217" s="5">
        <v>37508</v>
      </c>
      <c r="M217" s="5" t="s">
        <v>176</v>
      </c>
      <c r="N217" s="5" t="s">
        <v>435</v>
      </c>
      <c r="O217" s="5" t="s">
        <v>436</v>
      </c>
      <c r="P217" s="5" t="s">
        <v>28</v>
      </c>
      <c r="Q217" s="5" t="s">
        <v>512</v>
      </c>
      <c r="R217" s="5" t="s">
        <v>512</v>
      </c>
      <c r="S217" s="5">
        <v>10000</v>
      </c>
      <c r="T217" s="5">
        <v>0</v>
      </c>
      <c r="U217" s="5">
        <v>27508</v>
      </c>
      <c r="V217" s="5">
        <v>0</v>
      </c>
      <c r="W217" s="5">
        <v>137508</v>
      </c>
      <c r="X217" s="5">
        <v>22.9</v>
      </c>
      <c r="Y217" s="5">
        <v>9</v>
      </c>
      <c r="Z217" s="5">
        <v>6011</v>
      </c>
      <c r="AA217" s="5">
        <v>15232</v>
      </c>
      <c r="AB217" s="5">
        <v>2.5</v>
      </c>
      <c r="AC217" s="5">
        <v>150</v>
      </c>
      <c r="AD217" s="5">
        <v>62054</v>
      </c>
      <c r="AE217" s="5">
        <v>76274</v>
      </c>
      <c r="AF217" s="5">
        <v>25438</v>
      </c>
      <c r="AG217" s="5">
        <v>35770</v>
      </c>
      <c r="AH217" s="5" t="s">
        <v>70</v>
      </c>
    </row>
    <row r="218" spans="1:34" x14ac:dyDescent="0.2">
      <c r="A218" s="5" t="s">
        <v>434</v>
      </c>
      <c r="B218" s="5" t="s">
        <v>280</v>
      </c>
      <c r="C218" s="5" t="s">
        <v>175</v>
      </c>
      <c r="D218" s="5">
        <v>4.2</v>
      </c>
      <c r="E218" s="5">
        <v>2.2000000000000002</v>
      </c>
      <c r="F218" s="5">
        <v>12.6</v>
      </c>
      <c r="G218" s="5">
        <v>6.6</v>
      </c>
      <c r="H218" s="5">
        <v>160000</v>
      </c>
      <c r="I218" s="5">
        <v>150000</v>
      </c>
      <c r="J218" s="5">
        <v>80000</v>
      </c>
      <c r="K218" s="5">
        <v>75090</v>
      </c>
      <c r="L218" s="5">
        <v>50380</v>
      </c>
      <c r="M218" s="5" t="s">
        <v>176</v>
      </c>
      <c r="N218" s="5" t="s">
        <v>435</v>
      </c>
      <c r="O218" s="5" t="s">
        <v>436</v>
      </c>
      <c r="P218" s="5" t="s">
        <v>28</v>
      </c>
      <c r="Q218" s="5" t="s">
        <v>517</v>
      </c>
      <c r="R218" s="5" t="s">
        <v>517</v>
      </c>
      <c r="S218" s="5">
        <v>50380</v>
      </c>
      <c r="T218" s="5">
        <v>0</v>
      </c>
      <c r="U218" s="5">
        <v>0</v>
      </c>
      <c r="V218" s="5">
        <v>0</v>
      </c>
      <c r="W218" s="5">
        <v>200380</v>
      </c>
      <c r="X218" s="5">
        <v>16.899999999999999</v>
      </c>
      <c r="Y218" s="5">
        <v>8.8000000000000007</v>
      </c>
      <c r="Z218" s="5">
        <v>11876</v>
      </c>
      <c r="AA218" s="5">
        <v>22667</v>
      </c>
      <c r="AB218" s="5">
        <v>1.9</v>
      </c>
      <c r="AC218" s="5">
        <v>100</v>
      </c>
      <c r="AD218" s="5">
        <v>59700</v>
      </c>
      <c r="AE218" s="5">
        <v>92000</v>
      </c>
      <c r="AF218" s="5">
        <v>84000</v>
      </c>
      <c r="AG218" s="5">
        <v>162000</v>
      </c>
      <c r="AH218" s="5" t="s">
        <v>70</v>
      </c>
    </row>
    <row r="219" spans="1:34" x14ac:dyDescent="0.2">
      <c r="A219" s="5" t="s">
        <v>468</v>
      </c>
      <c r="B219" s="5" t="s">
        <v>281</v>
      </c>
      <c r="C219" s="5" t="s">
        <v>175</v>
      </c>
      <c r="D219" s="5" t="s">
        <v>451</v>
      </c>
      <c r="E219" s="5">
        <v>0</v>
      </c>
      <c r="F219" s="5" t="s">
        <v>452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 t="s">
        <v>176</v>
      </c>
      <c r="N219" s="5" t="s">
        <v>435</v>
      </c>
      <c r="O219" s="5" t="s">
        <v>436</v>
      </c>
      <c r="P219" s="5" t="s">
        <v>28</v>
      </c>
      <c r="Q219" s="5" t="s">
        <v>470</v>
      </c>
      <c r="R219" s="5" t="s">
        <v>470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 t="s">
        <v>66</v>
      </c>
      <c r="Y219" s="5">
        <v>0</v>
      </c>
      <c r="Z219" s="5">
        <v>0</v>
      </c>
      <c r="AA219" s="5">
        <v>129</v>
      </c>
      <c r="AB219" s="5" t="s">
        <v>82</v>
      </c>
      <c r="AC219" s="5" t="s">
        <v>82</v>
      </c>
      <c r="AD219" s="5">
        <v>580</v>
      </c>
      <c r="AE219" s="5">
        <v>580</v>
      </c>
      <c r="AF219" s="5">
        <v>0</v>
      </c>
      <c r="AG219" s="5">
        <v>4720</v>
      </c>
      <c r="AH219" s="5" t="s">
        <v>70</v>
      </c>
    </row>
    <row r="220" spans="1:34" x14ac:dyDescent="0.2">
      <c r="A220" s="5" t="s">
        <v>501</v>
      </c>
      <c r="B220" s="5" t="s">
        <v>283</v>
      </c>
      <c r="C220" s="5" t="s">
        <v>175</v>
      </c>
      <c r="D220" s="5" t="s">
        <v>451</v>
      </c>
      <c r="E220" s="5" t="s">
        <v>452</v>
      </c>
      <c r="F220" s="5" t="s">
        <v>452</v>
      </c>
      <c r="G220" s="5" t="s">
        <v>452</v>
      </c>
      <c r="H220" s="5">
        <v>0</v>
      </c>
      <c r="I220" s="5">
        <v>0</v>
      </c>
      <c r="J220" s="5">
        <v>0</v>
      </c>
      <c r="K220" s="5">
        <v>50</v>
      </c>
      <c r="L220" s="5">
        <v>0</v>
      </c>
      <c r="M220" s="5" t="s">
        <v>176</v>
      </c>
      <c r="N220" s="5" t="s">
        <v>435</v>
      </c>
      <c r="O220" s="5" t="s">
        <v>436</v>
      </c>
      <c r="P220" s="5" t="s">
        <v>28</v>
      </c>
      <c r="Q220" s="5" t="s">
        <v>556</v>
      </c>
      <c r="R220" s="5" t="s">
        <v>556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 t="s">
        <v>66</v>
      </c>
      <c r="Y220" s="5" t="s">
        <v>66</v>
      </c>
      <c r="Z220" s="5">
        <v>0</v>
      </c>
      <c r="AA220" s="5" t="s">
        <v>66</v>
      </c>
      <c r="AB220" s="5" t="s">
        <v>86</v>
      </c>
      <c r="AC220" s="5" t="s">
        <v>86</v>
      </c>
      <c r="AD220" s="5" t="s">
        <v>66</v>
      </c>
      <c r="AE220" s="5" t="s">
        <v>66</v>
      </c>
      <c r="AF220" s="5" t="s">
        <v>66</v>
      </c>
      <c r="AG220" s="5" t="s">
        <v>66</v>
      </c>
      <c r="AH220" s="5" t="s">
        <v>70</v>
      </c>
    </row>
    <row r="221" spans="1:34" x14ac:dyDescent="0.2">
      <c r="A221" s="5" t="s">
        <v>434</v>
      </c>
      <c r="B221" s="5" t="s">
        <v>284</v>
      </c>
      <c r="C221" s="5" t="s">
        <v>175</v>
      </c>
      <c r="D221" s="5">
        <v>8.1999999999999993</v>
      </c>
      <c r="E221" s="5">
        <v>0.8</v>
      </c>
      <c r="F221" s="5">
        <v>356</v>
      </c>
      <c r="G221" s="5">
        <v>33.799999999999997</v>
      </c>
      <c r="H221" s="5">
        <v>90000</v>
      </c>
      <c r="I221" s="5">
        <v>115000</v>
      </c>
      <c r="J221" s="5">
        <v>85000</v>
      </c>
      <c r="K221" s="5">
        <v>7450</v>
      </c>
      <c r="L221" s="5">
        <v>2658</v>
      </c>
      <c r="M221" s="5" t="s">
        <v>176</v>
      </c>
      <c r="N221" s="5" t="s">
        <v>441</v>
      </c>
      <c r="O221" s="5" t="s">
        <v>436</v>
      </c>
      <c r="P221" s="5" t="s">
        <v>28</v>
      </c>
      <c r="Q221" s="5" t="s">
        <v>557</v>
      </c>
      <c r="R221" s="5" t="s">
        <v>557</v>
      </c>
      <c r="S221" s="5">
        <v>0</v>
      </c>
      <c r="T221" s="5">
        <v>0</v>
      </c>
      <c r="U221" s="5">
        <v>2658</v>
      </c>
      <c r="V221" s="5">
        <v>0</v>
      </c>
      <c r="W221" s="5">
        <v>117658</v>
      </c>
      <c r="X221" s="5">
        <v>364.3</v>
      </c>
      <c r="Y221" s="5">
        <v>34.6</v>
      </c>
      <c r="Z221" s="5">
        <v>323</v>
      </c>
      <c r="AA221" s="5">
        <v>3398</v>
      </c>
      <c r="AB221" s="5">
        <v>10.5</v>
      </c>
      <c r="AC221" s="5">
        <v>150</v>
      </c>
      <c r="AD221" s="5">
        <v>2522</v>
      </c>
      <c r="AE221" s="5">
        <v>24020</v>
      </c>
      <c r="AF221" s="5">
        <v>4820</v>
      </c>
      <c r="AG221" s="5">
        <v>4000</v>
      </c>
      <c r="AH221" s="5" t="s">
        <v>70</v>
      </c>
    </row>
    <row r="222" spans="1:34" x14ac:dyDescent="0.2">
      <c r="A222" s="5" t="s">
        <v>468</v>
      </c>
      <c r="B222" s="5" t="s">
        <v>285</v>
      </c>
      <c r="C222" s="5" t="s">
        <v>175</v>
      </c>
      <c r="D222" s="5" t="s">
        <v>451</v>
      </c>
      <c r="E222" s="5">
        <v>0</v>
      </c>
      <c r="F222" s="5" t="s">
        <v>452</v>
      </c>
      <c r="G222" s="5">
        <v>708.3</v>
      </c>
      <c r="H222" s="5">
        <v>2500</v>
      </c>
      <c r="I222" s="5">
        <v>42500</v>
      </c>
      <c r="J222" s="5">
        <v>2500</v>
      </c>
      <c r="K222" s="5">
        <v>0</v>
      </c>
      <c r="L222" s="5">
        <v>0</v>
      </c>
      <c r="M222" s="5" t="s">
        <v>176</v>
      </c>
      <c r="N222" s="5" t="s">
        <v>441</v>
      </c>
      <c r="O222" s="5" t="s">
        <v>436</v>
      </c>
      <c r="P222" s="5" t="s">
        <v>28</v>
      </c>
      <c r="Q222" s="5" t="s">
        <v>557</v>
      </c>
      <c r="R222" s="5" t="s">
        <v>557</v>
      </c>
      <c r="S222" s="5">
        <v>0</v>
      </c>
      <c r="T222" s="5">
        <v>0</v>
      </c>
      <c r="U222" s="5">
        <v>0</v>
      </c>
      <c r="V222" s="5">
        <v>0</v>
      </c>
      <c r="W222" s="5">
        <v>42500</v>
      </c>
      <c r="X222" s="5" t="s">
        <v>66</v>
      </c>
      <c r="Y222" s="5">
        <v>708.3</v>
      </c>
      <c r="Z222" s="5">
        <v>0</v>
      </c>
      <c r="AA222" s="5">
        <v>60</v>
      </c>
      <c r="AB222" s="5" t="s">
        <v>82</v>
      </c>
      <c r="AC222" s="5" t="s">
        <v>82</v>
      </c>
      <c r="AD222" s="5">
        <v>480</v>
      </c>
      <c r="AE222" s="5">
        <v>384</v>
      </c>
      <c r="AF222" s="5">
        <v>0</v>
      </c>
      <c r="AG222" s="5">
        <v>0</v>
      </c>
      <c r="AH222" s="5" t="s">
        <v>70</v>
      </c>
    </row>
    <row r="223" spans="1:34" x14ac:dyDescent="0.2">
      <c r="A223" s="5" t="s">
        <v>434</v>
      </c>
      <c r="B223" s="5" t="s">
        <v>286</v>
      </c>
      <c r="C223" s="5" t="s">
        <v>175</v>
      </c>
      <c r="D223" s="5">
        <v>10.3</v>
      </c>
      <c r="E223" s="5">
        <v>5.6</v>
      </c>
      <c r="F223" s="5">
        <v>19.899999999999999</v>
      </c>
      <c r="G223" s="5">
        <v>10.8</v>
      </c>
      <c r="H223" s="5">
        <v>16000</v>
      </c>
      <c r="I223" s="5">
        <v>12000</v>
      </c>
      <c r="J223" s="5">
        <v>8000</v>
      </c>
      <c r="K223" s="5">
        <v>5240</v>
      </c>
      <c r="L223" s="5">
        <v>6240</v>
      </c>
      <c r="M223" s="5" t="s">
        <v>176</v>
      </c>
      <c r="N223" s="5" t="s">
        <v>435</v>
      </c>
      <c r="O223" s="5" t="s">
        <v>436</v>
      </c>
      <c r="P223" s="5" t="s">
        <v>28</v>
      </c>
      <c r="Q223" s="5" t="s">
        <v>462</v>
      </c>
      <c r="R223" s="5" t="s">
        <v>462</v>
      </c>
      <c r="S223" s="5">
        <v>6240</v>
      </c>
      <c r="T223" s="5">
        <v>0</v>
      </c>
      <c r="U223" s="5">
        <v>0</v>
      </c>
      <c r="V223" s="5">
        <v>0</v>
      </c>
      <c r="W223" s="5">
        <v>18240</v>
      </c>
      <c r="X223" s="5">
        <v>30.2</v>
      </c>
      <c r="Y223" s="5">
        <v>16.399999999999999</v>
      </c>
      <c r="Z223" s="5">
        <v>603</v>
      </c>
      <c r="AA223" s="5">
        <v>1111</v>
      </c>
      <c r="AB223" s="5">
        <v>1.8</v>
      </c>
      <c r="AC223" s="5">
        <v>100</v>
      </c>
      <c r="AD223" s="5">
        <v>7200</v>
      </c>
      <c r="AE223" s="5">
        <v>4000</v>
      </c>
      <c r="AF223" s="5">
        <v>4000</v>
      </c>
      <c r="AG223" s="5">
        <v>6000</v>
      </c>
      <c r="AH223" s="5" t="s">
        <v>70</v>
      </c>
    </row>
    <row r="224" spans="1:34" x14ac:dyDescent="0.2">
      <c r="A224" s="5" t="s">
        <v>450</v>
      </c>
      <c r="B224" s="5" t="s">
        <v>287</v>
      </c>
      <c r="C224" s="5" t="s">
        <v>175</v>
      </c>
      <c r="D224" s="5" t="s">
        <v>451</v>
      </c>
      <c r="E224" s="5" t="s">
        <v>452</v>
      </c>
      <c r="F224" s="5" t="s">
        <v>452</v>
      </c>
      <c r="G224" s="5" t="s">
        <v>452</v>
      </c>
      <c r="H224" s="5">
        <v>2500</v>
      </c>
      <c r="I224" s="5">
        <v>0</v>
      </c>
      <c r="J224" s="5">
        <v>0</v>
      </c>
      <c r="K224" s="5">
        <v>0</v>
      </c>
      <c r="L224" s="5">
        <v>2500</v>
      </c>
      <c r="M224" s="5" t="s">
        <v>176</v>
      </c>
      <c r="N224" s="5" t="s">
        <v>441</v>
      </c>
      <c r="O224" s="5" t="s">
        <v>436</v>
      </c>
      <c r="P224" s="5" t="s">
        <v>28</v>
      </c>
      <c r="Q224" s="5" t="s">
        <v>540</v>
      </c>
      <c r="R224" s="5" t="s">
        <v>540</v>
      </c>
      <c r="S224" s="5">
        <v>2500</v>
      </c>
      <c r="T224" s="5">
        <v>0</v>
      </c>
      <c r="U224" s="5">
        <v>0</v>
      </c>
      <c r="V224" s="5">
        <v>0</v>
      </c>
      <c r="W224" s="5">
        <v>2500</v>
      </c>
      <c r="X224" s="5" t="s">
        <v>66</v>
      </c>
      <c r="Y224" s="5" t="s">
        <v>66</v>
      </c>
      <c r="Z224" s="5">
        <v>0</v>
      </c>
      <c r="AA224" s="5" t="s">
        <v>66</v>
      </c>
      <c r="AB224" s="5" t="s">
        <v>86</v>
      </c>
      <c r="AC224" s="5" t="s">
        <v>86</v>
      </c>
      <c r="AD224" s="5" t="s">
        <v>66</v>
      </c>
      <c r="AE224" s="5" t="s">
        <v>66</v>
      </c>
      <c r="AF224" s="5" t="s">
        <v>66</v>
      </c>
      <c r="AG224" s="5" t="s">
        <v>66</v>
      </c>
      <c r="AH224" s="5" t="s">
        <v>70</v>
      </c>
    </row>
    <row r="225" spans="1:34" x14ac:dyDescent="0.2">
      <c r="A225" s="5" t="s">
        <v>434</v>
      </c>
      <c r="B225" s="5" t="s">
        <v>288</v>
      </c>
      <c r="C225" s="5" t="s">
        <v>175</v>
      </c>
      <c r="D225" s="5">
        <v>13.3</v>
      </c>
      <c r="E225" s="5">
        <v>2.2000000000000002</v>
      </c>
      <c r="F225" s="5">
        <v>48.4</v>
      </c>
      <c r="G225" s="5">
        <v>8.1999999999999993</v>
      </c>
      <c r="H225" s="5">
        <v>200000</v>
      </c>
      <c r="I225" s="5">
        <v>310000</v>
      </c>
      <c r="J225" s="5">
        <v>90000</v>
      </c>
      <c r="K225" s="5">
        <v>142400</v>
      </c>
      <c r="L225" s="5">
        <v>84900</v>
      </c>
      <c r="M225" s="5" t="s">
        <v>176</v>
      </c>
      <c r="N225" s="5" t="s">
        <v>435</v>
      </c>
      <c r="O225" s="5" t="s">
        <v>436</v>
      </c>
      <c r="P225" s="5" t="s">
        <v>28</v>
      </c>
      <c r="Q225" s="5" t="s">
        <v>438</v>
      </c>
      <c r="R225" s="5" t="s">
        <v>438</v>
      </c>
      <c r="S225" s="5">
        <v>84900</v>
      </c>
      <c r="T225" s="5">
        <v>0</v>
      </c>
      <c r="U225" s="5">
        <v>0</v>
      </c>
      <c r="V225" s="5">
        <v>0</v>
      </c>
      <c r="W225" s="5">
        <v>394900</v>
      </c>
      <c r="X225" s="5">
        <v>61.7</v>
      </c>
      <c r="Y225" s="5">
        <v>10.4</v>
      </c>
      <c r="Z225" s="5">
        <v>6400</v>
      </c>
      <c r="AA225" s="5">
        <v>37809</v>
      </c>
      <c r="AB225" s="5">
        <v>5.9</v>
      </c>
      <c r="AC225" s="5">
        <v>150</v>
      </c>
      <c r="AD225" s="5">
        <v>228506</v>
      </c>
      <c r="AE225" s="5">
        <v>83832</v>
      </c>
      <c r="AF225" s="5">
        <v>75936</v>
      </c>
      <c r="AG225" s="5">
        <v>146760</v>
      </c>
      <c r="AH225" s="5" t="s">
        <v>70</v>
      </c>
    </row>
    <row r="226" spans="1:34" x14ac:dyDescent="0.2">
      <c r="A226" s="5" t="s">
        <v>434</v>
      </c>
      <c r="B226" s="5" t="s">
        <v>291</v>
      </c>
      <c r="C226" s="5" t="s">
        <v>175</v>
      </c>
      <c r="D226" s="5">
        <v>2.2999999999999998</v>
      </c>
      <c r="E226" s="5">
        <v>0.8</v>
      </c>
      <c r="F226" s="5">
        <v>37.299999999999997</v>
      </c>
      <c r="G226" s="5">
        <v>12</v>
      </c>
      <c r="H226" s="5">
        <v>800000</v>
      </c>
      <c r="I226" s="5">
        <v>800000</v>
      </c>
      <c r="J226" s="5">
        <v>600000</v>
      </c>
      <c r="K226" s="5">
        <v>250</v>
      </c>
      <c r="L226" s="5">
        <v>50250</v>
      </c>
      <c r="M226" s="5" t="s">
        <v>176</v>
      </c>
      <c r="N226" s="5" t="s">
        <v>435</v>
      </c>
      <c r="O226" s="5" t="s">
        <v>436</v>
      </c>
      <c r="P226" s="5" t="s">
        <v>28</v>
      </c>
      <c r="Q226" s="5" t="s">
        <v>439</v>
      </c>
      <c r="R226" s="5" t="s">
        <v>439</v>
      </c>
      <c r="S226" s="5">
        <v>50250</v>
      </c>
      <c r="T226" s="5">
        <v>0</v>
      </c>
      <c r="U226" s="5">
        <v>0</v>
      </c>
      <c r="V226" s="5">
        <v>0</v>
      </c>
      <c r="W226" s="5">
        <v>850250</v>
      </c>
      <c r="X226" s="5">
        <v>39.6</v>
      </c>
      <c r="Y226" s="5">
        <v>12.7</v>
      </c>
      <c r="Z226" s="5">
        <v>21460</v>
      </c>
      <c r="AA226" s="5">
        <v>66697</v>
      </c>
      <c r="AB226" s="5">
        <v>3.1</v>
      </c>
      <c r="AC226" s="5">
        <v>150</v>
      </c>
      <c r="AD226" s="5">
        <v>126136</v>
      </c>
      <c r="AE226" s="5">
        <v>338232</v>
      </c>
      <c r="AF226" s="5">
        <v>200600</v>
      </c>
      <c r="AG226" s="5">
        <v>421400</v>
      </c>
      <c r="AH226" s="5" t="s">
        <v>70</v>
      </c>
    </row>
    <row r="227" spans="1:34" x14ac:dyDescent="0.2">
      <c r="A227" s="5" t="s">
        <v>434</v>
      </c>
      <c r="B227" s="5" t="s">
        <v>292</v>
      </c>
      <c r="C227" s="5" t="s">
        <v>175</v>
      </c>
      <c r="D227" s="5">
        <v>8.3000000000000007</v>
      </c>
      <c r="E227" s="5">
        <v>6.2</v>
      </c>
      <c r="F227" s="5">
        <v>28</v>
      </c>
      <c r="G227" s="5">
        <v>21</v>
      </c>
      <c r="H227" s="5">
        <v>3200000</v>
      </c>
      <c r="I227" s="5">
        <v>4400000</v>
      </c>
      <c r="J227" s="5">
        <v>1900000</v>
      </c>
      <c r="K227" s="5">
        <v>2042724</v>
      </c>
      <c r="L227" s="5">
        <v>1308515</v>
      </c>
      <c r="M227" s="5" t="s">
        <v>176</v>
      </c>
      <c r="N227" s="5" t="s">
        <v>435</v>
      </c>
      <c r="O227" s="5" t="s">
        <v>436</v>
      </c>
      <c r="P227" s="5" t="s">
        <v>28</v>
      </c>
      <c r="Q227" s="5" t="s">
        <v>541</v>
      </c>
      <c r="R227" s="5" t="s">
        <v>541</v>
      </c>
      <c r="S227" s="5">
        <v>999400</v>
      </c>
      <c r="T227" s="5">
        <v>0</v>
      </c>
      <c r="U227" s="5">
        <v>309115</v>
      </c>
      <c r="V227" s="5">
        <v>0</v>
      </c>
      <c r="W227" s="5">
        <v>5708515</v>
      </c>
      <c r="X227" s="5">
        <v>36.4</v>
      </c>
      <c r="Y227" s="5">
        <v>27.2</v>
      </c>
      <c r="Z227" s="5">
        <v>156988</v>
      </c>
      <c r="AA227" s="5">
        <v>209708</v>
      </c>
      <c r="AB227" s="5">
        <v>1.3</v>
      </c>
      <c r="AC227" s="5">
        <v>100</v>
      </c>
      <c r="AD227" s="5">
        <v>613870</v>
      </c>
      <c r="AE227" s="5">
        <v>838900</v>
      </c>
      <c r="AF227" s="5">
        <v>678000</v>
      </c>
      <c r="AG227" s="5">
        <v>802000</v>
      </c>
      <c r="AH227" s="5" t="s">
        <v>70</v>
      </c>
    </row>
    <row r="228" spans="1:34" x14ac:dyDescent="0.2">
      <c r="A228" s="5" t="s">
        <v>501</v>
      </c>
      <c r="B228" s="5" t="s">
        <v>293</v>
      </c>
      <c r="C228" s="5" t="s">
        <v>175</v>
      </c>
      <c r="D228" s="5" t="s">
        <v>451</v>
      </c>
      <c r="E228" s="5" t="s">
        <v>452</v>
      </c>
      <c r="F228" s="5" t="s">
        <v>452</v>
      </c>
      <c r="G228" s="5" t="s">
        <v>452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 t="s">
        <v>176</v>
      </c>
      <c r="N228" s="5" t="s">
        <v>435</v>
      </c>
      <c r="O228" s="5" t="s">
        <v>436</v>
      </c>
      <c r="P228" s="5" t="s">
        <v>28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 t="s">
        <v>66</v>
      </c>
      <c r="Y228" s="5" t="s">
        <v>66</v>
      </c>
      <c r="Z228" s="5">
        <v>0</v>
      </c>
      <c r="AA228" s="5" t="s">
        <v>66</v>
      </c>
      <c r="AB228" s="5" t="s">
        <v>86</v>
      </c>
      <c r="AC228" s="5" t="s">
        <v>86</v>
      </c>
      <c r="AD228" s="5" t="s">
        <v>66</v>
      </c>
      <c r="AE228" s="5" t="s">
        <v>66</v>
      </c>
      <c r="AF228" s="5" t="s">
        <v>66</v>
      </c>
      <c r="AG228" s="5" t="s">
        <v>66</v>
      </c>
      <c r="AH228" s="5" t="s">
        <v>70</v>
      </c>
    </row>
    <row r="229" spans="1:34" x14ac:dyDescent="0.2">
      <c r="A229" s="5" t="s">
        <v>501</v>
      </c>
      <c r="B229" s="5" t="s">
        <v>294</v>
      </c>
      <c r="C229" s="5" t="s">
        <v>175</v>
      </c>
      <c r="D229" s="5" t="s">
        <v>451</v>
      </c>
      <c r="E229" s="5" t="s">
        <v>452</v>
      </c>
      <c r="F229" s="5" t="s">
        <v>452</v>
      </c>
      <c r="G229" s="5" t="s">
        <v>452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 t="s">
        <v>176</v>
      </c>
      <c r="N229" s="5" t="s">
        <v>435</v>
      </c>
      <c r="O229" s="5" t="s">
        <v>436</v>
      </c>
      <c r="P229" s="5" t="s">
        <v>28</v>
      </c>
      <c r="Q229" s="5" t="s">
        <v>461</v>
      </c>
      <c r="R229" s="5" t="s">
        <v>461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 t="s">
        <v>66</v>
      </c>
      <c r="Y229" s="5" t="s">
        <v>66</v>
      </c>
      <c r="Z229" s="5">
        <v>0</v>
      </c>
      <c r="AA229" s="5">
        <v>0</v>
      </c>
      <c r="AB229" s="5" t="s">
        <v>86</v>
      </c>
      <c r="AC229" s="5" t="s">
        <v>86</v>
      </c>
      <c r="AD229" s="5">
        <v>0</v>
      </c>
      <c r="AE229" s="5">
        <v>0</v>
      </c>
      <c r="AF229" s="5">
        <v>0</v>
      </c>
      <c r="AG229" s="5">
        <v>0</v>
      </c>
      <c r="AH229" s="5" t="s">
        <v>70</v>
      </c>
    </row>
    <row r="230" spans="1:34" x14ac:dyDescent="0.2">
      <c r="A230" s="5" t="s">
        <v>501</v>
      </c>
      <c r="B230" s="5" t="s">
        <v>295</v>
      </c>
      <c r="C230" s="5" t="s">
        <v>175</v>
      </c>
      <c r="D230" s="5" t="s">
        <v>451</v>
      </c>
      <c r="E230" s="5" t="s">
        <v>452</v>
      </c>
      <c r="F230" s="5" t="s">
        <v>452</v>
      </c>
      <c r="G230" s="5" t="s">
        <v>452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 t="s">
        <v>176</v>
      </c>
      <c r="N230" s="5" t="s">
        <v>435</v>
      </c>
      <c r="O230" s="5" t="s">
        <v>436</v>
      </c>
      <c r="P230" s="5" t="s">
        <v>28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 t="s">
        <v>66</v>
      </c>
      <c r="Y230" s="5" t="s">
        <v>66</v>
      </c>
      <c r="Z230" s="5">
        <v>0</v>
      </c>
      <c r="AA230" s="5" t="s">
        <v>66</v>
      </c>
      <c r="AB230" s="5" t="s">
        <v>86</v>
      </c>
      <c r="AC230" s="5" t="s">
        <v>86</v>
      </c>
      <c r="AD230" s="5" t="s">
        <v>66</v>
      </c>
      <c r="AE230" s="5" t="s">
        <v>66</v>
      </c>
      <c r="AF230" s="5" t="s">
        <v>66</v>
      </c>
      <c r="AG230" s="5" t="s">
        <v>66</v>
      </c>
      <c r="AH230" s="5" t="s">
        <v>70</v>
      </c>
    </row>
    <row r="231" spans="1:34" x14ac:dyDescent="0.2">
      <c r="A231" s="5" t="s">
        <v>501</v>
      </c>
      <c r="B231" s="5" t="s">
        <v>298</v>
      </c>
      <c r="C231" s="5" t="s">
        <v>175</v>
      </c>
      <c r="D231" s="5" t="s">
        <v>451</v>
      </c>
      <c r="E231" s="5" t="s">
        <v>452</v>
      </c>
      <c r="F231" s="5" t="s">
        <v>452</v>
      </c>
      <c r="G231" s="5" t="s">
        <v>452</v>
      </c>
      <c r="H231" s="5" t="s">
        <v>66</v>
      </c>
      <c r="I231" s="5">
        <v>0</v>
      </c>
      <c r="J231" s="5">
        <v>0</v>
      </c>
      <c r="K231" s="5" t="s">
        <v>66</v>
      </c>
      <c r="L231" s="5">
        <v>0</v>
      </c>
      <c r="M231" s="5" t="s">
        <v>176</v>
      </c>
      <c r="N231" s="5" t="s">
        <v>66</v>
      </c>
      <c r="O231" s="5" t="s">
        <v>66</v>
      </c>
      <c r="P231" s="5" t="s">
        <v>66</v>
      </c>
      <c r="Q231" s="5" t="s">
        <v>66</v>
      </c>
      <c r="R231" s="5" t="s">
        <v>66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 t="s">
        <v>66</v>
      </c>
      <c r="Y231" s="5" t="s">
        <v>66</v>
      </c>
      <c r="Z231" s="5">
        <v>0</v>
      </c>
      <c r="AA231" s="5" t="s">
        <v>66</v>
      </c>
      <c r="AB231" s="5" t="s">
        <v>86</v>
      </c>
      <c r="AC231" s="5" t="s">
        <v>86</v>
      </c>
      <c r="AD231" s="5" t="s">
        <v>66</v>
      </c>
      <c r="AE231" s="5" t="s">
        <v>66</v>
      </c>
      <c r="AF231" s="5" t="s">
        <v>66</v>
      </c>
      <c r="AG231" s="5" t="s">
        <v>66</v>
      </c>
      <c r="AH231" s="5" t="s">
        <v>70</v>
      </c>
    </row>
    <row r="232" spans="1:34" x14ac:dyDescent="0.2">
      <c r="A232" s="5" t="s">
        <v>434</v>
      </c>
      <c r="B232" s="5" t="s">
        <v>299</v>
      </c>
      <c r="C232" s="5" t="s">
        <v>175</v>
      </c>
      <c r="D232" s="5">
        <v>8.5</v>
      </c>
      <c r="E232" s="5">
        <v>5.0999999999999996</v>
      </c>
      <c r="F232" s="5">
        <v>11.6</v>
      </c>
      <c r="G232" s="5">
        <v>6.9</v>
      </c>
      <c r="H232" s="5">
        <v>230000</v>
      </c>
      <c r="I232" s="5">
        <v>170000</v>
      </c>
      <c r="J232" s="5">
        <v>110000</v>
      </c>
      <c r="K232" s="5">
        <v>235000</v>
      </c>
      <c r="L232" s="5">
        <v>125000</v>
      </c>
      <c r="M232" s="5" t="s">
        <v>176</v>
      </c>
      <c r="N232" s="5" t="s">
        <v>435</v>
      </c>
      <c r="O232" s="5" t="s">
        <v>436</v>
      </c>
      <c r="P232" s="5" t="s">
        <v>28</v>
      </c>
      <c r="Q232" s="5" t="s">
        <v>438</v>
      </c>
      <c r="R232" s="5" t="s">
        <v>438</v>
      </c>
      <c r="S232" s="5">
        <v>60000</v>
      </c>
      <c r="T232" s="5">
        <v>0</v>
      </c>
      <c r="U232" s="5">
        <v>65000</v>
      </c>
      <c r="V232" s="5">
        <v>0</v>
      </c>
      <c r="W232" s="5">
        <v>295000</v>
      </c>
      <c r="X232" s="5">
        <v>20</v>
      </c>
      <c r="Y232" s="5">
        <v>12</v>
      </c>
      <c r="Z232" s="5">
        <v>14716</v>
      </c>
      <c r="AA232" s="5">
        <v>24585</v>
      </c>
      <c r="AB232" s="5">
        <v>1.7</v>
      </c>
      <c r="AC232" s="5">
        <v>100</v>
      </c>
      <c r="AD232" s="5">
        <v>137256</v>
      </c>
      <c r="AE232" s="5">
        <v>146440</v>
      </c>
      <c r="AF232" s="5">
        <v>10820</v>
      </c>
      <c r="AG232" s="5">
        <v>94340</v>
      </c>
      <c r="AH232" s="5" t="s">
        <v>70</v>
      </c>
    </row>
    <row r="233" spans="1:34" x14ac:dyDescent="0.2">
      <c r="A233" s="5" t="s">
        <v>450</v>
      </c>
      <c r="B233" s="5" t="s">
        <v>301</v>
      </c>
      <c r="C233" s="5" t="s">
        <v>175</v>
      </c>
      <c r="D233" s="5" t="s">
        <v>451</v>
      </c>
      <c r="E233" s="5" t="s">
        <v>452</v>
      </c>
      <c r="F233" s="5" t="s">
        <v>452</v>
      </c>
      <c r="G233" s="5" t="s">
        <v>452</v>
      </c>
      <c r="H233" s="5" t="s">
        <v>66</v>
      </c>
      <c r="I233" s="5">
        <v>0</v>
      </c>
      <c r="J233" s="5">
        <v>0</v>
      </c>
      <c r="K233" s="5" t="s">
        <v>66</v>
      </c>
      <c r="L233" s="5">
        <v>50</v>
      </c>
      <c r="M233" s="5" t="s">
        <v>176</v>
      </c>
      <c r="N233" s="5" t="s">
        <v>66</v>
      </c>
      <c r="O233" s="5" t="s">
        <v>66</v>
      </c>
      <c r="P233" s="5" t="s">
        <v>66</v>
      </c>
      <c r="Q233" s="5" t="s">
        <v>66</v>
      </c>
      <c r="R233" s="5" t="s">
        <v>66</v>
      </c>
      <c r="S233" s="5">
        <v>50</v>
      </c>
      <c r="T233" s="5">
        <v>0</v>
      </c>
      <c r="U233" s="5">
        <v>0</v>
      </c>
      <c r="V233" s="5">
        <v>0</v>
      </c>
      <c r="W233" s="5">
        <v>50</v>
      </c>
      <c r="X233" s="5" t="s">
        <v>66</v>
      </c>
      <c r="Y233" s="5" t="s">
        <v>66</v>
      </c>
      <c r="Z233" s="5">
        <v>0</v>
      </c>
      <c r="AA233" s="5" t="s">
        <v>66</v>
      </c>
      <c r="AB233" s="5" t="s">
        <v>86</v>
      </c>
      <c r="AC233" s="5" t="s">
        <v>86</v>
      </c>
      <c r="AD233" s="5" t="s">
        <v>66</v>
      </c>
      <c r="AE233" s="5" t="s">
        <v>66</v>
      </c>
      <c r="AF233" s="5" t="s">
        <v>66</v>
      </c>
      <c r="AG233" s="5" t="s">
        <v>66</v>
      </c>
      <c r="AH233" s="5" t="s">
        <v>70</v>
      </c>
    </row>
    <row r="234" spans="1:34" x14ac:dyDescent="0.2">
      <c r="A234" s="5" t="s">
        <v>434</v>
      </c>
      <c r="B234" s="5" t="s">
        <v>302</v>
      </c>
      <c r="C234" s="5" t="s">
        <v>175</v>
      </c>
      <c r="D234" s="5">
        <v>8.6</v>
      </c>
      <c r="E234" s="5">
        <v>6.3</v>
      </c>
      <c r="F234" s="5">
        <v>14.3</v>
      </c>
      <c r="G234" s="5">
        <v>10.5</v>
      </c>
      <c r="H234" s="5">
        <v>15000</v>
      </c>
      <c r="I234" s="5">
        <v>15000</v>
      </c>
      <c r="J234" s="5">
        <v>10000</v>
      </c>
      <c r="K234" s="5">
        <v>12500</v>
      </c>
      <c r="L234" s="5">
        <v>9095</v>
      </c>
      <c r="M234" s="5" t="s">
        <v>176</v>
      </c>
      <c r="N234" s="5" t="s">
        <v>435</v>
      </c>
      <c r="O234" s="5" t="s">
        <v>436</v>
      </c>
      <c r="P234" s="5" t="s">
        <v>28</v>
      </c>
      <c r="Q234" s="5" t="s">
        <v>459</v>
      </c>
      <c r="R234" s="5" t="s">
        <v>459</v>
      </c>
      <c r="S234" s="5">
        <v>7500</v>
      </c>
      <c r="T234" s="5">
        <v>0</v>
      </c>
      <c r="U234" s="5">
        <v>1595</v>
      </c>
      <c r="V234" s="5">
        <v>0</v>
      </c>
      <c r="W234" s="5">
        <v>24095</v>
      </c>
      <c r="X234" s="5">
        <v>22.9</v>
      </c>
      <c r="Y234" s="5">
        <v>16.8</v>
      </c>
      <c r="Z234" s="5">
        <v>1052</v>
      </c>
      <c r="AA234" s="5">
        <v>1435</v>
      </c>
      <c r="AB234" s="5">
        <v>1.4</v>
      </c>
      <c r="AC234" s="5">
        <v>100</v>
      </c>
      <c r="AD234" s="5">
        <v>5466</v>
      </c>
      <c r="AE234" s="5">
        <v>5068</v>
      </c>
      <c r="AF234" s="5">
        <v>4654</v>
      </c>
      <c r="AG234" s="5">
        <v>14868</v>
      </c>
      <c r="AH234" s="5" t="s">
        <v>70</v>
      </c>
    </row>
    <row r="235" spans="1:34" x14ac:dyDescent="0.2">
      <c r="A235" s="5" t="s">
        <v>434</v>
      </c>
      <c r="B235" s="5" t="s">
        <v>303</v>
      </c>
      <c r="C235" s="5" t="s">
        <v>175</v>
      </c>
      <c r="D235" s="5">
        <v>0</v>
      </c>
      <c r="E235" s="5">
        <v>0</v>
      </c>
      <c r="F235" s="5">
        <v>416.7</v>
      </c>
      <c r="G235" s="5">
        <v>102</v>
      </c>
      <c r="H235" s="5">
        <v>10000</v>
      </c>
      <c r="I235" s="5">
        <v>10000</v>
      </c>
      <c r="J235" s="5">
        <v>10000</v>
      </c>
      <c r="K235" s="5">
        <v>0</v>
      </c>
      <c r="L235" s="5">
        <v>0</v>
      </c>
      <c r="M235" s="5" t="s">
        <v>176</v>
      </c>
      <c r="N235" s="5" t="s">
        <v>435</v>
      </c>
      <c r="O235" s="5" t="s">
        <v>436</v>
      </c>
      <c r="P235" s="5" t="s">
        <v>28</v>
      </c>
      <c r="Q235" s="5" t="s">
        <v>557</v>
      </c>
      <c r="R235" s="5" t="s">
        <v>557</v>
      </c>
      <c r="S235" s="5">
        <v>0</v>
      </c>
      <c r="T235" s="5">
        <v>0</v>
      </c>
      <c r="U235" s="5">
        <v>0</v>
      </c>
      <c r="V235" s="5">
        <v>0</v>
      </c>
      <c r="W235" s="5">
        <v>10000</v>
      </c>
      <c r="X235" s="5">
        <v>416.7</v>
      </c>
      <c r="Y235" s="5">
        <v>102</v>
      </c>
      <c r="Z235" s="5">
        <v>24</v>
      </c>
      <c r="AA235" s="5">
        <v>98</v>
      </c>
      <c r="AB235" s="5">
        <v>4.0999999999999996</v>
      </c>
      <c r="AC235" s="5">
        <v>150</v>
      </c>
      <c r="AD235" s="5">
        <v>0</v>
      </c>
      <c r="AE235" s="5">
        <v>0</v>
      </c>
      <c r="AF235" s="5">
        <v>880</v>
      </c>
      <c r="AG235" s="5">
        <v>3000</v>
      </c>
      <c r="AH235" s="5" t="s">
        <v>70</v>
      </c>
    </row>
    <row r="236" spans="1:34" x14ac:dyDescent="0.2">
      <c r="A236" s="5" t="s">
        <v>434</v>
      </c>
      <c r="B236" s="5" t="s">
        <v>306</v>
      </c>
      <c r="C236" s="5" t="s">
        <v>175</v>
      </c>
      <c r="D236" s="5">
        <v>0</v>
      </c>
      <c r="E236" s="5">
        <v>0</v>
      </c>
      <c r="F236" s="5">
        <v>18.5</v>
      </c>
      <c r="G236" s="5">
        <v>6.2</v>
      </c>
      <c r="H236" s="5">
        <v>10000</v>
      </c>
      <c r="I236" s="5">
        <v>5000</v>
      </c>
      <c r="J236" s="5">
        <v>5000</v>
      </c>
      <c r="K236" s="5">
        <v>0</v>
      </c>
      <c r="L236" s="5">
        <v>0</v>
      </c>
      <c r="M236" s="5" t="s">
        <v>176</v>
      </c>
      <c r="N236" s="5" t="s">
        <v>435</v>
      </c>
      <c r="O236" s="5" t="s">
        <v>436</v>
      </c>
      <c r="P236" s="5" t="s">
        <v>28</v>
      </c>
      <c r="Q236" s="5" t="s">
        <v>550</v>
      </c>
      <c r="R236" s="5" t="s">
        <v>550</v>
      </c>
      <c r="S236" s="5">
        <v>0</v>
      </c>
      <c r="T236" s="5">
        <v>0</v>
      </c>
      <c r="U236" s="5">
        <v>0</v>
      </c>
      <c r="V236" s="5">
        <v>0</v>
      </c>
      <c r="W236" s="5">
        <v>5000</v>
      </c>
      <c r="X236" s="5">
        <v>18.5</v>
      </c>
      <c r="Y236" s="5">
        <v>6.2</v>
      </c>
      <c r="Z236" s="5">
        <v>271</v>
      </c>
      <c r="AA236" s="5">
        <v>809</v>
      </c>
      <c r="AB236" s="5">
        <v>3</v>
      </c>
      <c r="AC236" s="5">
        <v>150</v>
      </c>
      <c r="AD236" s="5">
        <v>5360</v>
      </c>
      <c r="AE236" s="5">
        <v>3920</v>
      </c>
      <c r="AF236" s="5">
        <v>0</v>
      </c>
      <c r="AG236" s="5">
        <v>1680</v>
      </c>
      <c r="AH236" s="5" t="s">
        <v>70</v>
      </c>
    </row>
    <row r="237" spans="1:34" x14ac:dyDescent="0.2">
      <c r="A237" s="5" t="s">
        <v>434</v>
      </c>
      <c r="B237" s="5" t="s">
        <v>307</v>
      </c>
      <c r="C237" s="5" t="s">
        <v>175</v>
      </c>
      <c r="D237" s="5">
        <v>438.2</v>
      </c>
      <c r="E237" s="5">
        <v>19.5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11155</v>
      </c>
      <c r="L237" s="5">
        <v>10955</v>
      </c>
      <c r="M237" s="5" t="s">
        <v>176</v>
      </c>
      <c r="N237" s="5" t="s">
        <v>435</v>
      </c>
      <c r="O237" s="5" t="s">
        <v>436</v>
      </c>
      <c r="P237" s="5" t="s">
        <v>28</v>
      </c>
      <c r="Q237" s="5" t="s">
        <v>462</v>
      </c>
      <c r="R237" s="5" t="s">
        <v>462</v>
      </c>
      <c r="S237" s="5">
        <v>10955</v>
      </c>
      <c r="T237" s="5">
        <v>0</v>
      </c>
      <c r="U237" s="5">
        <v>0</v>
      </c>
      <c r="V237" s="5">
        <v>0</v>
      </c>
      <c r="W237" s="5">
        <v>10955</v>
      </c>
      <c r="X237" s="5">
        <v>438.2</v>
      </c>
      <c r="Y237" s="5">
        <v>19.5</v>
      </c>
      <c r="Z237" s="5">
        <v>25</v>
      </c>
      <c r="AA237" s="5">
        <v>562</v>
      </c>
      <c r="AB237" s="5">
        <v>22.5</v>
      </c>
      <c r="AC237" s="5">
        <v>150</v>
      </c>
      <c r="AD237" s="5">
        <v>2220</v>
      </c>
      <c r="AE237" s="5">
        <v>456</v>
      </c>
      <c r="AF237" s="5">
        <v>3840</v>
      </c>
      <c r="AG237" s="5">
        <v>1440</v>
      </c>
      <c r="AH237" s="5" t="s">
        <v>70</v>
      </c>
    </row>
    <row r="238" spans="1:34" x14ac:dyDescent="0.2">
      <c r="A238" s="5" t="s">
        <v>468</v>
      </c>
      <c r="B238" s="5" t="s">
        <v>309</v>
      </c>
      <c r="C238" s="5" t="s">
        <v>175</v>
      </c>
      <c r="D238" s="5" t="s">
        <v>451</v>
      </c>
      <c r="E238" s="5">
        <v>4.5</v>
      </c>
      <c r="F238" s="5" t="s">
        <v>452</v>
      </c>
      <c r="G238" s="5">
        <v>0</v>
      </c>
      <c r="H238" s="5">
        <v>0</v>
      </c>
      <c r="I238" s="5">
        <v>0</v>
      </c>
      <c r="J238" s="5">
        <v>0</v>
      </c>
      <c r="K238" s="5">
        <v>2500</v>
      </c>
      <c r="L238" s="5">
        <v>2500</v>
      </c>
      <c r="M238" s="5" t="s">
        <v>176</v>
      </c>
      <c r="N238" s="5" t="s">
        <v>441</v>
      </c>
      <c r="O238" s="5" t="s">
        <v>436</v>
      </c>
      <c r="P238" s="5" t="s">
        <v>28</v>
      </c>
      <c r="Q238" s="5" t="s">
        <v>557</v>
      </c>
      <c r="R238" s="5" t="s">
        <v>557</v>
      </c>
      <c r="S238" s="5">
        <v>2500</v>
      </c>
      <c r="T238" s="5">
        <v>0</v>
      </c>
      <c r="U238" s="5">
        <v>0</v>
      </c>
      <c r="V238" s="5">
        <v>0</v>
      </c>
      <c r="W238" s="5">
        <v>2500</v>
      </c>
      <c r="X238" s="5" t="s">
        <v>66</v>
      </c>
      <c r="Y238" s="5">
        <v>4.5</v>
      </c>
      <c r="Z238" s="5">
        <v>0</v>
      </c>
      <c r="AA238" s="5">
        <v>556</v>
      </c>
      <c r="AB238" s="5" t="s">
        <v>82</v>
      </c>
      <c r="AC238" s="5" t="s">
        <v>82</v>
      </c>
      <c r="AD238" s="5">
        <v>0</v>
      </c>
      <c r="AE238" s="5">
        <v>5000</v>
      </c>
      <c r="AF238" s="5">
        <v>0</v>
      </c>
      <c r="AG238" s="5">
        <v>0</v>
      </c>
      <c r="AH238" s="5" t="s">
        <v>70</v>
      </c>
    </row>
    <row r="239" spans="1:34" x14ac:dyDescent="0.2">
      <c r="A239" s="5" t="s">
        <v>468</v>
      </c>
      <c r="B239" s="5" t="s">
        <v>310</v>
      </c>
      <c r="C239" s="5" t="s">
        <v>175</v>
      </c>
      <c r="D239" s="5" t="s">
        <v>451</v>
      </c>
      <c r="E239" s="5">
        <v>4.5</v>
      </c>
      <c r="F239" s="5" t="s">
        <v>452</v>
      </c>
      <c r="G239" s="5">
        <v>0</v>
      </c>
      <c r="H239" s="5">
        <v>0</v>
      </c>
      <c r="I239" s="5">
        <v>0</v>
      </c>
      <c r="J239" s="5">
        <v>0</v>
      </c>
      <c r="K239" s="5">
        <v>2500</v>
      </c>
      <c r="L239" s="5">
        <v>2500</v>
      </c>
      <c r="M239" s="5" t="s">
        <v>176</v>
      </c>
      <c r="N239" s="5" t="s">
        <v>441</v>
      </c>
      <c r="O239" s="5" t="s">
        <v>436</v>
      </c>
      <c r="P239" s="5" t="s">
        <v>28</v>
      </c>
      <c r="Q239" s="5" t="s">
        <v>557</v>
      </c>
      <c r="R239" s="5" t="s">
        <v>557</v>
      </c>
      <c r="S239" s="5">
        <v>2500</v>
      </c>
      <c r="T239" s="5">
        <v>0</v>
      </c>
      <c r="U239" s="5">
        <v>0</v>
      </c>
      <c r="V239" s="5">
        <v>0</v>
      </c>
      <c r="W239" s="5">
        <v>2500</v>
      </c>
      <c r="X239" s="5" t="s">
        <v>66</v>
      </c>
      <c r="Y239" s="5">
        <v>4.5</v>
      </c>
      <c r="Z239" s="5">
        <v>0</v>
      </c>
      <c r="AA239" s="5">
        <v>556</v>
      </c>
      <c r="AB239" s="5" t="s">
        <v>82</v>
      </c>
      <c r="AC239" s="5" t="s">
        <v>82</v>
      </c>
      <c r="AD239" s="5">
        <v>0</v>
      </c>
      <c r="AE239" s="5">
        <v>5000</v>
      </c>
      <c r="AF239" s="5">
        <v>0</v>
      </c>
      <c r="AG239" s="5">
        <v>0</v>
      </c>
      <c r="AH239" s="5" t="s">
        <v>70</v>
      </c>
    </row>
    <row r="240" spans="1:34" x14ac:dyDescent="0.2">
      <c r="A240" s="5" t="s">
        <v>468</v>
      </c>
      <c r="B240" s="5" t="s">
        <v>311</v>
      </c>
      <c r="C240" s="5" t="s">
        <v>175</v>
      </c>
      <c r="D240" s="5" t="s">
        <v>451</v>
      </c>
      <c r="E240" s="5">
        <v>307.60000000000002</v>
      </c>
      <c r="F240" s="5" t="s">
        <v>452</v>
      </c>
      <c r="G240" s="5">
        <v>0</v>
      </c>
      <c r="H240" s="5">
        <v>10000</v>
      </c>
      <c r="I240" s="5">
        <v>0</v>
      </c>
      <c r="J240" s="5">
        <v>0</v>
      </c>
      <c r="K240" s="5">
        <v>150</v>
      </c>
      <c r="L240" s="5">
        <v>10150</v>
      </c>
      <c r="M240" s="5" t="s">
        <v>176</v>
      </c>
      <c r="N240" s="5" t="s">
        <v>435</v>
      </c>
      <c r="O240" s="5" t="s">
        <v>436</v>
      </c>
      <c r="P240" s="5" t="s">
        <v>28</v>
      </c>
      <c r="Q240" s="5" t="s">
        <v>461</v>
      </c>
      <c r="R240" s="5" t="s">
        <v>461</v>
      </c>
      <c r="S240" s="5">
        <v>10150</v>
      </c>
      <c r="T240" s="5">
        <v>0</v>
      </c>
      <c r="U240" s="5">
        <v>0</v>
      </c>
      <c r="V240" s="5">
        <v>0</v>
      </c>
      <c r="W240" s="5">
        <v>10150</v>
      </c>
      <c r="X240" s="5" t="s">
        <v>66</v>
      </c>
      <c r="Y240" s="5">
        <v>307.60000000000002</v>
      </c>
      <c r="Z240" s="5">
        <v>0</v>
      </c>
      <c r="AA240" s="5">
        <v>33</v>
      </c>
      <c r="AB240" s="5" t="s">
        <v>82</v>
      </c>
      <c r="AC240" s="5" t="s">
        <v>82</v>
      </c>
      <c r="AD240" s="5">
        <v>300</v>
      </c>
      <c r="AE240" s="5">
        <v>0</v>
      </c>
      <c r="AF240" s="5">
        <v>0</v>
      </c>
      <c r="AG240" s="5">
        <v>0</v>
      </c>
      <c r="AH240" s="5" t="s">
        <v>70</v>
      </c>
    </row>
    <row r="241" spans="1:34" x14ac:dyDescent="0.2">
      <c r="A241" s="5" t="s">
        <v>434</v>
      </c>
      <c r="B241" s="5" t="s">
        <v>313</v>
      </c>
      <c r="C241" s="5" t="s">
        <v>175</v>
      </c>
      <c r="D241" s="5">
        <v>2.7</v>
      </c>
      <c r="E241" s="5">
        <v>1.3</v>
      </c>
      <c r="F241" s="5">
        <v>14</v>
      </c>
      <c r="G241" s="5">
        <v>6.6</v>
      </c>
      <c r="H241" s="5">
        <v>35000</v>
      </c>
      <c r="I241" s="5">
        <v>60000</v>
      </c>
      <c r="J241" s="5">
        <v>20000</v>
      </c>
      <c r="K241" s="5">
        <v>892</v>
      </c>
      <c r="L241" s="5">
        <v>11458</v>
      </c>
      <c r="M241" s="5" t="s">
        <v>176</v>
      </c>
      <c r="N241" s="5" t="s">
        <v>435</v>
      </c>
      <c r="O241" s="5" t="s">
        <v>436</v>
      </c>
      <c r="P241" s="5" t="s">
        <v>28</v>
      </c>
      <c r="Q241" s="5" t="s">
        <v>447</v>
      </c>
      <c r="R241" s="5" t="s">
        <v>447</v>
      </c>
      <c r="S241" s="5">
        <v>5572</v>
      </c>
      <c r="T241" s="5">
        <v>0</v>
      </c>
      <c r="U241" s="5">
        <v>5886</v>
      </c>
      <c r="V241" s="5">
        <v>0</v>
      </c>
      <c r="W241" s="5">
        <v>71458</v>
      </c>
      <c r="X241" s="5">
        <v>16.7</v>
      </c>
      <c r="Y241" s="5">
        <v>7.9</v>
      </c>
      <c r="Z241" s="5">
        <v>4283</v>
      </c>
      <c r="AA241" s="5">
        <v>9049</v>
      </c>
      <c r="AB241" s="5">
        <v>2.1</v>
      </c>
      <c r="AC241" s="5">
        <v>150</v>
      </c>
      <c r="AD241" s="5">
        <v>29996</v>
      </c>
      <c r="AE241" s="5">
        <v>34886</v>
      </c>
      <c r="AF241" s="5">
        <v>29938</v>
      </c>
      <c r="AG241" s="5">
        <v>9460</v>
      </c>
      <c r="AH241" s="5" t="s">
        <v>70</v>
      </c>
    </row>
    <row r="242" spans="1:34" x14ac:dyDescent="0.2">
      <c r="A242" s="5" t="s">
        <v>468</v>
      </c>
      <c r="B242" s="5" t="s">
        <v>314</v>
      </c>
      <c r="C242" s="5" t="s">
        <v>175</v>
      </c>
      <c r="D242" s="5" t="s">
        <v>451</v>
      </c>
      <c r="E242" s="5">
        <v>0</v>
      </c>
      <c r="F242" s="5" t="s">
        <v>452</v>
      </c>
      <c r="G242" s="5">
        <v>52.1</v>
      </c>
      <c r="H242" s="5">
        <v>5000</v>
      </c>
      <c r="I242" s="5">
        <v>5000</v>
      </c>
      <c r="J242" s="5">
        <v>5000</v>
      </c>
      <c r="K242" s="5">
        <v>5000</v>
      </c>
      <c r="L242" s="5">
        <v>0</v>
      </c>
      <c r="M242" s="5" t="s">
        <v>176</v>
      </c>
      <c r="N242" s="5" t="s">
        <v>441</v>
      </c>
      <c r="O242" s="5" t="s">
        <v>436</v>
      </c>
      <c r="P242" s="5" t="s">
        <v>28</v>
      </c>
      <c r="Q242" s="5" t="s">
        <v>540</v>
      </c>
      <c r="R242" s="5" t="s">
        <v>540</v>
      </c>
      <c r="S242" s="5">
        <v>0</v>
      </c>
      <c r="T242" s="5">
        <v>0</v>
      </c>
      <c r="U242" s="5">
        <v>0</v>
      </c>
      <c r="V242" s="5">
        <v>0</v>
      </c>
      <c r="W242" s="5">
        <v>5000</v>
      </c>
      <c r="X242" s="5" t="s">
        <v>66</v>
      </c>
      <c r="Y242" s="5">
        <v>52.1</v>
      </c>
      <c r="Z242" s="5">
        <v>0</v>
      </c>
      <c r="AA242" s="5">
        <v>96</v>
      </c>
      <c r="AB242" s="5" t="s">
        <v>82</v>
      </c>
      <c r="AC242" s="5" t="s">
        <v>82</v>
      </c>
      <c r="AD242" s="5">
        <v>0</v>
      </c>
      <c r="AE242" s="5">
        <v>0</v>
      </c>
      <c r="AF242" s="5">
        <v>864</v>
      </c>
      <c r="AG242" s="5">
        <v>0</v>
      </c>
      <c r="AH242" s="5" t="s">
        <v>70</v>
      </c>
    </row>
    <row r="243" spans="1:34" x14ac:dyDescent="0.2">
      <c r="A243" s="5" t="s">
        <v>434</v>
      </c>
      <c r="B243" s="5" t="s">
        <v>315</v>
      </c>
      <c r="C243" s="5" t="s">
        <v>175</v>
      </c>
      <c r="D243" s="5">
        <v>9.1</v>
      </c>
      <c r="E243" s="5">
        <v>3.7</v>
      </c>
      <c r="F243" s="5">
        <v>13.7</v>
      </c>
      <c r="G243" s="5">
        <v>5.5</v>
      </c>
      <c r="H243" s="5">
        <v>60000</v>
      </c>
      <c r="I243" s="5">
        <v>60000</v>
      </c>
      <c r="J243" s="5">
        <v>20000</v>
      </c>
      <c r="K243" s="5">
        <v>30000</v>
      </c>
      <c r="L243" s="5">
        <v>39811</v>
      </c>
      <c r="M243" s="5" t="s">
        <v>176</v>
      </c>
      <c r="N243" s="5" t="s">
        <v>435</v>
      </c>
      <c r="O243" s="5" t="s">
        <v>436</v>
      </c>
      <c r="P243" s="5" t="s">
        <v>28</v>
      </c>
      <c r="Q243" s="5" t="s">
        <v>512</v>
      </c>
      <c r="R243" s="5" t="s">
        <v>512</v>
      </c>
      <c r="S243" s="5">
        <v>20000</v>
      </c>
      <c r="T243" s="5">
        <v>0</v>
      </c>
      <c r="U243" s="5">
        <v>19811</v>
      </c>
      <c r="V243" s="5">
        <v>0</v>
      </c>
      <c r="W243" s="5">
        <v>99811</v>
      </c>
      <c r="X243" s="5">
        <v>22.7</v>
      </c>
      <c r="Y243" s="5">
        <v>9.1999999999999993</v>
      </c>
      <c r="Z243" s="5">
        <v>4391</v>
      </c>
      <c r="AA243" s="5">
        <v>10836</v>
      </c>
      <c r="AB243" s="5">
        <v>2.5</v>
      </c>
      <c r="AC243" s="5">
        <v>150</v>
      </c>
      <c r="AD243" s="5">
        <v>42270</v>
      </c>
      <c r="AE243" s="5">
        <v>56306</v>
      </c>
      <c r="AF243" s="5">
        <v>19540</v>
      </c>
      <c r="AG243" s="5">
        <v>40336</v>
      </c>
      <c r="AH243" s="5" t="s">
        <v>70</v>
      </c>
    </row>
    <row r="244" spans="1:34" x14ac:dyDescent="0.2">
      <c r="A244" s="5" t="s">
        <v>434</v>
      </c>
      <c r="B244" s="5" t="s">
        <v>316</v>
      </c>
      <c r="C244" s="5" t="s">
        <v>175</v>
      </c>
      <c r="D244" s="5">
        <v>11.6</v>
      </c>
      <c r="E244" s="5">
        <v>3.5</v>
      </c>
      <c r="F244" s="5">
        <v>11.6</v>
      </c>
      <c r="G244" s="5">
        <v>3.5</v>
      </c>
      <c r="H244" s="5">
        <v>60000</v>
      </c>
      <c r="I244" s="5">
        <v>40000</v>
      </c>
      <c r="J244" s="5">
        <v>30000</v>
      </c>
      <c r="K244" s="5">
        <v>25000</v>
      </c>
      <c r="L244" s="5">
        <v>40000</v>
      </c>
      <c r="M244" s="5" t="s">
        <v>176</v>
      </c>
      <c r="N244" s="5" t="s">
        <v>435</v>
      </c>
      <c r="O244" s="5" t="s">
        <v>436</v>
      </c>
      <c r="P244" s="5" t="s">
        <v>28</v>
      </c>
      <c r="Q244" s="5" t="s">
        <v>447</v>
      </c>
      <c r="R244" s="5" t="s">
        <v>447</v>
      </c>
      <c r="S244" s="5">
        <v>30000</v>
      </c>
      <c r="T244" s="5">
        <v>0</v>
      </c>
      <c r="U244" s="5">
        <v>10000</v>
      </c>
      <c r="V244" s="5">
        <v>0</v>
      </c>
      <c r="W244" s="5">
        <v>80000</v>
      </c>
      <c r="X244" s="5">
        <v>23.1</v>
      </c>
      <c r="Y244" s="5">
        <v>7.1</v>
      </c>
      <c r="Z244" s="5">
        <v>3456</v>
      </c>
      <c r="AA244" s="5">
        <v>11316</v>
      </c>
      <c r="AB244" s="5">
        <v>3.3</v>
      </c>
      <c r="AC244" s="5">
        <v>150</v>
      </c>
      <c r="AD244" s="5">
        <v>45502</v>
      </c>
      <c r="AE244" s="5">
        <v>35928</v>
      </c>
      <c r="AF244" s="5">
        <v>32836</v>
      </c>
      <c r="AG244" s="5">
        <v>21582</v>
      </c>
      <c r="AH244" s="5" t="s">
        <v>70</v>
      </c>
    </row>
    <row r="245" spans="1:34" x14ac:dyDescent="0.2">
      <c r="A245" s="5" t="s">
        <v>434</v>
      </c>
      <c r="B245" s="5" t="s">
        <v>317</v>
      </c>
      <c r="C245" s="5" t="s">
        <v>175</v>
      </c>
      <c r="D245" s="5">
        <v>17.8</v>
      </c>
      <c r="E245" s="5">
        <v>1</v>
      </c>
      <c r="F245" s="5">
        <v>73.5</v>
      </c>
      <c r="G245" s="5">
        <v>4.2</v>
      </c>
      <c r="H245" s="5">
        <v>10000</v>
      </c>
      <c r="I245" s="5">
        <v>20000</v>
      </c>
      <c r="J245" s="5">
        <v>10000</v>
      </c>
      <c r="K245" s="5">
        <v>0</v>
      </c>
      <c r="L245" s="5">
        <v>4828</v>
      </c>
      <c r="M245" s="5" t="s">
        <v>176</v>
      </c>
      <c r="N245" s="5" t="s">
        <v>435</v>
      </c>
      <c r="O245" s="5" t="s">
        <v>436</v>
      </c>
      <c r="P245" s="5" t="s">
        <v>28</v>
      </c>
      <c r="Q245" s="5" t="s">
        <v>462</v>
      </c>
      <c r="R245" s="5" t="s">
        <v>462</v>
      </c>
      <c r="S245" s="5">
        <v>0</v>
      </c>
      <c r="T245" s="5">
        <v>0</v>
      </c>
      <c r="U245" s="5">
        <v>4828</v>
      </c>
      <c r="V245" s="5">
        <v>0</v>
      </c>
      <c r="W245" s="5">
        <v>24828</v>
      </c>
      <c r="X245" s="5">
        <v>91.3</v>
      </c>
      <c r="Y245" s="5">
        <v>5.2</v>
      </c>
      <c r="Z245" s="5">
        <v>272</v>
      </c>
      <c r="AA245" s="5">
        <v>4804</v>
      </c>
      <c r="AB245" s="5">
        <v>17.7</v>
      </c>
      <c r="AC245" s="5">
        <v>150</v>
      </c>
      <c r="AD245" s="5">
        <v>20352</v>
      </c>
      <c r="AE245" s="5">
        <v>21672</v>
      </c>
      <c r="AF245" s="5">
        <v>1340</v>
      </c>
      <c r="AG245" s="5">
        <v>2034</v>
      </c>
      <c r="AH245" s="5" t="s">
        <v>70</v>
      </c>
    </row>
    <row r="246" spans="1:34" x14ac:dyDescent="0.2">
      <c r="A246" s="5" t="s">
        <v>514</v>
      </c>
      <c r="B246" s="5" t="s">
        <v>318</v>
      </c>
      <c r="C246" s="5" t="s">
        <v>175</v>
      </c>
      <c r="D246" s="5">
        <v>8</v>
      </c>
      <c r="E246" s="5" t="s">
        <v>452</v>
      </c>
      <c r="F246" s="5">
        <v>0</v>
      </c>
      <c r="G246" s="5" t="s">
        <v>452</v>
      </c>
      <c r="H246" s="5">
        <v>0</v>
      </c>
      <c r="I246" s="5">
        <v>0</v>
      </c>
      <c r="J246" s="5">
        <v>0</v>
      </c>
      <c r="K246" s="5">
        <v>5000</v>
      </c>
      <c r="L246" s="5">
        <v>5000</v>
      </c>
      <c r="M246" s="5" t="s">
        <v>176</v>
      </c>
      <c r="N246" s="5" t="s">
        <v>441</v>
      </c>
      <c r="O246" s="5" t="s">
        <v>436</v>
      </c>
      <c r="P246" s="5" t="s">
        <v>28</v>
      </c>
      <c r="Q246" s="5" t="s">
        <v>540</v>
      </c>
      <c r="R246" s="5" t="s">
        <v>540</v>
      </c>
      <c r="S246" s="5">
        <v>5000</v>
      </c>
      <c r="T246" s="5">
        <v>0</v>
      </c>
      <c r="U246" s="5">
        <v>0</v>
      </c>
      <c r="V246" s="5">
        <v>0</v>
      </c>
      <c r="W246" s="5">
        <v>5000</v>
      </c>
      <c r="X246" s="5">
        <v>8</v>
      </c>
      <c r="Y246" s="5" t="s">
        <v>66</v>
      </c>
      <c r="Z246" s="5">
        <v>625</v>
      </c>
      <c r="AA246" s="5">
        <v>0</v>
      </c>
      <c r="AB246" s="5" t="s">
        <v>86</v>
      </c>
      <c r="AC246" s="5" t="s">
        <v>86</v>
      </c>
      <c r="AD246" s="5">
        <v>0</v>
      </c>
      <c r="AE246" s="5">
        <v>0</v>
      </c>
      <c r="AF246" s="5">
        <v>0</v>
      </c>
      <c r="AG246" s="5">
        <v>0</v>
      </c>
      <c r="AH246" s="5" t="s">
        <v>70</v>
      </c>
    </row>
    <row r="247" spans="1:34" x14ac:dyDescent="0.2">
      <c r="A247" s="5" t="s">
        <v>434</v>
      </c>
      <c r="B247" s="5" t="s">
        <v>319</v>
      </c>
      <c r="C247" s="5" t="s">
        <v>175</v>
      </c>
      <c r="D247" s="5">
        <v>325.39999999999998</v>
      </c>
      <c r="E247" s="5">
        <v>147.9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4881</v>
      </c>
      <c r="M247" s="5" t="s">
        <v>176</v>
      </c>
      <c r="N247" s="5" t="s">
        <v>435</v>
      </c>
      <c r="O247" s="5" t="s">
        <v>436</v>
      </c>
      <c r="P247" s="5" t="s">
        <v>28</v>
      </c>
      <c r="Q247" s="5" t="s">
        <v>558</v>
      </c>
      <c r="R247" s="5" t="s">
        <v>558</v>
      </c>
      <c r="S247" s="5">
        <v>0</v>
      </c>
      <c r="T247" s="5">
        <v>0</v>
      </c>
      <c r="U247" s="5">
        <v>4881</v>
      </c>
      <c r="V247" s="5">
        <v>0</v>
      </c>
      <c r="W247" s="5">
        <v>4881</v>
      </c>
      <c r="X247" s="5">
        <v>325.39999999999998</v>
      </c>
      <c r="Y247" s="5">
        <v>147.9</v>
      </c>
      <c r="Z247" s="5">
        <v>15</v>
      </c>
      <c r="AA247" s="5">
        <v>33</v>
      </c>
      <c r="AB247" s="5">
        <v>2.2000000000000002</v>
      </c>
      <c r="AC247" s="5">
        <v>150</v>
      </c>
      <c r="AD247" s="5">
        <v>662</v>
      </c>
      <c r="AE247" s="5">
        <v>100</v>
      </c>
      <c r="AF247" s="5">
        <v>200</v>
      </c>
      <c r="AG247" s="5">
        <v>360</v>
      </c>
      <c r="AH247" s="5" t="s">
        <v>70</v>
      </c>
    </row>
    <row r="248" spans="1:34" x14ac:dyDescent="0.2">
      <c r="A248" s="5" t="s">
        <v>468</v>
      </c>
      <c r="B248" s="5" t="s">
        <v>320</v>
      </c>
      <c r="C248" s="5" t="s">
        <v>175</v>
      </c>
      <c r="D248" s="5" t="s">
        <v>451</v>
      </c>
      <c r="E248" s="5">
        <v>0</v>
      </c>
      <c r="F248" s="5" t="s">
        <v>452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 t="s">
        <v>176</v>
      </c>
      <c r="N248" s="5" t="s">
        <v>435</v>
      </c>
      <c r="O248" s="5" t="s">
        <v>436</v>
      </c>
      <c r="P248" s="5" t="s">
        <v>28</v>
      </c>
      <c r="Q248" s="5" t="s">
        <v>461</v>
      </c>
      <c r="R248" s="5" t="s">
        <v>461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 t="s">
        <v>66</v>
      </c>
      <c r="Y248" s="5">
        <v>0</v>
      </c>
      <c r="Z248" s="5">
        <v>0</v>
      </c>
      <c r="AA248" s="5">
        <v>158</v>
      </c>
      <c r="AB248" s="5" t="s">
        <v>82</v>
      </c>
      <c r="AC248" s="5" t="s">
        <v>82</v>
      </c>
      <c r="AD248" s="5">
        <v>858</v>
      </c>
      <c r="AE248" s="5">
        <v>560</v>
      </c>
      <c r="AF248" s="5">
        <v>0</v>
      </c>
      <c r="AG248" s="5">
        <v>1524</v>
      </c>
      <c r="AH248" s="5" t="s">
        <v>70</v>
      </c>
    </row>
    <row r="249" spans="1:34" x14ac:dyDescent="0.2">
      <c r="A249" s="5" t="s">
        <v>434</v>
      </c>
      <c r="B249" s="5" t="s">
        <v>321</v>
      </c>
      <c r="C249" s="5" t="s">
        <v>175</v>
      </c>
      <c r="D249" s="5">
        <v>2.8</v>
      </c>
      <c r="E249" s="5">
        <v>1.5</v>
      </c>
      <c r="F249" s="5">
        <v>13.8</v>
      </c>
      <c r="G249" s="5">
        <v>7.6</v>
      </c>
      <c r="H249" s="5">
        <v>30000</v>
      </c>
      <c r="I249" s="5">
        <v>50000</v>
      </c>
      <c r="J249" s="5">
        <v>20000</v>
      </c>
      <c r="K249" s="5">
        <v>5000</v>
      </c>
      <c r="L249" s="5">
        <v>10000</v>
      </c>
      <c r="M249" s="5" t="s">
        <v>176</v>
      </c>
      <c r="N249" s="5" t="s">
        <v>435</v>
      </c>
      <c r="O249" s="5" t="s">
        <v>436</v>
      </c>
      <c r="P249" s="5" t="s">
        <v>28</v>
      </c>
      <c r="Q249" s="5" t="s">
        <v>447</v>
      </c>
      <c r="R249" s="5" t="s">
        <v>447</v>
      </c>
      <c r="S249" s="5">
        <v>0</v>
      </c>
      <c r="T249" s="5">
        <v>0</v>
      </c>
      <c r="U249" s="5">
        <v>10000</v>
      </c>
      <c r="V249" s="5">
        <v>0</v>
      </c>
      <c r="W249" s="5">
        <v>60000</v>
      </c>
      <c r="X249" s="5">
        <v>16.5</v>
      </c>
      <c r="Y249" s="5">
        <v>9.1</v>
      </c>
      <c r="Z249" s="5">
        <v>3631</v>
      </c>
      <c r="AA249" s="5">
        <v>6562</v>
      </c>
      <c r="AB249" s="5">
        <v>1.8</v>
      </c>
      <c r="AC249" s="5">
        <v>100</v>
      </c>
      <c r="AD249" s="5">
        <v>15110</v>
      </c>
      <c r="AE249" s="5">
        <v>27664</v>
      </c>
      <c r="AF249" s="5">
        <v>23216</v>
      </c>
      <c r="AG249" s="5">
        <v>24816</v>
      </c>
      <c r="AH249" s="5" t="s">
        <v>70</v>
      </c>
    </row>
    <row r="250" spans="1:34" x14ac:dyDescent="0.2">
      <c r="A250" s="5" t="s">
        <v>434</v>
      </c>
      <c r="B250" s="5" t="s">
        <v>322</v>
      </c>
      <c r="C250" s="5" t="s">
        <v>175</v>
      </c>
      <c r="D250" s="5">
        <v>6.5</v>
      </c>
      <c r="E250" s="5">
        <v>3.6</v>
      </c>
      <c r="F250" s="5">
        <v>19.3</v>
      </c>
      <c r="G250" s="5">
        <v>10.7</v>
      </c>
      <c r="H250" s="5">
        <v>30000</v>
      </c>
      <c r="I250" s="5">
        <v>40000</v>
      </c>
      <c r="J250" s="5">
        <v>10000</v>
      </c>
      <c r="K250" s="5">
        <v>10000</v>
      </c>
      <c r="L250" s="5">
        <v>13404</v>
      </c>
      <c r="M250" s="5" t="s">
        <v>176</v>
      </c>
      <c r="N250" s="5" t="s">
        <v>435</v>
      </c>
      <c r="O250" s="5" t="s">
        <v>436</v>
      </c>
      <c r="P250" s="5" t="s">
        <v>28</v>
      </c>
      <c r="Q250" s="5" t="s">
        <v>447</v>
      </c>
      <c r="R250" s="5" t="s">
        <v>447</v>
      </c>
      <c r="S250" s="5">
        <v>10000</v>
      </c>
      <c r="T250" s="5">
        <v>0</v>
      </c>
      <c r="U250" s="5">
        <v>3404</v>
      </c>
      <c r="V250" s="5">
        <v>0</v>
      </c>
      <c r="W250" s="5">
        <v>53404</v>
      </c>
      <c r="X250" s="5">
        <v>25.7</v>
      </c>
      <c r="Y250" s="5">
        <v>14.3</v>
      </c>
      <c r="Z250" s="5">
        <v>2075</v>
      </c>
      <c r="AA250" s="5">
        <v>3736</v>
      </c>
      <c r="AB250" s="5">
        <v>1.8</v>
      </c>
      <c r="AC250" s="5">
        <v>100</v>
      </c>
      <c r="AD250" s="5">
        <v>10800</v>
      </c>
      <c r="AE250" s="5">
        <v>15940</v>
      </c>
      <c r="AF250" s="5">
        <v>8080</v>
      </c>
      <c r="AG250" s="5">
        <v>13360</v>
      </c>
      <c r="AH250" s="5" t="s">
        <v>70</v>
      </c>
    </row>
    <row r="251" spans="1:34" x14ac:dyDescent="0.2">
      <c r="A251" s="5" t="s">
        <v>434</v>
      </c>
      <c r="B251" s="5" t="s">
        <v>323</v>
      </c>
      <c r="C251" s="5" t="s">
        <v>183</v>
      </c>
      <c r="D251" s="5">
        <v>6.7</v>
      </c>
      <c r="E251" s="5">
        <v>2.4</v>
      </c>
      <c r="F251" s="5">
        <v>21.3</v>
      </c>
      <c r="G251" s="5">
        <v>7.6</v>
      </c>
      <c r="H251" s="5">
        <v>40000</v>
      </c>
      <c r="I251" s="5">
        <v>40000</v>
      </c>
      <c r="J251" s="5">
        <v>40000</v>
      </c>
      <c r="K251" s="5">
        <v>52500</v>
      </c>
      <c r="L251" s="5">
        <v>12500</v>
      </c>
      <c r="M251" s="5" t="s">
        <v>69</v>
      </c>
      <c r="N251" s="5" t="s">
        <v>435</v>
      </c>
      <c r="O251" s="5" t="s">
        <v>436</v>
      </c>
      <c r="P251" s="5" t="s">
        <v>559</v>
      </c>
      <c r="Q251" s="5" t="s">
        <v>560</v>
      </c>
      <c r="R251" s="5" t="s">
        <v>560</v>
      </c>
      <c r="S251" s="5">
        <v>12500</v>
      </c>
      <c r="T251" s="5">
        <v>0</v>
      </c>
      <c r="U251" s="5">
        <v>0</v>
      </c>
      <c r="V251" s="5">
        <v>0</v>
      </c>
      <c r="W251" s="5">
        <v>52500</v>
      </c>
      <c r="X251" s="5">
        <v>28</v>
      </c>
      <c r="Y251" s="5">
        <v>10</v>
      </c>
      <c r="Z251" s="5">
        <v>1875</v>
      </c>
      <c r="AA251" s="5">
        <v>5241</v>
      </c>
      <c r="AB251" s="5">
        <v>2.8</v>
      </c>
      <c r="AC251" s="5">
        <v>150</v>
      </c>
      <c r="AD251" s="5">
        <v>11000</v>
      </c>
      <c r="AE251" s="5">
        <v>29103</v>
      </c>
      <c r="AF251" s="5">
        <v>8065</v>
      </c>
      <c r="AG251" s="5">
        <v>8200</v>
      </c>
      <c r="AH251" s="5" t="s">
        <v>70</v>
      </c>
    </row>
    <row r="252" spans="1:34" x14ac:dyDescent="0.2">
      <c r="A252" s="5" t="s">
        <v>514</v>
      </c>
      <c r="B252" s="5" t="s">
        <v>324</v>
      </c>
      <c r="C252" s="5" t="s">
        <v>183</v>
      </c>
      <c r="D252" s="5">
        <v>0</v>
      </c>
      <c r="E252" s="5">
        <v>0</v>
      </c>
      <c r="F252" s="5">
        <v>8.4</v>
      </c>
      <c r="G252" s="5">
        <v>9.3000000000000007</v>
      </c>
      <c r="H252" s="5">
        <v>50000</v>
      </c>
      <c r="I252" s="5">
        <v>50000</v>
      </c>
      <c r="J252" s="5">
        <v>50000</v>
      </c>
      <c r="K252" s="5">
        <v>55000</v>
      </c>
      <c r="L252" s="5">
        <v>0</v>
      </c>
      <c r="M252" s="5" t="s">
        <v>69</v>
      </c>
      <c r="N252" s="5" t="s">
        <v>435</v>
      </c>
      <c r="O252" s="5" t="s">
        <v>436</v>
      </c>
      <c r="P252" s="5" t="s">
        <v>559</v>
      </c>
      <c r="Q252" s="5" t="s">
        <v>561</v>
      </c>
      <c r="R252" s="5" t="s">
        <v>561</v>
      </c>
      <c r="S252" s="5">
        <v>0</v>
      </c>
      <c r="T252" s="5">
        <v>0</v>
      </c>
      <c r="U252" s="5">
        <v>0</v>
      </c>
      <c r="V252" s="5">
        <v>0</v>
      </c>
      <c r="W252" s="5">
        <v>50000</v>
      </c>
      <c r="X252" s="5">
        <v>8.4</v>
      </c>
      <c r="Y252" s="5">
        <v>9.3000000000000007</v>
      </c>
      <c r="Z252" s="5">
        <v>5938</v>
      </c>
      <c r="AA252" s="5">
        <v>5368</v>
      </c>
      <c r="AB252" s="5">
        <v>0.9</v>
      </c>
      <c r="AC252" s="5">
        <v>100</v>
      </c>
      <c r="AD252" s="5">
        <v>11202</v>
      </c>
      <c r="AE252" s="5">
        <v>29713</v>
      </c>
      <c r="AF252" s="5">
        <v>8395</v>
      </c>
      <c r="AG252" s="5">
        <v>8200</v>
      </c>
      <c r="AH252" s="5" t="s">
        <v>70</v>
      </c>
    </row>
    <row r="253" spans="1:34" x14ac:dyDescent="0.2">
      <c r="A253" s="5" t="s">
        <v>514</v>
      </c>
      <c r="B253" s="5" t="s">
        <v>325</v>
      </c>
      <c r="C253" s="5" t="s">
        <v>183</v>
      </c>
      <c r="D253" s="5">
        <v>2.8</v>
      </c>
      <c r="E253" s="5">
        <v>4.7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97500</v>
      </c>
      <c r="L253" s="5">
        <v>27500</v>
      </c>
      <c r="M253" s="5" t="s">
        <v>69</v>
      </c>
      <c r="N253" s="5" t="s">
        <v>435</v>
      </c>
      <c r="O253" s="5" t="s">
        <v>436</v>
      </c>
      <c r="P253" s="5" t="s">
        <v>559</v>
      </c>
      <c r="Q253" s="5" t="s">
        <v>560</v>
      </c>
      <c r="R253" s="5" t="s">
        <v>560</v>
      </c>
      <c r="S253" s="5">
        <v>27500</v>
      </c>
      <c r="T253" s="5">
        <v>0</v>
      </c>
      <c r="U253" s="5">
        <v>0</v>
      </c>
      <c r="V253" s="5">
        <v>0</v>
      </c>
      <c r="W253" s="5">
        <v>27500</v>
      </c>
      <c r="X253" s="5">
        <v>2.8</v>
      </c>
      <c r="Y253" s="5">
        <v>4.7</v>
      </c>
      <c r="Z253" s="5">
        <v>10000</v>
      </c>
      <c r="AA253" s="5">
        <v>5900</v>
      </c>
      <c r="AB253" s="5">
        <v>0.6</v>
      </c>
      <c r="AC253" s="5">
        <v>100</v>
      </c>
      <c r="AD253" s="5">
        <v>32180</v>
      </c>
      <c r="AE253" s="5">
        <v>12642</v>
      </c>
      <c r="AF253" s="5">
        <v>18278</v>
      </c>
      <c r="AG253" s="5">
        <v>35200</v>
      </c>
      <c r="AH253" s="5" t="s">
        <v>70</v>
      </c>
    </row>
    <row r="254" spans="1:34" x14ac:dyDescent="0.2">
      <c r="A254" s="5" t="s">
        <v>434</v>
      </c>
      <c r="B254" s="5" t="s">
        <v>326</v>
      </c>
      <c r="C254" s="5" t="s">
        <v>327</v>
      </c>
      <c r="D254" s="5">
        <v>14.8</v>
      </c>
      <c r="E254" s="5">
        <v>6</v>
      </c>
      <c r="F254" s="5">
        <v>34.299999999999997</v>
      </c>
      <c r="G254" s="5">
        <v>13.9</v>
      </c>
      <c r="H254" s="5">
        <v>27000</v>
      </c>
      <c r="I254" s="5">
        <v>48000</v>
      </c>
      <c r="J254" s="5">
        <v>48000</v>
      </c>
      <c r="K254" s="5">
        <v>16200</v>
      </c>
      <c r="L254" s="5">
        <v>20704</v>
      </c>
      <c r="M254" s="5" t="s">
        <v>69</v>
      </c>
      <c r="N254" s="5" t="s">
        <v>435</v>
      </c>
      <c r="O254" s="5" t="s">
        <v>436</v>
      </c>
      <c r="P254" s="5" t="s">
        <v>28</v>
      </c>
      <c r="Q254" s="5" t="s">
        <v>466</v>
      </c>
      <c r="R254" s="5" t="s">
        <v>466</v>
      </c>
      <c r="S254" s="5">
        <v>0</v>
      </c>
      <c r="T254" s="5">
        <v>8950</v>
      </c>
      <c r="U254" s="5">
        <v>11754</v>
      </c>
      <c r="V254" s="5">
        <v>0</v>
      </c>
      <c r="W254" s="5">
        <v>68704</v>
      </c>
      <c r="X254" s="5">
        <v>49.1</v>
      </c>
      <c r="Y254" s="5">
        <v>19.899999999999999</v>
      </c>
      <c r="Z254" s="5">
        <v>1399</v>
      </c>
      <c r="AA254" s="5">
        <v>3457</v>
      </c>
      <c r="AB254" s="5">
        <v>2.5</v>
      </c>
      <c r="AC254" s="5">
        <v>150</v>
      </c>
      <c r="AD254" s="5">
        <v>20090</v>
      </c>
      <c r="AE254" s="5">
        <v>15785</v>
      </c>
      <c r="AF254" s="5">
        <v>6140</v>
      </c>
      <c r="AG254" s="5">
        <v>7000</v>
      </c>
      <c r="AH254" s="5" t="s">
        <v>70</v>
      </c>
    </row>
    <row r="255" spans="1:34" x14ac:dyDescent="0.2">
      <c r="A255" s="5" t="s">
        <v>434</v>
      </c>
      <c r="B255" s="5" t="s">
        <v>328</v>
      </c>
      <c r="C255" s="5" t="s">
        <v>327</v>
      </c>
      <c r="D255" s="5">
        <v>10.8</v>
      </c>
      <c r="E255" s="5">
        <v>7.3</v>
      </c>
      <c r="F255" s="5">
        <v>10.8</v>
      </c>
      <c r="G255" s="5">
        <v>7.3</v>
      </c>
      <c r="H255" s="5">
        <v>3000</v>
      </c>
      <c r="I255" s="5">
        <v>3000</v>
      </c>
      <c r="J255" s="5">
        <v>3000</v>
      </c>
      <c r="K255" s="5">
        <v>5087</v>
      </c>
      <c r="L255" s="5">
        <v>3000</v>
      </c>
      <c r="M255" s="5" t="s">
        <v>69</v>
      </c>
      <c r="N255" s="5" t="s">
        <v>435</v>
      </c>
      <c r="O255" s="5" t="s">
        <v>436</v>
      </c>
      <c r="P255" s="5" t="s">
        <v>28</v>
      </c>
      <c r="Q255" s="5" t="s">
        <v>481</v>
      </c>
      <c r="R255" s="5" t="s">
        <v>481</v>
      </c>
      <c r="S255" s="5">
        <v>0</v>
      </c>
      <c r="T255" s="5">
        <v>0</v>
      </c>
      <c r="U255" s="5">
        <v>3000</v>
      </c>
      <c r="V255" s="5">
        <v>0</v>
      </c>
      <c r="W255" s="5">
        <v>6000</v>
      </c>
      <c r="X255" s="5">
        <v>21.7</v>
      </c>
      <c r="Y255" s="5">
        <v>14.6</v>
      </c>
      <c r="Z255" s="5">
        <v>277</v>
      </c>
      <c r="AA255" s="5">
        <v>412</v>
      </c>
      <c r="AB255" s="5">
        <v>1.5</v>
      </c>
      <c r="AC255" s="5">
        <v>100</v>
      </c>
      <c r="AD255" s="5">
        <v>3200</v>
      </c>
      <c r="AE255" s="5">
        <v>687</v>
      </c>
      <c r="AF255" s="5">
        <v>270</v>
      </c>
      <c r="AG255" s="5">
        <v>580</v>
      </c>
      <c r="AH255" s="5" t="s">
        <v>70</v>
      </c>
    </row>
    <row r="256" spans="1:34" x14ac:dyDescent="0.2">
      <c r="A256" s="5" t="s">
        <v>514</v>
      </c>
      <c r="B256" s="5" t="s">
        <v>329</v>
      </c>
      <c r="C256" s="5" t="s">
        <v>327</v>
      </c>
      <c r="D256" s="5">
        <v>0</v>
      </c>
      <c r="E256" s="5" t="s">
        <v>452</v>
      </c>
      <c r="F256" s="5">
        <v>0</v>
      </c>
      <c r="G256" s="5" t="s">
        <v>452</v>
      </c>
      <c r="H256" s="5">
        <v>0</v>
      </c>
      <c r="I256" s="5">
        <v>0</v>
      </c>
      <c r="J256" s="5">
        <v>0</v>
      </c>
      <c r="K256" s="5">
        <v>12046</v>
      </c>
      <c r="L256" s="5">
        <v>0</v>
      </c>
      <c r="M256" s="5" t="s">
        <v>69</v>
      </c>
      <c r="N256" s="5" t="s">
        <v>435</v>
      </c>
      <c r="O256" s="5" t="s">
        <v>436</v>
      </c>
      <c r="P256" s="5" t="s">
        <v>28</v>
      </c>
      <c r="Q256" s="5" t="s">
        <v>531</v>
      </c>
      <c r="R256" s="5" t="s">
        <v>531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 t="s">
        <v>66</v>
      </c>
      <c r="Z256" s="5">
        <v>119</v>
      </c>
      <c r="AA256" s="5">
        <v>0</v>
      </c>
      <c r="AB256" s="5" t="s">
        <v>86</v>
      </c>
      <c r="AC256" s="5" t="s">
        <v>86</v>
      </c>
      <c r="AD256" s="5">
        <v>474</v>
      </c>
      <c r="AE256" s="5">
        <v>0</v>
      </c>
      <c r="AF256" s="5">
        <v>0</v>
      </c>
      <c r="AG256" s="5">
        <v>0</v>
      </c>
      <c r="AH256" s="5" t="s">
        <v>70</v>
      </c>
    </row>
    <row r="257" spans="1:34" x14ac:dyDescent="0.2">
      <c r="A257" s="5" t="s">
        <v>434</v>
      </c>
      <c r="B257" s="5" t="s">
        <v>330</v>
      </c>
      <c r="C257" s="5" t="s">
        <v>327</v>
      </c>
      <c r="D257" s="5">
        <v>6.6</v>
      </c>
      <c r="E257" s="5">
        <v>7.7</v>
      </c>
      <c r="F257" s="5">
        <v>10.4</v>
      </c>
      <c r="G257" s="5">
        <v>12</v>
      </c>
      <c r="H257" s="5">
        <v>6000</v>
      </c>
      <c r="I257" s="5">
        <v>15000</v>
      </c>
      <c r="J257" s="5">
        <v>15000</v>
      </c>
      <c r="K257" s="5">
        <v>8135</v>
      </c>
      <c r="L257" s="5">
        <v>9611</v>
      </c>
      <c r="M257" s="5" t="s">
        <v>69</v>
      </c>
      <c r="N257" s="5" t="s">
        <v>435</v>
      </c>
      <c r="O257" s="5" t="s">
        <v>436</v>
      </c>
      <c r="P257" s="5" t="s">
        <v>28</v>
      </c>
      <c r="Q257" s="5" t="s">
        <v>562</v>
      </c>
      <c r="R257" s="5" t="s">
        <v>562</v>
      </c>
      <c r="S257" s="5">
        <v>3000</v>
      </c>
      <c r="T257" s="5">
        <v>0</v>
      </c>
      <c r="U257" s="5">
        <v>6611</v>
      </c>
      <c r="V257" s="5">
        <v>0</v>
      </c>
      <c r="W257" s="5">
        <v>24611</v>
      </c>
      <c r="X257" s="5">
        <v>17</v>
      </c>
      <c r="Y257" s="5">
        <v>19.600000000000001</v>
      </c>
      <c r="Z257" s="5">
        <v>1449</v>
      </c>
      <c r="AA257" s="5">
        <v>1254</v>
      </c>
      <c r="AB257" s="5">
        <v>0.9</v>
      </c>
      <c r="AC257" s="5">
        <v>100</v>
      </c>
      <c r="AD257" s="5">
        <v>7798</v>
      </c>
      <c r="AE257" s="5">
        <v>4743</v>
      </c>
      <c r="AF257" s="5">
        <v>2402</v>
      </c>
      <c r="AG257" s="5">
        <v>7646</v>
      </c>
      <c r="AH257" s="5" t="s">
        <v>70</v>
      </c>
    </row>
    <row r="258" spans="1:34" x14ac:dyDescent="0.2">
      <c r="A258" s="5" t="s">
        <v>514</v>
      </c>
      <c r="B258" s="5" t="s">
        <v>331</v>
      </c>
      <c r="C258" s="5" t="s">
        <v>327</v>
      </c>
      <c r="D258" s="5">
        <v>5.5</v>
      </c>
      <c r="E258" s="5">
        <v>8.1999999999999993</v>
      </c>
      <c r="F258" s="5">
        <v>7.9</v>
      </c>
      <c r="G258" s="5">
        <v>11.7</v>
      </c>
      <c r="H258" s="5">
        <v>141000</v>
      </c>
      <c r="I258" s="5">
        <v>120000</v>
      </c>
      <c r="J258" s="5">
        <v>120000</v>
      </c>
      <c r="K258" s="5">
        <v>31794</v>
      </c>
      <c r="L258" s="5">
        <v>83746</v>
      </c>
      <c r="M258" s="5" t="s">
        <v>69</v>
      </c>
      <c r="N258" s="5" t="s">
        <v>435</v>
      </c>
      <c r="O258" s="5" t="s">
        <v>436</v>
      </c>
      <c r="P258" s="5" t="s">
        <v>28</v>
      </c>
      <c r="Q258" s="5" t="s">
        <v>449</v>
      </c>
      <c r="R258" s="5" t="s">
        <v>449</v>
      </c>
      <c r="S258" s="5">
        <v>42000</v>
      </c>
      <c r="T258" s="5">
        <v>24000</v>
      </c>
      <c r="U258" s="5">
        <v>17746</v>
      </c>
      <c r="V258" s="5">
        <v>0</v>
      </c>
      <c r="W258" s="5">
        <v>203746</v>
      </c>
      <c r="X258" s="5">
        <v>13.4</v>
      </c>
      <c r="Y258" s="5">
        <v>19.899999999999999</v>
      </c>
      <c r="Z258" s="5">
        <v>15221</v>
      </c>
      <c r="AA258" s="5">
        <v>10257</v>
      </c>
      <c r="AB258" s="5">
        <v>0.7</v>
      </c>
      <c r="AC258" s="5">
        <v>100</v>
      </c>
      <c r="AD258" s="5">
        <v>42366</v>
      </c>
      <c r="AE258" s="5">
        <v>47495</v>
      </c>
      <c r="AF258" s="5">
        <v>23790</v>
      </c>
      <c r="AG258" s="5">
        <v>95207</v>
      </c>
      <c r="AH258" s="5" t="s">
        <v>70</v>
      </c>
    </row>
    <row r="259" spans="1:34" x14ac:dyDescent="0.2">
      <c r="A259" s="5" t="s">
        <v>514</v>
      </c>
      <c r="B259" s="5" t="s">
        <v>332</v>
      </c>
      <c r="C259" s="5" t="s">
        <v>327</v>
      </c>
      <c r="D259" s="5">
        <v>7.6</v>
      </c>
      <c r="E259" s="5">
        <v>5.9</v>
      </c>
      <c r="F259" s="5">
        <v>3.7</v>
      </c>
      <c r="G259" s="5">
        <v>2.9</v>
      </c>
      <c r="H259" s="5">
        <v>9000</v>
      </c>
      <c r="I259" s="5">
        <v>9000</v>
      </c>
      <c r="J259" s="5">
        <v>9000</v>
      </c>
      <c r="K259" s="5">
        <v>19122</v>
      </c>
      <c r="L259" s="5">
        <v>18467</v>
      </c>
      <c r="M259" s="5" t="s">
        <v>69</v>
      </c>
      <c r="N259" s="5" t="s">
        <v>435</v>
      </c>
      <c r="O259" s="5" t="s">
        <v>436</v>
      </c>
      <c r="P259" s="5" t="s">
        <v>28</v>
      </c>
      <c r="Q259" s="5" t="s">
        <v>563</v>
      </c>
      <c r="R259" s="5" t="s">
        <v>563</v>
      </c>
      <c r="S259" s="5">
        <v>12000</v>
      </c>
      <c r="T259" s="5">
        <v>0</v>
      </c>
      <c r="U259" s="5">
        <v>6467</v>
      </c>
      <c r="V259" s="5">
        <v>0</v>
      </c>
      <c r="W259" s="5">
        <v>27467</v>
      </c>
      <c r="X259" s="5">
        <v>11.4</v>
      </c>
      <c r="Y259" s="5">
        <v>8.8000000000000007</v>
      </c>
      <c r="Z259" s="5">
        <v>2416</v>
      </c>
      <c r="AA259" s="5">
        <v>3131</v>
      </c>
      <c r="AB259" s="5">
        <v>1.3</v>
      </c>
      <c r="AC259" s="5">
        <v>100</v>
      </c>
      <c r="AD259" s="5">
        <v>7984</v>
      </c>
      <c r="AE259" s="5">
        <v>13942</v>
      </c>
      <c r="AF259" s="5">
        <v>8280</v>
      </c>
      <c r="AG259" s="5">
        <v>7504</v>
      </c>
      <c r="AH259" s="5" t="s">
        <v>70</v>
      </c>
    </row>
    <row r="260" spans="1:34" x14ac:dyDescent="0.2">
      <c r="A260" s="5" t="s">
        <v>514</v>
      </c>
      <c r="B260" s="5" t="s">
        <v>333</v>
      </c>
      <c r="C260" s="5" t="s">
        <v>327</v>
      </c>
      <c r="D260" s="5">
        <v>4.4000000000000004</v>
      </c>
      <c r="E260" s="5">
        <v>6.2</v>
      </c>
      <c r="F260" s="5">
        <v>7.3</v>
      </c>
      <c r="G260" s="5">
        <v>10.5</v>
      </c>
      <c r="H260" s="5">
        <v>111000</v>
      </c>
      <c r="I260" s="5">
        <v>66000</v>
      </c>
      <c r="J260" s="5">
        <v>66000</v>
      </c>
      <c r="K260" s="5">
        <v>40689</v>
      </c>
      <c r="L260" s="5">
        <v>39310</v>
      </c>
      <c r="M260" s="5" t="s">
        <v>69</v>
      </c>
      <c r="N260" s="5" t="s">
        <v>435</v>
      </c>
      <c r="O260" s="5" t="s">
        <v>436</v>
      </c>
      <c r="P260" s="5" t="s">
        <v>28</v>
      </c>
      <c r="Q260" s="5" t="s">
        <v>564</v>
      </c>
      <c r="R260" s="5" t="s">
        <v>564</v>
      </c>
      <c r="S260" s="5">
        <v>21000</v>
      </c>
      <c r="T260" s="5">
        <v>9000</v>
      </c>
      <c r="U260" s="5">
        <v>9310</v>
      </c>
      <c r="V260" s="5">
        <v>0</v>
      </c>
      <c r="W260" s="5">
        <v>105310</v>
      </c>
      <c r="X260" s="5">
        <v>11.7</v>
      </c>
      <c r="Y260" s="5">
        <v>16.7</v>
      </c>
      <c r="Z260" s="5">
        <v>8995</v>
      </c>
      <c r="AA260" s="5">
        <v>6311</v>
      </c>
      <c r="AB260" s="5">
        <v>0.7</v>
      </c>
      <c r="AC260" s="5">
        <v>100</v>
      </c>
      <c r="AD260" s="5">
        <v>19754</v>
      </c>
      <c r="AE260" s="5">
        <v>38651</v>
      </c>
      <c r="AF260" s="5">
        <v>11774</v>
      </c>
      <c r="AG260" s="5">
        <v>63077</v>
      </c>
      <c r="AH260" s="5" t="s">
        <v>70</v>
      </c>
    </row>
    <row r="261" spans="1:34" x14ac:dyDescent="0.2">
      <c r="A261" s="5" t="s">
        <v>468</v>
      </c>
      <c r="B261" s="5" t="s">
        <v>335</v>
      </c>
      <c r="C261" s="5" t="s">
        <v>327</v>
      </c>
      <c r="D261" s="5" t="s">
        <v>451</v>
      </c>
      <c r="E261" s="5">
        <v>128.1</v>
      </c>
      <c r="F261" s="5" t="s">
        <v>452</v>
      </c>
      <c r="G261" s="5">
        <v>0</v>
      </c>
      <c r="H261" s="5">
        <v>0</v>
      </c>
      <c r="I261" s="5">
        <v>0</v>
      </c>
      <c r="J261" s="5">
        <v>0</v>
      </c>
      <c r="K261" s="5">
        <v>3075</v>
      </c>
      <c r="L261" s="5">
        <v>3075</v>
      </c>
      <c r="M261" s="5" t="s">
        <v>69</v>
      </c>
      <c r="N261" s="5" t="s">
        <v>435</v>
      </c>
      <c r="O261" s="5" t="s">
        <v>436</v>
      </c>
      <c r="P261" s="5" t="s">
        <v>28</v>
      </c>
      <c r="Q261" s="5" t="s">
        <v>486</v>
      </c>
      <c r="R261" s="5" t="s">
        <v>486</v>
      </c>
      <c r="S261" s="5">
        <v>3000</v>
      </c>
      <c r="T261" s="5">
        <v>0</v>
      </c>
      <c r="U261" s="5">
        <v>75</v>
      </c>
      <c r="V261" s="5">
        <v>0</v>
      </c>
      <c r="W261" s="5">
        <v>3075</v>
      </c>
      <c r="X261" s="5" t="s">
        <v>66</v>
      </c>
      <c r="Y261" s="5">
        <v>128.1</v>
      </c>
      <c r="Z261" s="5">
        <v>0</v>
      </c>
      <c r="AA261" s="5">
        <v>24</v>
      </c>
      <c r="AB261" s="5" t="s">
        <v>82</v>
      </c>
      <c r="AC261" s="5" t="s">
        <v>82</v>
      </c>
      <c r="AD261" s="5">
        <v>120</v>
      </c>
      <c r="AE261" s="5">
        <v>120</v>
      </c>
      <c r="AF261" s="5">
        <v>100</v>
      </c>
      <c r="AG261" s="5">
        <v>260</v>
      </c>
      <c r="AH261" s="5" t="s">
        <v>70</v>
      </c>
    </row>
    <row r="262" spans="1:34" x14ac:dyDescent="0.2">
      <c r="A262" s="5" t="s">
        <v>434</v>
      </c>
      <c r="B262" s="5" t="s">
        <v>336</v>
      </c>
      <c r="C262" s="5" t="s">
        <v>327</v>
      </c>
      <c r="D262" s="5">
        <v>31.2</v>
      </c>
      <c r="E262" s="5">
        <v>22.3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3131</v>
      </c>
      <c r="L262" s="5">
        <v>2964</v>
      </c>
      <c r="M262" s="5" t="s">
        <v>69</v>
      </c>
      <c r="N262" s="5" t="s">
        <v>435</v>
      </c>
      <c r="O262" s="5" t="s">
        <v>436</v>
      </c>
      <c r="P262" s="5" t="s">
        <v>28</v>
      </c>
      <c r="Q262" s="5" t="s">
        <v>565</v>
      </c>
      <c r="R262" s="5" t="s">
        <v>565</v>
      </c>
      <c r="S262" s="5">
        <v>1831</v>
      </c>
      <c r="T262" s="5">
        <v>0</v>
      </c>
      <c r="U262" s="5">
        <v>1133</v>
      </c>
      <c r="V262" s="5">
        <v>0</v>
      </c>
      <c r="W262" s="5">
        <v>2964</v>
      </c>
      <c r="X262" s="5">
        <v>31.2</v>
      </c>
      <c r="Y262" s="5">
        <v>22.3</v>
      </c>
      <c r="Z262" s="5">
        <v>95</v>
      </c>
      <c r="AA262" s="5">
        <v>133</v>
      </c>
      <c r="AB262" s="5">
        <v>1.4</v>
      </c>
      <c r="AC262" s="5">
        <v>100</v>
      </c>
      <c r="AD262" s="5">
        <v>592</v>
      </c>
      <c r="AE262" s="5">
        <v>0</v>
      </c>
      <c r="AF262" s="5">
        <v>608</v>
      </c>
      <c r="AG262" s="5">
        <v>600</v>
      </c>
      <c r="AH262" s="5" t="s">
        <v>70</v>
      </c>
    </row>
    <row r="263" spans="1:34" x14ac:dyDescent="0.2">
      <c r="A263" s="5" t="s">
        <v>514</v>
      </c>
      <c r="B263" s="5" t="s">
        <v>337</v>
      </c>
      <c r="C263" s="5" t="s">
        <v>327</v>
      </c>
      <c r="D263" s="5">
        <v>3.1</v>
      </c>
      <c r="E263" s="5">
        <v>5.8</v>
      </c>
      <c r="F263" s="5">
        <v>2.7</v>
      </c>
      <c r="G263" s="5">
        <v>5.0999999999999996</v>
      </c>
      <c r="H263" s="5">
        <v>3000</v>
      </c>
      <c r="I263" s="5">
        <v>3000</v>
      </c>
      <c r="J263" s="5">
        <v>3000</v>
      </c>
      <c r="K263" s="5">
        <v>10815</v>
      </c>
      <c r="L263" s="5">
        <v>3412</v>
      </c>
      <c r="M263" s="5" t="s">
        <v>69</v>
      </c>
      <c r="N263" s="5" t="s">
        <v>435</v>
      </c>
      <c r="O263" s="5" t="s">
        <v>436</v>
      </c>
      <c r="P263" s="5" t="s">
        <v>28</v>
      </c>
      <c r="Q263" s="5" t="s">
        <v>566</v>
      </c>
      <c r="R263" s="5" t="s">
        <v>566</v>
      </c>
      <c r="S263" s="5">
        <v>0</v>
      </c>
      <c r="T263" s="5">
        <v>0</v>
      </c>
      <c r="U263" s="5">
        <v>3412</v>
      </c>
      <c r="V263" s="5">
        <v>0</v>
      </c>
      <c r="W263" s="5">
        <v>6412</v>
      </c>
      <c r="X263" s="5">
        <v>8.5</v>
      </c>
      <c r="Y263" s="5">
        <v>15.9</v>
      </c>
      <c r="Z263" s="5">
        <v>1101</v>
      </c>
      <c r="AA263" s="5">
        <v>592</v>
      </c>
      <c r="AB263" s="5">
        <v>0.5</v>
      </c>
      <c r="AC263" s="5">
        <v>100</v>
      </c>
      <c r="AD263" s="5">
        <v>3205</v>
      </c>
      <c r="AE263" s="5">
        <v>3200</v>
      </c>
      <c r="AF263" s="5">
        <v>0</v>
      </c>
      <c r="AG263" s="5">
        <v>2400</v>
      </c>
      <c r="AH263" s="5" t="s">
        <v>70</v>
      </c>
    </row>
    <row r="264" spans="1:34" x14ac:dyDescent="0.2">
      <c r="A264" s="5" t="s">
        <v>434</v>
      </c>
      <c r="B264" s="5" t="s">
        <v>338</v>
      </c>
      <c r="C264" s="5" t="s">
        <v>327</v>
      </c>
      <c r="D264" s="5">
        <v>3.5</v>
      </c>
      <c r="E264" s="5">
        <v>2.9</v>
      </c>
      <c r="F264" s="5">
        <v>15.1</v>
      </c>
      <c r="G264" s="5">
        <v>12.8</v>
      </c>
      <c r="H264" s="5">
        <v>117000</v>
      </c>
      <c r="I264" s="5">
        <v>123000</v>
      </c>
      <c r="J264" s="5">
        <v>123000</v>
      </c>
      <c r="K264" s="5">
        <v>13949</v>
      </c>
      <c r="L264" s="5">
        <v>28199</v>
      </c>
      <c r="M264" s="5" t="s">
        <v>69</v>
      </c>
      <c r="N264" s="5" t="s">
        <v>435</v>
      </c>
      <c r="O264" s="5" t="s">
        <v>436</v>
      </c>
      <c r="P264" s="5" t="s">
        <v>28</v>
      </c>
      <c r="Q264" s="5" t="s">
        <v>567</v>
      </c>
      <c r="R264" s="5" t="s">
        <v>567</v>
      </c>
      <c r="S264" s="5">
        <v>0</v>
      </c>
      <c r="T264" s="5">
        <v>0</v>
      </c>
      <c r="U264" s="5">
        <v>28199</v>
      </c>
      <c r="V264" s="5">
        <v>0</v>
      </c>
      <c r="W264" s="5">
        <v>151199</v>
      </c>
      <c r="X264" s="5">
        <v>18.5</v>
      </c>
      <c r="Y264" s="5">
        <v>15.7</v>
      </c>
      <c r="Z264" s="5">
        <v>8167</v>
      </c>
      <c r="AA264" s="5">
        <v>9625</v>
      </c>
      <c r="AB264" s="5">
        <v>1.2</v>
      </c>
      <c r="AC264" s="5">
        <v>100</v>
      </c>
      <c r="AD264" s="5">
        <v>15588</v>
      </c>
      <c r="AE264" s="5">
        <v>53976</v>
      </c>
      <c r="AF264" s="5">
        <v>24575</v>
      </c>
      <c r="AG264" s="5">
        <v>29989</v>
      </c>
      <c r="AH264" s="5" t="s">
        <v>70</v>
      </c>
    </row>
    <row r="265" spans="1:34" x14ac:dyDescent="0.2">
      <c r="A265" s="5" t="s">
        <v>501</v>
      </c>
      <c r="B265" s="5" t="s">
        <v>339</v>
      </c>
      <c r="C265" s="5" t="s">
        <v>327</v>
      </c>
      <c r="D265" s="5" t="s">
        <v>451</v>
      </c>
      <c r="E265" s="5" t="s">
        <v>452</v>
      </c>
      <c r="F265" s="5" t="s">
        <v>452</v>
      </c>
      <c r="G265" s="5" t="s">
        <v>452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 t="s">
        <v>69</v>
      </c>
      <c r="N265" s="5" t="s">
        <v>435</v>
      </c>
      <c r="O265" s="5" t="s">
        <v>487</v>
      </c>
      <c r="P265" s="5" t="s">
        <v>559</v>
      </c>
      <c r="Q265" s="5" t="s">
        <v>568</v>
      </c>
      <c r="R265" s="5" t="s">
        <v>568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 t="s">
        <v>66</v>
      </c>
      <c r="Y265" s="5" t="s">
        <v>66</v>
      </c>
      <c r="Z265" s="5">
        <v>0</v>
      </c>
      <c r="AA265" s="5" t="s">
        <v>66</v>
      </c>
      <c r="AB265" s="5" t="s">
        <v>86</v>
      </c>
      <c r="AC265" s="5" t="s">
        <v>86</v>
      </c>
      <c r="AD265" s="5" t="s">
        <v>66</v>
      </c>
      <c r="AE265" s="5" t="s">
        <v>66</v>
      </c>
      <c r="AF265" s="5" t="s">
        <v>66</v>
      </c>
      <c r="AG265" s="5" t="s">
        <v>66</v>
      </c>
      <c r="AH265" s="5" t="s">
        <v>70</v>
      </c>
    </row>
    <row r="266" spans="1:34" x14ac:dyDescent="0.2">
      <c r="A266" s="5" t="s">
        <v>434</v>
      </c>
      <c r="B266" s="5" t="s">
        <v>340</v>
      </c>
      <c r="C266" s="5" t="s">
        <v>327</v>
      </c>
      <c r="D266" s="5">
        <v>66.099999999999994</v>
      </c>
      <c r="E266" s="5">
        <v>30.6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2050</v>
      </c>
      <c r="L266" s="5">
        <v>2050</v>
      </c>
      <c r="M266" s="5" t="s">
        <v>69</v>
      </c>
      <c r="N266" s="5" t="s">
        <v>435</v>
      </c>
      <c r="O266" s="5" t="s">
        <v>436</v>
      </c>
      <c r="P266" s="5" t="s">
        <v>28</v>
      </c>
      <c r="Q266" s="5" t="s">
        <v>569</v>
      </c>
      <c r="R266" s="5" t="s">
        <v>569</v>
      </c>
      <c r="S266" s="5">
        <v>0</v>
      </c>
      <c r="T266" s="5">
        <v>0</v>
      </c>
      <c r="U266" s="5">
        <v>2050</v>
      </c>
      <c r="V266" s="5">
        <v>0</v>
      </c>
      <c r="W266" s="5">
        <v>2050</v>
      </c>
      <c r="X266" s="5">
        <v>66.099999999999994</v>
      </c>
      <c r="Y266" s="5">
        <v>30.6</v>
      </c>
      <c r="Z266" s="5">
        <v>31</v>
      </c>
      <c r="AA266" s="5">
        <v>67</v>
      </c>
      <c r="AB266" s="5">
        <v>2.2000000000000002</v>
      </c>
      <c r="AC266" s="5">
        <v>150</v>
      </c>
      <c r="AD266" s="5">
        <v>0</v>
      </c>
      <c r="AE266" s="5">
        <v>300</v>
      </c>
      <c r="AF266" s="5">
        <v>300</v>
      </c>
      <c r="AG266" s="5">
        <v>480</v>
      </c>
      <c r="AH266" s="5" t="s">
        <v>70</v>
      </c>
    </row>
    <row r="267" spans="1:34" x14ac:dyDescent="0.2">
      <c r="A267" s="5" t="s">
        <v>514</v>
      </c>
      <c r="B267" s="5" t="s">
        <v>342</v>
      </c>
      <c r="C267" s="5" t="s">
        <v>183</v>
      </c>
      <c r="D267" s="5">
        <v>1.6</v>
      </c>
      <c r="E267" s="5">
        <v>2.7</v>
      </c>
      <c r="F267" s="5">
        <v>1.6</v>
      </c>
      <c r="G267" s="5">
        <v>2.7</v>
      </c>
      <c r="H267" s="5">
        <v>3000</v>
      </c>
      <c r="I267" s="5">
        <v>3000</v>
      </c>
      <c r="J267" s="5">
        <v>3000</v>
      </c>
      <c r="K267" s="5">
        <v>15000</v>
      </c>
      <c r="L267" s="5">
        <v>3000</v>
      </c>
      <c r="M267" s="5" t="s">
        <v>69</v>
      </c>
      <c r="N267" s="5" t="s">
        <v>435</v>
      </c>
      <c r="O267" s="5" t="s">
        <v>436</v>
      </c>
      <c r="P267" s="5" t="s">
        <v>28</v>
      </c>
      <c r="Q267" s="5" t="s">
        <v>454</v>
      </c>
      <c r="R267" s="5" t="s">
        <v>454</v>
      </c>
      <c r="S267" s="5">
        <v>3000</v>
      </c>
      <c r="T267" s="5">
        <v>0</v>
      </c>
      <c r="U267" s="5">
        <v>0</v>
      </c>
      <c r="V267" s="5">
        <v>0</v>
      </c>
      <c r="W267" s="5">
        <v>6000</v>
      </c>
      <c r="X267" s="5">
        <v>3.2</v>
      </c>
      <c r="Y267" s="5">
        <v>5.3</v>
      </c>
      <c r="Z267" s="5">
        <v>1875</v>
      </c>
      <c r="AA267" s="5">
        <v>1122</v>
      </c>
      <c r="AB267" s="5">
        <v>0.6</v>
      </c>
      <c r="AC267" s="5">
        <v>100</v>
      </c>
      <c r="AD267" s="5">
        <v>6900</v>
      </c>
      <c r="AE267" s="5">
        <v>5000</v>
      </c>
      <c r="AF267" s="5">
        <v>2000</v>
      </c>
      <c r="AG267" s="5">
        <v>13700</v>
      </c>
      <c r="AH267" s="5" t="s">
        <v>70</v>
      </c>
    </row>
    <row r="268" spans="1:34" x14ac:dyDescent="0.2">
      <c r="A268" s="5" t="s">
        <v>514</v>
      </c>
      <c r="B268" s="5" t="s">
        <v>343</v>
      </c>
      <c r="C268" s="5" t="s">
        <v>183</v>
      </c>
      <c r="D268" s="5">
        <v>2.5</v>
      </c>
      <c r="E268" s="5">
        <v>3.2</v>
      </c>
      <c r="F268" s="5">
        <v>0</v>
      </c>
      <c r="G268" s="5">
        <v>0</v>
      </c>
      <c r="H268" s="5">
        <v>336000</v>
      </c>
      <c r="I268" s="5">
        <v>0</v>
      </c>
      <c r="J268" s="5">
        <v>0</v>
      </c>
      <c r="K268" s="5">
        <v>258000</v>
      </c>
      <c r="L268" s="5">
        <v>60000</v>
      </c>
      <c r="M268" s="5" t="s">
        <v>69</v>
      </c>
      <c r="N268" s="5" t="s">
        <v>435</v>
      </c>
      <c r="O268" s="5" t="s">
        <v>436</v>
      </c>
      <c r="P268" s="5" t="s">
        <v>28</v>
      </c>
      <c r="Q268" s="5" t="s">
        <v>446</v>
      </c>
      <c r="R268" s="5" t="s">
        <v>446</v>
      </c>
      <c r="S268" s="5">
        <v>60000</v>
      </c>
      <c r="T268" s="5">
        <v>0</v>
      </c>
      <c r="U268" s="5">
        <v>0</v>
      </c>
      <c r="V268" s="5">
        <v>0</v>
      </c>
      <c r="W268" s="5">
        <v>60000</v>
      </c>
      <c r="X268" s="5">
        <v>2.5</v>
      </c>
      <c r="Y268" s="5">
        <v>3.2</v>
      </c>
      <c r="Z268" s="5">
        <v>24375</v>
      </c>
      <c r="AA268" s="5">
        <v>18705</v>
      </c>
      <c r="AB268" s="5">
        <v>0.8</v>
      </c>
      <c r="AC268" s="5">
        <v>100</v>
      </c>
      <c r="AD268" s="5">
        <v>55098</v>
      </c>
      <c r="AE268" s="5">
        <v>115458</v>
      </c>
      <c r="AF268" s="5">
        <v>6232</v>
      </c>
      <c r="AG268" s="5">
        <v>58060</v>
      </c>
      <c r="AH268" s="5" t="s">
        <v>70</v>
      </c>
    </row>
    <row r="269" spans="1:34" x14ac:dyDescent="0.2">
      <c r="A269" s="5" t="s">
        <v>501</v>
      </c>
      <c r="B269" s="5" t="s">
        <v>344</v>
      </c>
      <c r="C269" s="5" t="s">
        <v>183</v>
      </c>
      <c r="D269" s="5" t="s">
        <v>451</v>
      </c>
      <c r="E269" s="5" t="s">
        <v>452</v>
      </c>
      <c r="F269" s="5" t="s">
        <v>452</v>
      </c>
      <c r="G269" s="5" t="s">
        <v>452</v>
      </c>
      <c r="H269" s="5">
        <v>0</v>
      </c>
      <c r="I269" s="5">
        <v>0</v>
      </c>
      <c r="J269" s="5">
        <v>0</v>
      </c>
      <c r="K269" s="5">
        <v>3000</v>
      </c>
      <c r="L269" s="5">
        <v>0</v>
      </c>
      <c r="M269" s="5" t="s">
        <v>69</v>
      </c>
      <c r="N269" s="5" t="s">
        <v>435</v>
      </c>
      <c r="O269" s="5" t="s">
        <v>436</v>
      </c>
      <c r="P269" s="5" t="s">
        <v>28</v>
      </c>
      <c r="Q269" s="5" t="s">
        <v>570</v>
      </c>
      <c r="R269" s="5" t="s">
        <v>570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 t="s">
        <v>66</v>
      </c>
      <c r="Y269" s="5" t="s">
        <v>66</v>
      </c>
      <c r="Z269" s="5">
        <v>0</v>
      </c>
      <c r="AA269" s="5" t="s">
        <v>66</v>
      </c>
      <c r="AB269" s="5" t="s">
        <v>86</v>
      </c>
      <c r="AC269" s="5" t="s">
        <v>86</v>
      </c>
      <c r="AD269" s="5" t="s">
        <v>66</v>
      </c>
      <c r="AE269" s="5" t="s">
        <v>66</v>
      </c>
      <c r="AF269" s="5" t="s">
        <v>66</v>
      </c>
      <c r="AG269" s="5" t="s">
        <v>66</v>
      </c>
      <c r="AH269" s="5" t="s">
        <v>70</v>
      </c>
    </row>
    <row r="270" spans="1:34" x14ac:dyDescent="0.2">
      <c r="A270" s="5" t="s">
        <v>514</v>
      </c>
      <c r="B270" s="5" t="s">
        <v>345</v>
      </c>
      <c r="C270" s="5" t="s">
        <v>183</v>
      </c>
      <c r="D270" s="5">
        <v>0</v>
      </c>
      <c r="E270" s="5">
        <v>0</v>
      </c>
      <c r="F270" s="5">
        <v>0</v>
      </c>
      <c r="G270" s="5">
        <v>0</v>
      </c>
      <c r="H270" s="5">
        <v>630000</v>
      </c>
      <c r="I270" s="5">
        <v>0</v>
      </c>
      <c r="J270" s="5">
        <v>0</v>
      </c>
      <c r="K270" s="5">
        <v>339000</v>
      </c>
      <c r="L270" s="5">
        <v>0</v>
      </c>
      <c r="M270" s="5" t="s">
        <v>69</v>
      </c>
      <c r="N270" s="5" t="s">
        <v>435</v>
      </c>
      <c r="O270" s="5" t="s">
        <v>436</v>
      </c>
      <c r="P270" s="5" t="s">
        <v>28</v>
      </c>
      <c r="Q270" s="5" t="s">
        <v>571</v>
      </c>
      <c r="R270" s="5" t="s">
        <v>571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375</v>
      </c>
      <c r="AA270" s="5">
        <v>26911</v>
      </c>
      <c r="AB270" s="5">
        <v>71.8</v>
      </c>
      <c r="AC270" s="5">
        <v>150</v>
      </c>
      <c r="AD270" s="5">
        <v>67557</v>
      </c>
      <c r="AE270" s="5">
        <v>173907</v>
      </c>
      <c r="AF270" s="5">
        <v>12573</v>
      </c>
      <c r="AG270" s="5">
        <v>88658</v>
      </c>
      <c r="AH270" s="5" t="s">
        <v>70</v>
      </c>
    </row>
    <row r="271" spans="1:34" x14ac:dyDescent="0.2">
      <c r="A271" s="5" t="s">
        <v>434</v>
      </c>
      <c r="B271" s="5" t="s">
        <v>346</v>
      </c>
      <c r="C271" s="5" t="s">
        <v>183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 t="s">
        <v>69</v>
      </c>
      <c r="N271" s="5" t="s">
        <v>435</v>
      </c>
      <c r="O271" s="5" t="s">
        <v>436</v>
      </c>
      <c r="P271" s="5" t="s">
        <v>28</v>
      </c>
      <c r="Q271" s="5" t="s">
        <v>466</v>
      </c>
      <c r="R271" s="5" t="s">
        <v>466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24</v>
      </c>
      <c r="Y271" s="5">
        <v>34.4</v>
      </c>
      <c r="Z271" s="5">
        <v>750</v>
      </c>
      <c r="AA271" s="5">
        <v>523</v>
      </c>
      <c r="AB271" s="5">
        <v>0.7</v>
      </c>
      <c r="AC271" s="5">
        <v>100</v>
      </c>
      <c r="AD271" s="5">
        <v>0</v>
      </c>
      <c r="AE271" s="5">
        <v>2688</v>
      </c>
      <c r="AF271" s="5">
        <v>2016</v>
      </c>
      <c r="AG271" s="5">
        <v>2016</v>
      </c>
      <c r="AH271" s="5" t="s">
        <v>70</v>
      </c>
    </row>
    <row r="272" spans="1:34" x14ac:dyDescent="0.2">
      <c r="A272" s="5" t="s">
        <v>514</v>
      </c>
      <c r="B272" s="5" t="s">
        <v>347</v>
      </c>
      <c r="C272" s="5" t="s">
        <v>183</v>
      </c>
      <c r="D272" s="5">
        <v>6</v>
      </c>
      <c r="E272" s="5">
        <v>6.4</v>
      </c>
      <c r="F272" s="5">
        <v>0</v>
      </c>
      <c r="G272" s="5">
        <v>0</v>
      </c>
      <c r="H272" s="5">
        <v>6000</v>
      </c>
      <c r="I272" s="5">
        <v>0</v>
      </c>
      <c r="J272" s="5">
        <v>0</v>
      </c>
      <c r="K272" s="5">
        <v>9000</v>
      </c>
      <c r="L272" s="5">
        <v>9000</v>
      </c>
      <c r="M272" s="5" t="s">
        <v>69</v>
      </c>
      <c r="N272" s="5" t="s">
        <v>435</v>
      </c>
      <c r="O272" s="5" t="s">
        <v>436</v>
      </c>
      <c r="P272" s="5" t="s">
        <v>28</v>
      </c>
      <c r="Q272" s="5" t="s">
        <v>454</v>
      </c>
      <c r="R272" s="5" t="s">
        <v>454</v>
      </c>
      <c r="S272" s="5">
        <v>9000</v>
      </c>
      <c r="T272" s="5">
        <v>0</v>
      </c>
      <c r="U272" s="5">
        <v>0</v>
      </c>
      <c r="V272" s="5">
        <v>0</v>
      </c>
      <c r="W272" s="5">
        <v>9000</v>
      </c>
      <c r="X272" s="5">
        <v>6</v>
      </c>
      <c r="Y272" s="5">
        <v>6.4</v>
      </c>
      <c r="Z272" s="5">
        <v>1500</v>
      </c>
      <c r="AA272" s="5">
        <v>1414</v>
      </c>
      <c r="AB272" s="5">
        <v>0.9</v>
      </c>
      <c r="AC272" s="5">
        <v>100</v>
      </c>
      <c r="AD272" s="5">
        <v>8350</v>
      </c>
      <c r="AE272" s="5">
        <v>3824</v>
      </c>
      <c r="AF272" s="5">
        <v>2500</v>
      </c>
      <c r="AG272" s="5">
        <v>2500</v>
      </c>
      <c r="AH272" s="5" t="s">
        <v>70</v>
      </c>
    </row>
    <row r="273" spans="1:34" x14ac:dyDescent="0.2">
      <c r="A273" s="5" t="s">
        <v>514</v>
      </c>
      <c r="B273" s="5" t="s">
        <v>349</v>
      </c>
      <c r="C273" s="5" t="s">
        <v>168</v>
      </c>
      <c r="D273" s="5">
        <v>7.7</v>
      </c>
      <c r="E273" s="5">
        <v>6.2</v>
      </c>
      <c r="F273" s="5">
        <v>4</v>
      </c>
      <c r="G273" s="5">
        <v>3.2</v>
      </c>
      <c r="H273" s="5">
        <v>75000</v>
      </c>
      <c r="I273" s="5">
        <v>30000</v>
      </c>
      <c r="J273" s="5">
        <v>30000</v>
      </c>
      <c r="K273" s="5">
        <v>1500</v>
      </c>
      <c r="L273" s="5">
        <v>57873</v>
      </c>
      <c r="M273" s="5" t="s">
        <v>69</v>
      </c>
      <c r="N273" s="5" t="s">
        <v>435</v>
      </c>
      <c r="O273" s="5" t="s">
        <v>436</v>
      </c>
      <c r="P273" s="5" t="s">
        <v>28</v>
      </c>
      <c r="Q273" s="5" t="s">
        <v>572</v>
      </c>
      <c r="R273" s="5" t="s">
        <v>572</v>
      </c>
      <c r="S273" s="5">
        <v>37500</v>
      </c>
      <c r="T273" s="5">
        <v>0</v>
      </c>
      <c r="U273" s="5">
        <v>20373</v>
      </c>
      <c r="V273" s="5">
        <v>0</v>
      </c>
      <c r="W273" s="5">
        <v>87873</v>
      </c>
      <c r="X273" s="5">
        <v>11.8</v>
      </c>
      <c r="Y273" s="5">
        <v>9.4</v>
      </c>
      <c r="Z273" s="5">
        <v>7476</v>
      </c>
      <c r="AA273" s="5">
        <v>9354</v>
      </c>
      <c r="AB273" s="5">
        <v>1.3</v>
      </c>
      <c r="AC273" s="5">
        <v>100</v>
      </c>
      <c r="AD273" s="5">
        <v>38330</v>
      </c>
      <c r="AE273" s="5">
        <v>45800</v>
      </c>
      <c r="AF273" s="5">
        <v>15000</v>
      </c>
      <c r="AG273" s="5">
        <v>51540</v>
      </c>
      <c r="AH273" s="5" t="s">
        <v>70</v>
      </c>
    </row>
    <row r="274" spans="1:34" x14ac:dyDescent="0.2">
      <c r="A274" s="5" t="s">
        <v>434</v>
      </c>
      <c r="B274" s="5" t="s">
        <v>350</v>
      </c>
      <c r="C274" s="5" t="s">
        <v>168</v>
      </c>
      <c r="D274" s="5">
        <v>6</v>
      </c>
      <c r="E274" s="5">
        <v>4.8</v>
      </c>
      <c r="F274" s="5">
        <v>10.8</v>
      </c>
      <c r="G274" s="5">
        <v>8.6</v>
      </c>
      <c r="H274" s="5">
        <v>312500</v>
      </c>
      <c r="I274" s="5">
        <v>245000</v>
      </c>
      <c r="J274" s="5">
        <v>175000</v>
      </c>
      <c r="K274" s="5">
        <v>30000</v>
      </c>
      <c r="L274" s="5">
        <v>137700</v>
      </c>
      <c r="M274" s="5" t="s">
        <v>69</v>
      </c>
      <c r="N274" s="5" t="s">
        <v>435</v>
      </c>
      <c r="O274" s="5" t="s">
        <v>436</v>
      </c>
      <c r="P274" s="5" t="s">
        <v>28</v>
      </c>
      <c r="Q274" s="5" t="s">
        <v>573</v>
      </c>
      <c r="R274" s="5" t="s">
        <v>573</v>
      </c>
      <c r="S274" s="5">
        <v>85000</v>
      </c>
      <c r="T274" s="5">
        <v>0</v>
      </c>
      <c r="U274" s="5">
        <v>52700</v>
      </c>
      <c r="V274" s="5">
        <v>0</v>
      </c>
      <c r="W274" s="5">
        <v>382700</v>
      </c>
      <c r="X274" s="5">
        <v>16.8</v>
      </c>
      <c r="Y274" s="5">
        <v>13.4</v>
      </c>
      <c r="Z274" s="5">
        <v>22788</v>
      </c>
      <c r="AA274" s="5">
        <v>28518</v>
      </c>
      <c r="AB274" s="5">
        <v>1.3</v>
      </c>
      <c r="AC274" s="5">
        <v>100</v>
      </c>
      <c r="AD274" s="5">
        <v>114990</v>
      </c>
      <c r="AE274" s="5">
        <v>141488</v>
      </c>
      <c r="AF274" s="5">
        <v>45000</v>
      </c>
      <c r="AG274" s="5">
        <v>154620</v>
      </c>
      <c r="AH274" s="5" t="s">
        <v>70</v>
      </c>
    </row>
    <row r="275" spans="1:34" x14ac:dyDescent="0.2">
      <c r="A275" s="5" t="s">
        <v>434</v>
      </c>
      <c r="B275" s="5" t="s">
        <v>351</v>
      </c>
      <c r="C275" s="5" t="s">
        <v>168</v>
      </c>
      <c r="D275" s="5">
        <v>142</v>
      </c>
      <c r="E275" s="5">
        <v>15.4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4500</v>
      </c>
      <c r="L275" s="5">
        <v>5680</v>
      </c>
      <c r="M275" s="5" t="s">
        <v>69</v>
      </c>
      <c r="N275" s="5" t="s">
        <v>435</v>
      </c>
      <c r="O275" s="5" t="s">
        <v>436</v>
      </c>
      <c r="P275" s="5" t="s">
        <v>28</v>
      </c>
      <c r="Q275" s="5" t="s">
        <v>574</v>
      </c>
      <c r="R275" s="5" t="s">
        <v>574</v>
      </c>
      <c r="S275" s="5">
        <v>4500</v>
      </c>
      <c r="T275" s="5">
        <v>0</v>
      </c>
      <c r="U275" s="5">
        <v>1180</v>
      </c>
      <c r="V275" s="5">
        <v>0</v>
      </c>
      <c r="W275" s="5">
        <v>5680</v>
      </c>
      <c r="X275" s="5">
        <v>142</v>
      </c>
      <c r="Y275" s="5">
        <v>15.4</v>
      </c>
      <c r="Z275" s="5">
        <v>40</v>
      </c>
      <c r="AA275" s="5">
        <v>368</v>
      </c>
      <c r="AB275" s="5">
        <v>9.1999999999999993</v>
      </c>
      <c r="AC275" s="5">
        <v>150</v>
      </c>
      <c r="AD275" s="5">
        <v>0</v>
      </c>
      <c r="AE275" s="5">
        <v>1500</v>
      </c>
      <c r="AF275" s="5">
        <v>1810</v>
      </c>
      <c r="AG275" s="5">
        <v>1040</v>
      </c>
      <c r="AH275" s="5" t="s">
        <v>70</v>
      </c>
    </row>
    <row r="276" spans="1:34" x14ac:dyDescent="0.2">
      <c r="A276" s="5" t="s">
        <v>514</v>
      </c>
      <c r="B276" s="5" t="s">
        <v>352</v>
      </c>
      <c r="C276" s="5" t="s">
        <v>168</v>
      </c>
      <c r="D276" s="5">
        <v>7.5</v>
      </c>
      <c r="E276" s="5">
        <v>4.7</v>
      </c>
      <c r="F276" s="5">
        <v>6.8</v>
      </c>
      <c r="G276" s="5">
        <v>4.3</v>
      </c>
      <c r="H276" s="5">
        <v>12000</v>
      </c>
      <c r="I276" s="5">
        <v>12000</v>
      </c>
      <c r="J276" s="5">
        <v>12000</v>
      </c>
      <c r="K276" s="5">
        <v>10876</v>
      </c>
      <c r="L276" s="5">
        <v>13251</v>
      </c>
      <c r="M276" s="5" t="s">
        <v>69</v>
      </c>
      <c r="N276" s="5" t="s">
        <v>435</v>
      </c>
      <c r="O276" s="5" t="s">
        <v>436</v>
      </c>
      <c r="P276" s="5" t="s">
        <v>28</v>
      </c>
      <c r="Q276" s="5" t="s">
        <v>575</v>
      </c>
      <c r="R276" s="5" t="s">
        <v>575</v>
      </c>
      <c r="S276" s="5">
        <v>6376</v>
      </c>
      <c r="T276" s="5">
        <v>0</v>
      </c>
      <c r="U276" s="5">
        <v>6875</v>
      </c>
      <c r="V276" s="5">
        <v>0</v>
      </c>
      <c r="W276" s="5">
        <v>25251</v>
      </c>
      <c r="X276" s="5">
        <v>14.3</v>
      </c>
      <c r="Y276" s="5">
        <v>9</v>
      </c>
      <c r="Z276" s="5">
        <v>1768</v>
      </c>
      <c r="AA276" s="5">
        <v>2802</v>
      </c>
      <c r="AB276" s="5">
        <v>1.6</v>
      </c>
      <c r="AC276" s="5">
        <v>100</v>
      </c>
      <c r="AD276" s="5">
        <v>8080</v>
      </c>
      <c r="AE276" s="5">
        <v>17140</v>
      </c>
      <c r="AF276" s="5">
        <v>0</v>
      </c>
      <c r="AG276" s="5">
        <v>12120</v>
      </c>
      <c r="AH276" s="5" t="s">
        <v>70</v>
      </c>
    </row>
    <row r="277" spans="1:34" x14ac:dyDescent="0.2">
      <c r="A277" s="5" t="s">
        <v>514</v>
      </c>
      <c r="B277" s="5" t="s">
        <v>353</v>
      </c>
      <c r="C277" s="5" t="s">
        <v>168</v>
      </c>
      <c r="D277" s="5">
        <v>8</v>
      </c>
      <c r="E277" s="5" t="s">
        <v>452</v>
      </c>
      <c r="F277" s="5">
        <v>0</v>
      </c>
      <c r="G277" s="5" t="s">
        <v>452</v>
      </c>
      <c r="H277" s="5">
        <v>0</v>
      </c>
      <c r="I277" s="5">
        <v>0</v>
      </c>
      <c r="J277" s="5">
        <v>0</v>
      </c>
      <c r="K277" s="5">
        <v>3000</v>
      </c>
      <c r="L277" s="5">
        <v>3000</v>
      </c>
      <c r="M277" s="5" t="s">
        <v>69</v>
      </c>
      <c r="N277" s="5" t="s">
        <v>435</v>
      </c>
      <c r="O277" s="5" t="s">
        <v>436</v>
      </c>
      <c r="P277" s="5" t="s">
        <v>576</v>
      </c>
      <c r="Q277" s="5" t="s">
        <v>577</v>
      </c>
      <c r="R277" s="5" t="s">
        <v>577</v>
      </c>
      <c r="S277" s="5">
        <v>3000</v>
      </c>
      <c r="T277" s="5">
        <v>0</v>
      </c>
      <c r="U277" s="5">
        <v>0</v>
      </c>
      <c r="V277" s="5">
        <v>0</v>
      </c>
      <c r="W277" s="5">
        <v>3000</v>
      </c>
      <c r="X277" s="5">
        <v>8</v>
      </c>
      <c r="Y277" s="5" t="s">
        <v>66</v>
      </c>
      <c r="Z277" s="5">
        <v>375</v>
      </c>
      <c r="AA277" s="5" t="s">
        <v>66</v>
      </c>
      <c r="AB277" s="5" t="s">
        <v>86</v>
      </c>
      <c r="AC277" s="5" t="s">
        <v>86</v>
      </c>
      <c r="AD277" s="5" t="s">
        <v>66</v>
      </c>
      <c r="AE277" s="5" t="s">
        <v>66</v>
      </c>
      <c r="AF277" s="5" t="s">
        <v>66</v>
      </c>
      <c r="AG277" s="5" t="s">
        <v>66</v>
      </c>
      <c r="AH277" s="5" t="s">
        <v>70</v>
      </c>
    </row>
    <row r="278" spans="1:34" x14ac:dyDescent="0.2">
      <c r="A278" s="5" t="s">
        <v>468</v>
      </c>
      <c r="B278" s="5" t="s">
        <v>354</v>
      </c>
      <c r="C278" s="5" t="s">
        <v>168</v>
      </c>
      <c r="D278" s="5" t="s">
        <v>451</v>
      </c>
      <c r="E278" s="5">
        <v>26.8</v>
      </c>
      <c r="F278" s="5" t="s">
        <v>452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1500</v>
      </c>
      <c r="M278" s="5" t="s">
        <v>69</v>
      </c>
      <c r="N278" s="5" t="s">
        <v>435</v>
      </c>
      <c r="O278" s="5" t="s">
        <v>436</v>
      </c>
      <c r="P278" s="5" t="s">
        <v>28</v>
      </c>
      <c r="Q278" s="5" t="s">
        <v>578</v>
      </c>
      <c r="R278" s="5" t="s">
        <v>578</v>
      </c>
      <c r="S278" s="5">
        <v>1500</v>
      </c>
      <c r="T278" s="5">
        <v>0</v>
      </c>
      <c r="U278" s="5">
        <v>0</v>
      </c>
      <c r="V278" s="5">
        <v>0</v>
      </c>
      <c r="W278" s="5">
        <v>1500</v>
      </c>
      <c r="X278" s="5" t="s">
        <v>66</v>
      </c>
      <c r="Y278" s="5">
        <v>26.8</v>
      </c>
      <c r="Z278" s="5">
        <v>0</v>
      </c>
      <c r="AA278" s="5">
        <v>56</v>
      </c>
      <c r="AB278" s="5" t="s">
        <v>82</v>
      </c>
      <c r="AC278" s="5" t="s">
        <v>82</v>
      </c>
      <c r="AD278" s="5">
        <v>0</v>
      </c>
      <c r="AE278" s="5">
        <v>500</v>
      </c>
      <c r="AF278" s="5">
        <v>0</v>
      </c>
      <c r="AG278" s="5">
        <v>0</v>
      </c>
      <c r="AH278" s="5" t="s">
        <v>70</v>
      </c>
    </row>
    <row r="279" spans="1:34" x14ac:dyDescent="0.2">
      <c r="A279" s="5" t="s">
        <v>468</v>
      </c>
      <c r="B279" s="5" t="s">
        <v>355</v>
      </c>
      <c r="C279" s="5" t="s">
        <v>168</v>
      </c>
      <c r="D279" s="5" t="s">
        <v>451</v>
      </c>
      <c r="E279" s="5">
        <v>53.6</v>
      </c>
      <c r="F279" s="5" t="s">
        <v>452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3000</v>
      </c>
      <c r="M279" s="5" t="s">
        <v>69</v>
      </c>
      <c r="N279" s="5" t="s">
        <v>435</v>
      </c>
      <c r="O279" s="5" t="s">
        <v>436</v>
      </c>
      <c r="P279" s="5" t="s">
        <v>28</v>
      </c>
      <c r="Q279" s="5" t="s">
        <v>579</v>
      </c>
      <c r="R279" s="5" t="s">
        <v>579</v>
      </c>
      <c r="S279" s="5">
        <v>3000</v>
      </c>
      <c r="T279" s="5">
        <v>0</v>
      </c>
      <c r="U279" s="5">
        <v>0</v>
      </c>
      <c r="V279" s="5">
        <v>0</v>
      </c>
      <c r="W279" s="5">
        <v>3000</v>
      </c>
      <c r="X279" s="5" t="s">
        <v>66</v>
      </c>
      <c r="Y279" s="5">
        <v>53.6</v>
      </c>
      <c r="Z279" s="5">
        <v>0</v>
      </c>
      <c r="AA279" s="5">
        <v>56</v>
      </c>
      <c r="AB279" s="5" t="s">
        <v>82</v>
      </c>
      <c r="AC279" s="5" t="s">
        <v>82</v>
      </c>
      <c r="AD279" s="5">
        <v>0</v>
      </c>
      <c r="AE279" s="5">
        <v>500</v>
      </c>
      <c r="AF279" s="5">
        <v>0</v>
      </c>
      <c r="AG279" s="5">
        <v>0</v>
      </c>
      <c r="AH279" s="5" t="s">
        <v>70</v>
      </c>
    </row>
    <row r="280" spans="1:34" x14ac:dyDescent="0.2">
      <c r="A280" s="5" t="s">
        <v>501</v>
      </c>
      <c r="B280" s="5" t="s">
        <v>358</v>
      </c>
      <c r="C280" s="5" t="s">
        <v>168</v>
      </c>
      <c r="D280" s="5" t="s">
        <v>451</v>
      </c>
      <c r="E280" s="5" t="s">
        <v>452</v>
      </c>
      <c r="F280" s="5" t="s">
        <v>452</v>
      </c>
      <c r="G280" s="5" t="s">
        <v>452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 t="s">
        <v>69</v>
      </c>
      <c r="N280" s="5" t="s">
        <v>435</v>
      </c>
      <c r="O280" s="5" t="s">
        <v>436</v>
      </c>
      <c r="P280" s="5" t="s">
        <v>28</v>
      </c>
      <c r="Q280" s="5" t="s">
        <v>461</v>
      </c>
      <c r="R280" s="5" t="s">
        <v>461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 t="s">
        <v>66</v>
      </c>
      <c r="Y280" s="5" t="s">
        <v>66</v>
      </c>
      <c r="Z280" s="5">
        <v>0</v>
      </c>
      <c r="AA280" s="5">
        <v>0</v>
      </c>
      <c r="AB280" s="5" t="s">
        <v>86</v>
      </c>
      <c r="AC280" s="5" t="s">
        <v>86</v>
      </c>
      <c r="AD280" s="5">
        <v>0</v>
      </c>
      <c r="AE280" s="5">
        <v>0</v>
      </c>
      <c r="AF280" s="5">
        <v>0</v>
      </c>
      <c r="AG280" s="5">
        <v>0</v>
      </c>
      <c r="AH280" s="5" t="s">
        <v>70</v>
      </c>
    </row>
    <row r="281" spans="1:34" x14ac:dyDescent="0.2">
      <c r="A281" s="5" t="s">
        <v>514</v>
      </c>
      <c r="B281" s="5" t="s">
        <v>359</v>
      </c>
      <c r="C281" s="5" t="s">
        <v>168</v>
      </c>
      <c r="D281" s="5">
        <v>0</v>
      </c>
      <c r="E281" s="5" t="s">
        <v>452</v>
      </c>
      <c r="F281" s="5">
        <v>8</v>
      </c>
      <c r="G281" s="5" t="s">
        <v>452</v>
      </c>
      <c r="H281" s="5">
        <v>2500</v>
      </c>
      <c r="I281" s="5">
        <v>2500</v>
      </c>
      <c r="J281" s="5">
        <v>0</v>
      </c>
      <c r="K281" s="5">
        <v>0</v>
      </c>
      <c r="L281" s="5">
        <v>0</v>
      </c>
      <c r="M281" s="5" t="s">
        <v>69</v>
      </c>
      <c r="N281" s="5" t="s">
        <v>435</v>
      </c>
      <c r="O281" s="5" t="s">
        <v>436</v>
      </c>
      <c r="P281" s="5" t="s">
        <v>28</v>
      </c>
      <c r="Q281" s="5" t="s">
        <v>580</v>
      </c>
      <c r="R281" s="5" t="s">
        <v>580</v>
      </c>
      <c r="S281" s="5">
        <v>0</v>
      </c>
      <c r="T281" s="5">
        <v>0</v>
      </c>
      <c r="U281" s="5">
        <v>0</v>
      </c>
      <c r="V281" s="5">
        <v>0</v>
      </c>
      <c r="W281" s="5">
        <v>2500</v>
      </c>
      <c r="X281" s="5">
        <v>8</v>
      </c>
      <c r="Y281" s="5" t="s">
        <v>66</v>
      </c>
      <c r="Z281" s="5">
        <v>313</v>
      </c>
      <c r="AA281" s="5" t="s">
        <v>66</v>
      </c>
      <c r="AB281" s="5" t="s">
        <v>86</v>
      </c>
      <c r="AC281" s="5" t="s">
        <v>86</v>
      </c>
      <c r="AD281" s="5" t="s">
        <v>66</v>
      </c>
      <c r="AE281" s="5" t="s">
        <v>66</v>
      </c>
      <c r="AF281" s="5" t="s">
        <v>66</v>
      </c>
      <c r="AG281" s="5" t="s">
        <v>66</v>
      </c>
      <c r="AH281" s="5" t="s">
        <v>70</v>
      </c>
    </row>
    <row r="282" spans="1:34" x14ac:dyDescent="0.2">
      <c r="A282" s="5" t="s">
        <v>501</v>
      </c>
      <c r="B282" s="5" t="s">
        <v>360</v>
      </c>
      <c r="C282" s="5" t="s">
        <v>168</v>
      </c>
      <c r="D282" s="5" t="s">
        <v>451</v>
      </c>
      <c r="E282" s="5" t="s">
        <v>452</v>
      </c>
      <c r="F282" s="5" t="s">
        <v>452</v>
      </c>
      <c r="G282" s="5" t="s">
        <v>452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 t="s">
        <v>69</v>
      </c>
      <c r="N282" s="5" t="s">
        <v>435</v>
      </c>
      <c r="O282" s="5" t="s">
        <v>436</v>
      </c>
      <c r="P282" s="5" t="s">
        <v>28</v>
      </c>
      <c r="Q282" s="5" t="s">
        <v>581</v>
      </c>
      <c r="R282" s="5" t="s">
        <v>581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 t="s">
        <v>66</v>
      </c>
      <c r="Y282" s="5" t="s">
        <v>66</v>
      </c>
      <c r="Z282" s="5">
        <v>0</v>
      </c>
      <c r="AA282" s="5">
        <v>0</v>
      </c>
      <c r="AB282" s="5" t="s">
        <v>86</v>
      </c>
      <c r="AC282" s="5" t="s">
        <v>86</v>
      </c>
      <c r="AD282" s="5" t="s">
        <v>66</v>
      </c>
      <c r="AE282" s="5" t="s">
        <v>66</v>
      </c>
      <c r="AF282" s="5" t="s">
        <v>66</v>
      </c>
      <c r="AG282" s="5" t="s">
        <v>66</v>
      </c>
      <c r="AH282" s="5" t="s">
        <v>70</v>
      </c>
    </row>
    <row r="283" spans="1:34" x14ac:dyDescent="0.2">
      <c r="A283" s="5" t="s">
        <v>514</v>
      </c>
      <c r="B283" s="5" t="s">
        <v>361</v>
      </c>
      <c r="C283" s="5" t="s">
        <v>168</v>
      </c>
      <c r="D283" s="5">
        <v>5</v>
      </c>
      <c r="E283" s="5">
        <v>8.9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14039</v>
      </c>
      <c r="L283" s="5">
        <v>1554</v>
      </c>
      <c r="M283" s="5" t="s">
        <v>69</v>
      </c>
      <c r="N283" s="5" t="s">
        <v>441</v>
      </c>
      <c r="O283" s="5" t="s">
        <v>436</v>
      </c>
      <c r="P283" s="5" t="s">
        <v>28</v>
      </c>
      <c r="Q283" s="5" t="s">
        <v>491</v>
      </c>
      <c r="R283" s="5" t="s">
        <v>491</v>
      </c>
      <c r="S283" s="5">
        <v>1543</v>
      </c>
      <c r="T283" s="5">
        <v>0</v>
      </c>
      <c r="U283" s="5">
        <v>11</v>
      </c>
      <c r="V283" s="5">
        <v>0</v>
      </c>
      <c r="W283" s="5">
        <v>1554</v>
      </c>
      <c r="X283" s="5">
        <v>5</v>
      </c>
      <c r="Y283" s="5">
        <v>8.9</v>
      </c>
      <c r="Z283" s="5">
        <v>313</v>
      </c>
      <c r="AA283" s="5">
        <v>174</v>
      </c>
      <c r="AB283" s="5">
        <v>0.6</v>
      </c>
      <c r="AC283" s="5">
        <v>100</v>
      </c>
      <c r="AD283" s="5">
        <v>326</v>
      </c>
      <c r="AE283" s="5">
        <v>746</v>
      </c>
      <c r="AF283" s="5">
        <v>492</v>
      </c>
      <c r="AG283" s="5">
        <v>682</v>
      </c>
      <c r="AH283" s="5" t="s">
        <v>70</v>
      </c>
    </row>
    <row r="284" spans="1:34" x14ac:dyDescent="0.2">
      <c r="A284" s="5" t="s">
        <v>434</v>
      </c>
      <c r="B284" s="5" t="s">
        <v>362</v>
      </c>
      <c r="C284" s="5" t="s">
        <v>168</v>
      </c>
      <c r="D284" s="5">
        <v>11.9</v>
      </c>
      <c r="E284" s="5">
        <v>5</v>
      </c>
      <c r="F284" s="5">
        <v>7</v>
      </c>
      <c r="G284" s="5">
        <v>2.9</v>
      </c>
      <c r="H284" s="5">
        <v>10000</v>
      </c>
      <c r="I284" s="5">
        <v>10000</v>
      </c>
      <c r="J284" s="5">
        <v>10000</v>
      </c>
      <c r="K284" s="5">
        <v>7500</v>
      </c>
      <c r="L284" s="5">
        <v>17108</v>
      </c>
      <c r="M284" s="5" t="s">
        <v>69</v>
      </c>
      <c r="N284" s="5" t="s">
        <v>441</v>
      </c>
      <c r="O284" s="5" t="s">
        <v>436</v>
      </c>
      <c r="P284" s="5" t="s">
        <v>28</v>
      </c>
      <c r="Q284" s="5" t="s">
        <v>461</v>
      </c>
      <c r="R284" s="5" t="s">
        <v>461</v>
      </c>
      <c r="S284" s="5">
        <v>5000</v>
      </c>
      <c r="T284" s="5">
        <v>0</v>
      </c>
      <c r="U284" s="5">
        <v>12108</v>
      </c>
      <c r="V284" s="5">
        <v>0</v>
      </c>
      <c r="W284" s="5">
        <v>27108</v>
      </c>
      <c r="X284" s="5">
        <v>18.899999999999999</v>
      </c>
      <c r="Y284" s="5">
        <v>7.9</v>
      </c>
      <c r="Z284" s="5">
        <v>1438</v>
      </c>
      <c r="AA284" s="5">
        <v>3434</v>
      </c>
      <c r="AB284" s="5">
        <v>2.4</v>
      </c>
      <c r="AC284" s="5">
        <v>150</v>
      </c>
      <c r="AD284" s="5">
        <v>12964</v>
      </c>
      <c r="AE284" s="5">
        <v>16984</v>
      </c>
      <c r="AF284" s="5">
        <v>8680</v>
      </c>
      <c r="AG284" s="5">
        <v>19142</v>
      </c>
      <c r="AH284" s="5" t="s">
        <v>70</v>
      </c>
    </row>
    <row r="285" spans="1:34" x14ac:dyDescent="0.2">
      <c r="A285" s="5" t="s">
        <v>514</v>
      </c>
      <c r="B285" s="5" t="s">
        <v>363</v>
      </c>
      <c r="C285" s="5" t="s">
        <v>168</v>
      </c>
      <c r="D285" s="5">
        <v>2.7</v>
      </c>
      <c r="E285" s="5">
        <v>2.2000000000000002</v>
      </c>
      <c r="F285" s="5">
        <v>10.4</v>
      </c>
      <c r="G285" s="5">
        <v>8.3000000000000007</v>
      </c>
      <c r="H285" s="5">
        <v>108000</v>
      </c>
      <c r="I285" s="5">
        <v>157500</v>
      </c>
      <c r="J285" s="5">
        <v>72000</v>
      </c>
      <c r="K285" s="5">
        <v>0</v>
      </c>
      <c r="L285" s="5">
        <v>41368</v>
      </c>
      <c r="M285" s="5" t="s">
        <v>69</v>
      </c>
      <c r="N285" s="5" t="s">
        <v>441</v>
      </c>
      <c r="O285" s="5" t="s">
        <v>436</v>
      </c>
      <c r="P285" s="5" t="s">
        <v>28</v>
      </c>
      <c r="Q285" s="5" t="s">
        <v>582</v>
      </c>
      <c r="R285" s="5" t="s">
        <v>582</v>
      </c>
      <c r="S285" s="5">
        <v>0</v>
      </c>
      <c r="T285" s="5">
        <v>0</v>
      </c>
      <c r="U285" s="5">
        <v>41368</v>
      </c>
      <c r="V285" s="5">
        <v>0</v>
      </c>
      <c r="W285" s="5">
        <v>198868</v>
      </c>
      <c r="X285" s="5">
        <v>13.2</v>
      </c>
      <c r="Y285" s="5">
        <v>10.5</v>
      </c>
      <c r="Z285" s="5">
        <v>15077</v>
      </c>
      <c r="AA285" s="5">
        <v>18936</v>
      </c>
      <c r="AB285" s="5">
        <v>1.3</v>
      </c>
      <c r="AC285" s="5">
        <v>100</v>
      </c>
      <c r="AD285" s="5">
        <v>76660</v>
      </c>
      <c r="AE285" s="5">
        <v>77644</v>
      </c>
      <c r="AF285" s="5">
        <v>46000</v>
      </c>
      <c r="AG285" s="5">
        <v>103080</v>
      </c>
      <c r="AH285" s="5" t="s">
        <v>70</v>
      </c>
    </row>
    <row r="286" spans="1:34" x14ac:dyDescent="0.2">
      <c r="A286" s="5" t="s">
        <v>434</v>
      </c>
      <c r="B286" s="5" t="s">
        <v>364</v>
      </c>
      <c r="C286" s="5" t="s">
        <v>365</v>
      </c>
      <c r="D286" s="5">
        <v>15.5</v>
      </c>
      <c r="E286" s="5">
        <v>5.6</v>
      </c>
      <c r="F286" s="5">
        <v>17.100000000000001</v>
      </c>
      <c r="G286" s="5">
        <v>6.2</v>
      </c>
      <c r="H286" s="5">
        <v>3000</v>
      </c>
      <c r="I286" s="5">
        <v>96000</v>
      </c>
      <c r="J286" s="5">
        <v>96000</v>
      </c>
      <c r="K286" s="5">
        <v>0</v>
      </c>
      <c r="L286" s="5">
        <v>87000</v>
      </c>
      <c r="M286" s="5" t="s">
        <v>69</v>
      </c>
      <c r="N286" s="5" t="s">
        <v>441</v>
      </c>
      <c r="O286" s="5" t="s">
        <v>436</v>
      </c>
      <c r="P286" s="5" t="s">
        <v>28</v>
      </c>
      <c r="Q286" s="5" t="s">
        <v>583</v>
      </c>
      <c r="R286" s="5" t="s">
        <v>583</v>
      </c>
      <c r="S286" s="5">
        <v>87000</v>
      </c>
      <c r="T286" s="5">
        <v>0</v>
      </c>
      <c r="U286" s="5">
        <v>0</v>
      </c>
      <c r="V286" s="5">
        <v>0</v>
      </c>
      <c r="W286" s="5">
        <v>183000</v>
      </c>
      <c r="X286" s="5">
        <v>32.5</v>
      </c>
      <c r="Y286" s="5">
        <v>11.9</v>
      </c>
      <c r="Z286" s="5">
        <v>5625</v>
      </c>
      <c r="AA286" s="5">
        <v>15440</v>
      </c>
      <c r="AB286" s="5">
        <v>2.7</v>
      </c>
      <c r="AC286" s="5">
        <v>150</v>
      </c>
      <c r="AD286" s="5">
        <v>30500</v>
      </c>
      <c r="AE286" s="5">
        <v>66800</v>
      </c>
      <c r="AF286" s="5">
        <v>41660</v>
      </c>
      <c r="AG286" s="5">
        <v>131080</v>
      </c>
      <c r="AH286" s="5" t="s">
        <v>70</v>
      </c>
    </row>
    <row r="287" spans="1:34" x14ac:dyDescent="0.2">
      <c r="A287" s="5" t="s">
        <v>468</v>
      </c>
      <c r="B287" s="5" t="s">
        <v>366</v>
      </c>
      <c r="C287" s="5" t="s">
        <v>365</v>
      </c>
      <c r="D287" s="5" t="s">
        <v>451</v>
      </c>
      <c r="E287" s="5">
        <v>0</v>
      </c>
      <c r="F287" s="5" t="s">
        <v>452</v>
      </c>
      <c r="G287" s="5">
        <v>30.9</v>
      </c>
      <c r="H287" s="5">
        <v>3000</v>
      </c>
      <c r="I287" s="5">
        <v>3000</v>
      </c>
      <c r="J287" s="5">
        <v>3000</v>
      </c>
      <c r="K287" s="5">
        <v>0</v>
      </c>
      <c r="L287" s="5">
        <v>0</v>
      </c>
      <c r="M287" s="5" t="s">
        <v>69</v>
      </c>
      <c r="N287" s="5" t="s">
        <v>441</v>
      </c>
      <c r="O287" s="5" t="s">
        <v>436</v>
      </c>
      <c r="P287" s="5" t="s">
        <v>28</v>
      </c>
      <c r="Q287" s="5" t="s">
        <v>499</v>
      </c>
      <c r="R287" s="5" t="s">
        <v>499</v>
      </c>
      <c r="S287" s="5">
        <v>0</v>
      </c>
      <c r="T287" s="5">
        <v>0</v>
      </c>
      <c r="U287" s="5">
        <v>0</v>
      </c>
      <c r="V287" s="5">
        <v>0</v>
      </c>
      <c r="W287" s="5">
        <v>3000</v>
      </c>
      <c r="X287" s="5" t="s">
        <v>66</v>
      </c>
      <c r="Y287" s="5">
        <v>30.9</v>
      </c>
      <c r="Z287" s="5">
        <v>0</v>
      </c>
      <c r="AA287" s="5">
        <v>97</v>
      </c>
      <c r="AB287" s="5" t="s">
        <v>82</v>
      </c>
      <c r="AC287" s="5" t="s">
        <v>82</v>
      </c>
      <c r="AD287" s="5">
        <v>0</v>
      </c>
      <c r="AE287" s="5">
        <v>870</v>
      </c>
      <c r="AF287" s="5">
        <v>0</v>
      </c>
      <c r="AG287" s="5">
        <v>0</v>
      </c>
      <c r="AH287" s="5" t="s">
        <v>70</v>
      </c>
    </row>
    <row r="288" spans="1:34" x14ac:dyDescent="0.2">
      <c r="A288" s="5" t="s">
        <v>514</v>
      </c>
      <c r="B288" s="5" t="s">
        <v>367</v>
      </c>
      <c r="C288" s="5" t="s">
        <v>365</v>
      </c>
      <c r="D288" s="5">
        <v>11.6</v>
      </c>
      <c r="E288" s="5">
        <v>16.5</v>
      </c>
      <c r="F288" s="5">
        <v>0</v>
      </c>
      <c r="G288" s="5">
        <v>0</v>
      </c>
      <c r="H288" s="5">
        <v>373000</v>
      </c>
      <c r="I288" s="5">
        <v>0</v>
      </c>
      <c r="J288" s="5">
        <v>0</v>
      </c>
      <c r="K288" s="5">
        <v>246000</v>
      </c>
      <c r="L288" s="5">
        <v>487000</v>
      </c>
      <c r="M288" s="5" t="s">
        <v>69</v>
      </c>
      <c r="N288" s="5" t="s">
        <v>435</v>
      </c>
      <c r="O288" s="5" t="s">
        <v>436</v>
      </c>
      <c r="P288" s="5" t="s">
        <v>28</v>
      </c>
      <c r="Q288" s="5" t="s">
        <v>584</v>
      </c>
      <c r="R288" s="5" t="s">
        <v>584</v>
      </c>
      <c r="S288" s="5">
        <v>487000</v>
      </c>
      <c r="T288" s="5">
        <v>0</v>
      </c>
      <c r="U288" s="5">
        <v>0</v>
      </c>
      <c r="V288" s="5">
        <v>0</v>
      </c>
      <c r="W288" s="5">
        <v>487000</v>
      </c>
      <c r="X288" s="5">
        <v>11.6</v>
      </c>
      <c r="Y288" s="5">
        <v>16.5</v>
      </c>
      <c r="Z288" s="5">
        <v>42000</v>
      </c>
      <c r="AA288" s="5">
        <v>29526</v>
      </c>
      <c r="AB288" s="5">
        <v>0.7</v>
      </c>
      <c r="AC288" s="5">
        <v>100</v>
      </c>
      <c r="AD288" s="5">
        <v>152422</v>
      </c>
      <c r="AE288" s="5">
        <v>2058</v>
      </c>
      <c r="AF288" s="5">
        <v>126866</v>
      </c>
      <c r="AG288" s="5">
        <v>218342</v>
      </c>
      <c r="AH288" s="5" t="s">
        <v>70</v>
      </c>
    </row>
    <row r="289" spans="1:34" x14ac:dyDescent="0.2">
      <c r="A289" s="5" t="s">
        <v>514</v>
      </c>
      <c r="B289" s="5" t="s">
        <v>368</v>
      </c>
      <c r="C289" s="5" t="s">
        <v>365</v>
      </c>
      <c r="D289" s="5">
        <v>0</v>
      </c>
      <c r="E289" s="5">
        <v>0</v>
      </c>
      <c r="F289" s="5">
        <v>4</v>
      </c>
      <c r="G289" s="5">
        <v>3.3</v>
      </c>
      <c r="H289" s="5">
        <v>3000</v>
      </c>
      <c r="I289" s="5">
        <v>3000</v>
      </c>
      <c r="J289" s="5">
        <v>3000</v>
      </c>
      <c r="K289" s="5">
        <v>3000</v>
      </c>
      <c r="L289" s="5">
        <v>0</v>
      </c>
      <c r="M289" s="5" t="s">
        <v>69</v>
      </c>
      <c r="N289" s="5" t="s">
        <v>435</v>
      </c>
      <c r="O289" s="5" t="s">
        <v>436</v>
      </c>
      <c r="P289" s="5" t="s">
        <v>28</v>
      </c>
      <c r="Q289" s="5" t="s">
        <v>466</v>
      </c>
      <c r="R289" s="5" t="s">
        <v>466</v>
      </c>
      <c r="S289" s="5">
        <v>0</v>
      </c>
      <c r="T289" s="5">
        <v>0</v>
      </c>
      <c r="U289" s="5">
        <v>0</v>
      </c>
      <c r="V289" s="5">
        <v>0</v>
      </c>
      <c r="W289" s="5">
        <v>3000</v>
      </c>
      <c r="X289" s="5">
        <v>4</v>
      </c>
      <c r="Y289" s="5">
        <v>3.3</v>
      </c>
      <c r="Z289" s="5">
        <v>750</v>
      </c>
      <c r="AA289" s="5">
        <v>898</v>
      </c>
      <c r="AB289" s="5">
        <v>1.2</v>
      </c>
      <c r="AC289" s="5">
        <v>100</v>
      </c>
      <c r="AD289" s="5">
        <v>0</v>
      </c>
      <c r="AE289" s="5">
        <v>4040</v>
      </c>
      <c r="AF289" s="5">
        <v>4040</v>
      </c>
      <c r="AG289" s="5">
        <v>3030</v>
      </c>
      <c r="AH289" s="5" t="s">
        <v>70</v>
      </c>
    </row>
    <row r="290" spans="1:34" x14ac:dyDescent="0.2">
      <c r="A290" s="5" t="s">
        <v>514</v>
      </c>
      <c r="B290" s="5" t="s">
        <v>369</v>
      </c>
      <c r="C290" s="5" t="s">
        <v>365</v>
      </c>
      <c r="D290" s="5">
        <v>3.6</v>
      </c>
      <c r="E290" s="5">
        <v>5</v>
      </c>
      <c r="F290" s="5">
        <v>0</v>
      </c>
      <c r="G290" s="5">
        <v>0</v>
      </c>
      <c r="H290" s="5">
        <v>450000</v>
      </c>
      <c r="I290" s="5">
        <v>0</v>
      </c>
      <c r="J290" s="5">
        <v>0</v>
      </c>
      <c r="K290" s="5">
        <v>753000</v>
      </c>
      <c r="L290" s="5">
        <v>444000</v>
      </c>
      <c r="M290" s="5" t="s">
        <v>69</v>
      </c>
      <c r="N290" s="5" t="s">
        <v>435</v>
      </c>
      <c r="O290" s="5" t="s">
        <v>436</v>
      </c>
      <c r="P290" s="5" t="s">
        <v>28</v>
      </c>
      <c r="Q290" s="5" t="s">
        <v>584</v>
      </c>
      <c r="R290" s="5" t="s">
        <v>584</v>
      </c>
      <c r="S290" s="5">
        <v>444000</v>
      </c>
      <c r="T290" s="5">
        <v>0</v>
      </c>
      <c r="U290" s="5">
        <v>0</v>
      </c>
      <c r="V290" s="5">
        <v>0</v>
      </c>
      <c r="W290" s="5">
        <v>444000</v>
      </c>
      <c r="X290" s="5">
        <v>3.6</v>
      </c>
      <c r="Y290" s="5">
        <v>5</v>
      </c>
      <c r="Z290" s="5">
        <v>123750</v>
      </c>
      <c r="AA290" s="5">
        <v>88560</v>
      </c>
      <c r="AB290" s="5">
        <v>0.7</v>
      </c>
      <c r="AC290" s="5">
        <v>100</v>
      </c>
      <c r="AD290" s="5">
        <v>392236</v>
      </c>
      <c r="AE290" s="5">
        <v>458776</v>
      </c>
      <c r="AF290" s="5">
        <v>104524</v>
      </c>
      <c r="AG290" s="5">
        <v>394952</v>
      </c>
      <c r="AH290" s="5" t="s">
        <v>70</v>
      </c>
    </row>
    <row r="291" spans="1:34" x14ac:dyDescent="0.2">
      <c r="A291" s="5" t="s">
        <v>514</v>
      </c>
      <c r="B291" s="5" t="s">
        <v>370</v>
      </c>
      <c r="C291" s="5" t="s">
        <v>365</v>
      </c>
      <c r="D291" s="5">
        <v>3.1</v>
      </c>
      <c r="E291" s="5">
        <v>2.9</v>
      </c>
      <c r="F291" s="5">
        <v>1.3</v>
      </c>
      <c r="G291" s="5">
        <v>1.2</v>
      </c>
      <c r="H291" s="5">
        <v>21000</v>
      </c>
      <c r="I291" s="5">
        <v>9000</v>
      </c>
      <c r="J291" s="5">
        <v>9000</v>
      </c>
      <c r="K291" s="5">
        <v>45530</v>
      </c>
      <c r="L291" s="5">
        <v>21050</v>
      </c>
      <c r="M291" s="5" t="s">
        <v>69</v>
      </c>
      <c r="N291" s="5" t="s">
        <v>435</v>
      </c>
      <c r="O291" s="5" t="s">
        <v>436</v>
      </c>
      <c r="P291" s="5" t="s">
        <v>28</v>
      </c>
      <c r="Q291" s="5" t="s">
        <v>585</v>
      </c>
      <c r="R291" s="5" t="s">
        <v>585</v>
      </c>
      <c r="S291" s="5">
        <v>21050</v>
      </c>
      <c r="T291" s="5">
        <v>0</v>
      </c>
      <c r="U291" s="5">
        <v>0</v>
      </c>
      <c r="V291" s="5">
        <v>0</v>
      </c>
      <c r="W291" s="5">
        <v>30050</v>
      </c>
      <c r="X291" s="5">
        <v>4.5</v>
      </c>
      <c r="Y291" s="5">
        <v>4.0999999999999996</v>
      </c>
      <c r="Z291" s="5">
        <v>6750</v>
      </c>
      <c r="AA291" s="5">
        <v>7360</v>
      </c>
      <c r="AB291" s="5">
        <v>1.1000000000000001</v>
      </c>
      <c r="AC291" s="5">
        <v>100</v>
      </c>
      <c r="AD291" s="5">
        <v>21600</v>
      </c>
      <c r="AE291" s="5">
        <v>30880</v>
      </c>
      <c r="AF291" s="5">
        <v>16160</v>
      </c>
      <c r="AG291" s="5">
        <v>26720</v>
      </c>
      <c r="AH291" s="5" t="s">
        <v>70</v>
      </c>
    </row>
    <row r="292" spans="1:34" x14ac:dyDescent="0.2">
      <c r="A292" s="5" t="s">
        <v>514</v>
      </c>
      <c r="B292" s="5" t="s">
        <v>371</v>
      </c>
      <c r="C292" s="5" t="s">
        <v>365</v>
      </c>
      <c r="D292" s="5">
        <v>0</v>
      </c>
      <c r="E292" s="5">
        <v>0</v>
      </c>
      <c r="F292" s="5">
        <v>4.4000000000000004</v>
      </c>
      <c r="G292" s="5">
        <v>4.9000000000000004</v>
      </c>
      <c r="H292" s="5">
        <v>0</v>
      </c>
      <c r="I292" s="5">
        <v>15000</v>
      </c>
      <c r="J292" s="5">
        <v>15000</v>
      </c>
      <c r="K292" s="5">
        <v>12000</v>
      </c>
      <c r="L292" s="5">
        <v>0</v>
      </c>
      <c r="M292" s="5" t="s">
        <v>69</v>
      </c>
      <c r="N292" s="5" t="s">
        <v>435</v>
      </c>
      <c r="O292" s="5" t="s">
        <v>436</v>
      </c>
      <c r="P292" s="5" t="s">
        <v>28</v>
      </c>
      <c r="Q292" s="5" t="s">
        <v>586</v>
      </c>
      <c r="R292" s="5" t="s">
        <v>586</v>
      </c>
      <c r="S292" s="5">
        <v>0</v>
      </c>
      <c r="T292" s="5">
        <v>0</v>
      </c>
      <c r="U292" s="5">
        <v>0</v>
      </c>
      <c r="V292" s="5">
        <v>0</v>
      </c>
      <c r="W292" s="5">
        <v>15000</v>
      </c>
      <c r="X292" s="5">
        <v>4.4000000000000004</v>
      </c>
      <c r="Y292" s="5">
        <v>4.9000000000000004</v>
      </c>
      <c r="Z292" s="5">
        <v>3375</v>
      </c>
      <c r="AA292" s="5">
        <v>3073</v>
      </c>
      <c r="AB292" s="5">
        <v>0.9</v>
      </c>
      <c r="AC292" s="5">
        <v>100</v>
      </c>
      <c r="AD292" s="5">
        <v>13344</v>
      </c>
      <c r="AE292" s="5">
        <v>8979</v>
      </c>
      <c r="AF292" s="5">
        <v>9950</v>
      </c>
      <c r="AG292" s="5">
        <v>11575</v>
      </c>
      <c r="AH292" s="5" t="s">
        <v>70</v>
      </c>
    </row>
    <row r="293" spans="1:34" x14ac:dyDescent="0.2">
      <c r="A293" s="5" t="s">
        <v>434</v>
      </c>
      <c r="B293" s="5" t="s">
        <v>373</v>
      </c>
      <c r="C293" s="5" t="s">
        <v>365</v>
      </c>
      <c r="D293" s="5">
        <v>56</v>
      </c>
      <c r="E293" s="5">
        <v>187.5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21000</v>
      </c>
      <c r="M293" s="5" t="s">
        <v>69</v>
      </c>
      <c r="N293" s="5" t="s">
        <v>435</v>
      </c>
      <c r="O293" s="5" t="s">
        <v>436</v>
      </c>
      <c r="P293" s="5" t="s">
        <v>28</v>
      </c>
      <c r="Q293" s="5" t="s">
        <v>587</v>
      </c>
      <c r="R293" s="5" t="s">
        <v>587</v>
      </c>
      <c r="S293" s="5">
        <v>21000</v>
      </c>
      <c r="T293" s="5">
        <v>0</v>
      </c>
      <c r="U293" s="5">
        <v>0</v>
      </c>
      <c r="V293" s="5">
        <v>0</v>
      </c>
      <c r="W293" s="5">
        <v>21000</v>
      </c>
      <c r="X293" s="5">
        <v>56</v>
      </c>
      <c r="Y293" s="5">
        <v>187.5</v>
      </c>
      <c r="Z293" s="5">
        <v>375</v>
      </c>
      <c r="AA293" s="5">
        <v>112</v>
      </c>
      <c r="AB293" s="5">
        <v>0.3</v>
      </c>
      <c r="AC293" s="5">
        <v>50</v>
      </c>
      <c r="AD293" s="5">
        <v>670</v>
      </c>
      <c r="AE293" s="5">
        <v>388</v>
      </c>
      <c r="AF293" s="5">
        <v>616</v>
      </c>
      <c r="AG293" s="5">
        <v>784</v>
      </c>
      <c r="AH293" s="5" t="s">
        <v>70</v>
      </c>
    </row>
    <row r="294" spans="1:34" x14ac:dyDescent="0.2">
      <c r="A294" s="5" t="s">
        <v>514</v>
      </c>
      <c r="B294" s="5" t="s">
        <v>374</v>
      </c>
      <c r="C294" s="5" t="s">
        <v>365</v>
      </c>
      <c r="D294" s="5">
        <v>5.3</v>
      </c>
      <c r="E294" s="5">
        <v>8.6</v>
      </c>
      <c r="F294" s="5">
        <v>0</v>
      </c>
      <c r="G294" s="5">
        <v>0</v>
      </c>
      <c r="H294" s="5">
        <v>15000</v>
      </c>
      <c r="I294" s="5">
        <v>0</v>
      </c>
      <c r="J294" s="5">
        <v>0</v>
      </c>
      <c r="K294" s="5">
        <v>0</v>
      </c>
      <c r="L294" s="5">
        <v>12000</v>
      </c>
      <c r="M294" s="5" t="s">
        <v>69</v>
      </c>
      <c r="N294" s="5" t="s">
        <v>435</v>
      </c>
      <c r="O294" s="5" t="s">
        <v>436</v>
      </c>
      <c r="P294" s="5" t="s">
        <v>28</v>
      </c>
      <c r="Q294" s="5" t="s">
        <v>575</v>
      </c>
      <c r="R294" s="5" t="s">
        <v>575</v>
      </c>
      <c r="S294" s="5">
        <v>12000</v>
      </c>
      <c r="T294" s="5">
        <v>0</v>
      </c>
      <c r="U294" s="5">
        <v>0</v>
      </c>
      <c r="V294" s="5">
        <v>0</v>
      </c>
      <c r="W294" s="5">
        <v>12000</v>
      </c>
      <c r="X294" s="5">
        <v>5.3</v>
      </c>
      <c r="Y294" s="5">
        <v>8.6</v>
      </c>
      <c r="Z294" s="5">
        <v>2250</v>
      </c>
      <c r="AA294" s="5">
        <v>1401</v>
      </c>
      <c r="AB294" s="5">
        <v>0.6</v>
      </c>
      <c r="AC294" s="5">
        <v>100</v>
      </c>
      <c r="AD294" s="5">
        <v>4040</v>
      </c>
      <c r="AE294" s="5">
        <v>8570</v>
      </c>
      <c r="AF294" s="5">
        <v>0</v>
      </c>
      <c r="AG294" s="5">
        <v>6060</v>
      </c>
      <c r="AH294" s="5" t="s">
        <v>70</v>
      </c>
    </row>
    <row r="295" spans="1:34" x14ac:dyDescent="0.2">
      <c r="A295" s="5" t="s">
        <v>434</v>
      </c>
      <c r="B295" s="5" t="s">
        <v>375</v>
      </c>
      <c r="C295" s="5" t="s">
        <v>365</v>
      </c>
      <c r="D295" s="5">
        <v>32</v>
      </c>
      <c r="E295" s="5">
        <v>5.3</v>
      </c>
      <c r="F295" s="5">
        <v>32</v>
      </c>
      <c r="G295" s="5">
        <v>5.3</v>
      </c>
      <c r="H295" s="5">
        <v>24000</v>
      </c>
      <c r="I295" s="5">
        <v>12000</v>
      </c>
      <c r="J295" s="5">
        <v>12000</v>
      </c>
      <c r="K295" s="5">
        <v>0</v>
      </c>
      <c r="L295" s="5">
        <v>12000</v>
      </c>
      <c r="M295" s="5" t="s">
        <v>69</v>
      </c>
      <c r="N295" s="5" t="s">
        <v>435</v>
      </c>
      <c r="O295" s="5" t="s">
        <v>436</v>
      </c>
      <c r="P295" s="5" t="s">
        <v>28</v>
      </c>
      <c r="Q295" s="5" t="s">
        <v>454</v>
      </c>
      <c r="R295" s="5" t="s">
        <v>454</v>
      </c>
      <c r="S295" s="5">
        <v>12000</v>
      </c>
      <c r="T295" s="5">
        <v>0</v>
      </c>
      <c r="U295" s="5">
        <v>0</v>
      </c>
      <c r="V295" s="5">
        <v>0</v>
      </c>
      <c r="W295" s="5">
        <v>24000</v>
      </c>
      <c r="X295" s="5">
        <v>64</v>
      </c>
      <c r="Y295" s="5">
        <v>10.6</v>
      </c>
      <c r="Z295" s="5">
        <v>375</v>
      </c>
      <c r="AA295" s="5">
        <v>2265</v>
      </c>
      <c r="AB295" s="5">
        <v>6</v>
      </c>
      <c r="AC295" s="5">
        <v>150</v>
      </c>
      <c r="AD295" s="5">
        <v>13620</v>
      </c>
      <c r="AE295" s="5">
        <v>4714</v>
      </c>
      <c r="AF295" s="5">
        <v>3445</v>
      </c>
      <c r="AG295" s="5">
        <v>4940</v>
      </c>
      <c r="AH295" s="5" t="s">
        <v>70</v>
      </c>
    </row>
    <row r="296" spans="1:34" x14ac:dyDescent="0.2">
      <c r="A296" s="5" t="s">
        <v>501</v>
      </c>
      <c r="B296" s="5" t="s">
        <v>376</v>
      </c>
      <c r="C296" s="5" t="s">
        <v>365</v>
      </c>
      <c r="D296" s="5" t="s">
        <v>451</v>
      </c>
      <c r="E296" s="5" t="s">
        <v>452</v>
      </c>
      <c r="F296" s="5" t="s">
        <v>452</v>
      </c>
      <c r="G296" s="5" t="s">
        <v>452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 t="s">
        <v>69</v>
      </c>
      <c r="N296" s="5" t="s">
        <v>435</v>
      </c>
      <c r="O296" s="5" t="s">
        <v>436</v>
      </c>
      <c r="P296" s="5" t="s">
        <v>28</v>
      </c>
      <c r="Q296" s="5" t="s">
        <v>447</v>
      </c>
      <c r="R296" s="5" t="s">
        <v>447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 t="s">
        <v>66</v>
      </c>
      <c r="Y296" s="5" t="s">
        <v>66</v>
      </c>
      <c r="Z296" s="5">
        <v>0</v>
      </c>
      <c r="AA296" s="5">
        <v>0</v>
      </c>
      <c r="AB296" s="5" t="s">
        <v>86</v>
      </c>
      <c r="AC296" s="5" t="s">
        <v>86</v>
      </c>
      <c r="AD296" s="5">
        <v>0</v>
      </c>
      <c r="AE296" s="5">
        <v>0</v>
      </c>
      <c r="AF296" s="5">
        <v>0</v>
      </c>
      <c r="AG296" s="5">
        <v>0</v>
      </c>
      <c r="AH296" s="5" t="s">
        <v>70</v>
      </c>
    </row>
    <row r="297" spans="1:34" x14ac:dyDescent="0.2">
      <c r="A297" s="5" t="s">
        <v>514</v>
      </c>
      <c r="B297" s="5" t="s">
        <v>377</v>
      </c>
      <c r="C297" s="5" t="s">
        <v>365</v>
      </c>
      <c r="D297" s="5">
        <v>2</v>
      </c>
      <c r="E297" s="5">
        <v>2.9</v>
      </c>
      <c r="F297" s="5">
        <v>1</v>
      </c>
      <c r="G297" s="5">
        <v>1.4</v>
      </c>
      <c r="H297" s="5">
        <v>25000</v>
      </c>
      <c r="I297" s="5">
        <v>5000</v>
      </c>
      <c r="J297" s="5">
        <v>5000</v>
      </c>
      <c r="K297" s="5">
        <v>929</v>
      </c>
      <c r="L297" s="5">
        <v>10000</v>
      </c>
      <c r="M297" s="5" t="s">
        <v>69</v>
      </c>
      <c r="N297" s="5" t="s">
        <v>435</v>
      </c>
      <c r="O297" s="5" t="s">
        <v>436</v>
      </c>
      <c r="P297" s="5" t="s">
        <v>28</v>
      </c>
      <c r="Q297" s="5" t="s">
        <v>588</v>
      </c>
      <c r="R297" s="5" t="s">
        <v>588</v>
      </c>
      <c r="S297" s="5">
        <v>10000</v>
      </c>
      <c r="T297" s="5">
        <v>0</v>
      </c>
      <c r="U297" s="5">
        <v>0</v>
      </c>
      <c r="V297" s="5">
        <v>0</v>
      </c>
      <c r="W297" s="5">
        <v>15000</v>
      </c>
      <c r="X297" s="5">
        <v>3</v>
      </c>
      <c r="Y297" s="5">
        <v>4.3</v>
      </c>
      <c r="Z297" s="5">
        <v>5000</v>
      </c>
      <c r="AA297" s="5">
        <v>3495</v>
      </c>
      <c r="AB297" s="5">
        <v>0.7</v>
      </c>
      <c r="AC297" s="5">
        <v>100</v>
      </c>
      <c r="AD297" s="5">
        <v>31421</v>
      </c>
      <c r="AE297" s="5">
        <v>14071</v>
      </c>
      <c r="AF297" s="5">
        <v>900</v>
      </c>
      <c r="AG297" s="5">
        <v>4200</v>
      </c>
      <c r="AH297" s="5" t="s">
        <v>70</v>
      </c>
    </row>
    <row r="298" spans="1:34" x14ac:dyDescent="0.2">
      <c r="A298" s="5" t="s">
        <v>514</v>
      </c>
      <c r="B298" s="5" t="s">
        <v>378</v>
      </c>
      <c r="C298" s="5" t="s">
        <v>183</v>
      </c>
      <c r="D298" s="5">
        <v>1.4</v>
      </c>
      <c r="E298" s="5">
        <v>3.2</v>
      </c>
      <c r="F298" s="5">
        <v>2.6</v>
      </c>
      <c r="G298" s="5">
        <v>5.9</v>
      </c>
      <c r="H298" s="5">
        <v>90000</v>
      </c>
      <c r="I298" s="5">
        <v>33000</v>
      </c>
      <c r="J298" s="5">
        <v>12000</v>
      </c>
      <c r="K298" s="5">
        <v>18000</v>
      </c>
      <c r="L298" s="5">
        <v>18000</v>
      </c>
      <c r="M298" s="5" t="s">
        <v>69</v>
      </c>
      <c r="N298" s="5" t="s">
        <v>435</v>
      </c>
      <c r="O298" s="5" t="s">
        <v>436</v>
      </c>
      <c r="P298" s="5" t="s">
        <v>28</v>
      </c>
      <c r="Q298" s="5" t="s">
        <v>444</v>
      </c>
      <c r="R298" s="5" t="s">
        <v>444</v>
      </c>
      <c r="S298" s="5">
        <v>18000</v>
      </c>
      <c r="T298" s="5">
        <v>0</v>
      </c>
      <c r="U298" s="5">
        <v>0</v>
      </c>
      <c r="V298" s="5">
        <v>0</v>
      </c>
      <c r="W298" s="5">
        <v>51000</v>
      </c>
      <c r="X298" s="5">
        <v>4.9000000000000004</v>
      </c>
      <c r="Y298" s="5">
        <v>11.2</v>
      </c>
      <c r="Z298" s="5">
        <v>12750</v>
      </c>
      <c r="AA298" s="5">
        <v>5606</v>
      </c>
      <c r="AB298" s="5">
        <v>0.4</v>
      </c>
      <c r="AC298" s="5">
        <v>50</v>
      </c>
      <c r="AD298" s="5">
        <v>4967</v>
      </c>
      <c r="AE298" s="5">
        <v>34739</v>
      </c>
      <c r="AF298" s="5">
        <v>10750</v>
      </c>
      <c r="AG298" s="5">
        <v>11900</v>
      </c>
      <c r="AH298" s="5" t="s">
        <v>70</v>
      </c>
    </row>
    <row r="299" spans="1:34" x14ac:dyDescent="0.2">
      <c r="A299" s="5" t="s">
        <v>468</v>
      </c>
      <c r="B299" s="5" t="s">
        <v>379</v>
      </c>
      <c r="C299" s="5" t="s">
        <v>183</v>
      </c>
      <c r="D299" s="5" t="s">
        <v>451</v>
      </c>
      <c r="E299" s="5">
        <v>161.30000000000001</v>
      </c>
      <c r="F299" s="5" t="s">
        <v>452</v>
      </c>
      <c r="G299" s="5">
        <v>0</v>
      </c>
      <c r="H299" s="5">
        <v>0</v>
      </c>
      <c r="I299" s="5">
        <v>0</v>
      </c>
      <c r="J299" s="5">
        <v>0</v>
      </c>
      <c r="K299" s="5">
        <v>5000</v>
      </c>
      <c r="L299" s="5">
        <v>5000</v>
      </c>
      <c r="M299" s="5" t="s">
        <v>69</v>
      </c>
      <c r="N299" s="5" t="s">
        <v>435</v>
      </c>
      <c r="O299" s="5" t="s">
        <v>436</v>
      </c>
      <c r="P299" s="5" t="s">
        <v>28</v>
      </c>
      <c r="Q299" s="5" t="s">
        <v>589</v>
      </c>
      <c r="R299" s="5" t="s">
        <v>589</v>
      </c>
      <c r="S299" s="5">
        <v>5000</v>
      </c>
      <c r="T299" s="5">
        <v>0</v>
      </c>
      <c r="U299" s="5">
        <v>0</v>
      </c>
      <c r="V299" s="5">
        <v>0</v>
      </c>
      <c r="W299" s="5">
        <v>5000</v>
      </c>
      <c r="X299" s="5" t="s">
        <v>66</v>
      </c>
      <c r="Y299" s="5">
        <v>161.30000000000001</v>
      </c>
      <c r="Z299" s="5">
        <v>0</v>
      </c>
      <c r="AA299" s="5">
        <v>31</v>
      </c>
      <c r="AB299" s="5" t="s">
        <v>82</v>
      </c>
      <c r="AC299" s="5" t="s">
        <v>82</v>
      </c>
      <c r="AD299" s="5">
        <v>0</v>
      </c>
      <c r="AE299" s="5">
        <v>100</v>
      </c>
      <c r="AF299" s="5">
        <v>182</v>
      </c>
      <c r="AG299" s="5">
        <v>0</v>
      </c>
      <c r="AH299" s="5" t="s">
        <v>70</v>
      </c>
    </row>
    <row r="300" spans="1:34" x14ac:dyDescent="0.2">
      <c r="A300" s="5" t="s">
        <v>450</v>
      </c>
      <c r="B300" s="5" t="s">
        <v>380</v>
      </c>
      <c r="C300" s="5" t="s">
        <v>183</v>
      </c>
      <c r="D300" s="5" t="s">
        <v>451</v>
      </c>
      <c r="E300" s="5" t="s">
        <v>452</v>
      </c>
      <c r="F300" s="5" t="s">
        <v>452</v>
      </c>
      <c r="G300" s="5" t="s">
        <v>452</v>
      </c>
      <c r="H300" s="5" t="s">
        <v>66</v>
      </c>
      <c r="I300" s="5">
        <v>0</v>
      </c>
      <c r="J300" s="5">
        <v>0</v>
      </c>
      <c r="K300" s="5" t="s">
        <v>66</v>
      </c>
      <c r="L300" s="5">
        <v>800</v>
      </c>
      <c r="M300" s="5" t="s">
        <v>69</v>
      </c>
      <c r="N300" s="5" t="s">
        <v>66</v>
      </c>
      <c r="O300" s="5" t="s">
        <v>66</v>
      </c>
      <c r="P300" s="5" t="s">
        <v>66</v>
      </c>
      <c r="Q300" s="5" t="s">
        <v>66</v>
      </c>
      <c r="R300" s="5" t="s">
        <v>66</v>
      </c>
      <c r="S300" s="5">
        <v>800</v>
      </c>
      <c r="T300" s="5">
        <v>0</v>
      </c>
      <c r="U300" s="5">
        <v>0</v>
      </c>
      <c r="V300" s="5">
        <v>0</v>
      </c>
      <c r="W300" s="5">
        <v>800</v>
      </c>
      <c r="X300" s="5" t="s">
        <v>66</v>
      </c>
      <c r="Y300" s="5" t="s">
        <v>66</v>
      </c>
      <c r="Z300" s="5">
        <v>0</v>
      </c>
      <c r="AA300" s="5" t="s">
        <v>66</v>
      </c>
      <c r="AB300" s="5" t="s">
        <v>86</v>
      </c>
      <c r="AC300" s="5" t="s">
        <v>86</v>
      </c>
      <c r="AD300" s="5" t="s">
        <v>66</v>
      </c>
      <c r="AE300" s="5" t="s">
        <v>66</v>
      </c>
      <c r="AF300" s="5" t="s">
        <v>66</v>
      </c>
      <c r="AG300" s="5" t="s">
        <v>66</v>
      </c>
      <c r="AH300" s="5" t="s">
        <v>70</v>
      </c>
    </row>
    <row r="301" spans="1:34" x14ac:dyDescent="0.2">
      <c r="A301" s="5" t="s">
        <v>468</v>
      </c>
      <c r="B301" s="5" t="s">
        <v>381</v>
      </c>
      <c r="C301" s="5" t="s">
        <v>183</v>
      </c>
      <c r="D301" s="5" t="s">
        <v>451</v>
      </c>
      <c r="E301" s="5">
        <v>19.100000000000001</v>
      </c>
      <c r="F301" s="5" t="s">
        <v>452</v>
      </c>
      <c r="G301" s="5">
        <v>0</v>
      </c>
      <c r="H301" s="5">
        <v>0</v>
      </c>
      <c r="I301" s="5">
        <v>0</v>
      </c>
      <c r="J301" s="5">
        <v>0</v>
      </c>
      <c r="K301" s="5">
        <v>3000</v>
      </c>
      <c r="L301" s="5">
        <v>3000</v>
      </c>
      <c r="M301" s="5" t="s">
        <v>69</v>
      </c>
      <c r="N301" s="5" t="s">
        <v>435</v>
      </c>
      <c r="O301" s="5" t="s">
        <v>436</v>
      </c>
      <c r="P301" s="5" t="s">
        <v>28</v>
      </c>
      <c r="Q301" s="5" t="s">
        <v>577</v>
      </c>
      <c r="R301" s="5" t="s">
        <v>577</v>
      </c>
      <c r="S301" s="5">
        <v>3000</v>
      </c>
      <c r="T301" s="5">
        <v>0</v>
      </c>
      <c r="U301" s="5">
        <v>0</v>
      </c>
      <c r="V301" s="5">
        <v>0</v>
      </c>
      <c r="W301" s="5">
        <v>3000</v>
      </c>
      <c r="X301" s="5" t="s">
        <v>66</v>
      </c>
      <c r="Y301" s="5">
        <v>19.100000000000001</v>
      </c>
      <c r="Z301" s="5">
        <v>0</v>
      </c>
      <c r="AA301" s="5">
        <v>157</v>
      </c>
      <c r="AB301" s="5" t="s">
        <v>82</v>
      </c>
      <c r="AC301" s="5" t="s">
        <v>82</v>
      </c>
      <c r="AD301" s="5">
        <v>560</v>
      </c>
      <c r="AE301" s="5">
        <v>1175</v>
      </c>
      <c r="AF301" s="5">
        <v>0</v>
      </c>
      <c r="AG301" s="5">
        <v>677</v>
      </c>
      <c r="AH301" s="5" t="s">
        <v>70</v>
      </c>
    </row>
    <row r="302" spans="1:34" x14ac:dyDescent="0.2">
      <c r="A302" s="5" t="s">
        <v>501</v>
      </c>
      <c r="B302" s="5" t="s">
        <v>382</v>
      </c>
      <c r="C302" s="5" t="s">
        <v>183</v>
      </c>
      <c r="D302" s="5" t="s">
        <v>451</v>
      </c>
      <c r="E302" s="5" t="s">
        <v>452</v>
      </c>
      <c r="F302" s="5" t="s">
        <v>452</v>
      </c>
      <c r="G302" s="5" t="s">
        <v>452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 t="s">
        <v>69</v>
      </c>
      <c r="N302" s="5" t="s">
        <v>435</v>
      </c>
      <c r="O302" s="5" t="s">
        <v>436</v>
      </c>
      <c r="P302" s="5" t="s">
        <v>28</v>
      </c>
      <c r="Q302" s="5" t="s">
        <v>531</v>
      </c>
      <c r="R302" s="5" t="s">
        <v>531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 t="s">
        <v>66</v>
      </c>
      <c r="Y302" s="5" t="s">
        <v>66</v>
      </c>
      <c r="Z302" s="5">
        <v>0</v>
      </c>
      <c r="AA302" s="5">
        <v>0</v>
      </c>
      <c r="AB302" s="5" t="s">
        <v>86</v>
      </c>
      <c r="AC302" s="5" t="s">
        <v>86</v>
      </c>
      <c r="AD302" s="5">
        <v>0</v>
      </c>
      <c r="AE302" s="5">
        <v>0</v>
      </c>
      <c r="AF302" s="5">
        <v>0</v>
      </c>
      <c r="AG302" s="5">
        <v>0</v>
      </c>
      <c r="AH302" s="5" t="s">
        <v>70</v>
      </c>
    </row>
    <row r="303" spans="1:34" x14ac:dyDescent="0.2">
      <c r="A303" s="5" t="s">
        <v>468</v>
      </c>
      <c r="B303" s="5" t="s">
        <v>383</v>
      </c>
      <c r="C303" s="5" t="s">
        <v>183</v>
      </c>
      <c r="D303" s="5" t="s">
        <v>451</v>
      </c>
      <c r="E303" s="5">
        <v>14</v>
      </c>
      <c r="F303" s="5" t="s">
        <v>452</v>
      </c>
      <c r="G303" s="5">
        <v>0</v>
      </c>
      <c r="H303" s="5">
        <v>0</v>
      </c>
      <c r="I303" s="5">
        <v>0</v>
      </c>
      <c r="J303" s="5">
        <v>0</v>
      </c>
      <c r="K303" s="5">
        <v>3000</v>
      </c>
      <c r="L303" s="5">
        <v>3000</v>
      </c>
      <c r="M303" s="5" t="s">
        <v>69</v>
      </c>
      <c r="N303" s="5" t="s">
        <v>435</v>
      </c>
      <c r="O303" s="5" t="s">
        <v>436</v>
      </c>
      <c r="P303" s="5" t="s">
        <v>28</v>
      </c>
      <c r="Q303" s="5" t="s">
        <v>466</v>
      </c>
      <c r="R303" s="5" t="s">
        <v>466</v>
      </c>
      <c r="S303" s="5">
        <v>3000</v>
      </c>
      <c r="T303" s="5">
        <v>0</v>
      </c>
      <c r="U303" s="5">
        <v>0</v>
      </c>
      <c r="V303" s="5">
        <v>0</v>
      </c>
      <c r="W303" s="5">
        <v>3000</v>
      </c>
      <c r="X303" s="5" t="s">
        <v>66</v>
      </c>
      <c r="Y303" s="5">
        <v>14</v>
      </c>
      <c r="Z303" s="5">
        <v>0</v>
      </c>
      <c r="AA303" s="5">
        <v>214</v>
      </c>
      <c r="AB303" s="5" t="s">
        <v>82</v>
      </c>
      <c r="AC303" s="5" t="s">
        <v>82</v>
      </c>
      <c r="AD303" s="5">
        <v>258</v>
      </c>
      <c r="AE303" s="5">
        <v>1413</v>
      </c>
      <c r="AF303" s="5">
        <v>255</v>
      </c>
      <c r="AG303" s="5">
        <v>821</v>
      </c>
      <c r="AH303" s="5" t="s">
        <v>70</v>
      </c>
    </row>
    <row r="304" spans="1:34" x14ac:dyDescent="0.2">
      <c r="A304" s="5" t="s">
        <v>468</v>
      </c>
      <c r="B304" s="5" t="s">
        <v>384</v>
      </c>
      <c r="C304" s="5" t="s">
        <v>183</v>
      </c>
      <c r="D304" s="5" t="s">
        <v>451</v>
      </c>
      <c r="E304" s="5">
        <v>521.70000000000005</v>
      </c>
      <c r="F304" s="5" t="s">
        <v>452</v>
      </c>
      <c r="G304" s="5">
        <v>0</v>
      </c>
      <c r="H304" s="5">
        <v>0</v>
      </c>
      <c r="I304" s="5">
        <v>0</v>
      </c>
      <c r="J304" s="5">
        <v>0</v>
      </c>
      <c r="K304" s="5">
        <v>36000</v>
      </c>
      <c r="L304" s="5">
        <v>36000</v>
      </c>
      <c r="M304" s="5" t="s">
        <v>69</v>
      </c>
      <c r="N304" s="5" t="s">
        <v>435</v>
      </c>
      <c r="O304" s="5" t="s">
        <v>436</v>
      </c>
      <c r="P304" s="5" t="s">
        <v>28</v>
      </c>
      <c r="Q304" s="5" t="s">
        <v>589</v>
      </c>
      <c r="R304" s="5" t="s">
        <v>589</v>
      </c>
      <c r="S304" s="5">
        <v>36000</v>
      </c>
      <c r="T304" s="5">
        <v>0</v>
      </c>
      <c r="U304" s="5">
        <v>0</v>
      </c>
      <c r="V304" s="5">
        <v>0</v>
      </c>
      <c r="W304" s="5">
        <v>36000</v>
      </c>
      <c r="X304" s="5" t="s">
        <v>66</v>
      </c>
      <c r="Y304" s="5">
        <v>521.70000000000005</v>
      </c>
      <c r="Z304" s="5">
        <v>0</v>
      </c>
      <c r="AA304" s="5">
        <v>69</v>
      </c>
      <c r="AB304" s="5" t="s">
        <v>82</v>
      </c>
      <c r="AC304" s="5" t="s">
        <v>82</v>
      </c>
      <c r="AD304" s="5">
        <v>100</v>
      </c>
      <c r="AE304" s="5">
        <v>620</v>
      </c>
      <c r="AF304" s="5">
        <v>0</v>
      </c>
      <c r="AG304" s="5">
        <v>3000</v>
      </c>
      <c r="AH304" s="5" t="s">
        <v>70</v>
      </c>
    </row>
    <row r="305" spans="1:34" x14ac:dyDescent="0.2">
      <c r="A305" s="5" t="s">
        <v>434</v>
      </c>
      <c r="B305" s="5" t="s">
        <v>387</v>
      </c>
      <c r="C305" s="5" t="s">
        <v>183</v>
      </c>
      <c r="D305" s="5">
        <v>0</v>
      </c>
      <c r="E305" s="5">
        <v>0</v>
      </c>
      <c r="F305" s="5">
        <v>72</v>
      </c>
      <c r="G305" s="5">
        <v>29.9</v>
      </c>
      <c r="H305" s="5">
        <v>54000</v>
      </c>
      <c r="I305" s="5">
        <v>54000</v>
      </c>
      <c r="J305" s="5">
        <v>54000</v>
      </c>
      <c r="K305" s="5">
        <v>0</v>
      </c>
      <c r="L305" s="5">
        <v>0</v>
      </c>
      <c r="M305" s="5" t="s">
        <v>69</v>
      </c>
      <c r="N305" s="5" t="s">
        <v>435</v>
      </c>
      <c r="O305" s="5" t="s">
        <v>436</v>
      </c>
      <c r="P305" s="5" t="s">
        <v>559</v>
      </c>
      <c r="Q305" s="5" t="s">
        <v>454</v>
      </c>
      <c r="R305" s="5" t="s">
        <v>454</v>
      </c>
      <c r="S305" s="5">
        <v>0</v>
      </c>
      <c r="T305" s="5">
        <v>0</v>
      </c>
      <c r="U305" s="5">
        <v>0</v>
      </c>
      <c r="V305" s="5">
        <v>0</v>
      </c>
      <c r="W305" s="5">
        <v>54000</v>
      </c>
      <c r="X305" s="5">
        <v>72</v>
      </c>
      <c r="Y305" s="5">
        <v>29.9</v>
      </c>
      <c r="Z305" s="5">
        <v>750</v>
      </c>
      <c r="AA305" s="5">
        <v>1806</v>
      </c>
      <c r="AB305" s="5">
        <v>2.4</v>
      </c>
      <c r="AC305" s="5">
        <v>150</v>
      </c>
      <c r="AD305" s="5">
        <v>7260</v>
      </c>
      <c r="AE305" s="5">
        <v>8420</v>
      </c>
      <c r="AF305" s="5">
        <v>2689</v>
      </c>
      <c r="AG305" s="5">
        <v>8680</v>
      </c>
      <c r="AH305" s="5" t="s">
        <v>70</v>
      </c>
    </row>
    <row r="306" spans="1:34" x14ac:dyDescent="0.2">
      <c r="A306" s="5" t="s">
        <v>514</v>
      </c>
      <c r="B306" s="5" t="s">
        <v>388</v>
      </c>
      <c r="C306" s="5" t="s">
        <v>183</v>
      </c>
      <c r="D306" s="5">
        <v>2</v>
      </c>
      <c r="E306" s="5">
        <v>2.4</v>
      </c>
      <c r="F306" s="5">
        <v>7.5</v>
      </c>
      <c r="G306" s="5">
        <v>9.1</v>
      </c>
      <c r="H306" s="5">
        <v>84000</v>
      </c>
      <c r="I306" s="5">
        <v>63000</v>
      </c>
      <c r="J306" s="5">
        <v>63000</v>
      </c>
      <c r="K306" s="5">
        <v>11664</v>
      </c>
      <c r="L306" s="5">
        <v>16674</v>
      </c>
      <c r="M306" s="5" t="s">
        <v>69</v>
      </c>
      <c r="N306" s="5" t="s">
        <v>435</v>
      </c>
      <c r="O306" s="5" t="s">
        <v>436</v>
      </c>
      <c r="P306" s="5" t="s">
        <v>28</v>
      </c>
      <c r="Q306" s="5" t="s">
        <v>444</v>
      </c>
      <c r="R306" s="5" t="s">
        <v>444</v>
      </c>
      <c r="S306" s="5">
        <v>9304</v>
      </c>
      <c r="T306" s="5">
        <v>0</v>
      </c>
      <c r="U306" s="5">
        <v>7370</v>
      </c>
      <c r="V306" s="5">
        <v>0</v>
      </c>
      <c r="W306" s="5">
        <v>79674</v>
      </c>
      <c r="X306" s="5">
        <v>12</v>
      </c>
      <c r="Y306" s="5">
        <v>14.5</v>
      </c>
      <c r="Z306" s="5">
        <v>8390</v>
      </c>
      <c r="AA306" s="5">
        <v>6949</v>
      </c>
      <c r="AB306" s="5">
        <v>0.8</v>
      </c>
      <c r="AC306" s="5">
        <v>100</v>
      </c>
      <c r="AD306" s="5">
        <v>29481</v>
      </c>
      <c r="AE306" s="5">
        <v>17400</v>
      </c>
      <c r="AF306" s="5">
        <v>17100</v>
      </c>
      <c r="AG306" s="5">
        <v>37100</v>
      </c>
      <c r="AH306" s="5" t="s">
        <v>70</v>
      </c>
    </row>
    <row r="307" spans="1:34" x14ac:dyDescent="0.2">
      <c r="A307" s="5" t="s">
        <v>514</v>
      </c>
      <c r="B307" s="5" t="s">
        <v>390</v>
      </c>
      <c r="C307" s="5" t="s">
        <v>183</v>
      </c>
      <c r="D307" s="5">
        <v>2.7</v>
      </c>
      <c r="E307" s="5">
        <v>7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18030</v>
      </c>
      <c r="L307" s="5">
        <v>6030</v>
      </c>
      <c r="M307" s="5" t="s">
        <v>69</v>
      </c>
      <c r="N307" s="5" t="s">
        <v>435</v>
      </c>
      <c r="O307" s="5" t="s">
        <v>436</v>
      </c>
      <c r="P307" s="5" t="s">
        <v>28</v>
      </c>
      <c r="Q307" s="5" t="s">
        <v>590</v>
      </c>
      <c r="R307" s="5" t="s">
        <v>590</v>
      </c>
      <c r="S307" s="5">
        <v>6030</v>
      </c>
      <c r="T307" s="5">
        <v>0</v>
      </c>
      <c r="U307" s="5">
        <v>0</v>
      </c>
      <c r="V307" s="5">
        <v>0</v>
      </c>
      <c r="W307" s="5">
        <v>6030</v>
      </c>
      <c r="X307" s="5">
        <v>2.7</v>
      </c>
      <c r="Y307" s="5">
        <v>7</v>
      </c>
      <c r="Z307" s="5">
        <v>2250</v>
      </c>
      <c r="AA307" s="5">
        <v>867</v>
      </c>
      <c r="AB307" s="5">
        <v>0.4</v>
      </c>
      <c r="AC307" s="5">
        <v>50</v>
      </c>
      <c r="AD307" s="5">
        <v>3000</v>
      </c>
      <c r="AE307" s="5">
        <v>0</v>
      </c>
      <c r="AF307" s="5">
        <v>4800</v>
      </c>
      <c r="AG307" s="5">
        <v>5000</v>
      </c>
      <c r="AH307" s="5" t="s">
        <v>70</v>
      </c>
    </row>
    <row r="308" spans="1:34" x14ac:dyDescent="0.2">
      <c r="A308" s="5" t="s">
        <v>434</v>
      </c>
      <c r="B308" s="5" t="s">
        <v>392</v>
      </c>
      <c r="C308" s="5" t="s">
        <v>183</v>
      </c>
      <c r="D308" s="5">
        <v>10.199999999999999</v>
      </c>
      <c r="E308" s="5">
        <v>6.4</v>
      </c>
      <c r="F308" s="5">
        <v>25.2</v>
      </c>
      <c r="G308" s="5">
        <v>15.8</v>
      </c>
      <c r="H308" s="5">
        <v>954000</v>
      </c>
      <c r="I308" s="5">
        <v>1200000</v>
      </c>
      <c r="J308" s="5">
        <v>300000</v>
      </c>
      <c r="K308" s="5">
        <v>0</v>
      </c>
      <c r="L308" s="5">
        <v>487475</v>
      </c>
      <c r="M308" s="5" t="s">
        <v>69</v>
      </c>
      <c r="N308" s="5" t="s">
        <v>435</v>
      </c>
      <c r="O308" s="5" t="s">
        <v>436</v>
      </c>
      <c r="P308" s="5" t="s">
        <v>28</v>
      </c>
      <c r="Q308" s="5" t="s">
        <v>591</v>
      </c>
      <c r="R308" s="5" t="s">
        <v>591</v>
      </c>
      <c r="S308" s="5">
        <v>270000</v>
      </c>
      <c r="T308" s="5">
        <v>0</v>
      </c>
      <c r="U308" s="5">
        <v>217475</v>
      </c>
      <c r="V308" s="5">
        <v>0</v>
      </c>
      <c r="W308" s="5">
        <v>1687475</v>
      </c>
      <c r="X308" s="5">
        <v>35.5</v>
      </c>
      <c r="Y308" s="5">
        <v>22.3</v>
      </c>
      <c r="Z308" s="5">
        <v>47596</v>
      </c>
      <c r="AA308" s="5">
        <v>75720</v>
      </c>
      <c r="AB308" s="5">
        <v>1.6</v>
      </c>
      <c r="AC308" s="5">
        <v>100</v>
      </c>
      <c r="AD308" s="5">
        <v>51500</v>
      </c>
      <c r="AE308" s="5">
        <v>416980</v>
      </c>
      <c r="AF308" s="5">
        <v>238500</v>
      </c>
      <c r="AG308" s="5">
        <v>361000</v>
      </c>
      <c r="AH308" s="5" t="s">
        <v>70</v>
      </c>
    </row>
    <row r="309" spans="1:34" x14ac:dyDescent="0.2">
      <c r="A309" s="5" t="s">
        <v>468</v>
      </c>
      <c r="B309" s="5" t="s">
        <v>393</v>
      </c>
      <c r="C309" s="5" t="s">
        <v>183</v>
      </c>
      <c r="D309" s="5" t="s">
        <v>451</v>
      </c>
      <c r="E309" s="5">
        <v>13.6</v>
      </c>
      <c r="F309" s="5" t="s">
        <v>452</v>
      </c>
      <c r="G309" s="5">
        <v>0</v>
      </c>
      <c r="H309" s="5">
        <v>2500</v>
      </c>
      <c r="I309" s="5">
        <v>0</v>
      </c>
      <c r="J309" s="5">
        <v>0</v>
      </c>
      <c r="K309" s="5">
        <v>0</v>
      </c>
      <c r="L309" s="5">
        <v>2500</v>
      </c>
      <c r="M309" s="5" t="s">
        <v>69</v>
      </c>
      <c r="N309" s="5" t="s">
        <v>435</v>
      </c>
      <c r="O309" s="5" t="s">
        <v>436</v>
      </c>
      <c r="P309" s="5" t="s">
        <v>28</v>
      </c>
      <c r="Q309" s="5" t="s">
        <v>592</v>
      </c>
      <c r="R309" s="5" t="s">
        <v>592</v>
      </c>
      <c r="S309" s="5">
        <v>2500</v>
      </c>
      <c r="T309" s="5">
        <v>0</v>
      </c>
      <c r="U309" s="5">
        <v>0</v>
      </c>
      <c r="V309" s="5">
        <v>0</v>
      </c>
      <c r="W309" s="5">
        <v>2500</v>
      </c>
      <c r="X309" s="5" t="s">
        <v>66</v>
      </c>
      <c r="Y309" s="5">
        <v>13.6</v>
      </c>
      <c r="Z309" s="5">
        <v>0</v>
      </c>
      <c r="AA309" s="5">
        <v>184</v>
      </c>
      <c r="AB309" s="5" t="s">
        <v>82</v>
      </c>
      <c r="AC309" s="5" t="s">
        <v>82</v>
      </c>
      <c r="AD309" s="5">
        <v>186</v>
      </c>
      <c r="AE309" s="5">
        <v>874</v>
      </c>
      <c r="AF309" s="5">
        <v>596</v>
      </c>
      <c r="AG309" s="5">
        <v>132</v>
      </c>
      <c r="AH309" s="5" t="s">
        <v>70</v>
      </c>
    </row>
    <row r="310" spans="1:34" x14ac:dyDescent="0.2">
      <c r="A310" s="5" t="s">
        <v>468</v>
      </c>
      <c r="B310" s="5" t="s">
        <v>394</v>
      </c>
      <c r="C310" s="5" t="s">
        <v>183</v>
      </c>
      <c r="D310" s="5" t="s">
        <v>451</v>
      </c>
      <c r="E310" s="5">
        <v>1000</v>
      </c>
      <c r="F310" s="5" t="s">
        <v>452</v>
      </c>
      <c r="G310" s="5">
        <v>0</v>
      </c>
      <c r="H310" s="5" t="s">
        <v>66</v>
      </c>
      <c r="I310" s="5">
        <v>0</v>
      </c>
      <c r="J310" s="5">
        <v>0</v>
      </c>
      <c r="K310" s="5" t="s">
        <v>66</v>
      </c>
      <c r="L310" s="5">
        <v>3000</v>
      </c>
      <c r="M310" s="5" t="s">
        <v>69</v>
      </c>
      <c r="N310" s="5" t="s">
        <v>66</v>
      </c>
      <c r="O310" s="5" t="s">
        <v>66</v>
      </c>
      <c r="P310" s="5" t="s">
        <v>66</v>
      </c>
      <c r="Q310" s="5" t="s">
        <v>66</v>
      </c>
      <c r="R310" s="5" t="s">
        <v>66</v>
      </c>
      <c r="S310" s="5">
        <v>3000</v>
      </c>
      <c r="T310" s="5">
        <v>0</v>
      </c>
      <c r="U310" s="5">
        <v>0</v>
      </c>
      <c r="V310" s="5">
        <v>0</v>
      </c>
      <c r="W310" s="5">
        <v>3000</v>
      </c>
      <c r="X310" s="5" t="s">
        <v>66</v>
      </c>
      <c r="Y310" s="5">
        <v>1000</v>
      </c>
      <c r="Z310" s="5">
        <v>0</v>
      </c>
      <c r="AA310" s="5">
        <v>3</v>
      </c>
      <c r="AB310" s="5" t="s">
        <v>82</v>
      </c>
      <c r="AC310" s="5" t="s">
        <v>82</v>
      </c>
      <c r="AD310" s="5">
        <v>20</v>
      </c>
      <c r="AE310" s="5">
        <v>27</v>
      </c>
      <c r="AF310" s="5">
        <v>0</v>
      </c>
      <c r="AG310" s="5">
        <v>0</v>
      </c>
      <c r="AH310" s="5" t="s">
        <v>70</v>
      </c>
    </row>
    <row r="311" spans="1:34" x14ac:dyDescent="0.2">
      <c r="A311" s="5" t="s">
        <v>434</v>
      </c>
      <c r="B311" s="5" t="s">
        <v>395</v>
      </c>
      <c r="C311" s="5" t="s">
        <v>183</v>
      </c>
      <c r="D311" s="5">
        <v>16</v>
      </c>
      <c r="E311" s="5">
        <v>9.1999999999999993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9000</v>
      </c>
      <c r="L311" s="5">
        <v>6000</v>
      </c>
      <c r="M311" s="5" t="s">
        <v>69</v>
      </c>
      <c r="N311" s="5" t="s">
        <v>435</v>
      </c>
      <c r="O311" s="5" t="s">
        <v>436</v>
      </c>
      <c r="P311" s="5" t="s">
        <v>28</v>
      </c>
      <c r="Q311" s="5" t="s">
        <v>593</v>
      </c>
      <c r="R311" s="5" t="s">
        <v>593</v>
      </c>
      <c r="S311" s="5">
        <v>6000</v>
      </c>
      <c r="T311" s="5">
        <v>0</v>
      </c>
      <c r="U311" s="5">
        <v>0</v>
      </c>
      <c r="V311" s="5">
        <v>0</v>
      </c>
      <c r="W311" s="5">
        <v>6000</v>
      </c>
      <c r="X311" s="5">
        <v>40</v>
      </c>
      <c r="Y311" s="5">
        <v>23.1</v>
      </c>
      <c r="Z311" s="5">
        <v>375</v>
      </c>
      <c r="AA311" s="5">
        <v>649</v>
      </c>
      <c r="AB311" s="5">
        <v>1.7</v>
      </c>
      <c r="AC311" s="5">
        <v>100</v>
      </c>
      <c r="AD311" s="5">
        <v>3224</v>
      </c>
      <c r="AE311" s="5">
        <v>0</v>
      </c>
      <c r="AF311" s="5">
        <v>3216</v>
      </c>
      <c r="AG311" s="5">
        <v>7228</v>
      </c>
      <c r="AH311" s="5" t="s">
        <v>70</v>
      </c>
    </row>
    <row r="312" spans="1:34" x14ac:dyDescent="0.2">
      <c r="A312" s="5" t="s">
        <v>514</v>
      </c>
      <c r="B312" s="5" t="s">
        <v>396</v>
      </c>
      <c r="C312" s="5" t="s">
        <v>183</v>
      </c>
      <c r="D312" s="5">
        <v>7.7</v>
      </c>
      <c r="E312" s="5">
        <v>10.7</v>
      </c>
      <c r="F312" s="5">
        <v>1.9</v>
      </c>
      <c r="G312" s="5">
        <v>2.6</v>
      </c>
      <c r="H312" s="5">
        <v>240000</v>
      </c>
      <c r="I312" s="5">
        <v>60000</v>
      </c>
      <c r="J312" s="5">
        <v>60000</v>
      </c>
      <c r="K312" s="5">
        <v>246000</v>
      </c>
      <c r="L312" s="5">
        <v>249000</v>
      </c>
      <c r="M312" s="5" t="s">
        <v>69</v>
      </c>
      <c r="N312" s="5" t="s">
        <v>435</v>
      </c>
      <c r="O312" s="5" t="s">
        <v>436</v>
      </c>
      <c r="P312" s="5" t="s">
        <v>28</v>
      </c>
      <c r="Q312" s="5" t="s">
        <v>538</v>
      </c>
      <c r="R312" s="5" t="s">
        <v>538</v>
      </c>
      <c r="S312" s="5">
        <v>249000</v>
      </c>
      <c r="T312" s="5">
        <v>0</v>
      </c>
      <c r="U312" s="5">
        <v>0</v>
      </c>
      <c r="V312" s="5">
        <v>0</v>
      </c>
      <c r="W312" s="5">
        <v>309000</v>
      </c>
      <c r="X312" s="5">
        <v>9.6</v>
      </c>
      <c r="Y312" s="5">
        <v>13.3</v>
      </c>
      <c r="Z312" s="5">
        <v>32250</v>
      </c>
      <c r="AA312" s="5">
        <v>23210</v>
      </c>
      <c r="AB312" s="5">
        <v>0.7</v>
      </c>
      <c r="AC312" s="5">
        <v>100</v>
      </c>
      <c r="AD312" s="5">
        <v>61164</v>
      </c>
      <c r="AE312" s="5">
        <v>144873</v>
      </c>
      <c r="AF312" s="5">
        <v>11026</v>
      </c>
      <c r="AG312" s="5">
        <v>60903</v>
      </c>
      <c r="AH312" s="5" t="s">
        <v>70</v>
      </c>
    </row>
    <row r="313" spans="1:34" x14ac:dyDescent="0.2">
      <c r="A313" s="5" t="s">
        <v>514</v>
      </c>
      <c r="B313" s="5" t="s">
        <v>397</v>
      </c>
      <c r="C313" s="5" t="s">
        <v>183</v>
      </c>
      <c r="D313" s="5">
        <v>0</v>
      </c>
      <c r="E313" s="5">
        <v>0</v>
      </c>
      <c r="F313" s="5">
        <v>5.3</v>
      </c>
      <c r="G313" s="5">
        <v>6.3</v>
      </c>
      <c r="H313" s="5">
        <v>12000</v>
      </c>
      <c r="I313" s="5">
        <v>12000</v>
      </c>
      <c r="J313" s="5">
        <v>12000</v>
      </c>
      <c r="K313" s="5">
        <v>12000</v>
      </c>
      <c r="L313" s="5">
        <v>0</v>
      </c>
      <c r="M313" s="5" t="s">
        <v>69</v>
      </c>
      <c r="N313" s="5" t="s">
        <v>435</v>
      </c>
      <c r="O313" s="5" t="s">
        <v>436</v>
      </c>
      <c r="P313" s="5" t="s">
        <v>28</v>
      </c>
      <c r="Q313" s="5" t="s">
        <v>466</v>
      </c>
      <c r="R313" s="5" t="s">
        <v>466</v>
      </c>
      <c r="S313" s="5">
        <v>0</v>
      </c>
      <c r="T313" s="5">
        <v>0</v>
      </c>
      <c r="U313" s="5">
        <v>0</v>
      </c>
      <c r="V313" s="5">
        <v>0</v>
      </c>
      <c r="W313" s="5">
        <v>12000</v>
      </c>
      <c r="X313" s="5">
        <v>10.7</v>
      </c>
      <c r="Y313" s="5">
        <v>12.5</v>
      </c>
      <c r="Z313" s="5">
        <v>2250</v>
      </c>
      <c r="AA313" s="5">
        <v>1918</v>
      </c>
      <c r="AB313" s="5">
        <v>0.9</v>
      </c>
      <c r="AC313" s="5">
        <v>100</v>
      </c>
      <c r="AD313" s="5">
        <v>3288</v>
      </c>
      <c r="AE313" s="5">
        <v>12259</v>
      </c>
      <c r="AF313" s="5">
        <v>2225</v>
      </c>
      <c r="AG313" s="5">
        <v>8382</v>
      </c>
      <c r="AH313" s="5" t="s">
        <v>70</v>
      </c>
    </row>
    <row r="314" spans="1:34" x14ac:dyDescent="0.2">
      <c r="A314" s="5" t="s">
        <v>514</v>
      </c>
      <c r="B314" s="5" t="s">
        <v>398</v>
      </c>
      <c r="C314" s="5" t="s">
        <v>183</v>
      </c>
      <c r="D314" s="5">
        <v>8</v>
      </c>
      <c r="E314" s="5">
        <v>5.5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15000</v>
      </c>
      <c r="L314" s="5">
        <v>6000</v>
      </c>
      <c r="M314" s="5" t="s">
        <v>69</v>
      </c>
      <c r="N314" s="5" t="s">
        <v>435</v>
      </c>
      <c r="O314" s="5" t="s">
        <v>436</v>
      </c>
      <c r="P314" s="5" t="s">
        <v>28</v>
      </c>
      <c r="Q314" s="5" t="s">
        <v>594</v>
      </c>
      <c r="R314" s="5" t="s">
        <v>594</v>
      </c>
      <c r="S314" s="5">
        <v>6000</v>
      </c>
      <c r="T314" s="5">
        <v>0</v>
      </c>
      <c r="U314" s="5">
        <v>0</v>
      </c>
      <c r="V314" s="5">
        <v>0</v>
      </c>
      <c r="W314" s="5">
        <v>6000</v>
      </c>
      <c r="X314" s="5">
        <v>8</v>
      </c>
      <c r="Y314" s="5">
        <v>5.5</v>
      </c>
      <c r="Z314" s="5">
        <v>750</v>
      </c>
      <c r="AA314" s="5">
        <v>1094</v>
      </c>
      <c r="AB314" s="5">
        <v>1.5</v>
      </c>
      <c r="AC314" s="5">
        <v>100</v>
      </c>
      <c r="AD314" s="5">
        <v>1660</v>
      </c>
      <c r="AE314" s="5">
        <v>6690</v>
      </c>
      <c r="AF314" s="5">
        <v>2000</v>
      </c>
      <c r="AG314" s="5">
        <v>1667</v>
      </c>
      <c r="AH314" s="5" t="s">
        <v>70</v>
      </c>
    </row>
    <row r="315" spans="1:34" x14ac:dyDescent="0.2">
      <c r="A315" s="5" t="s">
        <v>501</v>
      </c>
      <c r="B315" s="5" t="s">
        <v>399</v>
      </c>
      <c r="C315" s="5" t="s">
        <v>183</v>
      </c>
      <c r="D315" s="5" t="s">
        <v>451</v>
      </c>
      <c r="E315" s="5" t="s">
        <v>452</v>
      </c>
      <c r="F315" s="5" t="s">
        <v>452</v>
      </c>
      <c r="G315" s="5" t="s">
        <v>452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 t="s">
        <v>69</v>
      </c>
      <c r="N315" s="5" t="s">
        <v>435</v>
      </c>
      <c r="O315" s="5" t="s">
        <v>436</v>
      </c>
      <c r="P315" s="5" t="s">
        <v>28</v>
      </c>
      <c r="Q315" s="5" t="s">
        <v>461</v>
      </c>
      <c r="R315" s="5" t="s">
        <v>461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 t="s">
        <v>66</v>
      </c>
      <c r="Y315" s="5" t="s">
        <v>66</v>
      </c>
      <c r="Z315" s="5">
        <v>0</v>
      </c>
      <c r="AA315" s="5">
        <v>0</v>
      </c>
      <c r="AB315" s="5" t="s">
        <v>86</v>
      </c>
      <c r="AC315" s="5" t="s">
        <v>86</v>
      </c>
      <c r="AD315" s="5">
        <v>0</v>
      </c>
      <c r="AE315" s="5">
        <v>0</v>
      </c>
      <c r="AF315" s="5">
        <v>0</v>
      </c>
      <c r="AG315" s="5">
        <v>0</v>
      </c>
      <c r="AH315" s="5" t="s">
        <v>70</v>
      </c>
    </row>
    <row r="316" spans="1:34" x14ac:dyDescent="0.2">
      <c r="A316" s="5" t="s">
        <v>434</v>
      </c>
      <c r="B316" s="5" t="s">
        <v>400</v>
      </c>
      <c r="C316" s="5" t="s">
        <v>183</v>
      </c>
      <c r="D316" s="5">
        <v>3</v>
      </c>
      <c r="E316" s="5">
        <v>5.6</v>
      </c>
      <c r="F316" s="5">
        <v>13.2</v>
      </c>
      <c r="G316" s="5">
        <v>24.3</v>
      </c>
      <c r="H316" s="5">
        <v>13000</v>
      </c>
      <c r="I316" s="5">
        <v>24000</v>
      </c>
      <c r="J316" s="5">
        <v>15000</v>
      </c>
      <c r="K316" s="5">
        <v>4500</v>
      </c>
      <c r="L316" s="5">
        <v>5500</v>
      </c>
      <c r="M316" s="5" t="s">
        <v>69</v>
      </c>
      <c r="N316" s="5" t="s">
        <v>435</v>
      </c>
      <c r="O316" s="5" t="s">
        <v>436</v>
      </c>
      <c r="P316" s="5" t="s">
        <v>28</v>
      </c>
      <c r="Q316" s="5" t="s">
        <v>575</v>
      </c>
      <c r="R316" s="5" t="s">
        <v>575</v>
      </c>
      <c r="S316" s="5">
        <v>5500</v>
      </c>
      <c r="T316" s="5">
        <v>0</v>
      </c>
      <c r="U316" s="5">
        <v>0</v>
      </c>
      <c r="V316" s="5">
        <v>0</v>
      </c>
      <c r="W316" s="5">
        <v>29500</v>
      </c>
      <c r="X316" s="5">
        <v>16.3</v>
      </c>
      <c r="Y316" s="5">
        <v>29.8</v>
      </c>
      <c r="Z316" s="5">
        <v>1813</v>
      </c>
      <c r="AA316" s="5">
        <v>989</v>
      </c>
      <c r="AB316" s="5">
        <v>0.5</v>
      </c>
      <c r="AC316" s="5">
        <v>100</v>
      </c>
      <c r="AD316" s="5">
        <v>6441</v>
      </c>
      <c r="AE316" s="5">
        <v>5935</v>
      </c>
      <c r="AF316" s="5">
        <v>1025</v>
      </c>
      <c r="AG316" s="5">
        <v>6420</v>
      </c>
      <c r="AH316" s="5" t="s">
        <v>70</v>
      </c>
    </row>
    <row r="317" spans="1:34" x14ac:dyDescent="0.2">
      <c r="A317" s="5" t="s">
        <v>514</v>
      </c>
      <c r="B317" s="5" t="s">
        <v>401</v>
      </c>
      <c r="C317" s="5" t="s">
        <v>183</v>
      </c>
      <c r="D317" s="5">
        <v>1.6</v>
      </c>
      <c r="E317" s="5">
        <v>3.1</v>
      </c>
      <c r="F317" s="5">
        <v>6.4</v>
      </c>
      <c r="G317" s="5">
        <v>12.5</v>
      </c>
      <c r="H317" s="5">
        <v>6000</v>
      </c>
      <c r="I317" s="5">
        <v>12000</v>
      </c>
      <c r="J317" s="5">
        <v>0</v>
      </c>
      <c r="K317" s="5">
        <v>3000</v>
      </c>
      <c r="L317" s="5">
        <v>3000</v>
      </c>
      <c r="M317" s="5" t="s">
        <v>69</v>
      </c>
      <c r="N317" s="5" t="s">
        <v>435</v>
      </c>
      <c r="O317" s="5" t="s">
        <v>436</v>
      </c>
      <c r="P317" s="5" t="s">
        <v>28</v>
      </c>
      <c r="Q317" s="5" t="s">
        <v>595</v>
      </c>
      <c r="R317" s="5" t="s">
        <v>595</v>
      </c>
      <c r="S317" s="5">
        <v>3000</v>
      </c>
      <c r="T317" s="5">
        <v>0</v>
      </c>
      <c r="U317" s="5">
        <v>0</v>
      </c>
      <c r="V317" s="5">
        <v>0</v>
      </c>
      <c r="W317" s="5">
        <v>15000</v>
      </c>
      <c r="X317" s="5">
        <v>8</v>
      </c>
      <c r="Y317" s="5">
        <v>15.6</v>
      </c>
      <c r="Z317" s="5">
        <v>1875</v>
      </c>
      <c r="AA317" s="5">
        <v>960</v>
      </c>
      <c r="AB317" s="5">
        <v>0.5</v>
      </c>
      <c r="AC317" s="5">
        <v>100</v>
      </c>
      <c r="AD317" s="5">
        <v>0</v>
      </c>
      <c r="AE317" s="5">
        <v>6640</v>
      </c>
      <c r="AF317" s="5">
        <v>2000</v>
      </c>
      <c r="AG317" s="5">
        <v>4800</v>
      </c>
      <c r="AH317" s="5" t="s">
        <v>70</v>
      </c>
    </row>
    <row r="318" spans="1:34" x14ac:dyDescent="0.2">
      <c r="A318" s="5" t="s">
        <v>514</v>
      </c>
      <c r="B318" s="5" t="s">
        <v>402</v>
      </c>
      <c r="C318" s="5" t="s">
        <v>183</v>
      </c>
      <c r="D318" s="5">
        <v>3.4</v>
      </c>
      <c r="E318" s="5">
        <v>4.0999999999999996</v>
      </c>
      <c r="F318" s="5">
        <v>4.7</v>
      </c>
      <c r="G318" s="5">
        <v>5.5</v>
      </c>
      <c r="H318" s="5">
        <v>300000</v>
      </c>
      <c r="I318" s="5">
        <v>180000</v>
      </c>
      <c r="J318" s="5">
        <v>180000</v>
      </c>
      <c r="K318" s="5">
        <v>140750</v>
      </c>
      <c r="L318" s="5">
        <v>131750</v>
      </c>
      <c r="M318" s="5" t="s">
        <v>69</v>
      </c>
      <c r="N318" s="5" t="s">
        <v>435</v>
      </c>
      <c r="O318" s="5" t="s">
        <v>436</v>
      </c>
      <c r="P318" s="5" t="s">
        <v>28</v>
      </c>
      <c r="Q318" s="5" t="s">
        <v>445</v>
      </c>
      <c r="R318" s="5" t="s">
        <v>445</v>
      </c>
      <c r="S318" s="5">
        <v>129000</v>
      </c>
      <c r="T318" s="5">
        <v>0</v>
      </c>
      <c r="U318" s="5">
        <v>2750</v>
      </c>
      <c r="V318" s="5">
        <v>0</v>
      </c>
      <c r="W318" s="5">
        <v>311750</v>
      </c>
      <c r="X318" s="5">
        <v>8.8000000000000007</v>
      </c>
      <c r="Y318" s="5">
        <v>10.4</v>
      </c>
      <c r="Z318" s="5">
        <v>38650</v>
      </c>
      <c r="AA318" s="5">
        <v>32435</v>
      </c>
      <c r="AB318" s="5">
        <v>0.8</v>
      </c>
      <c r="AC318" s="5">
        <v>100</v>
      </c>
      <c r="AD318" s="5">
        <v>72747</v>
      </c>
      <c r="AE318" s="5">
        <v>160306</v>
      </c>
      <c r="AF318" s="5">
        <v>81414</v>
      </c>
      <c r="AG318" s="5">
        <v>134712</v>
      </c>
      <c r="AH318" s="5" t="s">
        <v>70</v>
      </c>
    </row>
    <row r="319" spans="1:34" x14ac:dyDescent="0.2">
      <c r="A319" s="5" t="s">
        <v>514</v>
      </c>
      <c r="B319" s="5" t="s">
        <v>403</v>
      </c>
      <c r="C319" s="5" t="s">
        <v>183</v>
      </c>
      <c r="D319" s="5">
        <v>0</v>
      </c>
      <c r="E319" s="5" t="s">
        <v>452</v>
      </c>
      <c r="F319" s="5">
        <v>0</v>
      </c>
      <c r="G319" s="5" t="s">
        <v>452</v>
      </c>
      <c r="H319" s="5" t="s">
        <v>66</v>
      </c>
      <c r="I319" s="5">
        <v>0</v>
      </c>
      <c r="J319" s="5">
        <v>0</v>
      </c>
      <c r="K319" s="5" t="s">
        <v>66</v>
      </c>
      <c r="L319" s="5">
        <v>0</v>
      </c>
      <c r="M319" s="5" t="s">
        <v>69</v>
      </c>
      <c r="N319" s="5" t="s">
        <v>66</v>
      </c>
      <c r="O319" s="5" t="s">
        <v>66</v>
      </c>
      <c r="P319" s="5" t="s">
        <v>66</v>
      </c>
      <c r="Q319" s="5" t="s">
        <v>66</v>
      </c>
      <c r="R319" s="5" t="s">
        <v>66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 t="s">
        <v>66</v>
      </c>
      <c r="Z319" s="5">
        <v>375</v>
      </c>
      <c r="AA319" s="5" t="s">
        <v>66</v>
      </c>
      <c r="AB319" s="5" t="s">
        <v>86</v>
      </c>
      <c r="AC319" s="5" t="s">
        <v>86</v>
      </c>
      <c r="AD319" s="5" t="s">
        <v>66</v>
      </c>
      <c r="AE319" s="5" t="s">
        <v>66</v>
      </c>
      <c r="AF319" s="5" t="s">
        <v>66</v>
      </c>
      <c r="AG319" s="5" t="s">
        <v>66</v>
      </c>
      <c r="AH319" s="5" t="s">
        <v>70</v>
      </c>
    </row>
    <row r="320" spans="1:34" x14ac:dyDescent="0.2">
      <c r="A320" s="5" t="s">
        <v>514</v>
      </c>
      <c r="B320" s="5" t="s">
        <v>404</v>
      </c>
      <c r="C320" s="5" t="s">
        <v>183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 t="s">
        <v>69</v>
      </c>
      <c r="N320" s="5" t="s">
        <v>435</v>
      </c>
      <c r="O320" s="5" t="s">
        <v>436</v>
      </c>
      <c r="P320" s="5" t="s">
        <v>28</v>
      </c>
      <c r="Q320" s="5" t="s">
        <v>595</v>
      </c>
      <c r="R320" s="5" t="s">
        <v>595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750</v>
      </c>
      <c r="AA320" s="5">
        <v>244</v>
      </c>
      <c r="AB320" s="5">
        <v>0.3</v>
      </c>
      <c r="AC320" s="5">
        <v>50</v>
      </c>
      <c r="AD320" s="5">
        <v>1040</v>
      </c>
      <c r="AE320" s="5">
        <v>260</v>
      </c>
      <c r="AF320" s="5">
        <v>900</v>
      </c>
      <c r="AG320" s="5">
        <v>900</v>
      </c>
      <c r="AH320" s="5" t="s">
        <v>70</v>
      </c>
    </row>
    <row r="321" spans="1:34" x14ac:dyDescent="0.2">
      <c r="A321" s="5" t="s">
        <v>434</v>
      </c>
      <c r="B321" s="5" t="s">
        <v>405</v>
      </c>
      <c r="C321" s="5" t="s">
        <v>183</v>
      </c>
      <c r="D321" s="5">
        <v>8</v>
      </c>
      <c r="E321" s="5" t="s">
        <v>452</v>
      </c>
      <c r="F321" s="5">
        <v>12</v>
      </c>
      <c r="G321" s="5" t="s">
        <v>452</v>
      </c>
      <c r="H321" s="5">
        <v>18000</v>
      </c>
      <c r="I321" s="5">
        <v>18000</v>
      </c>
      <c r="J321" s="5">
        <v>18000</v>
      </c>
      <c r="K321" s="5">
        <v>12000</v>
      </c>
      <c r="L321" s="5">
        <v>12000</v>
      </c>
      <c r="M321" s="5" t="s">
        <v>69</v>
      </c>
      <c r="N321" s="5" t="s">
        <v>435</v>
      </c>
      <c r="O321" s="5" t="s">
        <v>436</v>
      </c>
      <c r="P321" s="5" t="s">
        <v>28</v>
      </c>
      <c r="Q321" s="5" t="s">
        <v>575</v>
      </c>
      <c r="R321" s="5" t="s">
        <v>575</v>
      </c>
      <c r="S321" s="5">
        <v>12000</v>
      </c>
      <c r="T321" s="5">
        <v>0</v>
      </c>
      <c r="U321" s="5">
        <v>0</v>
      </c>
      <c r="V321" s="5">
        <v>0</v>
      </c>
      <c r="W321" s="5">
        <v>30000</v>
      </c>
      <c r="X321" s="5">
        <v>32</v>
      </c>
      <c r="Y321" s="5" t="s">
        <v>66</v>
      </c>
      <c r="Z321" s="5">
        <v>1500</v>
      </c>
      <c r="AA321" s="5">
        <v>0</v>
      </c>
      <c r="AB321" s="5" t="s">
        <v>86</v>
      </c>
      <c r="AC321" s="5" t="s">
        <v>86</v>
      </c>
      <c r="AD321" s="5">
        <v>0</v>
      </c>
      <c r="AE321" s="5">
        <v>0</v>
      </c>
      <c r="AF321" s="5">
        <v>0</v>
      </c>
      <c r="AG321" s="5">
        <v>9100</v>
      </c>
      <c r="AH321" s="5" t="s">
        <v>70</v>
      </c>
    </row>
    <row r="322" spans="1:34" x14ac:dyDescent="0.2">
      <c r="A322" s="5" t="s">
        <v>468</v>
      </c>
      <c r="B322" s="5" t="s">
        <v>406</v>
      </c>
      <c r="C322" s="5" t="s">
        <v>183</v>
      </c>
      <c r="D322" s="5" t="s">
        <v>451</v>
      </c>
      <c r="E322" s="5">
        <v>0.5</v>
      </c>
      <c r="F322" s="5" t="s">
        <v>452</v>
      </c>
      <c r="G322" s="5">
        <v>0</v>
      </c>
      <c r="H322" s="5">
        <v>0</v>
      </c>
      <c r="I322" s="5">
        <v>0</v>
      </c>
      <c r="J322" s="5">
        <v>0</v>
      </c>
      <c r="K322" s="5">
        <v>470</v>
      </c>
      <c r="L322" s="5">
        <v>470</v>
      </c>
      <c r="M322" s="5" t="s">
        <v>69</v>
      </c>
      <c r="N322" s="5" t="s">
        <v>435</v>
      </c>
      <c r="O322" s="5" t="s">
        <v>436</v>
      </c>
      <c r="P322" s="5" t="s">
        <v>28</v>
      </c>
      <c r="Q322" s="5" t="s">
        <v>579</v>
      </c>
      <c r="R322" s="5" t="s">
        <v>579</v>
      </c>
      <c r="S322" s="5">
        <v>470</v>
      </c>
      <c r="T322" s="5">
        <v>0</v>
      </c>
      <c r="U322" s="5">
        <v>0</v>
      </c>
      <c r="V322" s="5">
        <v>0</v>
      </c>
      <c r="W322" s="5">
        <v>470</v>
      </c>
      <c r="X322" s="5" t="s">
        <v>66</v>
      </c>
      <c r="Y322" s="5">
        <v>3.1</v>
      </c>
      <c r="Z322" s="5">
        <v>0</v>
      </c>
      <c r="AA322" s="5">
        <v>919</v>
      </c>
      <c r="AB322" s="5" t="s">
        <v>82</v>
      </c>
      <c r="AC322" s="5" t="s">
        <v>82</v>
      </c>
      <c r="AD322" s="5">
        <v>370</v>
      </c>
      <c r="AE322" s="5">
        <v>8174</v>
      </c>
      <c r="AF322" s="5">
        <v>0</v>
      </c>
      <c r="AG322" s="5">
        <v>0</v>
      </c>
      <c r="AH322" s="5" t="s">
        <v>70</v>
      </c>
    </row>
    <row r="323" spans="1:34" x14ac:dyDescent="0.2">
      <c r="A323" s="5" t="s">
        <v>468</v>
      </c>
      <c r="B323" s="5" t="s">
        <v>407</v>
      </c>
      <c r="C323" s="5" t="s">
        <v>408</v>
      </c>
      <c r="D323" s="5" t="s">
        <v>451</v>
      </c>
      <c r="E323" s="5">
        <v>39.1</v>
      </c>
      <c r="F323" s="5" t="s">
        <v>452</v>
      </c>
      <c r="G323" s="5">
        <v>0</v>
      </c>
      <c r="H323" s="5">
        <v>0</v>
      </c>
      <c r="I323" s="5">
        <v>0</v>
      </c>
      <c r="J323" s="5">
        <v>0</v>
      </c>
      <c r="K323" s="5">
        <v>10000</v>
      </c>
      <c r="L323" s="5">
        <v>10000</v>
      </c>
      <c r="M323" s="5" t="s">
        <v>69</v>
      </c>
      <c r="N323" s="5" t="s">
        <v>435</v>
      </c>
      <c r="O323" s="5" t="s">
        <v>436</v>
      </c>
      <c r="P323" s="5" t="s">
        <v>28</v>
      </c>
      <c r="Q323" s="5" t="s">
        <v>492</v>
      </c>
      <c r="R323" s="5" t="s">
        <v>492</v>
      </c>
      <c r="S323" s="5">
        <v>10000</v>
      </c>
      <c r="T323" s="5">
        <v>0</v>
      </c>
      <c r="U323" s="5">
        <v>0</v>
      </c>
      <c r="V323" s="5">
        <v>0</v>
      </c>
      <c r="W323" s="5">
        <v>10000</v>
      </c>
      <c r="X323" s="5" t="s">
        <v>66</v>
      </c>
      <c r="Y323" s="5">
        <v>39.1</v>
      </c>
      <c r="Z323" s="5">
        <v>0</v>
      </c>
      <c r="AA323" s="5">
        <v>256</v>
      </c>
      <c r="AB323" s="5" t="s">
        <v>82</v>
      </c>
      <c r="AC323" s="5" t="s">
        <v>82</v>
      </c>
      <c r="AD323" s="5">
        <v>0</v>
      </c>
      <c r="AE323" s="5">
        <v>1140</v>
      </c>
      <c r="AF323" s="5">
        <v>1160</v>
      </c>
      <c r="AG323" s="5">
        <v>1160</v>
      </c>
      <c r="AH323" s="5" t="s">
        <v>70</v>
      </c>
    </row>
  </sheetData>
  <phoneticPr fontId="1" type="noConversion"/>
  <conditionalFormatting sqref="AC1:AC1048576">
    <cfRule type="iconSet" priority="1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"Checking,DD,Dead,Done,Slow,SR"</formula1>
    </dataValidation>
    <dataValidation type="list" errorStyle="warning" allowBlank="1" showInputMessage="1" showErrorMessage="1" sqref="P4:P1048576">
      <formula1>"Sales,PM,SalesPM"</formula1>
    </dataValidation>
    <dataValidation type="list" errorStyle="warning" allowBlank="1" showInputMessage="1" showErrorMessage="1" sqref="N4:N1048576">
      <formula1>"New,MP"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</vt:lpstr>
      <vt:lpstr>Summary</vt:lpstr>
      <vt:lpstr>LastWeek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Microsoft Office User</cp:lastModifiedBy>
  <dcterms:created xsi:type="dcterms:W3CDTF">2015-03-25T02:50:51Z</dcterms:created>
  <dcterms:modified xsi:type="dcterms:W3CDTF">2017-04-16T02:49:54Z</dcterms:modified>
</cp:coreProperties>
</file>