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Master\Advanced_Comp_Chemistry\"/>
    </mc:Choice>
  </mc:AlternateContent>
  <xr:revisionPtr revIDLastSave="0" documentId="8_{42304FC1-B2EC-4BD0-933F-57C851701C47}" xr6:coauthVersionLast="43" xr6:coauthVersionMax="43" xr10:uidLastSave="{00000000-0000-0000-0000-000000000000}"/>
  <bookViews>
    <workbookView xWindow="-108" yWindow="-108" windowWidth="23256" windowHeight="12576" activeTab="1" xr2:uid="{B83D371C-19F7-45FA-B8C9-42D7FEF0316A}"/>
  </bookViews>
  <sheets>
    <sheet name="CO group 13" sheetId="1" r:id="rId1"/>
    <sheet name="EDA, synerg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2" i="3"/>
  <c r="H21" i="3"/>
  <c r="H22" i="3"/>
  <c r="H23" i="3"/>
  <c r="H24" i="3"/>
  <c r="H25" i="3"/>
  <c r="H20" i="3"/>
  <c r="H13" i="3"/>
  <c r="H14" i="3"/>
  <c r="H16" i="3"/>
  <c r="G12" i="3"/>
  <c r="H12" i="3" s="1"/>
  <c r="G13" i="3"/>
  <c r="G14" i="3"/>
  <c r="G15" i="3"/>
  <c r="H15" i="3" s="1"/>
  <c r="G16" i="3"/>
  <c r="H11" i="3"/>
  <c r="G11" i="3"/>
  <c r="E20" i="3"/>
  <c r="E11" i="3"/>
  <c r="E21" i="3"/>
  <c r="E22" i="3"/>
  <c r="E23" i="3"/>
  <c r="E24" i="3"/>
  <c r="E25" i="3"/>
  <c r="E12" i="3"/>
  <c r="E13" i="3"/>
  <c r="E14" i="3"/>
  <c r="E15" i="3"/>
  <c r="E16" i="3"/>
  <c r="C2" i="3"/>
  <c r="E1" i="1"/>
  <c r="D1" i="1"/>
  <c r="C6" i="3"/>
  <c r="C3" i="3"/>
  <c r="C4" i="3"/>
  <c r="C7" i="3"/>
  <c r="C5" i="3"/>
</calcChain>
</file>

<file path=xl/sharedStrings.xml><?xml version="1.0" encoding="utf-8"?>
<sst xmlns="http://schemas.openxmlformats.org/spreadsheetml/2006/main" count="84" uniqueCount="54">
  <si>
    <t>BCO6</t>
  </si>
  <si>
    <t>pi or sigma</t>
  </si>
  <si>
    <t>energy</t>
  </si>
  <si>
    <t>A1</t>
  </si>
  <si>
    <t>A2</t>
  </si>
  <si>
    <t>B1</t>
  </si>
  <si>
    <t>B2</t>
  </si>
  <si>
    <t>E1</t>
  </si>
  <si>
    <t>E1:1</t>
  </si>
  <si>
    <t>E1:2</t>
  </si>
  <si>
    <t>GaCO6</t>
  </si>
  <si>
    <t>AlCO6</t>
  </si>
  <si>
    <t>sigma,60</t>
  </si>
  <si>
    <t>pi, 66</t>
  </si>
  <si>
    <t>InCO6</t>
  </si>
  <si>
    <t>sigma, 66</t>
  </si>
  <si>
    <t>pi, 70</t>
  </si>
  <si>
    <t>ScCO6</t>
  </si>
  <si>
    <t>sigma, 59</t>
  </si>
  <si>
    <t>pi, 65</t>
  </si>
  <si>
    <t>TlCO6</t>
  </si>
  <si>
    <t>sigma, 69</t>
  </si>
  <si>
    <t>pi, 74</t>
  </si>
  <si>
    <t>sigma, 56</t>
  </si>
  <si>
    <t>pi, 63</t>
  </si>
  <si>
    <t>sigma, 54</t>
  </si>
  <si>
    <t>pi, 62</t>
  </si>
  <si>
    <t>M-C</t>
  </si>
  <si>
    <t>C-O</t>
  </si>
  <si>
    <t>Bondlength A</t>
  </si>
  <si>
    <t>Total energy kcal/mol</t>
  </si>
  <si>
    <t>Al</t>
  </si>
  <si>
    <t>B</t>
  </si>
  <si>
    <t>Ga</t>
  </si>
  <si>
    <t>In</t>
  </si>
  <si>
    <t>Sc</t>
  </si>
  <si>
    <t>Tl</t>
  </si>
  <si>
    <t>Oi</t>
  </si>
  <si>
    <t>total_steric</t>
  </si>
  <si>
    <t>Bonding_total</t>
  </si>
  <si>
    <t>NO PI</t>
  </si>
  <si>
    <t>NO SIGMA</t>
  </si>
  <si>
    <t>Complex</t>
  </si>
  <si>
    <t>Bond length</t>
  </si>
  <si>
    <t>TiCO6</t>
  </si>
  <si>
    <t>Sigma</t>
  </si>
  <si>
    <t>pi</t>
  </si>
  <si>
    <t>diff</t>
  </si>
  <si>
    <t>Synergy</t>
  </si>
  <si>
    <t>total nopi+nosigma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</si>
  <si>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Eint</t>
    </r>
  </si>
  <si>
    <t>ΔVelstat</t>
  </si>
  <si>
    <t>ΔEpauli</t>
  </si>
  <si>
    <t>ΔEoi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</si>
</sst>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Bond lengths,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 group 13'!$B$15</c:f>
              <c:strCache>
                <c:ptCount val="1"/>
                <c:pt idx="0">
                  <c:v>Total energy kcal/mol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'CO group 13'!$C$15:$H$15</c:f>
              <c:numCache>
                <c:formatCode>General</c:formatCode>
                <c:ptCount val="6"/>
                <c:pt idx="0">
                  <c:v>-1210.49</c:v>
                </c:pt>
                <c:pt idx="1">
                  <c:v>-1283.27</c:v>
                </c:pt>
                <c:pt idx="2">
                  <c:v>-1225.0999999999999</c:v>
                </c:pt>
                <c:pt idx="3">
                  <c:v>-1253.68</c:v>
                </c:pt>
                <c:pt idx="4">
                  <c:v>-1284.81</c:v>
                </c:pt>
                <c:pt idx="5">
                  <c:v>-1353.73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7-46C8-8437-6D3DE63C4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93608"/>
        <c:axId val="413586720"/>
      </c:lineChart>
      <c:lineChart>
        <c:grouping val="standard"/>
        <c:varyColors val="0"/>
        <c:ser>
          <c:idx val="1"/>
          <c:order val="1"/>
          <c:tx>
            <c:strRef>
              <c:f>'CO group 13'!$B$13</c:f>
              <c:strCache>
                <c:ptCount val="1"/>
                <c:pt idx="0">
                  <c:v>M-C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 group 13'!$C$13:$H$13</c:f>
              <c:numCache>
                <c:formatCode>General</c:formatCode>
                <c:ptCount val="6"/>
                <c:pt idx="0">
                  <c:v>1.2298786390000001</c:v>
                </c:pt>
                <c:pt idx="1">
                  <c:v>1.1222002</c:v>
                </c:pt>
                <c:pt idx="2">
                  <c:v>1.1225938</c:v>
                </c:pt>
                <c:pt idx="3">
                  <c:v>1.2279726</c:v>
                </c:pt>
                <c:pt idx="4">
                  <c:v>1.2241032999999999</c:v>
                </c:pt>
                <c:pt idx="5">
                  <c:v>1.1235070220000001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77-46C8-8437-6D3DE63C4D62}"/>
            </c:ext>
          </c:extLst>
        </c:ser>
        <c:ser>
          <c:idx val="2"/>
          <c:order val="2"/>
          <c:tx>
            <c:strRef>
              <c:f>'CO group 13'!$B$12</c:f>
              <c:strCache>
                <c:ptCount val="1"/>
                <c:pt idx="0">
                  <c:v>C-O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 group 13'!$C$12:$H$12</c:f>
              <c:numCache>
                <c:formatCode>General</c:formatCode>
                <c:ptCount val="6"/>
                <c:pt idx="0">
                  <c:v>1.94757329</c:v>
                </c:pt>
                <c:pt idx="1">
                  <c:v>2.2259986999999999</c:v>
                </c:pt>
                <c:pt idx="2">
                  <c:v>2.2897074599999998</c:v>
                </c:pt>
                <c:pt idx="3">
                  <c:v>2.4901610717999998</c:v>
                </c:pt>
                <c:pt idx="4">
                  <c:v>2.5424128653000002</c:v>
                </c:pt>
                <c:pt idx="5">
                  <c:v>2.4984262899999998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77-46C8-8437-6D3DE63C4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29968"/>
        <c:axId val="406235872"/>
      </c:lineChart>
      <c:catAx>
        <c:axId val="41359360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586720"/>
        <c:crosses val="autoZero"/>
        <c:auto val="1"/>
        <c:lblAlgn val="ctr"/>
        <c:lblOffset val="100"/>
        <c:tickMarkSkip val="1"/>
        <c:noMultiLvlLbl val="0"/>
      </c:catAx>
      <c:valAx>
        <c:axId val="41358672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593608"/>
        <c:crosses val="autoZero"/>
        <c:crossBetween val="between"/>
      </c:valAx>
      <c:valAx>
        <c:axId val="406235872"/>
        <c:scaling>
          <c:orientation val="minMax"/>
        </c:scaling>
        <c:delete val="0"/>
        <c:axPos val="r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29968"/>
        <c:crosses val="max"/>
        <c:crossBetween val="between"/>
      </c:valAx>
      <c:catAx>
        <c:axId val="406229968"/>
        <c:scaling>
          <c:orientation val="minMax"/>
        </c:scaling>
        <c:delete val="1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crossAx val="40623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Relation</a:t>
            </a:r>
            <a:r>
              <a:rPr lang="en-GB" sz="2400" b="1" baseline="0"/>
              <a:t> bond length and bond energy</a:t>
            </a:r>
            <a:endParaRPr lang="en-GB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Bonding energy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'EDA, synergy'!$A$2:$A$7</c:f>
              <c:strCache>
                <c:ptCount val="6"/>
                <c:pt idx="0">
                  <c:v>BCO6</c:v>
                </c:pt>
                <c:pt idx="1">
                  <c:v>AlCO6</c:v>
                </c:pt>
                <c:pt idx="2">
                  <c:v>GaCO6</c:v>
                </c:pt>
                <c:pt idx="3">
                  <c:v>InCO6</c:v>
                </c:pt>
                <c:pt idx="4">
                  <c:v>TiCO6</c:v>
                </c:pt>
                <c:pt idx="5">
                  <c:v>ScCO6</c:v>
                </c:pt>
              </c:strCache>
            </c:strRef>
          </c:cat>
          <c:val>
            <c:numRef>
              <c:f>'EDA, synergy'!$F$2:$F$7</c:f>
              <c:numCache>
                <c:formatCode>0.00</c:formatCode>
                <c:ptCount val="6"/>
                <c:pt idx="0" formatCode="General">
                  <c:v>-35.75</c:v>
                </c:pt>
                <c:pt idx="1">
                  <c:v>-43.9</c:v>
                </c:pt>
                <c:pt idx="2" formatCode="General">
                  <c:v>-40.18</c:v>
                </c:pt>
                <c:pt idx="3" formatCode="General">
                  <c:v>-37.56</c:v>
                </c:pt>
                <c:pt idx="4">
                  <c:v>-38.700000000000003</c:v>
                </c:pt>
                <c:pt idx="5" formatCode="General">
                  <c:v>-38.619999999999997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4-43D0-A788-6DF8A4FC4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74272"/>
        <c:axId val="665975256"/>
      </c:barChart>
      <c:lineChart>
        <c:grouping val="standard"/>
        <c:varyColors val="0"/>
        <c:ser>
          <c:idx val="0"/>
          <c:order val="0"/>
          <c:tx>
            <c:v>M-C bond length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'EDA, synergy'!$A$2:$A$7</c:f>
              <c:strCache>
                <c:ptCount val="6"/>
                <c:pt idx="0">
                  <c:v>BCO6</c:v>
                </c:pt>
                <c:pt idx="1">
                  <c:v>AlCO6</c:v>
                </c:pt>
                <c:pt idx="2">
                  <c:v>GaCO6</c:v>
                </c:pt>
                <c:pt idx="3">
                  <c:v>InCO6</c:v>
                </c:pt>
                <c:pt idx="4">
                  <c:v>TiCO6</c:v>
                </c:pt>
                <c:pt idx="5">
                  <c:v>ScCO6</c:v>
                </c:pt>
              </c:strCache>
            </c:strRef>
          </c:cat>
          <c:val>
            <c:numRef>
              <c:f>'EDA, synergy'!$G$2:$G$7</c:f>
              <c:numCache>
                <c:formatCode>General</c:formatCode>
                <c:ptCount val="6"/>
                <c:pt idx="0">
                  <c:v>1.94757329</c:v>
                </c:pt>
                <c:pt idx="1">
                  <c:v>2.2259986999999999</c:v>
                </c:pt>
                <c:pt idx="2">
                  <c:v>2.2897074599999998</c:v>
                </c:pt>
                <c:pt idx="3">
                  <c:v>2.4901610717999998</c:v>
                </c:pt>
                <c:pt idx="4">
                  <c:v>2.5424128653000002</c:v>
                </c:pt>
                <c:pt idx="5">
                  <c:v>2.4984262899999998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4-43D0-A788-6DF8A4FC4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614536"/>
        <c:axId val="577611584"/>
      </c:lineChart>
      <c:catAx>
        <c:axId val="57761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1584"/>
        <c:crosses val="autoZero"/>
        <c:auto val="1"/>
        <c:lblAlgn val="ctr"/>
        <c:lblOffset val="100"/>
        <c:tickLblSkip val="1"/>
        <c:noMultiLvlLbl val="0"/>
      </c:catAx>
      <c:valAx>
        <c:axId val="57761158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accent1">
                        <a:lumMod val="75000"/>
                      </a:schemeClr>
                    </a:solidFill>
                  </a:rPr>
                  <a:t>Bondlength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4536"/>
        <c:crosses val="autoZero"/>
        <c:crossBetween val="between"/>
      </c:valAx>
      <c:valAx>
        <c:axId val="665975256"/>
        <c:scaling>
          <c:orientation val="minMax"/>
          <c:max val="-3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accent2">
                        <a:lumMod val="75000"/>
                      </a:schemeClr>
                    </a:solidFill>
                  </a:rPr>
                  <a:t>Bond 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74272"/>
        <c:crosses val="max"/>
        <c:crossBetween val="between"/>
      </c:valAx>
      <c:catAx>
        <c:axId val="66597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975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Energy Decomposition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'EDA, synergy'!$D$1</c:f>
              <c:strCache>
                <c:ptCount val="1"/>
                <c:pt idx="0">
                  <c:v>ΔEpauli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'EDA, synergy'!$A$2:$A$7</c:f>
              <c:strCache>
                <c:ptCount val="6"/>
                <c:pt idx="0">
                  <c:v>BCO6</c:v>
                </c:pt>
                <c:pt idx="1">
                  <c:v>AlCO6</c:v>
                </c:pt>
                <c:pt idx="2">
                  <c:v>GaCO6</c:v>
                </c:pt>
                <c:pt idx="3">
                  <c:v>InCO6</c:v>
                </c:pt>
                <c:pt idx="4">
                  <c:v>TiCO6</c:v>
                </c:pt>
                <c:pt idx="5">
                  <c:v>ScCO6</c:v>
                </c:pt>
              </c:strCache>
            </c:strRef>
          </c:cat>
          <c:val>
            <c:numRef>
              <c:f>'EDA, synergy'!$D$2:$D$7</c:f>
              <c:numCache>
                <c:formatCode>General</c:formatCode>
                <c:ptCount val="6"/>
                <c:pt idx="0">
                  <c:v>92.67</c:v>
                </c:pt>
                <c:pt idx="1">
                  <c:v>39.93</c:v>
                </c:pt>
                <c:pt idx="2">
                  <c:v>45.58</c:v>
                </c:pt>
                <c:pt idx="3">
                  <c:v>32.83</c:v>
                </c:pt>
                <c:pt idx="4">
                  <c:v>34.1</c:v>
                </c:pt>
                <c:pt idx="5">
                  <c:v>20.329999999999998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B-4C3B-8245-656DBC7F6D07}"/>
            </c:ext>
          </c:extLst>
        </c:ser>
        <c:ser>
          <c:idx val="1"/>
          <c:order val="1"/>
          <c:tx>
            <c:strRef>
              <c:f>'EDA, synergy'!$E$1</c:f>
              <c:strCache>
                <c:ptCount val="1"/>
                <c:pt idx="0">
                  <c:v>ΔVelstat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'EDA, synergy'!$E$2:$E$7</c:f>
              <c:numCache>
                <c:formatCode>General</c:formatCode>
                <c:ptCount val="6"/>
                <c:pt idx="0">
                  <c:v>-42.45</c:v>
                </c:pt>
                <c:pt idx="1">
                  <c:v>-30.39</c:v>
                </c:pt>
                <c:pt idx="2">
                  <c:v>-32.18</c:v>
                </c:pt>
                <c:pt idx="3">
                  <c:v>-27.65</c:v>
                </c:pt>
                <c:pt idx="4">
                  <c:v>-28.92</c:v>
                </c:pt>
                <c:pt idx="5">
                  <c:v>-22.15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B-4C3B-8245-656DBC7F6D07}"/>
            </c:ext>
          </c:extLst>
        </c:ser>
        <c:ser>
          <c:idx val="2"/>
          <c:order val="2"/>
          <c:tx>
            <c:strRef>
              <c:f>'EDA, synergy'!$B$1</c:f>
              <c:strCache>
                <c:ptCount val="1"/>
                <c:pt idx="0">
                  <c:v>ΔEoi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'EDA, synergy'!$B$2:$B$7</c:f>
              <c:numCache>
                <c:formatCode>General</c:formatCode>
                <c:ptCount val="6"/>
                <c:pt idx="0">
                  <c:v>-85.97</c:v>
                </c:pt>
                <c:pt idx="1">
                  <c:v>-53.44</c:v>
                </c:pt>
                <c:pt idx="2">
                  <c:v>-53.57</c:v>
                </c:pt>
                <c:pt idx="3">
                  <c:v>-42.75</c:v>
                </c:pt>
                <c:pt idx="4">
                  <c:v>-43.88</c:v>
                </c:pt>
                <c:pt idx="5" formatCode="0.00">
                  <c:v>-36.799999999999997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BB-4C3B-8245-656DBC7F6D07}"/>
            </c:ext>
          </c:extLst>
        </c:ser>
        <c:ser>
          <c:idx val="3"/>
          <c:order val="3"/>
          <c:tx>
            <c:strRef>
              <c:f>'EDA, synergy'!$C$1</c:f>
              <c:strCache>
                <c:ptCount val="1"/>
                <c:pt idx="0">
                  <c:v>total_steric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'EDA, synergy'!$C$2:$C$7</c:f>
              <c:numCache>
                <c:formatCode>0.00</c:formatCode>
                <c:ptCount val="6"/>
                <c:pt idx="0" formatCode="0.000">
                  <c:v>50.22</c:v>
                </c:pt>
                <c:pt idx="1">
                  <c:v>9.5399999999999991</c:v>
                </c:pt>
                <c:pt idx="2" formatCode="0.000">
                  <c:v>13.399999999999999</c:v>
                </c:pt>
                <c:pt idx="3" formatCode="0.000">
                  <c:v>5.18</c:v>
                </c:pt>
                <c:pt idx="4" formatCode="0.000">
                  <c:v>5.18</c:v>
                </c:pt>
                <c:pt idx="5" formatCode="0.000">
                  <c:v>-1.8200000000000003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BB-4C3B-8245-656DBC7F6D07}"/>
            </c:ext>
          </c:extLst>
        </c:ser>
        <c:ser>
          <c:idx val="4"/>
          <c:order val="4"/>
          <c:tx>
            <c:strRef>
              <c:f>'EDA, synergy'!$H$1</c:f>
              <c:strCache>
                <c:ptCount val="1"/>
                <c:pt idx="0">
                  <c:v>ΔEint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'EDA, synergy'!$H$2:$H$7</c:f>
              <c:numCache>
                <c:formatCode>General</c:formatCode>
                <c:ptCount val="6"/>
                <c:pt idx="0">
                  <c:v>-35.750000000000014</c:v>
                </c:pt>
                <c:pt idx="1">
                  <c:v>-43.9</c:v>
                </c:pt>
                <c:pt idx="2">
                  <c:v>-40.17</c:v>
                </c:pt>
                <c:pt idx="3">
                  <c:v>-37.570000000000007</c:v>
                </c:pt>
                <c:pt idx="4">
                  <c:v>-38.70000000000001</c:v>
                </c:pt>
                <c:pt idx="5">
                  <c:v>-38.619999999999997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BB-4C3B-8245-656DBC7F6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870032"/>
        <c:axId val="726875608"/>
      </c:lineChart>
      <c:catAx>
        <c:axId val="72687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5608"/>
        <c:crosses val="autoZero"/>
        <c:auto val="1"/>
        <c:lblAlgn val="ctr"/>
        <c:lblOffset val="100"/>
        <c:noMultiLvlLbl val="0"/>
      </c:catAx>
      <c:valAx>
        <c:axId val="72687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Energy (kCal/mol)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295834</xdr:colOff>
      <xdr:row>7</xdr:row>
      <xdr:rowOff>116541</xdr:rowOff>
    </xdr:from>
    <xdr:to>
      <xdr:col>17</xdr:col>
      <xdr:colOff>569258</xdr:colOff>
      <xdr:row>30</xdr:row>
      <xdr:rowOff>134470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26AA0F0E-914C-462D-B33D-0B6B88948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0</xdr:row>
      <xdr:rowOff>38100</xdr:rowOff>
    </xdr:from>
    <xdr:to>
      <xdr:col>23</xdr:col>
      <xdr:colOff>205740</xdr:colOff>
      <xdr:row>21</xdr:row>
      <xdr:rowOff>30480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423D795-5F41-4B81-8C22-5CE8DFFFA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4</xdr:row>
      <xdr:rowOff>7620</xdr:rowOff>
    </xdr:from>
    <xdr:to>
      <xdr:col>23</xdr:col>
      <xdr:colOff>190500</xdr:colOff>
      <xdr:row>25</xdr:row>
      <xdr:rowOff>121920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A06D41CD-CCB7-4E1D-828A-EB77D8E84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6F80-DF0C-4683-A940-E755F8B6E150}">
  <dimension ref="A1:Q15"/>
  <sheetViews>
    <sheetView zoomScale="85" zoomScaleNormal="85" workbookViewId="0">
      <selection activeCell="W9" sqref="W9"/>
    </sheetView>
  </sheetViews>
  <sheetFormatPr defaultRowHeight="14.4" x14ac:dyDescent="0.3"/>
  <cols>
    <col min="2" max="2" width="19.5546875" bestFit="1" customWidth="1"/>
    <col min="3" max="3" width="8.5546875" customWidth="1"/>
    <col min="4" max="4" width="9.77734375" bestFit="1" customWidth="1"/>
    <col min="6" max="6" width="9.77734375" bestFit="1" customWidth="1"/>
  </cols>
  <sheetData>
    <row r="1" spans="1:17" x14ac:dyDescent="0.3">
      <c r="D1">
        <f>66-12</f>
        <v>54</v>
      </c>
      <c r="E1">
        <f>70-8</f>
        <v>62</v>
      </c>
    </row>
    <row r="2" spans="1:17" x14ac:dyDescent="0.3">
      <c r="C2" s="5" t="s">
        <v>0</v>
      </c>
      <c r="D2" s="5"/>
      <c r="E2" s="5" t="s">
        <v>11</v>
      </c>
      <c r="F2" s="5"/>
      <c r="I2" s="5" t="s">
        <v>10</v>
      </c>
      <c r="J2" s="5"/>
      <c r="K2" s="1" t="s">
        <v>14</v>
      </c>
      <c r="L2" s="1"/>
      <c r="M2" s="1" t="s">
        <v>20</v>
      </c>
      <c r="N2" s="1"/>
      <c r="P2" s="5" t="s">
        <v>17</v>
      </c>
      <c r="Q2" s="5"/>
    </row>
    <row r="3" spans="1:17" x14ac:dyDescent="0.3">
      <c r="C3" t="s">
        <v>2</v>
      </c>
      <c r="D3" t="s">
        <v>1</v>
      </c>
      <c r="E3" t="s">
        <v>2</v>
      </c>
      <c r="F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P3" t="s">
        <v>2</v>
      </c>
      <c r="Q3" t="s">
        <v>1</v>
      </c>
    </row>
    <row r="4" spans="1:17" x14ac:dyDescent="0.3">
      <c r="A4" t="s">
        <v>3</v>
      </c>
      <c r="C4">
        <v>-1.7490000000000001</v>
      </c>
      <c r="D4" t="s">
        <v>25</v>
      </c>
      <c r="E4">
        <v>-3.0606</v>
      </c>
      <c r="F4" t="s">
        <v>23</v>
      </c>
      <c r="I4">
        <v>-1.8292999999999999</v>
      </c>
      <c r="J4" t="s">
        <v>12</v>
      </c>
      <c r="K4">
        <v>-1.4307000000000001</v>
      </c>
      <c r="L4" t="s">
        <v>15</v>
      </c>
      <c r="M4">
        <v>-1.4898</v>
      </c>
      <c r="N4" t="s">
        <v>21</v>
      </c>
      <c r="P4">
        <v>-1.1303000000000001</v>
      </c>
      <c r="Q4" t="s">
        <v>18</v>
      </c>
    </row>
    <row r="5" spans="1:17" x14ac:dyDescent="0.3">
      <c r="A5" t="s">
        <v>4</v>
      </c>
      <c r="C5">
        <v>-2.9999999999999997E-4</v>
      </c>
      <c r="E5">
        <v>-4.0000000000000002E-4</v>
      </c>
      <c r="I5">
        <v>-2.9999999999999997E-4</v>
      </c>
      <c r="K5">
        <v>-2.0000000000000001E-4</v>
      </c>
      <c r="M5">
        <v>-2.0000000000000001E-4</v>
      </c>
      <c r="P5">
        <v>-1E-4</v>
      </c>
    </row>
    <row r="6" spans="1:17" x14ac:dyDescent="0.3">
      <c r="A6" t="s">
        <v>5</v>
      </c>
      <c r="C6">
        <v>-2.2000000000000001E-3</v>
      </c>
      <c r="E6">
        <v>-1.04E-2</v>
      </c>
      <c r="I6">
        <v>-2.2000000000000001E-3</v>
      </c>
      <c r="K6">
        <v>-1.2999999999999999E-3</v>
      </c>
      <c r="M6">
        <v>-1.1000000000000001E-3</v>
      </c>
      <c r="P6">
        <v>-4.3E-3</v>
      </c>
    </row>
    <row r="7" spans="1:17" x14ac:dyDescent="0.3">
      <c r="A7" t="s">
        <v>6</v>
      </c>
      <c r="C7">
        <v>-4.0000000000000002E-4</v>
      </c>
      <c r="E7">
        <v>-8.9999999999999998E-4</v>
      </c>
      <c r="I7">
        <v>-5.0000000000000001E-4</v>
      </c>
      <c r="K7">
        <v>-2.9999999999999997E-4</v>
      </c>
      <c r="M7">
        <v>-4.0000000000000002E-4</v>
      </c>
      <c r="P7">
        <v>-5.0000000000000001E-4</v>
      </c>
    </row>
    <row r="8" spans="1:17" x14ac:dyDescent="0.3">
      <c r="A8" t="s">
        <v>7</v>
      </c>
      <c r="B8" t="s">
        <v>8</v>
      </c>
      <c r="C8">
        <v>-0.56540000000000001</v>
      </c>
      <c r="D8" t="s">
        <v>26</v>
      </c>
      <c r="E8">
        <v>-0.65549999999999997</v>
      </c>
      <c r="F8" t="s">
        <v>24</v>
      </c>
      <c r="I8">
        <v>-0.4909</v>
      </c>
      <c r="J8" t="s">
        <v>13</v>
      </c>
      <c r="K8">
        <v>-0.42099999999999999</v>
      </c>
      <c r="L8" t="s">
        <v>16</v>
      </c>
      <c r="M8">
        <v>-0.4113</v>
      </c>
      <c r="N8" t="s">
        <v>22</v>
      </c>
      <c r="P8">
        <v>-0.4607</v>
      </c>
      <c r="Q8" t="s">
        <v>19</v>
      </c>
    </row>
    <row r="9" spans="1:17" x14ac:dyDescent="0.3">
      <c r="B9" t="s">
        <v>9</v>
      </c>
      <c r="D9" t="s">
        <v>26</v>
      </c>
      <c r="F9" t="s">
        <v>24</v>
      </c>
      <c r="J9" t="s">
        <v>13</v>
      </c>
      <c r="L9" t="s">
        <v>16</v>
      </c>
      <c r="N9" t="s">
        <v>22</v>
      </c>
      <c r="Q9" t="s">
        <v>19</v>
      </c>
    </row>
    <row r="11" spans="1:17" x14ac:dyDescent="0.3">
      <c r="B11" t="s">
        <v>29</v>
      </c>
    </row>
    <row r="12" spans="1:17" x14ac:dyDescent="0.3">
      <c r="B12" t="s">
        <v>28</v>
      </c>
      <c r="C12">
        <v>1.94757329</v>
      </c>
      <c r="D12">
        <v>2.2259986999999999</v>
      </c>
      <c r="E12">
        <v>2.2897074599999998</v>
      </c>
      <c r="F12">
        <v>2.4901610717999998</v>
      </c>
      <c r="G12">
        <v>2.5424128653000002</v>
      </c>
      <c r="H12">
        <v>2.4984262899999998</v>
      </c>
    </row>
    <row r="13" spans="1:17" x14ac:dyDescent="0.3">
      <c r="B13" t="s">
        <v>27</v>
      </c>
      <c r="C13">
        <v>1.2298786390000001</v>
      </c>
      <c r="D13">
        <v>1.1222002</v>
      </c>
      <c r="E13">
        <v>1.1225938</v>
      </c>
      <c r="F13">
        <v>1.2279726</v>
      </c>
      <c r="G13">
        <v>1.2241032999999999</v>
      </c>
      <c r="H13">
        <v>1.1235070220000001</v>
      </c>
    </row>
    <row r="15" spans="1:17" x14ac:dyDescent="0.3">
      <c r="B15" t="s">
        <v>30</v>
      </c>
      <c r="C15">
        <v>-1210.49</v>
      </c>
      <c r="D15">
        <v>-1283.27</v>
      </c>
      <c r="E15">
        <v>-1225.0999999999999</v>
      </c>
      <c r="F15">
        <v>-1253.68</v>
      </c>
      <c r="G15">
        <v>-1284.81</v>
      </c>
      <c r="H15">
        <v>-1353.73</v>
      </c>
    </row>
  </sheetData>
  <mergeCells count="4">
    <mergeCell ref="C2:D2"/>
    <mergeCell ref="E2:F2"/>
    <mergeCell ref="I2:J2"/>
    <mergeCell ref="P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D00C-BC64-48F1-8A95-01A354D4A08A}">
  <dimension ref="A1:H25"/>
  <sheetViews>
    <sheetView tabSelected="1" topLeftCell="D1" workbookViewId="0">
      <selection activeCell="K7" sqref="K7"/>
    </sheetView>
  </sheetViews>
  <sheetFormatPr defaultRowHeight="14.4" x14ac:dyDescent="0.3"/>
  <cols>
    <col min="2" max="2" width="9.5546875" bestFit="1" customWidth="1"/>
    <col min="3" max="3" width="12.44140625" bestFit="1" customWidth="1"/>
    <col min="4" max="4" width="8" bestFit="1" customWidth="1"/>
    <col min="5" max="5" width="7.6640625" bestFit="1" customWidth="1"/>
    <col min="6" max="6" width="12.44140625" bestFit="1" customWidth="1"/>
    <col min="7" max="7" width="16.77734375" bestFit="1" customWidth="1"/>
  </cols>
  <sheetData>
    <row r="1" spans="1:8" x14ac:dyDescent="0.3">
      <c r="A1" t="s">
        <v>42</v>
      </c>
      <c r="B1" t="s">
        <v>53</v>
      </c>
      <c r="C1" t="s">
        <v>38</v>
      </c>
      <c r="D1" t="s">
        <v>52</v>
      </c>
      <c r="E1" t="s">
        <v>51</v>
      </c>
      <c r="F1" t="s">
        <v>39</v>
      </c>
      <c r="G1" t="s">
        <v>43</v>
      </c>
      <c r="H1" t="s">
        <v>50</v>
      </c>
    </row>
    <row r="2" spans="1:8" x14ac:dyDescent="0.3">
      <c r="A2" t="s">
        <v>0</v>
      </c>
      <c r="B2">
        <v>-85.97</v>
      </c>
      <c r="C2" s="4">
        <f>D2+E2</f>
        <v>50.22</v>
      </c>
      <c r="D2">
        <v>92.67</v>
      </c>
      <c r="E2">
        <v>-42.45</v>
      </c>
      <c r="F2">
        <v>-35.75</v>
      </c>
      <c r="G2">
        <v>1.94757329</v>
      </c>
      <c r="H2">
        <f>B2+E2+D2</f>
        <v>-35.750000000000014</v>
      </c>
    </row>
    <row r="3" spans="1:8" x14ac:dyDescent="0.3">
      <c r="A3" t="s">
        <v>11</v>
      </c>
      <c r="B3">
        <v>-53.44</v>
      </c>
      <c r="C3" s="3">
        <f>D3+E3</f>
        <v>9.5399999999999991</v>
      </c>
      <c r="D3">
        <v>39.93</v>
      </c>
      <c r="E3">
        <v>-30.39</v>
      </c>
      <c r="F3" s="3">
        <v>-43.9</v>
      </c>
      <c r="G3">
        <v>2.2259986999999999</v>
      </c>
      <c r="H3">
        <f t="shared" ref="H3:H7" si="0">B3+E3+D3</f>
        <v>-43.9</v>
      </c>
    </row>
    <row r="4" spans="1:8" x14ac:dyDescent="0.3">
      <c r="A4" t="s">
        <v>10</v>
      </c>
      <c r="B4">
        <v>-53.57</v>
      </c>
      <c r="C4" s="4">
        <f t="shared" ref="C4" si="1">D4+E4</f>
        <v>13.399999999999999</v>
      </c>
      <c r="D4">
        <v>45.58</v>
      </c>
      <c r="E4">
        <v>-32.18</v>
      </c>
      <c r="F4">
        <v>-40.18</v>
      </c>
      <c r="G4">
        <v>2.2897074599999998</v>
      </c>
      <c r="H4">
        <f t="shared" si="0"/>
        <v>-40.17</v>
      </c>
    </row>
    <row r="5" spans="1:8" x14ac:dyDescent="0.3">
      <c r="A5" t="s">
        <v>14</v>
      </c>
      <c r="B5">
        <v>-42.75</v>
      </c>
      <c r="C5" s="4">
        <f>D5+E5</f>
        <v>5.18</v>
      </c>
      <c r="D5">
        <v>32.83</v>
      </c>
      <c r="E5">
        <v>-27.65</v>
      </c>
      <c r="F5">
        <v>-37.56</v>
      </c>
      <c r="G5">
        <v>2.4901610717999998</v>
      </c>
      <c r="H5">
        <f t="shared" si="0"/>
        <v>-37.570000000000007</v>
      </c>
    </row>
    <row r="6" spans="1:8" x14ac:dyDescent="0.3">
      <c r="A6" t="s">
        <v>44</v>
      </c>
      <c r="B6">
        <v>-43.88</v>
      </c>
      <c r="C6" s="4">
        <f>D6+E6</f>
        <v>5.18</v>
      </c>
      <c r="D6">
        <v>34.1</v>
      </c>
      <c r="E6">
        <v>-28.92</v>
      </c>
      <c r="F6" s="3">
        <v>-38.700000000000003</v>
      </c>
      <c r="G6">
        <v>2.5424128653000002</v>
      </c>
      <c r="H6">
        <f t="shared" si="0"/>
        <v>-38.70000000000001</v>
      </c>
    </row>
    <row r="7" spans="1:8" x14ac:dyDescent="0.3">
      <c r="A7" t="s">
        <v>17</v>
      </c>
      <c r="B7" s="3">
        <v>-36.799999999999997</v>
      </c>
      <c r="C7" s="4">
        <f>D7+E7</f>
        <v>-1.8200000000000003</v>
      </c>
      <c r="D7">
        <v>20.329999999999998</v>
      </c>
      <c r="E7">
        <v>-22.15</v>
      </c>
      <c r="F7">
        <v>-38.619999999999997</v>
      </c>
      <c r="G7">
        <v>2.4984262899999998</v>
      </c>
      <c r="H7">
        <f t="shared" si="0"/>
        <v>-38.619999999999997</v>
      </c>
    </row>
    <row r="8" spans="1:8" x14ac:dyDescent="0.3">
      <c r="B8" s="3"/>
      <c r="C8" s="4"/>
    </row>
    <row r="9" spans="1:8" x14ac:dyDescent="0.3">
      <c r="B9" s="2" t="s">
        <v>40</v>
      </c>
    </row>
    <row r="10" spans="1:8" x14ac:dyDescent="0.3">
      <c r="B10" t="s">
        <v>37</v>
      </c>
      <c r="C10" t="s">
        <v>39</v>
      </c>
      <c r="E10" t="s">
        <v>45</v>
      </c>
      <c r="G10" t="s">
        <v>49</v>
      </c>
      <c r="H10" t="s">
        <v>47</v>
      </c>
    </row>
    <row r="11" spans="1:8" x14ac:dyDescent="0.3">
      <c r="A11" t="s">
        <v>32</v>
      </c>
      <c r="B11">
        <v>-69.3</v>
      </c>
      <c r="C11">
        <v>-19.09</v>
      </c>
      <c r="E11">
        <f>B2-B11</f>
        <v>-16.670000000000002</v>
      </c>
      <c r="G11">
        <f t="shared" ref="G11:G16" si="2">B11+B20</f>
        <v>-82.81</v>
      </c>
      <c r="H11">
        <f t="shared" ref="H11:H16" si="3">B2-G11</f>
        <v>-3.1599999999999966</v>
      </c>
    </row>
    <row r="12" spans="1:8" x14ac:dyDescent="0.3">
      <c r="A12" t="s">
        <v>31</v>
      </c>
      <c r="B12">
        <v>-41</v>
      </c>
      <c r="C12">
        <v>-31.46</v>
      </c>
      <c r="E12">
        <f t="shared" ref="E12:E16" si="4">B3-B12</f>
        <v>-12.439999999999998</v>
      </c>
      <c r="G12">
        <f t="shared" si="2"/>
        <v>-53.42</v>
      </c>
      <c r="H12">
        <f t="shared" si="3"/>
        <v>-1.9999999999996021E-2</v>
      </c>
    </row>
    <row r="13" spans="1:8" x14ac:dyDescent="0.3">
      <c r="A13" t="s">
        <v>33</v>
      </c>
      <c r="B13">
        <v>-43.14</v>
      </c>
      <c r="C13">
        <v>-29.75</v>
      </c>
      <c r="E13">
        <f t="shared" si="4"/>
        <v>-10.43</v>
      </c>
      <c r="G13">
        <f t="shared" si="2"/>
        <v>-53.36</v>
      </c>
      <c r="H13">
        <f t="shared" si="3"/>
        <v>-0.21000000000000085</v>
      </c>
    </row>
    <row r="14" spans="1:8" x14ac:dyDescent="0.3">
      <c r="A14" t="s">
        <v>34</v>
      </c>
      <c r="B14">
        <v>-27.93</v>
      </c>
      <c r="C14">
        <v>-33.11</v>
      </c>
      <c r="E14">
        <f t="shared" si="4"/>
        <v>-14.82</v>
      </c>
      <c r="G14">
        <f t="shared" si="2"/>
        <v>-36.72</v>
      </c>
      <c r="H14">
        <f t="shared" si="3"/>
        <v>-6.0300000000000011</v>
      </c>
    </row>
    <row r="15" spans="1:8" x14ac:dyDescent="0.3">
      <c r="A15" t="s">
        <v>36</v>
      </c>
      <c r="B15">
        <v>-34.51</v>
      </c>
      <c r="C15">
        <v>-29.33</v>
      </c>
      <c r="E15">
        <f t="shared" si="4"/>
        <v>-9.3700000000000045</v>
      </c>
      <c r="G15">
        <f t="shared" si="2"/>
        <v>-43.099999999999994</v>
      </c>
      <c r="H15">
        <f t="shared" si="3"/>
        <v>-0.78000000000000824</v>
      </c>
    </row>
    <row r="16" spans="1:8" x14ac:dyDescent="0.3">
      <c r="A16" t="s">
        <v>35</v>
      </c>
      <c r="B16">
        <v>-26.98</v>
      </c>
      <c r="C16">
        <v>-28.81</v>
      </c>
      <c r="E16">
        <f t="shared" si="4"/>
        <v>-9.8199999999999967</v>
      </c>
      <c r="G16">
        <f t="shared" si="2"/>
        <v>-37.370000000000005</v>
      </c>
      <c r="H16">
        <f t="shared" si="3"/>
        <v>0.57000000000000739</v>
      </c>
    </row>
    <row r="18" spans="1:8" x14ac:dyDescent="0.3">
      <c r="B18" s="2" t="s">
        <v>41</v>
      </c>
    </row>
    <row r="19" spans="1:8" x14ac:dyDescent="0.3">
      <c r="B19" t="s">
        <v>37</v>
      </c>
      <c r="C19" t="s">
        <v>39</v>
      </c>
      <c r="E19" t="s">
        <v>46</v>
      </c>
      <c r="H19" t="s">
        <v>48</v>
      </c>
    </row>
    <row r="20" spans="1:8" x14ac:dyDescent="0.3">
      <c r="A20" t="s">
        <v>32</v>
      </c>
      <c r="B20">
        <v>-13.51</v>
      </c>
      <c r="C20">
        <v>36.71</v>
      </c>
      <c r="E20">
        <f>B2-B20</f>
        <v>-72.459999999999994</v>
      </c>
      <c r="H20">
        <f>F2-C11-C20</f>
        <v>-53.370000000000005</v>
      </c>
    </row>
    <row r="21" spans="1:8" x14ac:dyDescent="0.3">
      <c r="A21" t="s">
        <v>31</v>
      </c>
      <c r="B21">
        <v>-12.42</v>
      </c>
      <c r="C21">
        <v>-2.88</v>
      </c>
      <c r="E21">
        <f t="shared" ref="E21:E25" si="5">B3-B21</f>
        <v>-41.019999999999996</v>
      </c>
      <c r="H21">
        <f t="shared" ref="H21:H25" si="6">F3-C12-C21</f>
        <v>-9.5599999999999987</v>
      </c>
    </row>
    <row r="22" spans="1:8" x14ac:dyDescent="0.3">
      <c r="A22" t="s">
        <v>33</v>
      </c>
      <c r="B22">
        <v>-10.220000000000001</v>
      </c>
      <c r="C22">
        <v>3.18</v>
      </c>
      <c r="E22">
        <f t="shared" si="5"/>
        <v>-43.35</v>
      </c>
      <c r="H22">
        <f t="shared" si="6"/>
        <v>-13.61</v>
      </c>
    </row>
    <row r="23" spans="1:8" x14ac:dyDescent="0.3">
      <c r="A23" t="s">
        <v>34</v>
      </c>
      <c r="B23">
        <v>-8.7899999999999991</v>
      </c>
      <c r="C23" s="3">
        <v>-3.6</v>
      </c>
      <c r="E23">
        <f t="shared" si="5"/>
        <v>-33.96</v>
      </c>
      <c r="H23">
        <f t="shared" si="6"/>
        <v>-0.85000000000000275</v>
      </c>
    </row>
    <row r="24" spans="1:8" x14ac:dyDescent="0.3">
      <c r="A24" t="s">
        <v>36</v>
      </c>
      <c r="B24">
        <v>-8.59</v>
      </c>
      <c r="C24">
        <v>-3.41</v>
      </c>
      <c r="E24">
        <f t="shared" si="5"/>
        <v>-35.290000000000006</v>
      </c>
      <c r="H24">
        <f t="shared" si="6"/>
        <v>-5.9600000000000044</v>
      </c>
    </row>
    <row r="25" spans="1:8" x14ac:dyDescent="0.3">
      <c r="A25" t="s">
        <v>35</v>
      </c>
      <c r="B25">
        <v>-10.39</v>
      </c>
      <c r="C25">
        <v>-12.21</v>
      </c>
      <c r="E25">
        <f t="shared" si="5"/>
        <v>-26.409999999999997</v>
      </c>
      <c r="H25">
        <f t="shared" si="6"/>
        <v>2.4000000000000021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 group 13</vt:lpstr>
      <vt:lpstr>EDA, synergy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Natasja</dc:creator>
  <cp:lastModifiedBy>Natasja</cp:lastModifiedBy>
  <dcterms:created xsi:type="dcterms:W3CDTF">2019-05-22T12:43:47Z</dcterms:created>
  <dcterms:modified xsi:type="dcterms:W3CDTF">2019-05-24T18:15:37Z</dcterms:modified>
</cp:coreProperties>
</file>