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iles\users\Austinlopez\Desktop\ME203_hw1\"/>
    </mc:Choice>
  </mc:AlternateContent>
  <bookViews>
    <workbookView xWindow="0" yWindow="0" windowWidth="12465" windowHeight="3390" activeTab="7"/>
  </bookViews>
  <sheets>
    <sheet name="problem 1" sheetId="4" r:id="rId1"/>
    <sheet name="Problem 2" sheetId="5" r:id="rId2"/>
    <sheet name="Problem 3" sheetId="6" r:id="rId3"/>
    <sheet name="problem 4" sheetId="1" r:id="rId4"/>
    <sheet name="Problem 5" sheetId="2" r:id="rId5"/>
    <sheet name="problem 6" sheetId="3" r:id="rId6"/>
    <sheet name="Problem 7" sheetId="7" r:id="rId7"/>
    <sheet name="Problem 8" sheetId="8" r:id="rId8"/>
    <sheet name="Problem 9" sheetId="9" r:id="rId9"/>
  </sheets>
  <definedNames>
    <definedName name="solver_adj" localSheetId="2" hidden="1">'Problem 3'!$D$3</definedName>
    <definedName name="solver_adj" localSheetId="3" hidden="1">'problem 4'!$E$4</definedName>
    <definedName name="solver_adj" localSheetId="4" hidden="1">'Problem 5'!$E$2</definedName>
    <definedName name="solver_adj" localSheetId="5" hidden="1">'problem 6'!$E$2:$E$3</definedName>
    <definedName name="solver_cvg" localSheetId="2" hidden="1">0.0001</definedName>
    <definedName name="solver_cvg" localSheetId="3" hidden="1">0.0001</definedName>
    <definedName name="solver_cvg" localSheetId="4" hidden="1">0.0001</definedName>
    <definedName name="solver_cvg" localSheetId="5" hidden="1">0.0001</definedName>
    <definedName name="solver_drv" localSheetId="2" hidden="1">1</definedName>
    <definedName name="solver_drv" localSheetId="3" hidden="1">1</definedName>
    <definedName name="solver_drv" localSheetId="4" hidden="1">1</definedName>
    <definedName name="solver_drv" localSheetId="5" hidden="1">1</definedName>
    <definedName name="solver_eng" localSheetId="2" hidden="1">1</definedName>
    <definedName name="solver_eng" localSheetId="3" hidden="1">1</definedName>
    <definedName name="solver_eng" localSheetId="4" hidden="1">1</definedName>
    <definedName name="solver_eng" localSheetId="5" hidden="1">1</definedName>
    <definedName name="solver_est" localSheetId="2" hidden="1">1</definedName>
    <definedName name="solver_est" localSheetId="3" hidden="1">1</definedName>
    <definedName name="solver_est" localSheetId="4" hidden="1">1</definedName>
    <definedName name="solver_est" localSheetId="5" hidden="1">1</definedName>
    <definedName name="solver_itr" localSheetId="2" hidden="1">2147483647</definedName>
    <definedName name="solver_itr" localSheetId="3" hidden="1">2147483647</definedName>
    <definedName name="solver_itr" localSheetId="4" hidden="1">2147483647</definedName>
    <definedName name="solver_itr" localSheetId="5" hidden="1">2147483647</definedName>
    <definedName name="solver_lhs1" localSheetId="5" hidden="1">'problem 6'!$E$5</definedName>
    <definedName name="solver_mip" localSheetId="2" hidden="1">2147483647</definedName>
    <definedName name="solver_mip" localSheetId="3" hidden="1">2147483647</definedName>
    <definedName name="solver_mip" localSheetId="4" hidden="1">2147483647</definedName>
    <definedName name="solver_mip" localSheetId="5" hidden="1">2147483647</definedName>
    <definedName name="solver_mni" localSheetId="2" hidden="1">30</definedName>
    <definedName name="solver_mni" localSheetId="3" hidden="1">30</definedName>
    <definedName name="solver_mni" localSheetId="4" hidden="1">30</definedName>
    <definedName name="solver_mni" localSheetId="5" hidden="1">30</definedName>
    <definedName name="solver_mrt" localSheetId="2" hidden="1">0.075</definedName>
    <definedName name="solver_mrt" localSheetId="3" hidden="1">0.075</definedName>
    <definedName name="solver_mrt" localSheetId="4" hidden="1">0.075</definedName>
    <definedName name="solver_mrt" localSheetId="5" hidden="1">0.075</definedName>
    <definedName name="solver_msl" localSheetId="2" hidden="1">2</definedName>
    <definedName name="solver_msl" localSheetId="3" hidden="1">2</definedName>
    <definedName name="solver_msl" localSheetId="4" hidden="1">2</definedName>
    <definedName name="solver_msl" localSheetId="5" hidden="1">2</definedName>
    <definedName name="solver_neg" localSheetId="2" hidden="1">1</definedName>
    <definedName name="solver_neg" localSheetId="3" hidden="1">1</definedName>
    <definedName name="solver_neg" localSheetId="4" hidden="1">1</definedName>
    <definedName name="solver_neg" localSheetId="5" hidden="1">1</definedName>
    <definedName name="solver_nod" localSheetId="2" hidden="1">2147483647</definedName>
    <definedName name="solver_nod" localSheetId="3" hidden="1">2147483647</definedName>
    <definedName name="solver_nod" localSheetId="4" hidden="1">2147483647</definedName>
    <definedName name="solver_nod" localSheetId="5" hidden="1">2147483647</definedName>
    <definedName name="solver_num" localSheetId="2" hidden="1">0</definedName>
    <definedName name="solver_num" localSheetId="3" hidden="1">0</definedName>
    <definedName name="solver_num" localSheetId="4" hidden="1">0</definedName>
    <definedName name="solver_num" localSheetId="5" hidden="1">1</definedName>
    <definedName name="solver_nwt" localSheetId="2" hidden="1">1</definedName>
    <definedName name="solver_nwt" localSheetId="3" hidden="1">1</definedName>
    <definedName name="solver_nwt" localSheetId="4" hidden="1">1</definedName>
    <definedName name="solver_nwt" localSheetId="5" hidden="1">1</definedName>
    <definedName name="solver_opt" localSheetId="2" hidden="1">'Problem 3'!$D$5</definedName>
    <definedName name="solver_opt" localSheetId="3" hidden="1">'problem 4'!$E$5</definedName>
    <definedName name="solver_opt" localSheetId="4" hidden="1">'Problem 5'!$E$3</definedName>
    <definedName name="solver_opt" localSheetId="5" hidden="1">'problem 6'!$E$4</definedName>
    <definedName name="solver_pre" localSheetId="2" hidden="1">0.000001</definedName>
    <definedName name="solver_pre" localSheetId="3" hidden="1">0.000001</definedName>
    <definedName name="solver_pre" localSheetId="4" hidden="1">0.000001</definedName>
    <definedName name="solver_pre" localSheetId="5" hidden="1">0.000001</definedName>
    <definedName name="solver_rbv" localSheetId="2" hidden="1">1</definedName>
    <definedName name="solver_rbv" localSheetId="3" hidden="1">1</definedName>
    <definedName name="solver_rbv" localSheetId="4" hidden="1">1</definedName>
    <definedName name="solver_rbv" localSheetId="5" hidden="1">1</definedName>
    <definedName name="solver_rel1" localSheetId="5" hidden="1">2</definedName>
    <definedName name="solver_rhs1" localSheetId="5" hidden="1">'problem 6'!$B$8</definedName>
    <definedName name="solver_rlx" localSheetId="2" hidden="1">2</definedName>
    <definedName name="solver_rlx" localSheetId="3" hidden="1">2</definedName>
    <definedName name="solver_rlx" localSheetId="4" hidden="1">2</definedName>
    <definedName name="solver_rlx" localSheetId="5" hidden="1">2</definedName>
    <definedName name="solver_rsd" localSheetId="2" hidden="1">0</definedName>
    <definedName name="solver_rsd" localSheetId="3" hidden="1">0</definedName>
    <definedName name="solver_rsd" localSheetId="4" hidden="1">0</definedName>
    <definedName name="solver_rsd" localSheetId="5" hidden="1">0</definedName>
    <definedName name="solver_scl" localSheetId="2" hidden="1">1</definedName>
    <definedName name="solver_scl" localSheetId="3" hidden="1">1</definedName>
    <definedName name="solver_scl" localSheetId="4" hidden="1">1</definedName>
    <definedName name="solver_scl" localSheetId="5" hidden="1">1</definedName>
    <definedName name="solver_sho" localSheetId="2" hidden="1">2</definedName>
    <definedName name="solver_sho" localSheetId="3" hidden="1">2</definedName>
    <definedName name="solver_sho" localSheetId="4" hidden="1">2</definedName>
    <definedName name="solver_sho" localSheetId="5" hidden="1">2</definedName>
    <definedName name="solver_ssz" localSheetId="2" hidden="1">100</definedName>
    <definedName name="solver_ssz" localSheetId="3" hidden="1">100</definedName>
    <definedName name="solver_ssz" localSheetId="4" hidden="1">100</definedName>
    <definedName name="solver_ssz" localSheetId="5" hidden="1">100</definedName>
    <definedName name="solver_tim" localSheetId="2" hidden="1">2147483647</definedName>
    <definedName name="solver_tim" localSheetId="3" hidden="1">2147483647</definedName>
    <definedName name="solver_tim" localSheetId="4" hidden="1">2147483647</definedName>
    <definedName name="solver_tim" localSheetId="5" hidden="1">2147483647</definedName>
    <definedName name="solver_tol" localSheetId="2" hidden="1">0.01</definedName>
    <definedName name="solver_tol" localSheetId="3" hidden="1">0.01</definedName>
    <definedName name="solver_tol" localSheetId="4" hidden="1">0.01</definedName>
    <definedName name="solver_tol" localSheetId="5" hidden="1">0.01</definedName>
    <definedName name="solver_typ" localSheetId="2" hidden="1">3</definedName>
    <definedName name="solver_typ" localSheetId="3" hidden="1">3</definedName>
    <definedName name="solver_typ" localSheetId="4" hidden="1">1</definedName>
    <definedName name="solver_typ" localSheetId="5" hidden="1">2</definedName>
    <definedName name="solver_val" localSheetId="2" hidden="1">225</definedName>
    <definedName name="solver_val" localSheetId="3" hidden="1">250</definedName>
    <definedName name="solver_val" localSheetId="4" hidden="1">0</definedName>
    <definedName name="solver_val" localSheetId="5" hidden="1">2</definedName>
    <definedName name="solver_ver" localSheetId="2" hidden="1">3</definedName>
    <definedName name="solver_ver" localSheetId="3" hidden="1">3</definedName>
    <definedName name="solver_ver" localSheetId="4" hidden="1">3</definedName>
    <definedName name="solver_ver" localSheetId="5" hidden="1">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9" l="1"/>
  <c r="D4" i="9"/>
  <c r="D5" i="9"/>
  <c r="D6" i="9"/>
  <c r="D2" i="9"/>
  <c r="E3" i="8"/>
  <c r="E4" i="8"/>
  <c r="E5" i="8"/>
  <c r="E6" i="8"/>
  <c r="E7" i="8"/>
  <c r="E8" i="8"/>
  <c r="E9" i="8"/>
  <c r="E2" i="8"/>
  <c r="H7" i="7" l="1"/>
  <c r="J2" i="7"/>
  <c r="D8" i="7"/>
  <c r="D7" i="7"/>
  <c r="D6" i="7"/>
  <c r="B4" i="7"/>
  <c r="D5" i="7"/>
  <c r="D4" i="7"/>
  <c r="D3" i="7"/>
  <c r="E5" i="6"/>
  <c r="B5" i="6"/>
  <c r="H8" i="7" l="1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3" i="5"/>
  <c r="F7" i="4"/>
  <c r="F5" i="4"/>
  <c r="F4" i="4" l="1"/>
  <c r="F2" i="4"/>
  <c r="B3" i="4"/>
  <c r="B8" i="3" l="1"/>
  <c r="E5" i="3"/>
  <c r="E4" i="3"/>
  <c r="B5" i="3"/>
  <c r="B4" i="3"/>
  <c r="B3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2" i="2"/>
  <c r="E3" i="2"/>
  <c r="E5" i="1"/>
  <c r="B5" i="1"/>
</calcChain>
</file>

<file path=xl/sharedStrings.xml><?xml version="1.0" encoding="utf-8"?>
<sst xmlns="http://schemas.openxmlformats.org/spreadsheetml/2006/main" count="153" uniqueCount="80">
  <si>
    <t>guess</t>
  </si>
  <si>
    <t>k</t>
  </si>
  <si>
    <t>m</t>
  </si>
  <si>
    <t>x</t>
  </si>
  <si>
    <t>f(x)</t>
  </si>
  <si>
    <t>Solver</t>
  </si>
  <si>
    <t>N/m</t>
  </si>
  <si>
    <t>N/m^3</t>
  </si>
  <si>
    <t>N</t>
  </si>
  <si>
    <t>y</t>
  </si>
  <si>
    <t>x2</t>
  </si>
  <si>
    <t>y2</t>
  </si>
  <si>
    <t>x3</t>
  </si>
  <si>
    <t>y3</t>
  </si>
  <si>
    <t>r</t>
  </si>
  <si>
    <t>h</t>
  </si>
  <si>
    <t>A</t>
  </si>
  <si>
    <t>V</t>
  </si>
  <si>
    <t>m^2</t>
  </si>
  <si>
    <t>m^3</t>
  </si>
  <si>
    <t>Leters</t>
  </si>
  <si>
    <t>Givens</t>
  </si>
  <si>
    <t>theta</t>
  </si>
  <si>
    <t>degrees</t>
  </si>
  <si>
    <t>R</t>
  </si>
  <si>
    <t>radians</t>
  </si>
  <si>
    <t>m/s</t>
  </si>
  <si>
    <t>Results</t>
  </si>
  <si>
    <t>tf</t>
  </si>
  <si>
    <t>g</t>
  </si>
  <si>
    <t>m/s^2</t>
  </si>
  <si>
    <t>Rad</t>
  </si>
  <si>
    <t>sec</t>
  </si>
  <si>
    <t>answer to part A</t>
  </si>
  <si>
    <t>answer to part B</t>
  </si>
  <si>
    <t>Convert from degrees to radians</t>
  </si>
  <si>
    <t>interest rate</t>
  </si>
  <si>
    <t># of payments</t>
  </si>
  <si>
    <t>Principle</t>
  </si>
  <si>
    <t>monthly</t>
  </si>
  <si>
    <t>%</t>
  </si>
  <si>
    <t>#</t>
  </si>
  <si>
    <t>F</t>
  </si>
  <si>
    <t>L</t>
  </si>
  <si>
    <t>E</t>
  </si>
  <si>
    <t>b</t>
  </si>
  <si>
    <t>I</t>
  </si>
  <si>
    <t>delta</t>
  </si>
  <si>
    <t>pa</t>
  </si>
  <si>
    <t>ft</t>
  </si>
  <si>
    <t>d</t>
  </si>
  <si>
    <t>in</t>
  </si>
  <si>
    <t>psi</t>
  </si>
  <si>
    <t>m^4</t>
  </si>
  <si>
    <t>Points</t>
  </si>
  <si>
    <t>Letter grade</t>
  </si>
  <si>
    <t>100-90</t>
  </si>
  <si>
    <t>89-80</t>
  </si>
  <si>
    <t>79-70</t>
  </si>
  <si>
    <t>69-60</t>
  </si>
  <si>
    <t>&lt;60</t>
  </si>
  <si>
    <t>B</t>
  </si>
  <si>
    <t>C</t>
  </si>
  <si>
    <t>D</t>
  </si>
  <si>
    <t>Column1</t>
  </si>
  <si>
    <t>Column2</t>
  </si>
  <si>
    <t>Numerical value</t>
  </si>
  <si>
    <t>Letter Grade</t>
  </si>
  <si>
    <t>Enter Resistor values</t>
  </si>
  <si>
    <t>Connection Type</t>
  </si>
  <si>
    <t>Resistance</t>
  </si>
  <si>
    <t>R1</t>
  </si>
  <si>
    <t>R2</t>
  </si>
  <si>
    <t>R3</t>
  </si>
  <si>
    <t>R4</t>
  </si>
  <si>
    <t>R5</t>
  </si>
  <si>
    <t>series</t>
  </si>
  <si>
    <t>parallel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</si>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</sst>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/>
    <xf numFmtId="0" fontId="0" fillId="2" borderId="0" xfId="0" applyFill="1"/>
    <xf numFmtId="0" fontId="0" fillId="0" borderId="0" xfId="0" applyFill="1" applyAlignment="1"/>
    <xf numFmtId="0" fontId="0" fillId="0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8" fontId="0" fillId="0" borderId="0" xfId="0" applyNumberFormat="1"/>
    <xf numFmtId="9" fontId="0" fillId="0" borderId="0" xfId="0" applyNumberFormat="1"/>
    <xf numFmtId="11" fontId="0" fillId="0" borderId="0" xfId="0" applyNumberFormat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8" fontId="0" fillId="2" borderId="0" xfId="0" applyNumberFormat="1" applyFill="1"/>
  </cellXfs>
  <cellStyles count="1">
    <cellStyle name="Normal" xfId="0" builtinId="0"/>
  </cellStyles>
  <dxfs count="12"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Degrees to Radians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'Problem 2'!$C$2</c:f>
              <c:strCache>
                <c:ptCount val="1"/>
                <c:pt idx="0">
                  <c:v>radians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3530577427821511"/>
                  <c:y val="0.152580198308544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'Problem 2'!$B$3:$B$39</c:f>
              <c:numCache>
                <c:formatCode>General</c:formatCode>
                <c:ptCount val="37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</c:numCache>
            </c:numRef>
          </c:xVal>
          <c:yVal>
            <c:numRef>
              <c:f>'Problem 2'!$C$3:$C$39</c:f>
              <c:numCache>
                <c:formatCode>General</c:formatCode>
                <c:ptCount val="37"/>
                <c:pt idx="0">
                  <c:v>0</c:v>
                </c:pt>
                <c:pt idx="1">
                  <c:v>0.17453292519943295</c:v>
                </c:pt>
                <c:pt idx="2">
                  <c:v>0.3490658503988659</c:v>
                </c:pt>
                <c:pt idx="3">
                  <c:v>0.52359877559829882</c:v>
                </c:pt>
                <c:pt idx="4">
                  <c:v>0.69813170079773179</c:v>
                </c:pt>
                <c:pt idx="5">
                  <c:v>0.87266462599716477</c:v>
                </c:pt>
                <c:pt idx="6">
                  <c:v>1.0471975511965976</c:v>
                </c:pt>
                <c:pt idx="7">
                  <c:v>1.2217304763960306</c:v>
                </c:pt>
                <c:pt idx="8">
                  <c:v>1.3962634015954636</c:v>
                </c:pt>
                <c:pt idx="9">
                  <c:v>1.5707963267948966</c:v>
                </c:pt>
                <c:pt idx="10">
                  <c:v>1.7453292519943295</c:v>
                </c:pt>
                <c:pt idx="11">
                  <c:v>1.9198621771937625</c:v>
                </c:pt>
                <c:pt idx="12">
                  <c:v>2.0943951023931953</c:v>
                </c:pt>
                <c:pt idx="13">
                  <c:v>2.2689280275926285</c:v>
                </c:pt>
                <c:pt idx="14">
                  <c:v>2.4434609527920612</c:v>
                </c:pt>
                <c:pt idx="15">
                  <c:v>2.6179938779914944</c:v>
                </c:pt>
                <c:pt idx="16">
                  <c:v>2.7925268031909272</c:v>
                </c:pt>
                <c:pt idx="17">
                  <c:v>2.9670597283903604</c:v>
                </c:pt>
                <c:pt idx="18">
                  <c:v>3.1415926535897931</c:v>
                </c:pt>
                <c:pt idx="19">
                  <c:v>3.3161255787892263</c:v>
                </c:pt>
                <c:pt idx="20">
                  <c:v>3.4906585039886591</c:v>
                </c:pt>
                <c:pt idx="21">
                  <c:v>3.6651914291880923</c:v>
                </c:pt>
                <c:pt idx="22">
                  <c:v>3.839724354387525</c:v>
                </c:pt>
                <c:pt idx="23">
                  <c:v>4.0142572795869578</c:v>
                </c:pt>
                <c:pt idx="24">
                  <c:v>4.1887902047863905</c:v>
                </c:pt>
                <c:pt idx="25">
                  <c:v>4.3633231299858242</c:v>
                </c:pt>
                <c:pt idx="26">
                  <c:v>4.5378560551852569</c:v>
                </c:pt>
                <c:pt idx="27">
                  <c:v>4.7123889803846897</c:v>
                </c:pt>
                <c:pt idx="28">
                  <c:v>4.8869219055841224</c:v>
                </c:pt>
                <c:pt idx="29">
                  <c:v>5.0614548307835561</c:v>
                </c:pt>
                <c:pt idx="30">
                  <c:v>5.2359877559829888</c:v>
                </c:pt>
                <c:pt idx="31">
                  <c:v>5.4105206811824216</c:v>
                </c:pt>
                <c:pt idx="32">
                  <c:v>5.5850536063818543</c:v>
                </c:pt>
                <c:pt idx="33">
                  <c:v>5.7595865315812871</c:v>
                </c:pt>
                <c:pt idx="34">
                  <c:v>5.9341194567807207</c:v>
                </c:pt>
                <c:pt idx="35">
                  <c:v>6.1086523819801535</c:v>
                </c:pt>
                <c:pt idx="36">
                  <c:v>6.2831853071795862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595-4BEB-8DB9-806DA16ED0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7316159"/>
        <c:axId val="1476205423"/>
      </c:scatterChart>
      <c:valAx>
        <c:axId val="14773161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Degrees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6205423"/>
        <c:crosses val="autoZero"/>
        <c:crossBetween val="midCat"/>
      </c:valAx>
      <c:valAx>
        <c:axId val="1476205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Radian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73161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'Problem 5'!$H$1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'Problem 5'!$G$2:$G$101</c:f>
              <c:numCache>
                <c:formatCode>General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0.14000000000000001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0.28000000000000003</c:v>
                </c:pt>
                <c:pt idx="28">
                  <c:v>0.28999999999999998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0.55000000000000004</c:v>
                </c:pt>
                <c:pt idx="55">
                  <c:v>0.56000000000000005</c:v>
                </c:pt>
                <c:pt idx="56">
                  <c:v>0.56999999999999995</c:v>
                </c:pt>
                <c:pt idx="57">
                  <c:v>0.57999999999999996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</c:v>
                </c:pt>
              </c:numCache>
            </c:numRef>
          </c:xVal>
          <c:yVal>
            <c:numRef>
              <c:f>'Problem 5'!$H$2:$H$101</c:f>
              <c:numCache>
                <c:formatCode>General</c:formatCode>
                <c:ptCount val="100"/>
                <c:pt idx="0">
                  <c:v>6.0092990100000003</c:v>
                </c:pt>
                <c:pt idx="1">
                  <c:v>6.0171921599999996</c:v>
                </c:pt>
                <c:pt idx="2">
                  <c:v>6.02367381</c:v>
                </c:pt>
                <c:pt idx="3">
                  <c:v>6.0287385599999999</c:v>
                </c:pt>
                <c:pt idx="4">
                  <c:v>6.0323812500000003</c:v>
                </c:pt>
                <c:pt idx="5">
                  <c:v>6.03459696</c:v>
                </c:pt>
                <c:pt idx="6">
                  <c:v>6.03538101</c:v>
                </c:pt>
                <c:pt idx="7">
                  <c:v>6.0347289599999998</c:v>
                </c:pt>
                <c:pt idx="8">
                  <c:v>6.03263661</c:v>
                </c:pt>
                <c:pt idx="9">
                  <c:v>6.0290999999999997</c:v>
                </c:pt>
                <c:pt idx="10">
                  <c:v>6.0241154100000003</c:v>
                </c:pt>
                <c:pt idx="11">
                  <c:v>6.0176793599999998</c:v>
                </c:pt>
                <c:pt idx="12">
                  <c:v>6.0097886100000002</c:v>
                </c:pt>
                <c:pt idx="13">
                  <c:v>6.0004401600000001</c:v>
                </c:pt>
                <c:pt idx="14">
                  <c:v>5.9896312500000004</c:v>
                </c:pt>
                <c:pt idx="15">
                  <c:v>5.9773593600000003</c:v>
                </c:pt>
                <c:pt idx="16">
                  <c:v>5.9636222099999996</c:v>
                </c:pt>
                <c:pt idx="17">
                  <c:v>5.9484177599999999</c:v>
                </c:pt>
                <c:pt idx="18">
                  <c:v>5.9317442099999997</c:v>
                </c:pt>
                <c:pt idx="19">
                  <c:v>5.9135999999999997</c:v>
                </c:pt>
                <c:pt idx="20">
                  <c:v>5.8939838099999999</c:v>
                </c:pt>
                <c:pt idx="21">
                  <c:v>5.8728945599999998</c:v>
                </c:pt>
                <c:pt idx="22">
                  <c:v>5.8503314099999999</c:v>
                </c:pt>
                <c:pt idx="23">
                  <c:v>5.8262937600000004</c:v>
                </c:pt>
                <c:pt idx="24">
                  <c:v>5.80078125</c:v>
                </c:pt>
                <c:pt idx="25">
                  <c:v>5.7737937600000002</c:v>
                </c:pt>
                <c:pt idx="26">
                  <c:v>5.7453314100000004</c:v>
                </c:pt>
                <c:pt idx="27">
                  <c:v>5.71539456</c:v>
                </c:pt>
                <c:pt idx="28">
                  <c:v>5.68398381</c:v>
                </c:pt>
                <c:pt idx="29">
                  <c:v>5.6510999999999996</c:v>
                </c:pt>
                <c:pt idx="30">
                  <c:v>5.6167442100000002</c:v>
                </c:pt>
                <c:pt idx="31">
                  <c:v>5.5809177600000002</c:v>
                </c:pt>
                <c:pt idx="32">
                  <c:v>5.5436222099999997</c:v>
                </c:pt>
                <c:pt idx="33">
                  <c:v>5.5048593600000002</c:v>
                </c:pt>
                <c:pt idx="34">
                  <c:v>5.4646312500000001</c:v>
                </c:pt>
                <c:pt idx="35">
                  <c:v>5.4229401599999996</c:v>
                </c:pt>
                <c:pt idx="36">
                  <c:v>5.3797886100000003</c:v>
                </c:pt>
                <c:pt idx="37">
                  <c:v>5.3351793599999997</c:v>
                </c:pt>
                <c:pt idx="38">
                  <c:v>5.28911541</c:v>
                </c:pt>
                <c:pt idx="39">
                  <c:v>5.2416</c:v>
                </c:pt>
                <c:pt idx="40">
                  <c:v>5.1926366100000001</c:v>
                </c:pt>
                <c:pt idx="41">
                  <c:v>5.1422289599999997</c:v>
                </c:pt>
                <c:pt idx="42">
                  <c:v>5.0903810099999998</c:v>
                </c:pt>
                <c:pt idx="43">
                  <c:v>5.0370969599999995</c:v>
                </c:pt>
                <c:pt idx="44">
                  <c:v>4.9823812499999995</c:v>
                </c:pt>
                <c:pt idx="45">
                  <c:v>4.9262385599999998</c:v>
                </c:pt>
                <c:pt idx="46">
                  <c:v>4.8686738099999998</c:v>
                </c:pt>
                <c:pt idx="47">
                  <c:v>4.80969216</c:v>
                </c:pt>
                <c:pt idx="48">
                  <c:v>4.7492990099999997</c:v>
                </c:pt>
                <c:pt idx="49">
                  <c:v>4.6875</c:v>
                </c:pt>
                <c:pt idx="50">
                  <c:v>4.6243010099999999</c:v>
                </c:pt>
                <c:pt idx="51">
                  <c:v>4.5597081599999996</c:v>
                </c:pt>
                <c:pt idx="52">
                  <c:v>4.4937278099999993</c:v>
                </c:pt>
                <c:pt idx="53">
                  <c:v>4.42636656</c:v>
                </c:pt>
                <c:pt idx="54">
                  <c:v>4.3576312499999998</c:v>
                </c:pt>
                <c:pt idx="55">
                  <c:v>4.2875289599999995</c:v>
                </c:pt>
                <c:pt idx="56">
                  <c:v>4.2160670099999997</c:v>
                </c:pt>
                <c:pt idx="57">
                  <c:v>4.1432529599999999</c:v>
                </c:pt>
                <c:pt idx="58">
                  <c:v>4.0690946100000005</c:v>
                </c:pt>
                <c:pt idx="59">
                  <c:v>3.9936000000000003</c:v>
                </c:pt>
                <c:pt idx="60">
                  <c:v>3.9167774099999999</c:v>
                </c:pt>
                <c:pt idx="61">
                  <c:v>3.8386353599999996</c:v>
                </c:pt>
                <c:pt idx="62">
                  <c:v>3.7591826099999999</c:v>
                </c:pt>
                <c:pt idx="63">
                  <c:v>3.6784281600000002</c:v>
                </c:pt>
                <c:pt idx="64">
                  <c:v>3.5963812499999994</c:v>
                </c:pt>
                <c:pt idx="65">
                  <c:v>3.51305136</c:v>
                </c:pt>
                <c:pt idx="66">
                  <c:v>3.4284482099999996</c:v>
                </c:pt>
                <c:pt idx="67">
                  <c:v>3.3425817599999994</c:v>
                </c:pt>
                <c:pt idx="68">
                  <c:v>3.2554622100000006</c:v>
                </c:pt>
                <c:pt idx="69">
                  <c:v>3.1671000000000005</c:v>
                </c:pt>
                <c:pt idx="70">
                  <c:v>3.0775058100000003</c:v>
                </c:pt>
                <c:pt idx="71">
                  <c:v>2.9866905599999996</c:v>
                </c:pt>
                <c:pt idx="72">
                  <c:v>2.8946654100000004</c:v>
                </c:pt>
                <c:pt idx="73">
                  <c:v>2.8014417600000003</c:v>
                </c:pt>
                <c:pt idx="74">
                  <c:v>2.70703125</c:v>
                </c:pt>
                <c:pt idx="75">
                  <c:v>2.6114457600000005</c:v>
                </c:pt>
                <c:pt idx="76">
                  <c:v>2.5146974100000006</c:v>
                </c:pt>
                <c:pt idx="77">
                  <c:v>2.4167985599999993</c:v>
                </c:pt>
                <c:pt idx="78">
                  <c:v>2.3177618099999995</c:v>
                </c:pt>
                <c:pt idx="79">
                  <c:v>2.2175999999999991</c:v>
                </c:pt>
                <c:pt idx="80">
                  <c:v>2.1163262099999991</c:v>
                </c:pt>
                <c:pt idx="81">
                  <c:v>2.0139537600000001</c:v>
                </c:pt>
                <c:pt idx="82">
                  <c:v>1.9104962100000007</c:v>
                </c:pt>
                <c:pt idx="83">
                  <c:v>1.8059673600000004</c:v>
                </c:pt>
                <c:pt idx="84">
                  <c:v>1.7003812500000004</c:v>
                </c:pt>
                <c:pt idx="85">
                  <c:v>1.5937521600000011</c:v>
                </c:pt>
                <c:pt idx="86">
                  <c:v>1.4860946099999994</c:v>
                </c:pt>
                <c:pt idx="87">
                  <c:v>1.3774233599999999</c:v>
                </c:pt>
                <c:pt idx="88">
                  <c:v>1.2677534099999992</c:v>
                </c:pt>
                <c:pt idx="89">
                  <c:v>1.1571000000000007</c:v>
                </c:pt>
                <c:pt idx="90">
                  <c:v>1.04547861</c:v>
                </c:pt>
                <c:pt idx="91">
                  <c:v>0.93290496000000012</c:v>
                </c:pt>
                <c:pt idx="92">
                  <c:v>0.81939500999999915</c:v>
                </c:pt>
                <c:pt idx="93">
                  <c:v>0.70496495999999986</c:v>
                </c:pt>
                <c:pt idx="94">
                  <c:v>0.58963125000000005</c:v>
                </c:pt>
                <c:pt idx="95">
                  <c:v>0.47341055999999959</c:v>
                </c:pt>
                <c:pt idx="96">
                  <c:v>0.35631981000000046</c:v>
                </c:pt>
                <c:pt idx="97">
                  <c:v>0.23837616000000139</c:v>
                </c:pt>
                <c:pt idx="98">
                  <c:v>0.11959701000000056</c:v>
                </c:pt>
                <c:pt idx="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241-442A-8EF7-464A066E92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9226223"/>
        <c:axId val="509234959"/>
      </c:scatterChart>
      <c:valAx>
        <c:axId val="5092262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9234959"/>
        <c:crosses val="autoZero"/>
        <c:crossBetween val="midCat"/>
      </c:valAx>
      <c:valAx>
        <c:axId val="509234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92262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'Problem 5'!$J$1</c:f>
              <c:strCache>
                <c:ptCount val="1"/>
                <c:pt idx="0">
                  <c:v>y2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'Problem 5'!$I$2:$I$101</c:f>
              <c:numCache>
                <c:formatCode>General</c:formatCode>
                <c:ptCount val="100"/>
                <c:pt idx="0">
                  <c:v>-0.01</c:v>
                </c:pt>
                <c:pt idx="1">
                  <c:v>-0.02</c:v>
                </c:pt>
                <c:pt idx="2">
                  <c:v>-0.03</c:v>
                </c:pt>
                <c:pt idx="3">
                  <c:v>-0.04</c:v>
                </c:pt>
                <c:pt idx="4">
                  <c:v>-0.05</c:v>
                </c:pt>
                <c:pt idx="5">
                  <c:v>-0.06</c:v>
                </c:pt>
                <c:pt idx="6">
                  <c:v>-7.0000000000000007E-2</c:v>
                </c:pt>
                <c:pt idx="7">
                  <c:v>-0.08</c:v>
                </c:pt>
                <c:pt idx="8">
                  <c:v>-0.09</c:v>
                </c:pt>
                <c:pt idx="9">
                  <c:v>-0.1</c:v>
                </c:pt>
                <c:pt idx="10">
                  <c:v>-0.11</c:v>
                </c:pt>
                <c:pt idx="11">
                  <c:v>-0.12</c:v>
                </c:pt>
                <c:pt idx="12">
                  <c:v>-0.13</c:v>
                </c:pt>
                <c:pt idx="13">
                  <c:v>-0.14000000000000001</c:v>
                </c:pt>
                <c:pt idx="14">
                  <c:v>-0.15</c:v>
                </c:pt>
                <c:pt idx="15">
                  <c:v>-0.16</c:v>
                </c:pt>
                <c:pt idx="16">
                  <c:v>-0.17</c:v>
                </c:pt>
                <c:pt idx="17">
                  <c:v>-0.18</c:v>
                </c:pt>
                <c:pt idx="18">
                  <c:v>-0.19</c:v>
                </c:pt>
                <c:pt idx="19">
                  <c:v>-0.2</c:v>
                </c:pt>
                <c:pt idx="20">
                  <c:v>-0.21</c:v>
                </c:pt>
                <c:pt idx="21">
                  <c:v>-0.22</c:v>
                </c:pt>
                <c:pt idx="22">
                  <c:v>-0.23</c:v>
                </c:pt>
                <c:pt idx="23">
                  <c:v>-0.24</c:v>
                </c:pt>
                <c:pt idx="24">
                  <c:v>-0.25</c:v>
                </c:pt>
                <c:pt idx="25">
                  <c:v>-0.26</c:v>
                </c:pt>
                <c:pt idx="26">
                  <c:v>-0.27</c:v>
                </c:pt>
                <c:pt idx="27">
                  <c:v>-0.28000000000000003</c:v>
                </c:pt>
                <c:pt idx="28">
                  <c:v>-0.28999999999999998</c:v>
                </c:pt>
                <c:pt idx="29">
                  <c:v>-0.3</c:v>
                </c:pt>
                <c:pt idx="30">
                  <c:v>-0.31</c:v>
                </c:pt>
                <c:pt idx="31">
                  <c:v>-0.32</c:v>
                </c:pt>
                <c:pt idx="32">
                  <c:v>-0.33</c:v>
                </c:pt>
                <c:pt idx="33">
                  <c:v>-0.34</c:v>
                </c:pt>
                <c:pt idx="34">
                  <c:v>-0.35</c:v>
                </c:pt>
                <c:pt idx="35">
                  <c:v>-0.36</c:v>
                </c:pt>
                <c:pt idx="36">
                  <c:v>-0.37</c:v>
                </c:pt>
                <c:pt idx="37">
                  <c:v>-0.38</c:v>
                </c:pt>
                <c:pt idx="38">
                  <c:v>-0.39</c:v>
                </c:pt>
                <c:pt idx="39">
                  <c:v>-0.4</c:v>
                </c:pt>
                <c:pt idx="40">
                  <c:v>-0.41</c:v>
                </c:pt>
                <c:pt idx="41">
                  <c:v>-0.42</c:v>
                </c:pt>
                <c:pt idx="42">
                  <c:v>-0.43</c:v>
                </c:pt>
                <c:pt idx="43">
                  <c:v>-0.44</c:v>
                </c:pt>
                <c:pt idx="44">
                  <c:v>-0.45</c:v>
                </c:pt>
                <c:pt idx="45">
                  <c:v>-0.46</c:v>
                </c:pt>
                <c:pt idx="46">
                  <c:v>-0.47</c:v>
                </c:pt>
                <c:pt idx="47">
                  <c:v>-0.48</c:v>
                </c:pt>
                <c:pt idx="48">
                  <c:v>-0.49</c:v>
                </c:pt>
                <c:pt idx="49">
                  <c:v>-0.5</c:v>
                </c:pt>
                <c:pt idx="50">
                  <c:v>-0.51</c:v>
                </c:pt>
                <c:pt idx="51">
                  <c:v>-0.52</c:v>
                </c:pt>
                <c:pt idx="52">
                  <c:v>-0.53</c:v>
                </c:pt>
                <c:pt idx="53">
                  <c:v>-0.54</c:v>
                </c:pt>
                <c:pt idx="54">
                  <c:v>-0.55000000000000004</c:v>
                </c:pt>
                <c:pt idx="55">
                  <c:v>-0.56000000000000005</c:v>
                </c:pt>
                <c:pt idx="56">
                  <c:v>-0.56999999999999995</c:v>
                </c:pt>
                <c:pt idx="57">
                  <c:v>-0.57999999999999996</c:v>
                </c:pt>
                <c:pt idx="58">
                  <c:v>-0.59</c:v>
                </c:pt>
                <c:pt idx="59">
                  <c:v>-0.6</c:v>
                </c:pt>
                <c:pt idx="60">
                  <c:v>-0.61</c:v>
                </c:pt>
                <c:pt idx="61">
                  <c:v>-0.62</c:v>
                </c:pt>
                <c:pt idx="62">
                  <c:v>-0.63</c:v>
                </c:pt>
                <c:pt idx="63">
                  <c:v>-0.64</c:v>
                </c:pt>
                <c:pt idx="64">
                  <c:v>-0.65</c:v>
                </c:pt>
                <c:pt idx="65">
                  <c:v>-0.66</c:v>
                </c:pt>
                <c:pt idx="66">
                  <c:v>-0.67</c:v>
                </c:pt>
                <c:pt idx="67">
                  <c:v>-0.68</c:v>
                </c:pt>
                <c:pt idx="68">
                  <c:v>-0.69</c:v>
                </c:pt>
                <c:pt idx="69">
                  <c:v>-0.7</c:v>
                </c:pt>
                <c:pt idx="70">
                  <c:v>-0.71</c:v>
                </c:pt>
                <c:pt idx="71">
                  <c:v>-0.72</c:v>
                </c:pt>
                <c:pt idx="72">
                  <c:v>-0.73</c:v>
                </c:pt>
                <c:pt idx="73">
                  <c:v>-0.74</c:v>
                </c:pt>
                <c:pt idx="74">
                  <c:v>-0.75</c:v>
                </c:pt>
                <c:pt idx="75">
                  <c:v>-0.76</c:v>
                </c:pt>
                <c:pt idx="76">
                  <c:v>-0.77</c:v>
                </c:pt>
                <c:pt idx="77">
                  <c:v>-0.78</c:v>
                </c:pt>
                <c:pt idx="78">
                  <c:v>-0.79</c:v>
                </c:pt>
                <c:pt idx="79">
                  <c:v>-0.8</c:v>
                </c:pt>
                <c:pt idx="80">
                  <c:v>-0.81</c:v>
                </c:pt>
                <c:pt idx="81">
                  <c:v>-0.82</c:v>
                </c:pt>
                <c:pt idx="82">
                  <c:v>-0.83</c:v>
                </c:pt>
                <c:pt idx="83">
                  <c:v>-0.84</c:v>
                </c:pt>
                <c:pt idx="84">
                  <c:v>-0.85</c:v>
                </c:pt>
                <c:pt idx="85">
                  <c:v>-0.86</c:v>
                </c:pt>
                <c:pt idx="86">
                  <c:v>-0.87</c:v>
                </c:pt>
                <c:pt idx="87">
                  <c:v>-0.88</c:v>
                </c:pt>
                <c:pt idx="88">
                  <c:v>-0.89</c:v>
                </c:pt>
                <c:pt idx="89">
                  <c:v>-0.9</c:v>
                </c:pt>
                <c:pt idx="90">
                  <c:v>-0.91</c:v>
                </c:pt>
                <c:pt idx="91">
                  <c:v>-0.92</c:v>
                </c:pt>
                <c:pt idx="92">
                  <c:v>-0.93</c:v>
                </c:pt>
                <c:pt idx="93">
                  <c:v>-0.94</c:v>
                </c:pt>
                <c:pt idx="94">
                  <c:v>-0.95</c:v>
                </c:pt>
                <c:pt idx="95">
                  <c:v>-0.96</c:v>
                </c:pt>
                <c:pt idx="96">
                  <c:v>-0.97</c:v>
                </c:pt>
                <c:pt idx="97">
                  <c:v>-0.98</c:v>
                </c:pt>
                <c:pt idx="98">
                  <c:v>-0.99</c:v>
                </c:pt>
                <c:pt idx="99">
                  <c:v>-1</c:v>
                </c:pt>
              </c:numCache>
            </c:numRef>
          </c:xVal>
          <c:yVal>
            <c:numRef>
              <c:f>'Problem 5'!$J$2:$J$101</c:f>
              <c:numCache>
                <c:formatCode>General</c:formatCode>
                <c:ptCount val="100"/>
                <c:pt idx="0">
                  <c:v>5.9893010100000001</c:v>
                </c:pt>
                <c:pt idx="1">
                  <c:v>5.97720816</c:v>
                </c:pt>
                <c:pt idx="2">
                  <c:v>5.96372781</c:v>
                </c:pt>
                <c:pt idx="3">
                  <c:v>5.9488665599999999</c:v>
                </c:pt>
                <c:pt idx="4">
                  <c:v>5.93263125</c:v>
                </c:pt>
                <c:pt idx="5">
                  <c:v>5.9150289599999999</c:v>
                </c:pt>
                <c:pt idx="6">
                  <c:v>5.8960670100000003</c:v>
                </c:pt>
                <c:pt idx="7">
                  <c:v>5.8757529599999998</c:v>
                </c:pt>
                <c:pt idx="8">
                  <c:v>5.8540946099999998</c:v>
                </c:pt>
                <c:pt idx="9">
                  <c:v>5.8311000000000002</c:v>
                </c:pt>
                <c:pt idx="10">
                  <c:v>5.8067774099999996</c:v>
                </c:pt>
                <c:pt idx="11">
                  <c:v>5.7811353600000004</c:v>
                </c:pt>
                <c:pt idx="12">
                  <c:v>5.75418261</c:v>
                </c:pt>
                <c:pt idx="13">
                  <c:v>5.7259281599999996</c:v>
                </c:pt>
                <c:pt idx="14">
                  <c:v>5.69638125</c:v>
                </c:pt>
                <c:pt idx="15">
                  <c:v>5.6655513600000003</c:v>
                </c:pt>
                <c:pt idx="16">
                  <c:v>5.6334482100000001</c:v>
                </c:pt>
                <c:pt idx="17">
                  <c:v>5.6000817600000001</c:v>
                </c:pt>
                <c:pt idx="18">
                  <c:v>5.5654622099999997</c:v>
                </c:pt>
                <c:pt idx="19">
                  <c:v>5.5296000000000003</c:v>
                </c:pt>
                <c:pt idx="20">
                  <c:v>5.4925058099999999</c:v>
                </c:pt>
                <c:pt idx="21">
                  <c:v>5.4541905599999998</c:v>
                </c:pt>
                <c:pt idx="22">
                  <c:v>5.4146654099999996</c:v>
                </c:pt>
                <c:pt idx="23">
                  <c:v>5.3739417600000001</c:v>
                </c:pt>
                <c:pt idx="24">
                  <c:v>5.33203125</c:v>
                </c:pt>
                <c:pt idx="25">
                  <c:v>5.2889457599999998</c:v>
                </c:pt>
                <c:pt idx="26">
                  <c:v>5.2446974099999997</c:v>
                </c:pt>
                <c:pt idx="27">
                  <c:v>5.1992985599999999</c:v>
                </c:pt>
                <c:pt idx="28">
                  <c:v>5.1527618100000003</c:v>
                </c:pt>
                <c:pt idx="29">
                  <c:v>5.1051000000000002</c:v>
                </c:pt>
                <c:pt idx="30">
                  <c:v>5.0563262099999999</c:v>
                </c:pt>
                <c:pt idx="31">
                  <c:v>5.0064537600000003</c:v>
                </c:pt>
                <c:pt idx="32">
                  <c:v>4.9554962099999997</c:v>
                </c:pt>
                <c:pt idx="33">
                  <c:v>4.9034673599999996</c:v>
                </c:pt>
                <c:pt idx="34">
                  <c:v>4.8503812499999999</c:v>
                </c:pt>
                <c:pt idx="35">
                  <c:v>4.7962521599999999</c:v>
                </c:pt>
                <c:pt idx="36">
                  <c:v>4.7410946100000002</c:v>
                </c:pt>
                <c:pt idx="37">
                  <c:v>4.68492336</c:v>
                </c:pt>
                <c:pt idx="38">
                  <c:v>4.6277534100000004</c:v>
                </c:pt>
                <c:pt idx="39">
                  <c:v>4.5695999999999994</c:v>
                </c:pt>
                <c:pt idx="40">
                  <c:v>4.5104786099999998</c:v>
                </c:pt>
                <c:pt idx="41">
                  <c:v>4.4504049600000002</c:v>
                </c:pt>
                <c:pt idx="42">
                  <c:v>4.3893950100000003</c:v>
                </c:pt>
                <c:pt idx="43">
                  <c:v>4.3274649600000004</c:v>
                </c:pt>
                <c:pt idx="44">
                  <c:v>4.2646312499999999</c:v>
                </c:pt>
                <c:pt idx="45">
                  <c:v>4.2009105600000005</c:v>
                </c:pt>
                <c:pt idx="46">
                  <c:v>4.1363198099999998</c:v>
                </c:pt>
                <c:pt idx="47">
                  <c:v>4.0708761600000001</c:v>
                </c:pt>
                <c:pt idx="48">
                  <c:v>4.0045970100000003</c:v>
                </c:pt>
                <c:pt idx="49">
                  <c:v>3.9375</c:v>
                </c:pt>
                <c:pt idx="50">
                  <c:v>3.8696030100000001</c:v>
                </c:pt>
                <c:pt idx="51">
                  <c:v>3.8009241599999997</c:v>
                </c:pt>
                <c:pt idx="52">
                  <c:v>3.7314818099999996</c:v>
                </c:pt>
                <c:pt idx="53">
                  <c:v>3.6612945599999995</c:v>
                </c:pt>
                <c:pt idx="54">
                  <c:v>3.5903812500000001</c:v>
                </c:pt>
                <c:pt idx="55">
                  <c:v>3.5187609599999998</c:v>
                </c:pt>
                <c:pt idx="56">
                  <c:v>3.4464530100000004</c:v>
                </c:pt>
                <c:pt idx="57">
                  <c:v>3.3734769599999996</c:v>
                </c:pt>
                <c:pt idx="58">
                  <c:v>3.2998526100000003</c:v>
                </c:pt>
                <c:pt idx="59">
                  <c:v>3.2256</c:v>
                </c:pt>
                <c:pt idx="60">
                  <c:v>3.1507394100000004</c:v>
                </c:pt>
                <c:pt idx="61">
                  <c:v>3.0752913599999996</c:v>
                </c:pt>
                <c:pt idx="62">
                  <c:v>2.9992766099999999</c:v>
                </c:pt>
                <c:pt idx="63">
                  <c:v>2.9227161599999998</c:v>
                </c:pt>
                <c:pt idx="64">
                  <c:v>2.8456312499999998</c:v>
                </c:pt>
                <c:pt idx="65">
                  <c:v>2.7680433599999996</c:v>
                </c:pt>
                <c:pt idx="66">
                  <c:v>2.6899742099999999</c:v>
                </c:pt>
                <c:pt idx="67">
                  <c:v>2.6114457599999992</c:v>
                </c:pt>
                <c:pt idx="68">
                  <c:v>2.5324802100000006</c:v>
                </c:pt>
                <c:pt idx="69">
                  <c:v>2.4531000000000001</c:v>
                </c:pt>
                <c:pt idx="70">
                  <c:v>2.3733278100000001</c:v>
                </c:pt>
                <c:pt idx="71">
                  <c:v>2.2931865599999997</c:v>
                </c:pt>
                <c:pt idx="72">
                  <c:v>2.2126994100000004</c:v>
                </c:pt>
                <c:pt idx="73">
                  <c:v>2.13188976</c:v>
                </c:pt>
                <c:pt idx="74">
                  <c:v>2.05078125</c:v>
                </c:pt>
                <c:pt idx="75">
                  <c:v>1.9693977600000006</c:v>
                </c:pt>
                <c:pt idx="76">
                  <c:v>1.8877634099999998</c:v>
                </c:pt>
                <c:pt idx="77">
                  <c:v>1.8059025599999989</c:v>
                </c:pt>
                <c:pt idx="78">
                  <c:v>1.7238398099999994</c:v>
                </c:pt>
                <c:pt idx="79">
                  <c:v>1.6415999999999995</c:v>
                </c:pt>
                <c:pt idx="80">
                  <c:v>1.5592082099999995</c:v>
                </c:pt>
                <c:pt idx="81">
                  <c:v>1.4766897600000002</c:v>
                </c:pt>
                <c:pt idx="82">
                  <c:v>1.3940702100000006</c:v>
                </c:pt>
                <c:pt idx="83">
                  <c:v>1.3113753600000004</c:v>
                </c:pt>
                <c:pt idx="84">
                  <c:v>1.2286312500000012</c:v>
                </c:pt>
                <c:pt idx="85">
                  <c:v>1.1458641600000004</c:v>
                </c:pt>
                <c:pt idx="86">
                  <c:v>1.0631006100000002</c:v>
                </c:pt>
                <c:pt idx="87">
                  <c:v>0.9803673599999998</c:v>
                </c:pt>
                <c:pt idx="88">
                  <c:v>0.8976914099999993</c:v>
                </c:pt>
                <c:pt idx="89">
                  <c:v>0.81510000000000016</c:v>
                </c:pt>
                <c:pt idx="90">
                  <c:v>0.73262060999999967</c:v>
                </c:pt>
                <c:pt idx="91">
                  <c:v>0.65028095999999991</c:v>
                </c:pt>
                <c:pt idx="92">
                  <c:v>0.56810901000000058</c:v>
                </c:pt>
                <c:pt idx="93">
                  <c:v>0.48613296000000084</c:v>
                </c:pt>
                <c:pt idx="94">
                  <c:v>0.40438124999999925</c:v>
                </c:pt>
                <c:pt idx="95">
                  <c:v>0.32288256000000004</c:v>
                </c:pt>
                <c:pt idx="96">
                  <c:v>0.24166581000000065</c:v>
                </c:pt>
                <c:pt idx="97">
                  <c:v>0.1607601600000006</c:v>
                </c:pt>
                <c:pt idx="98">
                  <c:v>8.0195010000000622E-2</c:v>
                </c:pt>
                <c:pt idx="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B19-468C-9320-89EA0F7890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8236063"/>
        <c:axId val="508245215"/>
      </c:scatterChart>
      <c:valAx>
        <c:axId val="5082360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8245215"/>
        <c:crosses val="autoZero"/>
        <c:crossBetween val="midCat"/>
      </c:valAx>
      <c:valAx>
        <c:axId val="508245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82360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'Problem 5'!$L$1</c:f>
              <c:strCache>
                <c:ptCount val="1"/>
                <c:pt idx="0">
                  <c:v>y3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'Problem 5'!$K$2:$K$101</c:f>
              <c:numCache>
                <c:formatCode>General</c:formatCode>
                <c:ptCount val="100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  <c:pt idx="77">
                  <c:v>7.7</c:v>
                </c:pt>
                <c:pt idx="78">
                  <c:v>7.8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8.1999999999999993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8.6999999999999993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9.1999999999999993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</c:v>
                </c:pt>
                <c:pt idx="97">
                  <c:v>9.6999999999999993</c:v>
                </c:pt>
                <c:pt idx="98">
                  <c:v>9.8000000000000007</c:v>
                </c:pt>
                <c:pt idx="99">
                  <c:v>9.9</c:v>
                </c:pt>
              </c:numCache>
            </c:numRef>
          </c:xVal>
          <c:yVal>
            <c:numRef>
              <c:f>'Problem 5'!$L$2:$L$101</c:f>
              <c:numCache>
                <c:formatCode>General</c:formatCode>
                <c:ptCount val="100"/>
                <c:pt idx="0">
                  <c:v>6</c:v>
                </c:pt>
                <c:pt idx="1">
                  <c:v>6.0290999999999997</c:v>
                </c:pt>
                <c:pt idx="2">
                  <c:v>5.9135999999999997</c:v>
                </c:pt>
                <c:pt idx="3">
                  <c:v>5.6510999999999996</c:v>
                </c:pt>
                <c:pt idx="4">
                  <c:v>5.2416</c:v>
                </c:pt>
                <c:pt idx="5">
                  <c:v>4.6875</c:v>
                </c:pt>
                <c:pt idx="6">
                  <c:v>3.9936000000000003</c:v>
                </c:pt>
                <c:pt idx="7">
                  <c:v>3.1671000000000005</c:v>
                </c:pt>
                <c:pt idx="8">
                  <c:v>2.2175999999999991</c:v>
                </c:pt>
                <c:pt idx="9">
                  <c:v>1.1571000000000007</c:v>
                </c:pt>
                <c:pt idx="10">
                  <c:v>0</c:v>
                </c:pt>
                <c:pt idx="11">
                  <c:v>-1.2369000000000003</c:v>
                </c:pt>
                <c:pt idx="12">
                  <c:v>-2.5344000000000015</c:v>
                </c:pt>
                <c:pt idx="13">
                  <c:v>-3.8709000000000007</c:v>
                </c:pt>
                <c:pt idx="14">
                  <c:v>-5.2223999999999986</c:v>
                </c:pt>
                <c:pt idx="15">
                  <c:v>-6.5625</c:v>
                </c:pt>
                <c:pt idx="16">
                  <c:v>-7.8623999999999992</c:v>
                </c:pt>
                <c:pt idx="17">
                  <c:v>-9.0908999999999978</c:v>
                </c:pt>
                <c:pt idx="18">
                  <c:v>-10.214399999999998</c:v>
                </c:pt>
                <c:pt idx="19">
                  <c:v>-11.196899999999999</c:v>
                </c:pt>
                <c:pt idx="20">
                  <c:v>-12</c:v>
                </c:pt>
                <c:pt idx="21">
                  <c:v>-12.582900000000002</c:v>
                </c:pt>
                <c:pt idx="22">
                  <c:v>-12.9024</c:v>
                </c:pt>
                <c:pt idx="23">
                  <c:v>-12.912899999999997</c:v>
                </c:pt>
                <c:pt idx="24">
                  <c:v>-12.566400000000002</c:v>
                </c:pt>
                <c:pt idx="25">
                  <c:v>-11.8125</c:v>
                </c:pt>
                <c:pt idx="26">
                  <c:v>-10.598400000000002</c:v>
                </c:pt>
                <c:pt idx="27">
                  <c:v>-8.8688999999999929</c:v>
                </c:pt>
                <c:pt idx="28">
                  <c:v>-6.5664000000000122</c:v>
                </c:pt>
                <c:pt idx="29">
                  <c:v>-3.6309000000000022</c:v>
                </c:pt>
                <c:pt idx="30">
                  <c:v>0</c:v>
                </c:pt>
                <c:pt idx="31">
                  <c:v>4.3911000000000069</c:v>
                </c:pt>
                <c:pt idx="32">
                  <c:v>9.6096000000000394</c:v>
                </c:pt>
                <c:pt idx="33">
                  <c:v>15.725099999999987</c:v>
                </c:pt>
                <c:pt idx="34">
                  <c:v>22.809599999999982</c:v>
                </c:pt>
                <c:pt idx="35">
                  <c:v>30.9375</c:v>
                </c:pt>
                <c:pt idx="36">
                  <c:v>40.185600000000029</c:v>
                </c:pt>
                <c:pt idx="37">
                  <c:v>50.633099999999999</c:v>
                </c:pt>
                <c:pt idx="38">
                  <c:v>62.36160000000001</c:v>
                </c:pt>
                <c:pt idx="39">
                  <c:v>75.455099999999987</c:v>
                </c:pt>
                <c:pt idx="40">
                  <c:v>90</c:v>
                </c:pt>
                <c:pt idx="41">
                  <c:v>106.08509999999995</c:v>
                </c:pt>
                <c:pt idx="42">
                  <c:v>123.80159999999998</c:v>
                </c:pt>
                <c:pt idx="43">
                  <c:v>143.2431</c:v>
                </c:pt>
                <c:pt idx="44">
                  <c:v>164.50560000000007</c:v>
                </c:pt>
                <c:pt idx="45">
                  <c:v>187.6875</c:v>
                </c:pt>
                <c:pt idx="46">
                  <c:v>212.88959999999992</c:v>
                </c:pt>
                <c:pt idx="47">
                  <c:v>240.21510000000009</c:v>
                </c:pt>
                <c:pt idx="48">
                  <c:v>269.76960000000003</c:v>
                </c:pt>
                <c:pt idx="49">
                  <c:v>301.66110000000015</c:v>
                </c:pt>
                <c:pt idx="50">
                  <c:v>336</c:v>
                </c:pt>
                <c:pt idx="51">
                  <c:v>372.89909999999992</c:v>
                </c:pt>
                <c:pt idx="52">
                  <c:v>412.47360000000003</c:v>
                </c:pt>
                <c:pt idx="53">
                  <c:v>454.84110000000004</c:v>
                </c:pt>
                <c:pt idx="54">
                  <c:v>500.12160000000017</c:v>
                </c:pt>
                <c:pt idx="55">
                  <c:v>548.4375</c:v>
                </c:pt>
                <c:pt idx="56">
                  <c:v>599.91359999999975</c:v>
                </c:pt>
                <c:pt idx="57">
                  <c:v>654.67710000000011</c:v>
                </c:pt>
                <c:pt idx="58">
                  <c:v>712.85759999999993</c:v>
                </c:pt>
                <c:pt idx="59">
                  <c:v>774.58710000000008</c:v>
                </c:pt>
                <c:pt idx="60">
                  <c:v>840</c:v>
                </c:pt>
                <c:pt idx="61">
                  <c:v>909.23309999999958</c:v>
                </c:pt>
                <c:pt idx="62">
                  <c:v>982.42560000000037</c:v>
                </c:pt>
                <c:pt idx="63">
                  <c:v>1059.7190999999998</c:v>
                </c:pt>
                <c:pt idx="64">
                  <c:v>1141.2576000000008</c:v>
                </c:pt>
                <c:pt idx="65">
                  <c:v>1227.1875</c:v>
                </c:pt>
                <c:pt idx="66">
                  <c:v>1317.6575999999995</c:v>
                </c:pt>
                <c:pt idx="67">
                  <c:v>1412.8190999999999</c:v>
                </c:pt>
                <c:pt idx="68">
                  <c:v>1512.8255999999994</c:v>
                </c:pt>
                <c:pt idx="69">
                  <c:v>1617.8331000000007</c:v>
                </c:pt>
                <c:pt idx="70">
                  <c:v>1728</c:v>
                </c:pt>
                <c:pt idx="71">
                  <c:v>1843.4870999999998</c:v>
                </c:pt>
                <c:pt idx="72">
                  <c:v>1964.4576000000004</c:v>
                </c:pt>
                <c:pt idx="73">
                  <c:v>2091.0771000000004</c:v>
                </c:pt>
                <c:pt idx="74">
                  <c:v>2223.5136000000002</c:v>
                </c:pt>
                <c:pt idx="75">
                  <c:v>2361.9375</c:v>
                </c:pt>
                <c:pt idx="76">
                  <c:v>2506.5215999999996</c:v>
                </c:pt>
                <c:pt idx="77">
                  <c:v>2657.4411000000005</c:v>
                </c:pt>
                <c:pt idx="78">
                  <c:v>2814.8735999999994</c:v>
                </c:pt>
                <c:pt idx="79">
                  <c:v>2978.9991000000005</c:v>
                </c:pt>
                <c:pt idx="80">
                  <c:v>3150</c:v>
                </c:pt>
                <c:pt idx="81">
                  <c:v>3328.0610999999999</c:v>
                </c:pt>
                <c:pt idx="82">
                  <c:v>3513.3695999999991</c:v>
                </c:pt>
                <c:pt idx="83">
                  <c:v>3706.1151000000023</c:v>
                </c:pt>
                <c:pt idx="84">
                  <c:v>3906.4896000000003</c:v>
                </c:pt>
                <c:pt idx="85">
                  <c:v>4114.6875</c:v>
                </c:pt>
                <c:pt idx="86">
                  <c:v>4330.9056</c:v>
                </c:pt>
                <c:pt idx="87">
                  <c:v>4555.3430999999973</c:v>
                </c:pt>
                <c:pt idx="88">
                  <c:v>4788.2016000000012</c:v>
                </c:pt>
                <c:pt idx="89">
                  <c:v>5029.6851000000006</c:v>
                </c:pt>
                <c:pt idx="90">
                  <c:v>5280</c:v>
                </c:pt>
                <c:pt idx="91">
                  <c:v>5539.3550999999989</c:v>
                </c:pt>
                <c:pt idx="92">
                  <c:v>5807.9615999999978</c:v>
                </c:pt>
                <c:pt idx="93">
                  <c:v>6086.0331000000015</c:v>
                </c:pt>
                <c:pt idx="94">
                  <c:v>6373.785600000002</c:v>
                </c:pt>
                <c:pt idx="95">
                  <c:v>6671.4375</c:v>
                </c:pt>
                <c:pt idx="96">
                  <c:v>6979.2096000000001</c:v>
                </c:pt>
                <c:pt idx="97">
                  <c:v>7297.3250999999973</c:v>
                </c:pt>
                <c:pt idx="98">
                  <c:v>7626.0096000000021</c:v>
                </c:pt>
                <c:pt idx="99">
                  <c:v>7965.4910999999993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A78-493A-8F2F-D34E3D3F7F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9212911"/>
        <c:axId val="509213327"/>
      </c:scatterChart>
      <c:valAx>
        <c:axId val="5092129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9213327"/>
        <c:crosses val="autoZero"/>
        <c:crossBetween val="midCat"/>
      </c:valAx>
      <c:valAx>
        <c:axId val="509213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92129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504825</xdr:colOff>
      <xdr:row>1</xdr:row>
      <xdr:rowOff>38100</xdr:rowOff>
    </xdr:from>
    <xdr:to>
      <xdr:col>12</xdr:col>
      <xdr:colOff>409575</xdr:colOff>
      <xdr:row>18</xdr:row>
      <xdr:rowOff>133350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323850</xdr:colOff>
      <xdr:row>76</xdr:row>
      <xdr:rowOff>80962</xdr:rowOff>
    </xdr:from>
    <xdr:to>
      <xdr:col>26</xdr:col>
      <xdr:colOff>19050</xdr:colOff>
      <xdr:row>90</xdr:row>
      <xdr:rowOff>157162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76</xdr:row>
      <xdr:rowOff>100012</xdr:rowOff>
    </xdr:from>
    <xdr:to>
      <xdr:col>18</xdr:col>
      <xdr:colOff>304800</xdr:colOff>
      <xdr:row>90</xdr:row>
      <xdr:rowOff>176212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95250</xdr:colOff>
      <xdr:row>75</xdr:row>
      <xdr:rowOff>157162</xdr:rowOff>
    </xdr:from>
    <xdr:to>
      <xdr:col>7</xdr:col>
      <xdr:colOff>400050</xdr:colOff>
      <xdr:row>90</xdr:row>
      <xdr:rowOff>42862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B2:C39" totalsRowShown="0" headerRowDxfId="11" headerRowBorderDxfId="10" tableBorderDxfId="9" totalsRowBorderDxfId="8">
  <autoFilter ref="B2:C39"/>
  <tableColumns count="2">
    <tableColumn id="1" name="degrees" dataDxfId="7"/>
    <tableColumn id="2" name="radians" dataDxfId="6">
      <calculatedColumnFormula>RADIANS(B3)</calculatedColumnFormula>
    </tableColumn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id="5" name="Table5" displayName="Table5" ref="A1:B7" totalsRowShown="0" headerRowDxfId="0" headerRowBorderDxfId="4" tableBorderDxfId="5" totalsRowBorderDxfId="3">
  <autoFilter ref="A1:B7"/>
  <tableColumns count="2">
    <tableColumn id="1" name="Column1" dataDxfId="2"/>
    <tableColumn id="2" name="Column2" dataDxfId="1"/>
  </tableColumns>
  <tableStyleInfo name="TableStyleDark8" showFirstColumn="0" showLastColumn="0" showRowStripes="1" showColumnStripes="0"/>
</table>
</file>

<file path=xl/tables/table3.xml><?xml version="1.0" encoding="utf-8"?>
<table xmlns="http://schemas.openxmlformats.org/spreadsheetml/2006/main" id="6" name="Table6" displayName="Table6" ref="D1:E9" totalsRowShown="0">
  <autoFilter ref="D1:E9"/>
  <tableColumns count="2">
    <tableColumn id="1" name="Numerical value"/>
    <tableColumn id="2" name="Letter Grade">
      <calculatedColumnFormula>IF(AND(D2&gt;=90,D2&lt;=100),"A",IF(AND(D2&gt;=80,D2&lt;=89),"B",IF(AND(D2&gt;=70,D2&lt;=79),"C",IF(AND(D2&gt;=60,D2&lt;=69),"D","F"))))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G12" sqref="G12"/>
    </sheetView>
  </sheetViews>
  <sheetFormatPr defaultRowHeight="15" x14ac:dyDescent="0.25"/>
  <sheetData>
    <row r="1" spans="1:8" x14ac:dyDescent="0.25">
      <c r="A1" s="14" t="s">
        <v>21</v>
      </c>
      <c r="B1" s="14"/>
      <c r="C1" s="14"/>
      <c r="E1" t="s">
        <v>27</v>
      </c>
    </row>
    <row r="2" spans="1:8" x14ac:dyDescent="0.25">
      <c r="A2" t="s">
        <v>22</v>
      </c>
      <c r="B2">
        <v>55</v>
      </c>
      <c r="C2" t="s">
        <v>23</v>
      </c>
      <c r="E2" t="s">
        <v>28</v>
      </c>
      <c r="F2">
        <f>2*B4*SIN(B3)/B5</f>
        <v>5.0101042464158523</v>
      </c>
      <c r="G2" t="s">
        <v>32</v>
      </c>
    </row>
    <row r="3" spans="1:8" x14ac:dyDescent="0.25">
      <c r="A3" t="s">
        <v>31</v>
      </c>
      <c r="B3">
        <f>RADIANS(B2)</f>
        <v>0.95993108859688125</v>
      </c>
      <c r="C3" t="s">
        <v>25</v>
      </c>
      <c r="E3" s="15" t="s">
        <v>33</v>
      </c>
      <c r="F3" s="15"/>
      <c r="G3" s="15"/>
      <c r="H3" s="3"/>
    </row>
    <row r="4" spans="1:8" x14ac:dyDescent="0.25">
      <c r="A4" t="s">
        <v>17</v>
      </c>
      <c r="B4">
        <v>30</v>
      </c>
      <c r="C4" t="s">
        <v>26</v>
      </c>
      <c r="E4" s="2" t="s">
        <v>24</v>
      </c>
      <c r="F4" s="2">
        <f>B4^2*SIN(2*B3)/B5</f>
        <v>86.21033218219344</v>
      </c>
      <c r="G4" s="2" t="s">
        <v>2</v>
      </c>
      <c r="H4" s="4"/>
    </row>
    <row r="5" spans="1:8" x14ac:dyDescent="0.25">
      <c r="A5" t="s">
        <v>29</v>
      </c>
      <c r="B5">
        <v>9.81</v>
      </c>
      <c r="C5" t="s">
        <v>30</v>
      </c>
      <c r="E5" t="s">
        <v>3</v>
      </c>
      <c r="F5">
        <f>$B$4*(F2/2)*COS(B3)</f>
        <v>43.105166091096727</v>
      </c>
      <c r="G5" t="s">
        <v>2</v>
      </c>
      <c r="H5" s="4"/>
    </row>
    <row r="6" spans="1:8" x14ac:dyDescent="0.25">
      <c r="E6" s="15" t="s">
        <v>34</v>
      </c>
      <c r="F6" s="15"/>
      <c r="G6" s="15"/>
      <c r="H6" s="3"/>
    </row>
    <row r="7" spans="1:8" x14ac:dyDescent="0.25">
      <c r="E7" s="2" t="s">
        <v>9</v>
      </c>
      <c r="F7" s="2">
        <f>TAN(B3)*F5-(B5*(F5)^2)/(2*(B4)^2*(COS(B3))^2)</f>
        <v>30.780278516643779</v>
      </c>
      <c r="G7" s="2" t="s">
        <v>2</v>
      </c>
      <c r="H7" s="4"/>
    </row>
  </sheetData>
  <mergeCells count="3">
    <mergeCell ref="A1:C1"/>
    <mergeCell ref="E3:G3"/>
    <mergeCell ref="E6:G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workbookViewId="0">
      <selection activeCell="E36" sqref="E36"/>
    </sheetView>
  </sheetViews>
  <sheetFormatPr defaultRowHeight="15" x14ac:dyDescent="0.25"/>
  <cols>
    <col min="2" max="2" width="10.42578125" bestFit="1" customWidth="1"/>
    <col min="3" max="3" width="12" bestFit="1" customWidth="1"/>
  </cols>
  <sheetData>
    <row r="1" spans="1:4" x14ac:dyDescent="0.25">
      <c r="A1" s="14" t="s">
        <v>35</v>
      </c>
      <c r="B1" s="14"/>
      <c r="C1" s="14"/>
      <c r="D1" s="14"/>
    </row>
    <row r="2" spans="1:4" x14ac:dyDescent="0.25">
      <c r="B2" s="5" t="s">
        <v>23</v>
      </c>
      <c r="C2" s="6" t="s">
        <v>25</v>
      </c>
    </row>
    <row r="3" spans="1:4" x14ac:dyDescent="0.25">
      <c r="B3" s="7">
        <v>0</v>
      </c>
      <c r="C3" s="8">
        <f>RADIANS(B3)</f>
        <v>0</v>
      </c>
    </row>
    <row r="4" spans="1:4" x14ac:dyDescent="0.25">
      <c r="B4" s="7">
        <v>10</v>
      </c>
      <c r="C4" s="8">
        <f t="shared" ref="C4:C39" si="0">RADIANS(B4)</f>
        <v>0.17453292519943295</v>
      </c>
    </row>
    <row r="5" spans="1:4" x14ac:dyDescent="0.25">
      <c r="B5" s="7">
        <v>20</v>
      </c>
      <c r="C5" s="8">
        <f t="shared" si="0"/>
        <v>0.3490658503988659</v>
      </c>
    </row>
    <row r="6" spans="1:4" x14ac:dyDescent="0.25">
      <c r="B6" s="7">
        <v>30</v>
      </c>
      <c r="C6" s="8">
        <f t="shared" si="0"/>
        <v>0.52359877559829882</v>
      </c>
    </row>
    <row r="7" spans="1:4" x14ac:dyDescent="0.25">
      <c r="B7" s="7">
        <v>40</v>
      </c>
      <c r="C7" s="8">
        <f t="shared" si="0"/>
        <v>0.69813170079773179</v>
      </c>
    </row>
    <row r="8" spans="1:4" x14ac:dyDescent="0.25">
      <c r="B8" s="7">
        <v>50</v>
      </c>
      <c r="C8" s="8">
        <f t="shared" si="0"/>
        <v>0.87266462599716477</v>
      </c>
    </row>
    <row r="9" spans="1:4" x14ac:dyDescent="0.25">
      <c r="B9" s="7">
        <v>60</v>
      </c>
      <c r="C9" s="8">
        <f t="shared" si="0"/>
        <v>1.0471975511965976</v>
      </c>
    </row>
    <row r="10" spans="1:4" x14ac:dyDescent="0.25">
      <c r="B10" s="7">
        <v>70</v>
      </c>
      <c r="C10" s="8">
        <f t="shared" si="0"/>
        <v>1.2217304763960306</v>
      </c>
    </row>
    <row r="11" spans="1:4" x14ac:dyDescent="0.25">
      <c r="B11" s="7">
        <v>80</v>
      </c>
      <c r="C11" s="8">
        <f t="shared" si="0"/>
        <v>1.3962634015954636</v>
      </c>
    </row>
    <row r="12" spans="1:4" x14ac:dyDescent="0.25">
      <c r="B12" s="7">
        <v>90</v>
      </c>
      <c r="C12" s="8">
        <f t="shared" si="0"/>
        <v>1.5707963267948966</v>
      </c>
    </row>
    <row r="13" spans="1:4" x14ac:dyDescent="0.25">
      <c r="B13" s="7">
        <v>100</v>
      </c>
      <c r="C13" s="8">
        <f t="shared" si="0"/>
        <v>1.7453292519943295</v>
      </c>
    </row>
    <row r="14" spans="1:4" x14ac:dyDescent="0.25">
      <c r="B14" s="7">
        <v>110</v>
      </c>
      <c r="C14" s="8">
        <f t="shared" si="0"/>
        <v>1.9198621771937625</v>
      </c>
    </row>
    <row r="15" spans="1:4" x14ac:dyDescent="0.25">
      <c r="B15" s="7">
        <v>120</v>
      </c>
      <c r="C15" s="8">
        <f t="shared" si="0"/>
        <v>2.0943951023931953</v>
      </c>
    </row>
    <row r="16" spans="1:4" x14ac:dyDescent="0.25">
      <c r="B16" s="7">
        <v>130</v>
      </c>
      <c r="C16" s="8">
        <f t="shared" si="0"/>
        <v>2.2689280275926285</v>
      </c>
    </row>
    <row r="17" spans="2:3" x14ac:dyDescent="0.25">
      <c r="B17" s="7">
        <v>140</v>
      </c>
      <c r="C17" s="8">
        <f t="shared" si="0"/>
        <v>2.4434609527920612</v>
      </c>
    </row>
    <row r="18" spans="2:3" x14ac:dyDescent="0.25">
      <c r="B18" s="7">
        <v>150</v>
      </c>
      <c r="C18" s="8">
        <f t="shared" si="0"/>
        <v>2.6179938779914944</v>
      </c>
    </row>
    <row r="19" spans="2:3" x14ac:dyDescent="0.25">
      <c r="B19" s="7">
        <v>160</v>
      </c>
      <c r="C19" s="8">
        <f t="shared" si="0"/>
        <v>2.7925268031909272</v>
      </c>
    </row>
    <row r="20" spans="2:3" x14ac:dyDescent="0.25">
      <c r="B20" s="7">
        <v>170</v>
      </c>
      <c r="C20" s="8">
        <f t="shared" si="0"/>
        <v>2.9670597283903604</v>
      </c>
    </row>
    <row r="21" spans="2:3" x14ac:dyDescent="0.25">
      <c r="B21" s="7">
        <v>180</v>
      </c>
      <c r="C21" s="8">
        <f t="shared" si="0"/>
        <v>3.1415926535897931</v>
      </c>
    </row>
    <row r="22" spans="2:3" x14ac:dyDescent="0.25">
      <c r="B22" s="7">
        <v>190</v>
      </c>
      <c r="C22" s="8">
        <f t="shared" si="0"/>
        <v>3.3161255787892263</v>
      </c>
    </row>
    <row r="23" spans="2:3" x14ac:dyDescent="0.25">
      <c r="B23" s="7">
        <v>200</v>
      </c>
      <c r="C23" s="8">
        <f t="shared" si="0"/>
        <v>3.4906585039886591</v>
      </c>
    </row>
    <row r="24" spans="2:3" x14ac:dyDescent="0.25">
      <c r="B24" s="7">
        <v>210</v>
      </c>
      <c r="C24" s="8">
        <f t="shared" si="0"/>
        <v>3.6651914291880923</v>
      </c>
    </row>
    <row r="25" spans="2:3" x14ac:dyDescent="0.25">
      <c r="B25" s="7">
        <v>220</v>
      </c>
      <c r="C25" s="8">
        <f t="shared" si="0"/>
        <v>3.839724354387525</v>
      </c>
    </row>
    <row r="26" spans="2:3" x14ac:dyDescent="0.25">
      <c r="B26" s="7">
        <v>230</v>
      </c>
      <c r="C26" s="8">
        <f t="shared" si="0"/>
        <v>4.0142572795869578</v>
      </c>
    </row>
    <row r="27" spans="2:3" x14ac:dyDescent="0.25">
      <c r="B27" s="7">
        <v>240</v>
      </c>
      <c r="C27" s="8">
        <f t="shared" si="0"/>
        <v>4.1887902047863905</v>
      </c>
    </row>
    <row r="28" spans="2:3" x14ac:dyDescent="0.25">
      <c r="B28" s="7">
        <v>250</v>
      </c>
      <c r="C28" s="8">
        <f t="shared" si="0"/>
        <v>4.3633231299858242</v>
      </c>
    </row>
    <row r="29" spans="2:3" x14ac:dyDescent="0.25">
      <c r="B29" s="7">
        <v>260</v>
      </c>
      <c r="C29" s="8">
        <f t="shared" si="0"/>
        <v>4.5378560551852569</v>
      </c>
    </row>
    <row r="30" spans="2:3" x14ac:dyDescent="0.25">
      <c r="B30" s="7">
        <v>270</v>
      </c>
      <c r="C30" s="8">
        <f t="shared" si="0"/>
        <v>4.7123889803846897</v>
      </c>
    </row>
    <row r="31" spans="2:3" x14ac:dyDescent="0.25">
      <c r="B31" s="7">
        <v>280</v>
      </c>
      <c r="C31" s="8">
        <f t="shared" si="0"/>
        <v>4.8869219055841224</v>
      </c>
    </row>
    <row r="32" spans="2:3" x14ac:dyDescent="0.25">
      <c r="B32" s="7">
        <v>290</v>
      </c>
      <c r="C32" s="8">
        <f t="shared" si="0"/>
        <v>5.0614548307835561</v>
      </c>
    </row>
    <row r="33" spans="2:3" x14ac:dyDescent="0.25">
      <c r="B33" s="7">
        <v>300</v>
      </c>
      <c r="C33" s="8">
        <f t="shared" si="0"/>
        <v>5.2359877559829888</v>
      </c>
    </row>
    <row r="34" spans="2:3" x14ac:dyDescent="0.25">
      <c r="B34" s="7">
        <v>310</v>
      </c>
      <c r="C34" s="8">
        <f t="shared" si="0"/>
        <v>5.4105206811824216</v>
      </c>
    </row>
    <row r="35" spans="2:3" x14ac:dyDescent="0.25">
      <c r="B35" s="7">
        <v>320</v>
      </c>
      <c r="C35" s="8">
        <f t="shared" si="0"/>
        <v>5.5850536063818543</v>
      </c>
    </row>
    <row r="36" spans="2:3" x14ac:dyDescent="0.25">
      <c r="B36" s="7">
        <v>330</v>
      </c>
      <c r="C36" s="8">
        <f t="shared" si="0"/>
        <v>5.7595865315812871</v>
      </c>
    </row>
    <row r="37" spans="2:3" x14ac:dyDescent="0.25">
      <c r="B37" s="7">
        <v>340</v>
      </c>
      <c r="C37" s="8">
        <f t="shared" si="0"/>
        <v>5.9341194567807207</v>
      </c>
    </row>
    <row r="38" spans="2:3" x14ac:dyDescent="0.25">
      <c r="B38" s="7">
        <v>350</v>
      </c>
      <c r="C38" s="8">
        <f t="shared" si="0"/>
        <v>6.1086523819801535</v>
      </c>
    </row>
    <row r="39" spans="2:3" x14ac:dyDescent="0.25">
      <c r="B39" s="9">
        <v>360</v>
      </c>
      <c r="C39" s="10">
        <f t="shared" si="0"/>
        <v>6.2831853071795862</v>
      </c>
    </row>
  </sheetData>
  <mergeCells count="1">
    <mergeCell ref="A1:D1"/>
  </mergeCells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E3" sqref="E3"/>
    </sheetView>
  </sheetViews>
  <sheetFormatPr defaultRowHeight="15" x14ac:dyDescent="0.25"/>
  <cols>
    <col min="1" max="1" width="16.85546875" bestFit="1" customWidth="1"/>
    <col min="2" max="2" width="12.5703125" bestFit="1" customWidth="1"/>
    <col min="3" max="3" width="16.85546875" bestFit="1" customWidth="1"/>
    <col min="4" max="4" width="12.5703125" bestFit="1" customWidth="1"/>
  </cols>
  <sheetData>
    <row r="1" spans="1:7" x14ac:dyDescent="0.25">
      <c r="A1" s="14" t="s">
        <v>0</v>
      </c>
      <c r="B1" s="14"/>
      <c r="D1" s="14" t="s">
        <v>5</v>
      </c>
      <c r="E1" s="14"/>
    </row>
    <row r="2" spans="1:7" x14ac:dyDescent="0.25">
      <c r="A2" t="s">
        <v>36</v>
      </c>
      <c r="B2" s="12">
        <v>0.06</v>
      </c>
      <c r="C2" t="s">
        <v>40</v>
      </c>
      <c r="D2" t="s">
        <v>36</v>
      </c>
      <c r="E2" s="12">
        <v>0.06</v>
      </c>
      <c r="F2" t="s">
        <v>40</v>
      </c>
      <c r="G2" s="12"/>
    </row>
    <row r="3" spans="1:7" x14ac:dyDescent="0.25">
      <c r="A3" t="s">
        <v>37</v>
      </c>
      <c r="B3">
        <v>60</v>
      </c>
      <c r="C3" t="s">
        <v>41</v>
      </c>
      <c r="D3" t="s">
        <v>37</v>
      </c>
      <c r="E3" s="2">
        <v>81.3</v>
      </c>
      <c r="F3" t="s">
        <v>41</v>
      </c>
    </row>
    <row r="4" spans="1:7" x14ac:dyDescent="0.25">
      <c r="A4" t="s">
        <v>38</v>
      </c>
      <c r="B4">
        <v>15000</v>
      </c>
      <c r="C4" t="s">
        <v>2</v>
      </c>
      <c r="D4" t="s">
        <v>38</v>
      </c>
      <c r="E4">
        <v>15000</v>
      </c>
      <c r="F4" t="s">
        <v>2</v>
      </c>
    </row>
    <row r="5" spans="1:7" x14ac:dyDescent="0.25">
      <c r="A5" t="s">
        <v>39</v>
      </c>
      <c r="B5" s="16">
        <f>PMT(B2/12,B3,B4)</f>
        <v>-289.99202294141872</v>
      </c>
      <c r="C5" t="s">
        <v>8</v>
      </c>
      <c r="D5" t="s">
        <v>39</v>
      </c>
      <c r="E5" s="11">
        <f>PMT(E2/12,E3,E4)</f>
        <v>-224.99009301260875</v>
      </c>
      <c r="F5" t="s">
        <v>8</v>
      </c>
      <c r="G5" s="11"/>
    </row>
  </sheetData>
  <mergeCells count="2">
    <mergeCell ref="A1:B1"/>
    <mergeCell ref="D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B5" sqref="B5"/>
    </sheetView>
  </sheetViews>
  <sheetFormatPr defaultRowHeight="15" x14ac:dyDescent="0.25"/>
  <sheetData>
    <row r="1" spans="1:10" x14ac:dyDescent="0.25">
      <c r="A1" s="14" t="s">
        <v>0</v>
      </c>
      <c r="B1" s="14"/>
      <c r="D1" s="14" t="s">
        <v>5</v>
      </c>
      <c r="E1" s="14"/>
      <c r="I1" s="1"/>
      <c r="J1" s="1"/>
    </row>
    <row r="2" spans="1:10" x14ac:dyDescent="0.25">
      <c r="A2" t="s">
        <v>1</v>
      </c>
      <c r="B2">
        <v>500</v>
      </c>
      <c r="C2" t="s">
        <v>6</v>
      </c>
      <c r="D2" t="s">
        <v>1</v>
      </c>
      <c r="E2">
        <v>500</v>
      </c>
    </row>
    <row r="3" spans="1:10" x14ac:dyDescent="0.25">
      <c r="A3" t="s">
        <v>2</v>
      </c>
      <c r="B3">
        <v>10000</v>
      </c>
      <c r="C3" t="s">
        <v>7</v>
      </c>
      <c r="D3" t="s">
        <v>2</v>
      </c>
      <c r="E3">
        <v>10000</v>
      </c>
    </row>
    <row r="4" spans="1:10" x14ac:dyDescent="0.25">
      <c r="A4" t="s">
        <v>3</v>
      </c>
      <c r="B4">
        <v>2.5000000000000001E-3</v>
      </c>
      <c r="C4" t="s">
        <v>2</v>
      </c>
      <c r="D4" t="s">
        <v>3</v>
      </c>
      <c r="E4" s="2">
        <v>0.23625656593200808</v>
      </c>
    </row>
    <row r="5" spans="1:10" x14ac:dyDescent="0.25">
      <c r="A5" t="s">
        <v>4</v>
      </c>
      <c r="B5" s="2">
        <f>B2*B4+B3*B4^3</f>
        <v>1.2501562500000001</v>
      </c>
      <c r="C5" t="s">
        <v>8</v>
      </c>
      <c r="D5" t="s">
        <v>4</v>
      </c>
      <c r="E5">
        <f>E2*E4+E3*E4^3</f>
        <v>250.00000006799345</v>
      </c>
    </row>
  </sheetData>
  <mergeCells count="2">
    <mergeCell ref="A1:B1"/>
    <mergeCell ref="D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1"/>
  <sheetViews>
    <sheetView workbookViewId="0">
      <selection activeCell="B3" sqref="B3"/>
    </sheetView>
  </sheetViews>
  <sheetFormatPr defaultRowHeight="15" x14ac:dyDescent="0.25"/>
  <sheetData>
    <row r="1" spans="1:15" x14ac:dyDescent="0.25">
      <c r="A1" s="14" t="s">
        <v>0</v>
      </c>
      <c r="B1" s="14"/>
      <c r="D1" s="14" t="s">
        <v>5</v>
      </c>
      <c r="E1" s="14"/>
      <c r="G1" t="s">
        <v>3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N1" t="s">
        <v>78</v>
      </c>
      <c r="O1" t="s">
        <v>79</v>
      </c>
    </row>
    <row r="2" spans="1:15" x14ac:dyDescent="0.25">
      <c r="A2" t="s">
        <v>3</v>
      </c>
      <c r="B2">
        <v>0.1</v>
      </c>
      <c r="D2" t="s">
        <v>3</v>
      </c>
      <c r="E2">
        <v>7.0464552674214018E-2</v>
      </c>
      <c r="G2">
        <v>0.01</v>
      </c>
      <c r="H2">
        <f>G2^4-G2^3-7*G2^2+G2+6</f>
        <v>6.0092990100000003</v>
      </c>
      <c r="I2">
        <v>-0.01</v>
      </c>
      <c r="J2">
        <f>I2^4-I2^3-7*I2^2+I2+6</f>
        <v>5.9893010100000001</v>
      </c>
      <c r="K2">
        <v>0</v>
      </c>
      <c r="L2">
        <f>K2^4-K2^3-7*K2^2+K2+6</f>
        <v>6</v>
      </c>
      <c r="N2">
        <v>0</v>
      </c>
    </row>
    <row r="3" spans="1:15" x14ac:dyDescent="0.25">
      <c r="A3" t="s">
        <v>4</v>
      </c>
      <c r="B3" s="2">
        <f>B2^4-B2^3-7*B2^2+B2+6</f>
        <v>6.0290999999999997</v>
      </c>
      <c r="D3" t="s">
        <v>4</v>
      </c>
      <c r="E3" s="2">
        <f>E2^4-E2^3-7*E2^2+E2+6</f>
        <v>6.0353825597838568</v>
      </c>
      <c r="G3">
        <v>0.02</v>
      </c>
      <c r="H3">
        <f t="shared" ref="H3:H66" si="0">G3^4-G3^3-7*G3^2+G3+6</f>
        <v>6.0171921599999996</v>
      </c>
      <c r="I3">
        <v>-0.02</v>
      </c>
      <c r="J3">
        <f t="shared" ref="J3:J66" si="1">I3^4-I3^3-7*I3^2+I3+6</f>
        <v>5.97720816</v>
      </c>
      <c r="K3">
        <v>0.1</v>
      </c>
      <c r="L3">
        <f t="shared" ref="L3:L66" si="2">K3^4-K3^3-7*K3^2+K3+6</f>
        <v>6.0290999999999997</v>
      </c>
      <c r="N3">
        <v>1</v>
      </c>
    </row>
    <row r="4" spans="1:15" x14ac:dyDescent="0.25">
      <c r="G4">
        <v>0.03</v>
      </c>
      <c r="H4">
        <f t="shared" si="0"/>
        <v>6.02367381</v>
      </c>
      <c r="I4">
        <v>-0.03</v>
      </c>
      <c r="J4">
        <f t="shared" si="1"/>
        <v>5.96372781</v>
      </c>
      <c r="K4">
        <v>0.2</v>
      </c>
      <c r="L4">
        <f t="shared" si="2"/>
        <v>5.9135999999999997</v>
      </c>
      <c r="N4">
        <v>2</v>
      </c>
    </row>
    <row r="5" spans="1:15" x14ac:dyDescent="0.25">
      <c r="G5">
        <v>0.04</v>
      </c>
      <c r="H5">
        <f t="shared" si="0"/>
        <v>6.0287385599999999</v>
      </c>
      <c r="I5">
        <v>-0.04</v>
      </c>
      <c r="J5">
        <f t="shared" si="1"/>
        <v>5.9488665599999999</v>
      </c>
      <c r="K5">
        <v>0.3</v>
      </c>
      <c r="L5">
        <f t="shared" si="2"/>
        <v>5.6510999999999996</v>
      </c>
      <c r="N5">
        <v>3</v>
      </c>
    </row>
    <row r="6" spans="1:15" x14ac:dyDescent="0.25">
      <c r="G6">
        <v>0.05</v>
      </c>
      <c r="H6">
        <f t="shared" si="0"/>
        <v>6.0323812500000003</v>
      </c>
      <c r="I6">
        <v>-0.05</v>
      </c>
      <c r="J6">
        <f t="shared" si="1"/>
        <v>5.93263125</v>
      </c>
      <c r="K6">
        <v>0.4</v>
      </c>
      <c r="L6">
        <f t="shared" si="2"/>
        <v>5.2416</v>
      </c>
      <c r="N6">
        <v>4</v>
      </c>
    </row>
    <row r="7" spans="1:15" x14ac:dyDescent="0.25">
      <c r="G7">
        <v>0.06</v>
      </c>
      <c r="H7">
        <f t="shared" si="0"/>
        <v>6.03459696</v>
      </c>
      <c r="I7">
        <v>-0.06</v>
      </c>
      <c r="J7">
        <f t="shared" si="1"/>
        <v>5.9150289599999999</v>
      </c>
      <c r="K7">
        <v>0.5</v>
      </c>
      <c r="L7">
        <f t="shared" si="2"/>
        <v>4.6875</v>
      </c>
      <c r="N7">
        <v>5</v>
      </c>
    </row>
    <row r="8" spans="1:15" x14ac:dyDescent="0.25">
      <c r="G8">
        <v>7.0000000000000007E-2</v>
      </c>
      <c r="H8">
        <f t="shared" si="0"/>
        <v>6.03538101</v>
      </c>
      <c r="I8">
        <v>-7.0000000000000007E-2</v>
      </c>
      <c r="J8">
        <f t="shared" si="1"/>
        <v>5.8960670100000003</v>
      </c>
      <c r="K8">
        <v>0.6</v>
      </c>
      <c r="L8">
        <f t="shared" si="2"/>
        <v>3.9936000000000003</v>
      </c>
      <c r="N8">
        <v>6</v>
      </c>
    </row>
    <row r="9" spans="1:15" x14ac:dyDescent="0.25">
      <c r="G9">
        <v>0.08</v>
      </c>
      <c r="H9">
        <f t="shared" si="0"/>
        <v>6.0347289599999998</v>
      </c>
      <c r="I9">
        <v>-0.08</v>
      </c>
      <c r="J9">
        <f t="shared" si="1"/>
        <v>5.8757529599999998</v>
      </c>
      <c r="K9">
        <v>0.7</v>
      </c>
      <c r="L9">
        <f t="shared" si="2"/>
        <v>3.1671000000000005</v>
      </c>
      <c r="N9">
        <v>7</v>
      </c>
    </row>
    <row r="10" spans="1:15" x14ac:dyDescent="0.25">
      <c r="G10">
        <v>0.09</v>
      </c>
      <c r="H10">
        <f t="shared" si="0"/>
        <v>6.03263661</v>
      </c>
      <c r="I10">
        <v>-0.09</v>
      </c>
      <c r="J10">
        <f t="shared" si="1"/>
        <v>5.8540946099999998</v>
      </c>
      <c r="K10">
        <v>0.8</v>
      </c>
      <c r="L10">
        <f t="shared" si="2"/>
        <v>2.2175999999999991</v>
      </c>
      <c r="N10">
        <v>8</v>
      </c>
    </row>
    <row r="11" spans="1:15" x14ac:dyDescent="0.25">
      <c r="G11">
        <v>0.1</v>
      </c>
      <c r="H11">
        <f t="shared" si="0"/>
        <v>6.0290999999999997</v>
      </c>
      <c r="I11">
        <v>-0.1</v>
      </c>
      <c r="J11">
        <f t="shared" si="1"/>
        <v>5.8311000000000002</v>
      </c>
      <c r="K11">
        <v>0.9</v>
      </c>
      <c r="L11">
        <f t="shared" si="2"/>
        <v>1.1571000000000007</v>
      </c>
      <c r="N11">
        <v>9</v>
      </c>
    </row>
    <row r="12" spans="1:15" x14ac:dyDescent="0.25">
      <c r="G12">
        <v>0.11</v>
      </c>
      <c r="H12">
        <f t="shared" si="0"/>
        <v>6.0241154100000003</v>
      </c>
      <c r="I12">
        <v>-0.11</v>
      </c>
      <c r="J12">
        <f t="shared" si="1"/>
        <v>5.8067774099999996</v>
      </c>
      <c r="K12">
        <v>1</v>
      </c>
      <c r="L12">
        <f t="shared" si="2"/>
        <v>0</v>
      </c>
      <c r="N12">
        <v>10</v>
      </c>
    </row>
    <row r="13" spans="1:15" x14ac:dyDescent="0.25">
      <c r="G13">
        <v>0.12</v>
      </c>
      <c r="H13">
        <f t="shared" si="0"/>
        <v>6.0176793599999998</v>
      </c>
      <c r="I13">
        <v>-0.12</v>
      </c>
      <c r="J13">
        <f t="shared" si="1"/>
        <v>5.7811353600000004</v>
      </c>
      <c r="K13">
        <v>1.1000000000000001</v>
      </c>
      <c r="L13">
        <f t="shared" si="2"/>
        <v>-1.2369000000000003</v>
      </c>
      <c r="N13">
        <v>11</v>
      </c>
    </row>
    <row r="14" spans="1:15" x14ac:dyDescent="0.25">
      <c r="G14">
        <v>0.13</v>
      </c>
      <c r="H14">
        <f t="shared" si="0"/>
        <v>6.0097886100000002</v>
      </c>
      <c r="I14">
        <v>-0.13</v>
      </c>
      <c r="J14">
        <f t="shared" si="1"/>
        <v>5.75418261</v>
      </c>
      <c r="K14">
        <v>1.2</v>
      </c>
      <c r="L14">
        <f t="shared" si="2"/>
        <v>-2.5344000000000015</v>
      </c>
      <c r="N14">
        <v>12</v>
      </c>
    </row>
    <row r="15" spans="1:15" x14ac:dyDescent="0.25">
      <c r="G15">
        <v>0.14000000000000001</v>
      </c>
      <c r="H15">
        <f t="shared" si="0"/>
        <v>6.0004401600000001</v>
      </c>
      <c r="I15">
        <v>-0.14000000000000001</v>
      </c>
      <c r="J15">
        <f t="shared" si="1"/>
        <v>5.7259281599999996</v>
      </c>
      <c r="K15">
        <v>1.3</v>
      </c>
      <c r="L15">
        <f t="shared" si="2"/>
        <v>-3.8709000000000007</v>
      </c>
      <c r="N15">
        <v>13</v>
      </c>
    </row>
    <row r="16" spans="1:15" x14ac:dyDescent="0.25">
      <c r="G16">
        <v>0.15</v>
      </c>
      <c r="H16">
        <f t="shared" si="0"/>
        <v>5.9896312500000004</v>
      </c>
      <c r="I16">
        <v>-0.15</v>
      </c>
      <c r="J16">
        <f t="shared" si="1"/>
        <v>5.69638125</v>
      </c>
      <c r="K16">
        <v>1.4</v>
      </c>
      <c r="L16">
        <f t="shared" si="2"/>
        <v>-5.2223999999999986</v>
      </c>
      <c r="N16">
        <v>14</v>
      </c>
    </row>
    <row r="17" spans="7:14" x14ac:dyDescent="0.25">
      <c r="G17">
        <v>0.16</v>
      </c>
      <c r="H17">
        <f t="shared" si="0"/>
        <v>5.9773593600000003</v>
      </c>
      <c r="I17">
        <v>-0.16</v>
      </c>
      <c r="J17">
        <f t="shared" si="1"/>
        <v>5.6655513600000003</v>
      </c>
      <c r="K17">
        <v>1.5</v>
      </c>
      <c r="L17">
        <f t="shared" si="2"/>
        <v>-6.5625</v>
      </c>
      <c r="N17">
        <v>15</v>
      </c>
    </row>
    <row r="18" spans="7:14" x14ac:dyDescent="0.25">
      <c r="G18">
        <v>0.17</v>
      </c>
      <c r="H18">
        <f t="shared" si="0"/>
        <v>5.9636222099999996</v>
      </c>
      <c r="I18">
        <v>-0.17</v>
      </c>
      <c r="J18">
        <f t="shared" si="1"/>
        <v>5.6334482100000001</v>
      </c>
      <c r="K18">
        <v>1.6</v>
      </c>
      <c r="L18">
        <f t="shared" si="2"/>
        <v>-7.8623999999999992</v>
      </c>
      <c r="N18">
        <v>16</v>
      </c>
    </row>
    <row r="19" spans="7:14" x14ac:dyDescent="0.25">
      <c r="G19">
        <v>0.18</v>
      </c>
      <c r="H19">
        <f t="shared" si="0"/>
        <v>5.9484177599999999</v>
      </c>
      <c r="I19">
        <v>-0.18</v>
      </c>
      <c r="J19">
        <f t="shared" si="1"/>
        <v>5.6000817600000001</v>
      </c>
      <c r="K19">
        <v>1.7</v>
      </c>
      <c r="L19">
        <f t="shared" si="2"/>
        <v>-9.0908999999999978</v>
      </c>
      <c r="N19">
        <v>17</v>
      </c>
    </row>
    <row r="20" spans="7:14" x14ac:dyDescent="0.25">
      <c r="G20">
        <v>0.19</v>
      </c>
      <c r="H20">
        <f t="shared" si="0"/>
        <v>5.9317442099999997</v>
      </c>
      <c r="I20">
        <v>-0.19</v>
      </c>
      <c r="J20">
        <f t="shared" si="1"/>
        <v>5.5654622099999997</v>
      </c>
      <c r="K20">
        <v>1.8</v>
      </c>
      <c r="L20">
        <f t="shared" si="2"/>
        <v>-10.214399999999998</v>
      </c>
      <c r="N20">
        <v>18</v>
      </c>
    </row>
    <row r="21" spans="7:14" x14ac:dyDescent="0.25">
      <c r="G21">
        <v>0.2</v>
      </c>
      <c r="H21">
        <f t="shared" si="0"/>
        <v>5.9135999999999997</v>
      </c>
      <c r="I21">
        <v>-0.2</v>
      </c>
      <c r="J21">
        <f t="shared" si="1"/>
        <v>5.5296000000000003</v>
      </c>
      <c r="K21">
        <v>1.9</v>
      </c>
      <c r="L21">
        <f t="shared" si="2"/>
        <v>-11.196899999999999</v>
      </c>
      <c r="N21">
        <v>19</v>
      </c>
    </row>
    <row r="22" spans="7:14" x14ac:dyDescent="0.25">
      <c r="G22">
        <v>0.21</v>
      </c>
      <c r="H22">
        <f t="shared" si="0"/>
        <v>5.8939838099999999</v>
      </c>
      <c r="I22">
        <v>-0.21</v>
      </c>
      <c r="J22">
        <f t="shared" si="1"/>
        <v>5.4925058099999999</v>
      </c>
      <c r="K22">
        <v>2</v>
      </c>
      <c r="L22">
        <f t="shared" si="2"/>
        <v>-12</v>
      </c>
      <c r="N22">
        <v>20</v>
      </c>
    </row>
    <row r="23" spans="7:14" x14ac:dyDescent="0.25">
      <c r="G23">
        <v>0.22</v>
      </c>
      <c r="H23">
        <f t="shared" si="0"/>
        <v>5.8728945599999998</v>
      </c>
      <c r="I23">
        <v>-0.22</v>
      </c>
      <c r="J23">
        <f t="shared" si="1"/>
        <v>5.4541905599999998</v>
      </c>
      <c r="K23">
        <v>2.1</v>
      </c>
      <c r="L23">
        <f t="shared" si="2"/>
        <v>-12.582900000000002</v>
      </c>
      <c r="N23">
        <v>21</v>
      </c>
    </row>
    <row r="24" spans="7:14" x14ac:dyDescent="0.25">
      <c r="G24">
        <v>0.23</v>
      </c>
      <c r="H24">
        <f t="shared" si="0"/>
        <v>5.8503314099999999</v>
      </c>
      <c r="I24">
        <v>-0.23</v>
      </c>
      <c r="J24">
        <f t="shared" si="1"/>
        <v>5.4146654099999996</v>
      </c>
      <c r="K24">
        <v>2.2000000000000002</v>
      </c>
      <c r="L24">
        <f t="shared" si="2"/>
        <v>-12.9024</v>
      </c>
      <c r="N24">
        <v>22</v>
      </c>
    </row>
    <row r="25" spans="7:14" x14ac:dyDescent="0.25">
      <c r="G25">
        <v>0.24</v>
      </c>
      <c r="H25">
        <f t="shared" si="0"/>
        <v>5.8262937600000004</v>
      </c>
      <c r="I25">
        <v>-0.24</v>
      </c>
      <c r="J25">
        <f t="shared" si="1"/>
        <v>5.3739417600000001</v>
      </c>
      <c r="K25">
        <v>2.2999999999999998</v>
      </c>
      <c r="L25">
        <f t="shared" si="2"/>
        <v>-12.912899999999997</v>
      </c>
      <c r="N25">
        <v>23</v>
      </c>
    </row>
    <row r="26" spans="7:14" x14ac:dyDescent="0.25">
      <c r="G26">
        <v>0.25</v>
      </c>
      <c r="H26">
        <f t="shared" si="0"/>
        <v>5.80078125</v>
      </c>
      <c r="I26">
        <v>-0.25</v>
      </c>
      <c r="J26">
        <f t="shared" si="1"/>
        <v>5.33203125</v>
      </c>
      <c r="K26">
        <v>2.4</v>
      </c>
      <c r="L26">
        <f t="shared" si="2"/>
        <v>-12.566400000000002</v>
      </c>
      <c r="N26">
        <v>24</v>
      </c>
    </row>
    <row r="27" spans="7:14" x14ac:dyDescent="0.25">
      <c r="G27">
        <v>0.26</v>
      </c>
      <c r="H27">
        <f t="shared" si="0"/>
        <v>5.7737937600000002</v>
      </c>
      <c r="I27">
        <v>-0.26</v>
      </c>
      <c r="J27">
        <f t="shared" si="1"/>
        <v>5.2889457599999998</v>
      </c>
      <c r="K27">
        <v>2.5</v>
      </c>
      <c r="L27">
        <f t="shared" si="2"/>
        <v>-11.8125</v>
      </c>
      <c r="N27">
        <v>25</v>
      </c>
    </row>
    <row r="28" spans="7:14" x14ac:dyDescent="0.25">
      <c r="G28">
        <v>0.27</v>
      </c>
      <c r="H28">
        <f t="shared" si="0"/>
        <v>5.7453314100000004</v>
      </c>
      <c r="I28">
        <v>-0.27</v>
      </c>
      <c r="J28">
        <f t="shared" si="1"/>
        <v>5.2446974099999997</v>
      </c>
      <c r="K28">
        <v>2.6</v>
      </c>
      <c r="L28">
        <f t="shared" si="2"/>
        <v>-10.598400000000002</v>
      </c>
      <c r="N28">
        <v>26</v>
      </c>
    </row>
    <row r="29" spans="7:14" x14ac:dyDescent="0.25">
      <c r="G29">
        <v>0.28000000000000003</v>
      </c>
      <c r="H29">
        <f t="shared" si="0"/>
        <v>5.71539456</v>
      </c>
      <c r="I29">
        <v>-0.28000000000000003</v>
      </c>
      <c r="J29">
        <f t="shared" si="1"/>
        <v>5.1992985599999999</v>
      </c>
      <c r="K29">
        <v>2.7</v>
      </c>
      <c r="L29">
        <f t="shared" si="2"/>
        <v>-8.8688999999999929</v>
      </c>
      <c r="N29">
        <v>27</v>
      </c>
    </row>
    <row r="30" spans="7:14" x14ac:dyDescent="0.25">
      <c r="G30">
        <v>0.28999999999999998</v>
      </c>
      <c r="H30">
        <f t="shared" si="0"/>
        <v>5.68398381</v>
      </c>
      <c r="I30">
        <v>-0.28999999999999998</v>
      </c>
      <c r="J30">
        <f t="shared" si="1"/>
        <v>5.1527618100000003</v>
      </c>
      <c r="K30">
        <v>2.8</v>
      </c>
      <c r="L30">
        <f t="shared" si="2"/>
        <v>-6.5664000000000122</v>
      </c>
      <c r="N30">
        <v>28</v>
      </c>
    </row>
    <row r="31" spans="7:14" x14ac:dyDescent="0.25">
      <c r="G31">
        <v>0.3</v>
      </c>
      <c r="H31">
        <f t="shared" si="0"/>
        <v>5.6510999999999996</v>
      </c>
      <c r="I31">
        <v>-0.3</v>
      </c>
      <c r="J31">
        <f t="shared" si="1"/>
        <v>5.1051000000000002</v>
      </c>
      <c r="K31">
        <v>2.9</v>
      </c>
      <c r="L31">
        <f t="shared" si="2"/>
        <v>-3.6309000000000022</v>
      </c>
      <c r="N31">
        <v>29</v>
      </c>
    </row>
    <row r="32" spans="7:14" x14ac:dyDescent="0.25">
      <c r="G32">
        <v>0.31</v>
      </c>
      <c r="H32">
        <f t="shared" si="0"/>
        <v>5.6167442100000002</v>
      </c>
      <c r="I32">
        <v>-0.31</v>
      </c>
      <c r="J32">
        <f t="shared" si="1"/>
        <v>5.0563262099999999</v>
      </c>
      <c r="K32">
        <v>3</v>
      </c>
      <c r="L32">
        <f t="shared" si="2"/>
        <v>0</v>
      </c>
      <c r="N32">
        <v>30</v>
      </c>
    </row>
    <row r="33" spans="7:14" x14ac:dyDescent="0.25">
      <c r="G33">
        <v>0.32</v>
      </c>
      <c r="H33">
        <f t="shared" si="0"/>
        <v>5.5809177600000002</v>
      </c>
      <c r="I33">
        <v>-0.32</v>
      </c>
      <c r="J33">
        <f t="shared" si="1"/>
        <v>5.0064537600000003</v>
      </c>
      <c r="K33">
        <v>3.1</v>
      </c>
      <c r="L33">
        <f t="shared" si="2"/>
        <v>4.3911000000000069</v>
      </c>
      <c r="N33">
        <v>31</v>
      </c>
    </row>
    <row r="34" spans="7:14" x14ac:dyDescent="0.25">
      <c r="G34">
        <v>0.33</v>
      </c>
      <c r="H34">
        <f t="shared" si="0"/>
        <v>5.5436222099999997</v>
      </c>
      <c r="I34">
        <v>-0.33</v>
      </c>
      <c r="J34">
        <f t="shared" si="1"/>
        <v>4.9554962099999997</v>
      </c>
      <c r="K34">
        <v>3.2</v>
      </c>
      <c r="L34">
        <f t="shared" si="2"/>
        <v>9.6096000000000394</v>
      </c>
      <c r="N34">
        <v>32</v>
      </c>
    </row>
    <row r="35" spans="7:14" x14ac:dyDescent="0.25">
      <c r="G35">
        <v>0.34</v>
      </c>
      <c r="H35">
        <f t="shared" si="0"/>
        <v>5.5048593600000002</v>
      </c>
      <c r="I35">
        <v>-0.34</v>
      </c>
      <c r="J35">
        <f t="shared" si="1"/>
        <v>4.9034673599999996</v>
      </c>
      <c r="K35">
        <v>3.3</v>
      </c>
      <c r="L35">
        <f t="shared" si="2"/>
        <v>15.725099999999987</v>
      </c>
      <c r="N35">
        <v>33</v>
      </c>
    </row>
    <row r="36" spans="7:14" x14ac:dyDescent="0.25">
      <c r="G36">
        <v>0.35</v>
      </c>
      <c r="H36">
        <f t="shared" si="0"/>
        <v>5.4646312500000001</v>
      </c>
      <c r="I36">
        <v>-0.35</v>
      </c>
      <c r="J36">
        <f t="shared" si="1"/>
        <v>4.8503812499999999</v>
      </c>
      <c r="K36">
        <v>3.4</v>
      </c>
      <c r="L36">
        <f t="shared" si="2"/>
        <v>22.809599999999982</v>
      </c>
      <c r="N36">
        <v>34</v>
      </c>
    </row>
    <row r="37" spans="7:14" x14ac:dyDescent="0.25">
      <c r="G37">
        <v>0.36</v>
      </c>
      <c r="H37">
        <f t="shared" si="0"/>
        <v>5.4229401599999996</v>
      </c>
      <c r="I37">
        <v>-0.36</v>
      </c>
      <c r="J37">
        <f t="shared" si="1"/>
        <v>4.7962521599999999</v>
      </c>
      <c r="K37">
        <v>3.5</v>
      </c>
      <c r="L37">
        <f t="shared" si="2"/>
        <v>30.9375</v>
      </c>
      <c r="N37">
        <v>35</v>
      </c>
    </row>
    <row r="38" spans="7:14" x14ac:dyDescent="0.25">
      <c r="G38">
        <v>0.37</v>
      </c>
      <c r="H38">
        <f t="shared" si="0"/>
        <v>5.3797886100000003</v>
      </c>
      <c r="I38">
        <v>-0.37</v>
      </c>
      <c r="J38">
        <f t="shared" si="1"/>
        <v>4.7410946100000002</v>
      </c>
      <c r="K38">
        <v>3.6</v>
      </c>
      <c r="L38">
        <f t="shared" si="2"/>
        <v>40.185600000000029</v>
      </c>
      <c r="N38">
        <v>36</v>
      </c>
    </row>
    <row r="39" spans="7:14" x14ac:dyDescent="0.25">
      <c r="G39">
        <v>0.38</v>
      </c>
      <c r="H39">
        <f t="shared" si="0"/>
        <v>5.3351793599999997</v>
      </c>
      <c r="I39">
        <v>-0.38</v>
      </c>
      <c r="J39">
        <f t="shared" si="1"/>
        <v>4.68492336</v>
      </c>
      <c r="K39">
        <v>3.7</v>
      </c>
      <c r="L39">
        <f t="shared" si="2"/>
        <v>50.633099999999999</v>
      </c>
      <c r="N39">
        <v>37</v>
      </c>
    </row>
    <row r="40" spans="7:14" x14ac:dyDescent="0.25">
      <c r="G40">
        <v>0.39</v>
      </c>
      <c r="H40">
        <f t="shared" si="0"/>
        <v>5.28911541</v>
      </c>
      <c r="I40">
        <v>-0.39</v>
      </c>
      <c r="J40">
        <f t="shared" si="1"/>
        <v>4.6277534100000004</v>
      </c>
      <c r="K40">
        <v>3.8</v>
      </c>
      <c r="L40">
        <f t="shared" si="2"/>
        <v>62.36160000000001</v>
      </c>
      <c r="N40">
        <v>38</v>
      </c>
    </row>
    <row r="41" spans="7:14" x14ac:dyDescent="0.25">
      <c r="G41">
        <v>0.4</v>
      </c>
      <c r="H41">
        <f t="shared" si="0"/>
        <v>5.2416</v>
      </c>
      <c r="I41">
        <v>-0.4</v>
      </c>
      <c r="J41">
        <f t="shared" si="1"/>
        <v>4.5695999999999994</v>
      </c>
      <c r="K41">
        <v>3.9</v>
      </c>
      <c r="L41">
        <f t="shared" si="2"/>
        <v>75.455099999999987</v>
      </c>
      <c r="N41">
        <v>39</v>
      </c>
    </row>
    <row r="42" spans="7:14" x14ac:dyDescent="0.25">
      <c r="G42">
        <v>0.41</v>
      </c>
      <c r="H42">
        <f t="shared" si="0"/>
        <v>5.1926366100000001</v>
      </c>
      <c r="I42">
        <v>-0.41</v>
      </c>
      <c r="J42">
        <f t="shared" si="1"/>
        <v>4.5104786099999998</v>
      </c>
      <c r="K42">
        <v>4</v>
      </c>
      <c r="L42">
        <f t="shared" si="2"/>
        <v>90</v>
      </c>
      <c r="N42">
        <v>40</v>
      </c>
    </row>
    <row r="43" spans="7:14" x14ac:dyDescent="0.25">
      <c r="G43">
        <v>0.42</v>
      </c>
      <c r="H43">
        <f t="shared" si="0"/>
        <v>5.1422289599999997</v>
      </c>
      <c r="I43">
        <v>-0.42</v>
      </c>
      <c r="J43">
        <f t="shared" si="1"/>
        <v>4.4504049600000002</v>
      </c>
      <c r="K43">
        <v>4.0999999999999996</v>
      </c>
      <c r="L43">
        <f t="shared" si="2"/>
        <v>106.08509999999995</v>
      </c>
      <c r="N43">
        <v>41</v>
      </c>
    </row>
    <row r="44" spans="7:14" x14ac:dyDescent="0.25">
      <c r="G44">
        <v>0.43</v>
      </c>
      <c r="H44">
        <f t="shared" si="0"/>
        <v>5.0903810099999998</v>
      </c>
      <c r="I44">
        <v>-0.43</v>
      </c>
      <c r="J44">
        <f t="shared" si="1"/>
        <v>4.3893950100000003</v>
      </c>
      <c r="K44">
        <v>4.2</v>
      </c>
      <c r="L44">
        <f t="shared" si="2"/>
        <v>123.80159999999998</v>
      </c>
      <c r="N44">
        <v>42</v>
      </c>
    </row>
    <row r="45" spans="7:14" x14ac:dyDescent="0.25">
      <c r="G45">
        <v>0.44</v>
      </c>
      <c r="H45">
        <f t="shared" si="0"/>
        <v>5.0370969599999995</v>
      </c>
      <c r="I45">
        <v>-0.44</v>
      </c>
      <c r="J45">
        <f t="shared" si="1"/>
        <v>4.3274649600000004</v>
      </c>
      <c r="K45">
        <v>4.3</v>
      </c>
      <c r="L45">
        <f t="shared" si="2"/>
        <v>143.2431</v>
      </c>
      <c r="N45">
        <v>43</v>
      </c>
    </row>
    <row r="46" spans="7:14" x14ac:dyDescent="0.25">
      <c r="G46">
        <v>0.45</v>
      </c>
      <c r="H46">
        <f t="shared" si="0"/>
        <v>4.9823812499999995</v>
      </c>
      <c r="I46">
        <v>-0.45</v>
      </c>
      <c r="J46">
        <f t="shared" si="1"/>
        <v>4.2646312499999999</v>
      </c>
      <c r="K46">
        <v>4.4000000000000004</v>
      </c>
      <c r="L46">
        <f t="shared" si="2"/>
        <v>164.50560000000007</v>
      </c>
      <c r="N46">
        <v>44</v>
      </c>
    </row>
    <row r="47" spans="7:14" x14ac:dyDescent="0.25">
      <c r="G47">
        <v>0.46</v>
      </c>
      <c r="H47">
        <f t="shared" si="0"/>
        <v>4.9262385599999998</v>
      </c>
      <c r="I47">
        <v>-0.46</v>
      </c>
      <c r="J47">
        <f t="shared" si="1"/>
        <v>4.2009105600000005</v>
      </c>
      <c r="K47">
        <v>4.5</v>
      </c>
      <c r="L47">
        <f t="shared" si="2"/>
        <v>187.6875</v>
      </c>
      <c r="N47">
        <v>45</v>
      </c>
    </row>
    <row r="48" spans="7:14" x14ac:dyDescent="0.25">
      <c r="G48">
        <v>0.47</v>
      </c>
      <c r="H48">
        <f t="shared" si="0"/>
        <v>4.8686738099999998</v>
      </c>
      <c r="I48">
        <v>-0.47</v>
      </c>
      <c r="J48">
        <f t="shared" si="1"/>
        <v>4.1363198099999998</v>
      </c>
      <c r="K48">
        <v>4.5999999999999996</v>
      </c>
      <c r="L48">
        <f t="shared" si="2"/>
        <v>212.88959999999992</v>
      </c>
      <c r="N48">
        <v>46</v>
      </c>
    </row>
    <row r="49" spans="7:14" x14ac:dyDescent="0.25">
      <c r="G49">
        <v>0.48</v>
      </c>
      <c r="H49">
        <f t="shared" si="0"/>
        <v>4.80969216</v>
      </c>
      <c r="I49">
        <v>-0.48</v>
      </c>
      <c r="J49">
        <f t="shared" si="1"/>
        <v>4.0708761600000001</v>
      </c>
      <c r="K49">
        <v>4.7</v>
      </c>
      <c r="L49">
        <f t="shared" si="2"/>
        <v>240.21510000000009</v>
      </c>
      <c r="N49">
        <v>47</v>
      </c>
    </row>
    <row r="50" spans="7:14" x14ac:dyDescent="0.25">
      <c r="G50">
        <v>0.49</v>
      </c>
      <c r="H50">
        <f t="shared" si="0"/>
        <v>4.7492990099999997</v>
      </c>
      <c r="I50">
        <v>-0.49</v>
      </c>
      <c r="J50">
        <f t="shared" si="1"/>
        <v>4.0045970100000003</v>
      </c>
      <c r="K50">
        <v>4.8</v>
      </c>
      <c r="L50">
        <f t="shared" si="2"/>
        <v>269.76960000000003</v>
      </c>
      <c r="N50">
        <v>48</v>
      </c>
    </row>
    <row r="51" spans="7:14" x14ac:dyDescent="0.25">
      <c r="G51">
        <v>0.5</v>
      </c>
      <c r="H51">
        <f t="shared" si="0"/>
        <v>4.6875</v>
      </c>
      <c r="I51">
        <v>-0.5</v>
      </c>
      <c r="J51">
        <f t="shared" si="1"/>
        <v>3.9375</v>
      </c>
      <c r="K51">
        <v>4.9000000000000004</v>
      </c>
      <c r="L51">
        <f t="shared" si="2"/>
        <v>301.66110000000015</v>
      </c>
      <c r="N51">
        <v>49</v>
      </c>
    </row>
    <row r="52" spans="7:14" x14ac:dyDescent="0.25">
      <c r="G52">
        <v>0.51</v>
      </c>
      <c r="H52">
        <f t="shared" si="0"/>
        <v>4.6243010099999999</v>
      </c>
      <c r="I52">
        <v>-0.51</v>
      </c>
      <c r="J52">
        <f t="shared" si="1"/>
        <v>3.8696030100000001</v>
      </c>
      <c r="K52">
        <v>5</v>
      </c>
      <c r="L52">
        <f t="shared" si="2"/>
        <v>336</v>
      </c>
      <c r="N52">
        <v>50</v>
      </c>
    </row>
    <row r="53" spans="7:14" x14ac:dyDescent="0.25">
      <c r="G53">
        <v>0.52</v>
      </c>
      <c r="H53">
        <f t="shared" si="0"/>
        <v>4.5597081599999996</v>
      </c>
      <c r="I53">
        <v>-0.52</v>
      </c>
      <c r="J53">
        <f t="shared" si="1"/>
        <v>3.8009241599999997</v>
      </c>
      <c r="K53">
        <v>5.0999999999999996</v>
      </c>
      <c r="L53">
        <f t="shared" si="2"/>
        <v>372.89909999999992</v>
      </c>
      <c r="N53">
        <v>51</v>
      </c>
    </row>
    <row r="54" spans="7:14" x14ac:dyDescent="0.25">
      <c r="G54">
        <v>0.53</v>
      </c>
      <c r="H54">
        <f t="shared" si="0"/>
        <v>4.4937278099999993</v>
      </c>
      <c r="I54">
        <v>-0.53</v>
      </c>
      <c r="J54">
        <f t="shared" si="1"/>
        <v>3.7314818099999996</v>
      </c>
      <c r="K54">
        <v>5.2</v>
      </c>
      <c r="L54">
        <f t="shared" si="2"/>
        <v>412.47360000000003</v>
      </c>
      <c r="N54">
        <v>52</v>
      </c>
    </row>
    <row r="55" spans="7:14" x14ac:dyDescent="0.25">
      <c r="G55">
        <v>0.54</v>
      </c>
      <c r="H55">
        <f t="shared" si="0"/>
        <v>4.42636656</v>
      </c>
      <c r="I55">
        <v>-0.54</v>
      </c>
      <c r="J55">
        <f t="shared" si="1"/>
        <v>3.6612945599999995</v>
      </c>
      <c r="K55">
        <v>5.3</v>
      </c>
      <c r="L55">
        <f t="shared" si="2"/>
        <v>454.84110000000004</v>
      </c>
      <c r="N55">
        <v>53</v>
      </c>
    </row>
    <row r="56" spans="7:14" x14ac:dyDescent="0.25">
      <c r="G56">
        <v>0.55000000000000004</v>
      </c>
      <c r="H56">
        <f t="shared" si="0"/>
        <v>4.3576312499999998</v>
      </c>
      <c r="I56">
        <v>-0.55000000000000004</v>
      </c>
      <c r="J56">
        <f t="shared" si="1"/>
        <v>3.5903812500000001</v>
      </c>
      <c r="K56">
        <v>5.4</v>
      </c>
      <c r="L56">
        <f t="shared" si="2"/>
        <v>500.12160000000017</v>
      </c>
      <c r="N56">
        <v>54</v>
      </c>
    </row>
    <row r="57" spans="7:14" x14ac:dyDescent="0.25">
      <c r="G57">
        <v>0.56000000000000005</v>
      </c>
      <c r="H57">
        <f t="shared" si="0"/>
        <v>4.2875289599999995</v>
      </c>
      <c r="I57">
        <v>-0.56000000000000005</v>
      </c>
      <c r="J57">
        <f t="shared" si="1"/>
        <v>3.5187609599999998</v>
      </c>
      <c r="K57">
        <v>5.5</v>
      </c>
      <c r="L57">
        <f t="shared" si="2"/>
        <v>548.4375</v>
      </c>
      <c r="N57">
        <v>55</v>
      </c>
    </row>
    <row r="58" spans="7:14" x14ac:dyDescent="0.25">
      <c r="G58">
        <v>0.56999999999999995</v>
      </c>
      <c r="H58">
        <f t="shared" si="0"/>
        <v>4.2160670099999997</v>
      </c>
      <c r="I58">
        <v>-0.56999999999999995</v>
      </c>
      <c r="J58">
        <f t="shared" si="1"/>
        <v>3.4464530100000004</v>
      </c>
      <c r="K58">
        <v>5.6</v>
      </c>
      <c r="L58">
        <f t="shared" si="2"/>
        <v>599.91359999999975</v>
      </c>
      <c r="N58">
        <v>56</v>
      </c>
    </row>
    <row r="59" spans="7:14" x14ac:dyDescent="0.25">
      <c r="G59">
        <v>0.57999999999999996</v>
      </c>
      <c r="H59">
        <f t="shared" si="0"/>
        <v>4.1432529599999999</v>
      </c>
      <c r="I59">
        <v>-0.57999999999999996</v>
      </c>
      <c r="J59">
        <f t="shared" si="1"/>
        <v>3.3734769599999996</v>
      </c>
      <c r="K59">
        <v>5.7</v>
      </c>
      <c r="L59">
        <f t="shared" si="2"/>
        <v>654.67710000000011</v>
      </c>
      <c r="N59">
        <v>57</v>
      </c>
    </row>
    <row r="60" spans="7:14" x14ac:dyDescent="0.25">
      <c r="G60">
        <v>0.59</v>
      </c>
      <c r="H60">
        <f t="shared" si="0"/>
        <v>4.0690946100000005</v>
      </c>
      <c r="I60">
        <v>-0.59</v>
      </c>
      <c r="J60">
        <f t="shared" si="1"/>
        <v>3.2998526100000003</v>
      </c>
      <c r="K60">
        <v>5.8</v>
      </c>
      <c r="L60">
        <f t="shared" si="2"/>
        <v>712.85759999999993</v>
      </c>
      <c r="N60">
        <v>58</v>
      </c>
    </row>
    <row r="61" spans="7:14" x14ac:dyDescent="0.25">
      <c r="G61">
        <v>0.6</v>
      </c>
      <c r="H61">
        <f t="shared" si="0"/>
        <v>3.9936000000000003</v>
      </c>
      <c r="I61">
        <v>-0.6</v>
      </c>
      <c r="J61">
        <f t="shared" si="1"/>
        <v>3.2256</v>
      </c>
      <c r="K61">
        <v>5.9</v>
      </c>
      <c r="L61">
        <f t="shared" si="2"/>
        <v>774.58710000000008</v>
      </c>
      <c r="N61">
        <v>59</v>
      </c>
    </row>
    <row r="62" spans="7:14" x14ac:dyDescent="0.25">
      <c r="G62">
        <v>0.61</v>
      </c>
      <c r="H62">
        <f t="shared" si="0"/>
        <v>3.9167774099999999</v>
      </c>
      <c r="I62">
        <v>-0.61</v>
      </c>
      <c r="J62">
        <f t="shared" si="1"/>
        <v>3.1507394100000004</v>
      </c>
      <c r="K62">
        <v>6</v>
      </c>
      <c r="L62">
        <f t="shared" si="2"/>
        <v>840</v>
      </c>
      <c r="N62">
        <v>60</v>
      </c>
    </row>
    <row r="63" spans="7:14" x14ac:dyDescent="0.25">
      <c r="G63">
        <v>0.62</v>
      </c>
      <c r="H63">
        <f t="shared" si="0"/>
        <v>3.8386353599999996</v>
      </c>
      <c r="I63">
        <v>-0.62</v>
      </c>
      <c r="J63">
        <f t="shared" si="1"/>
        <v>3.0752913599999996</v>
      </c>
      <c r="K63">
        <v>6.1</v>
      </c>
      <c r="L63">
        <f t="shared" si="2"/>
        <v>909.23309999999958</v>
      </c>
      <c r="N63">
        <v>61</v>
      </c>
    </row>
    <row r="64" spans="7:14" x14ac:dyDescent="0.25">
      <c r="G64">
        <v>0.63</v>
      </c>
      <c r="H64">
        <f t="shared" si="0"/>
        <v>3.7591826099999999</v>
      </c>
      <c r="I64">
        <v>-0.63</v>
      </c>
      <c r="J64">
        <f t="shared" si="1"/>
        <v>2.9992766099999999</v>
      </c>
      <c r="K64">
        <v>6.2</v>
      </c>
      <c r="L64">
        <f t="shared" si="2"/>
        <v>982.42560000000037</v>
      </c>
      <c r="N64">
        <v>62</v>
      </c>
    </row>
    <row r="65" spans="7:14" x14ac:dyDescent="0.25">
      <c r="G65">
        <v>0.64</v>
      </c>
      <c r="H65">
        <f t="shared" si="0"/>
        <v>3.6784281600000002</v>
      </c>
      <c r="I65">
        <v>-0.64</v>
      </c>
      <c r="J65">
        <f t="shared" si="1"/>
        <v>2.9227161599999998</v>
      </c>
      <c r="K65">
        <v>6.3</v>
      </c>
      <c r="L65">
        <f t="shared" si="2"/>
        <v>1059.7190999999998</v>
      </c>
      <c r="N65">
        <v>63</v>
      </c>
    </row>
    <row r="66" spans="7:14" x14ac:dyDescent="0.25">
      <c r="G66">
        <v>0.65</v>
      </c>
      <c r="H66">
        <f t="shared" si="0"/>
        <v>3.5963812499999994</v>
      </c>
      <c r="I66">
        <v>-0.65</v>
      </c>
      <c r="J66">
        <f t="shared" si="1"/>
        <v>2.8456312499999998</v>
      </c>
      <c r="K66">
        <v>6.4</v>
      </c>
      <c r="L66">
        <f t="shared" si="2"/>
        <v>1141.2576000000008</v>
      </c>
      <c r="N66">
        <v>64</v>
      </c>
    </row>
    <row r="67" spans="7:14" x14ac:dyDescent="0.25">
      <c r="G67">
        <v>0.66</v>
      </c>
      <c r="H67">
        <f t="shared" ref="H67:H101" si="3">G67^4-G67^3-7*G67^2+G67+6</f>
        <v>3.51305136</v>
      </c>
      <c r="I67">
        <v>-0.66</v>
      </c>
      <c r="J67">
        <f t="shared" ref="J67:J101" si="4">I67^4-I67^3-7*I67^2+I67+6</f>
        <v>2.7680433599999996</v>
      </c>
      <c r="K67">
        <v>6.5</v>
      </c>
      <c r="L67">
        <f t="shared" ref="L67:L101" si="5">K67^4-K67^3-7*K67^2+K67+6</f>
        <v>1227.1875</v>
      </c>
      <c r="N67">
        <v>65</v>
      </c>
    </row>
    <row r="68" spans="7:14" x14ac:dyDescent="0.25">
      <c r="G68">
        <v>0.67</v>
      </c>
      <c r="H68">
        <f t="shared" si="3"/>
        <v>3.4284482099999996</v>
      </c>
      <c r="I68">
        <v>-0.67</v>
      </c>
      <c r="J68">
        <f t="shared" si="4"/>
        <v>2.6899742099999999</v>
      </c>
      <c r="K68">
        <v>6.6</v>
      </c>
      <c r="L68">
        <f t="shared" si="5"/>
        <v>1317.6575999999995</v>
      </c>
      <c r="N68">
        <v>66</v>
      </c>
    </row>
    <row r="69" spans="7:14" x14ac:dyDescent="0.25">
      <c r="G69">
        <v>0.68</v>
      </c>
      <c r="H69">
        <f t="shared" si="3"/>
        <v>3.3425817599999994</v>
      </c>
      <c r="I69">
        <v>-0.68</v>
      </c>
      <c r="J69">
        <f t="shared" si="4"/>
        <v>2.6114457599999992</v>
      </c>
      <c r="K69">
        <v>6.7</v>
      </c>
      <c r="L69">
        <f t="shared" si="5"/>
        <v>1412.8190999999999</v>
      </c>
      <c r="N69">
        <v>67</v>
      </c>
    </row>
    <row r="70" spans="7:14" x14ac:dyDescent="0.25">
      <c r="G70">
        <v>0.69</v>
      </c>
      <c r="H70">
        <f t="shared" si="3"/>
        <v>3.2554622100000006</v>
      </c>
      <c r="I70">
        <v>-0.69</v>
      </c>
      <c r="J70">
        <f t="shared" si="4"/>
        <v>2.5324802100000006</v>
      </c>
      <c r="K70">
        <v>6.8</v>
      </c>
      <c r="L70">
        <f t="shared" si="5"/>
        <v>1512.8255999999994</v>
      </c>
      <c r="N70">
        <v>68</v>
      </c>
    </row>
    <row r="71" spans="7:14" x14ac:dyDescent="0.25">
      <c r="G71">
        <v>0.7</v>
      </c>
      <c r="H71">
        <f t="shared" si="3"/>
        <v>3.1671000000000005</v>
      </c>
      <c r="I71">
        <v>-0.7</v>
      </c>
      <c r="J71">
        <f t="shared" si="4"/>
        <v>2.4531000000000001</v>
      </c>
      <c r="K71">
        <v>6.9</v>
      </c>
      <c r="L71">
        <f t="shared" si="5"/>
        <v>1617.8331000000007</v>
      </c>
      <c r="N71">
        <v>69</v>
      </c>
    </row>
    <row r="72" spans="7:14" x14ac:dyDescent="0.25">
      <c r="G72">
        <v>0.71</v>
      </c>
      <c r="H72">
        <f t="shared" si="3"/>
        <v>3.0775058100000003</v>
      </c>
      <c r="I72">
        <v>-0.71</v>
      </c>
      <c r="J72">
        <f t="shared" si="4"/>
        <v>2.3733278100000001</v>
      </c>
      <c r="K72">
        <v>7</v>
      </c>
      <c r="L72">
        <f t="shared" si="5"/>
        <v>1728</v>
      </c>
      <c r="N72">
        <v>70</v>
      </c>
    </row>
    <row r="73" spans="7:14" x14ac:dyDescent="0.25">
      <c r="G73">
        <v>0.72</v>
      </c>
      <c r="H73">
        <f t="shared" si="3"/>
        <v>2.9866905599999996</v>
      </c>
      <c r="I73">
        <v>-0.72</v>
      </c>
      <c r="J73">
        <f t="shared" si="4"/>
        <v>2.2931865599999997</v>
      </c>
      <c r="K73">
        <v>7.1</v>
      </c>
      <c r="L73">
        <f t="shared" si="5"/>
        <v>1843.4870999999998</v>
      </c>
      <c r="N73">
        <v>71</v>
      </c>
    </row>
    <row r="74" spans="7:14" x14ac:dyDescent="0.25">
      <c r="G74">
        <v>0.73</v>
      </c>
      <c r="H74">
        <f t="shared" si="3"/>
        <v>2.8946654100000004</v>
      </c>
      <c r="I74">
        <v>-0.73</v>
      </c>
      <c r="J74">
        <f t="shared" si="4"/>
        <v>2.2126994100000004</v>
      </c>
      <c r="K74">
        <v>7.2</v>
      </c>
      <c r="L74">
        <f t="shared" si="5"/>
        <v>1964.4576000000004</v>
      </c>
      <c r="N74">
        <v>72</v>
      </c>
    </row>
    <row r="75" spans="7:14" x14ac:dyDescent="0.25">
      <c r="G75">
        <v>0.74</v>
      </c>
      <c r="H75">
        <f t="shared" si="3"/>
        <v>2.8014417600000003</v>
      </c>
      <c r="I75">
        <v>-0.74</v>
      </c>
      <c r="J75">
        <f t="shared" si="4"/>
        <v>2.13188976</v>
      </c>
      <c r="K75">
        <v>7.3</v>
      </c>
      <c r="L75">
        <f t="shared" si="5"/>
        <v>2091.0771000000004</v>
      </c>
      <c r="N75">
        <v>73</v>
      </c>
    </row>
    <row r="76" spans="7:14" x14ac:dyDescent="0.25">
      <c r="G76">
        <v>0.75</v>
      </c>
      <c r="H76">
        <f t="shared" si="3"/>
        <v>2.70703125</v>
      </c>
      <c r="I76">
        <v>-0.75</v>
      </c>
      <c r="J76">
        <f t="shared" si="4"/>
        <v>2.05078125</v>
      </c>
      <c r="K76">
        <v>7.4</v>
      </c>
      <c r="L76">
        <f t="shared" si="5"/>
        <v>2223.5136000000002</v>
      </c>
      <c r="N76">
        <v>74</v>
      </c>
    </row>
    <row r="77" spans="7:14" x14ac:dyDescent="0.25">
      <c r="G77">
        <v>0.76</v>
      </c>
      <c r="H77">
        <f t="shared" si="3"/>
        <v>2.6114457600000005</v>
      </c>
      <c r="I77">
        <v>-0.76</v>
      </c>
      <c r="J77">
        <f t="shared" si="4"/>
        <v>1.9693977600000006</v>
      </c>
      <c r="K77">
        <v>7.5</v>
      </c>
      <c r="L77">
        <f t="shared" si="5"/>
        <v>2361.9375</v>
      </c>
      <c r="N77">
        <v>75</v>
      </c>
    </row>
    <row r="78" spans="7:14" x14ac:dyDescent="0.25">
      <c r="G78">
        <v>0.77</v>
      </c>
      <c r="H78">
        <f t="shared" si="3"/>
        <v>2.5146974100000006</v>
      </c>
      <c r="I78">
        <v>-0.77</v>
      </c>
      <c r="J78">
        <f t="shared" si="4"/>
        <v>1.8877634099999998</v>
      </c>
      <c r="K78">
        <v>7.6</v>
      </c>
      <c r="L78">
        <f t="shared" si="5"/>
        <v>2506.5215999999996</v>
      </c>
      <c r="N78">
        <v>76</v>
      </c>
    </row>
    <row r="79" spans="7:14" x14ac:dyDescent="0.25">
      <c r="G79">
        <v>0.78</v>
      </c>
      <c r="H79">
        <f t="shared" si="3"/>
        <v>2.4167985599999993</v>
      </c>
      <c r="I79">
        <v>-0.78</v>
      </c>
      <c r="J79">
        <f t="shared" si="4"/>
        <v>1.8059025599999989</v>
      </c>
      <c r="K79">
        <v>7.7</v>
      </c>
      <c r="L79">
        <f t="shared" si="5"/>
        <v>2657.4411000000005</v>
      </c>
      <c r="N79">
        <v>77</v>
      </c>
    </row>
    <row r="80" spans="7:14" x14ac:dyDescent="0.25">
      <c r="G80">
        <v>0.79</v>
      </c>
      <c r="H80">
        <f t="shared" si="3"/>
        <v>2.3177618099999995</v>
      </c>
      <c r="I80">
        <v>-0.79</v>
      </c>
      <c r="J80">
        <f t="shared" si="4"/>
        <v>1.7238398099999994</v>
      </c>
      <c r="K80">
        <v>7.8</v>
      </c>
      <c r="L80">
        <f t="shared" si="5"/>
        <v>2814.8735999999994</v>
      </c>
      <c r="N80">
        <v>78</v>
      </c>
    </row>
    <row r="81" spans="7:14" x14ac:dyDescent="0.25">
      <c r="G81">
        <v>0.8</v>
      </c>
      <c r="H81">
        <f t="shared" si="3"/>
        <v>2.2175999999999991</v>
      </c>
      <c r="I81">
        <v>-0.8</v>
      </c>
      <c r="J81">
        <f t="shared" si="4"/>
        <v>1.6415999999999995</v>
      </c>
      <c r="K81">
        <v>7.9</v>
      </c>
      <c r="L81">
        <f t="shared" si="5"/>
        <v>2978.9991000000005</v>
      </c>
      <c r="N81">
        <v>79</v>
      </c>
    </row>
    <row r="82" spans="7:14" x14ac:dyDescent="0.25">
      <c r="G82">
        <v>0.81</v>
      </c>
      <c r="H82">
        <f t="shared" si="3"/>
        <v>2.1163262099999991</v>
      </c>
      <c r="I82">
        <v>-0.81</v>
      </c>
      <c r="J82">
        <f t="shared" si="4"/>
        <v>1.5592082099999995</v>
      </c>
      <c r="K82">
        <v>8</v>
      </c>
      <c r="L82">
        <f t="shared" si="5"/>
        <v>3150</v>
      </c>
      <c r="N82">
        <v>80</v>
      </c>
    </row>
    <row r="83" spans="7:14" x14ac:dyDescent="0.25">
      <c r="G83">
        <v>0.82</v>
      </c>
      <c r="H83">
        <f t="shared" si="3"/>
        <v>2.0139537600000001</v>
      </c>
      <c r="I83">
        <v>-0.82</v>
      </c>
      <c r="J83">
        <f t="shared" si="4"/>
        <v>1.4766897600000002</v>
      </c>
      <c r="K83">
        <v>8.1</v>
      </c>
      <c r="L83">
        <f t="shared" si="5"/>
        <v>3328.0610999999999</v>
      </c>
      <c r="N83">
        <v>81</v>
      </c>
    </row>
    <row r="84" spans="7:14" x14ac:dyDescent="0.25">
      <c r="G84">
        <v>0.83</v>
      </c>
      <c r="H84">
        <f t="shared" si="3"/>
        <v>1.9104962100000007</v>
      </c>
      <c r="I84">
        <v>-0.83</v>
      </c>
      <c r="J84">
        <f t="shared" si="4"/>
        <v>1.3940702100000006</v>
      </c>
      <c r="K84">
        <v>8.1999999999999993</v>
      </c>
      <c r="L84">
        <f t="shared" si="5"/>
        <v>3513.3695999999991</v>
      </c>
      <c r="N84">
        <v>82</v>
      </c>
    </row>
    <row r="85" spans="7:14" x14ac:dyDescent="0.25">
      <c r="G85">
        <v>0.84</v>
      </c>
      <c r="H85">
        <f t="shared" si="3"/>
        <v>1.8059673600000004</v>
      </c>
      <c r="I85">
        <v>-0.84</v>
      </c>
      <c r="J85">
        <f t="shared" si="4"/>
        <v>1.3113753600000004</v>
      </c>
      <c r="K85">
        <v>8.3000000000000007</v>
      </c>
      <c r="L85">
        <f t="shared" si="5"/>
        <v>3706.1151000000023</v>
      </c>
      <c r="N85">
        <v>83</v>
      </c>
    </row>
    <row r="86" spans="7:14" x14ac:dyDescent="0.25">
      <c r="G86">
        <v>0.85</v>
      </c>
      <c r="H86">
        <f t="shared" si="3"/>
        <v>1.7003812500000004</v>
      </c>
      <c r="I86">
        <v>-0.85</v>
      </c>
      <c r="J86">
        <f t="shared" si="4"/>
        <v>1.2286312500000012</v>
      </c>
      <c r="K86">
        <v>8.4</v>
      </c>
      <c r="L86">
        <f t="shared" si="5"/>
        <v>3906.4896000000003</v>
      </c>
      <c r="N86">
        <v>84</v>
      </c>
    </row>
    <row r="87" spans="7:14" x14ac:dyDescent="0.25">
      <c r="G87">
        <v>0.86</v>
      </c>
      <c r="H87">
        <f t="shared" si="3"/>
        <v>1.5937521600000011</v>
      </c>
      <c r="I87">
        <v>-0.86</v>
      </c>
      <c r="J87">
        <f t="shared" si="4"/>
        <v>1.1458641600000004</v>
      </c>
      <c r="K87">
        <v>8.5</v>
      </c>
      <c r="L87">
        <f t="shared" si="5"/>
        <v>4114.6875</v>
      </c>
      <c r="N87">
        <v>85</v>
      </c>
    </row>
    <row r="88" spans="7:14" x14ac:dyDescent="0.25">
      <c r="G88">
        <v>0.87</v>
      </c>
      <c r="H88">
        <f t="shared" si="3"/>
        <v>1.4860946099999994</v>
      </c>
      <c r="I88">
        <v>-0.87</v>
      </c>
      <c r="J88">
        <f t="shared" si="4"/>
        <v>1.0631006100000002</v>
      </c>
      <c r="K88">
        <v>8.6</v>
      </c>
      <c r="L88">
        <f t="shared" si="5"/>
        <v>4330.9056</v>
      </c>
      <c r="N88">
        <v>86</v>
      </c>
    </row>
    <row r="89" spans="7:14" x14ac:dyDescent="0.25">
      <c r="G89">
        <v>0.88</v>
      </c>
      <c r="H89">
        <f t="shared" si="3"/>
        <v>1.3774233599999999</v>
      </c>
      <c r="I89">
        <v>-0.88</v>
      </c>
      <c r="J89">
        <f t="shared" si="4"/>
        <v>0.9803673599999998</v>
      </c>
      <c r="K89">
        <v>8.6999999999999993</v>
      </c>
      <c r="L89">
        <f t="shared" si="5"/>
        <v>4555.3430999999973</v>
      </c>
      <c r="N89">
        <v>87</v>
      </c>
    </row>
    <row r="90" spans="7:14" x14ac:dyDescent="0.25">
      <c r="G90">
        <v>0.89</v>
      </c>
      <c r="H90">
        <f t="shared" si="3"/>
        <v>1.2677534099999992</v>
      </c>
      <c r="I90">
        <v>-0.89</v>
      </c>
      <c r="J90">
        <f t="shared" si="4"/>
        <v>0.8976914099999993</v>
      </c>
      <c r="K90">
        <v>8.8000000000000007</v>
      </c>
      <c r="L90">
        <f t="shared" si="5"/>
        <v>4788.2016000000012</v>
      </c>
      <c r="N90">
        <v>88</v>
      </c>
    </row>
    <row r="91" spans="7:14" x14ac:dyDescent="0.25">
      <c r="G91">
        <v>0.9</v>
      </c>
      <c r="H91">
        <f t="shared" si="3"/>
        <v>1.1571000000000007</v>
      </c>
      <c r="I91">
        <v>-0.9</v>
      </c>
      <c r="J91">
        <f t="shared" si="4"/>
        <v>0.81510000000000016</v>
      </c>
      <c r="K91">
        <v>8.9</v>
      </c>
      <c r="L91">
        <f t="shared" si="5"/>
        <v>5029.6851000000006</v>
      </c>
      <c r="N91">
        <v>89</v>
      </c>
    </row>
    <row r="92" spans="7:14" x14ac:dyDescent="0.25">
      <c r="G92">
        <v>0.91</v>
      </c>
      <c r="H92">
        <f t="shared" si="3"/>
        <v>1.04547861</v>
      </c>
      <c r="I92">
        <v>-0.91</v>
      </c>
      <c r="J92">
        <f t="shared" si="4"/>
        <v>0.73262060999999967</v>
      </c>
      <c r="K92">
        <v>9</v>
      </c>
      <c r="L92">
        <f t="shared" si="5"/>
        <v>5280</v>
      </c>
      <c r="N92">
        <v>90</v>
      </c>
    </row>
    <row r="93" spans="7:14" x14ac:dyDescent="0.25">
      <c r="G93">
        <v>0.92</v>
      </c>
      <c r="H93">
        <f t="shared" si="3"/>
        <v>0.93290496000000012</v>
      </c>
      <c r="I93">
        <v>-0.92</v>
      </c>
      <c r="J93">
        <f t="shared" si="4"/>
        <v>0.65028095999999991</v>
      </c>
      <c r="K93">
        <v>9.1</v>
      </c>
      <c r="L93">
        <f t="shared" si="5"/>
        <v>5539.3550999999989</v>
      </c>
      <c r="N93">
        <v>91</v>
      </c>
    </row>
    <row r="94" spans="7:14" x14ac:dyDescent="0.25">
      <c r="G94">
        <v>0.93</v>
      </c>
      <c r="H94">
        <f t="shared" si="3"/>
        <v>0.81939500999999915</v>
      </c>
      <c r="I94">
        <v>-0.93</v>
      </c>
      <c r="J94">
        <f t="shared" si="4"/>
        <v>0.56810901000000058</v>
      </c>
      <c r="K94">
        <v>9.1999999999999993</v>
      </c>
      <c r="L94">
        <f t="shared" si="5"/>
        <v>5807.9615999999978</v>
      </c>
      <c r="N94">
        <v>92</v>
      </c>
    </row>
    <row r="95" spans="7:14" x14ac:dyDescent="0.25">
      <c r="G95">
        <v>0.94</v>
      </c>
      <c r="H95">
        <f t="shared" si="3"/>
        <v>0.70496495999999986</v>
      </c>
      <c r="I95">
        <v>-0.94</v>
      </c>
      <c r="J95">
        <f t="shared" si="4"/>
        <v>0.48613296000000084</v>
      </c>
      <c r="K95">
        <v>9.3000000000000007</v>
      </c>
      <c r="L95">
        <f t="shared" si="5"/>
        <v>6086.0331000000015</v>
      </c>
      <c r="N95">
        <v>93</v>
      </c>
    </row>
    <row r="96" spans="7:14" x14ac:dyDescent="0.25">
      <c r="G96">
        <v>0.95</v>
      </c>
      <c r="H96">
        <f t="shared" si="3"/>
        <v>0.58963125000000005</v>
      </c>
      <c r="I96">
        <v>-0.95</v>
      </c>
      <c r="J96">
        <f t="shared" si="4"/>
        <v>0.40438124999999925</v>
      </c>
      <c r="K96">
        <v>9.4</v>
      </c>
      <c r="L96">
        <f t="shared" si="5"/>
        <v>6373.785600000002</v>
      </c>
      <c r="N96">
        <v>94</v>
      </c>
    </row>
    <row r="97" spans="7:14" x14ac:dyDescent="0.25">
      <c r="G97">
        <v>0.96</v>
      </c>
      <c r="H97">
        <f t="shared" si="3"/>
        <v>0.47341055999999959</v>
      </c>
      <c r="I97">
        <v>-0.96</v>
      </c>
      <c r="J97">
        <f t="shared" si="4"/>
        <v>0.32288256000000004</v>
      </c>
      <c r="K97">
        <v>9.5</v>
      </c>
      <c r="L97">
        <f t="shared" si="5"/>
        <v>6671.4375</v>
      </c>
      <c r="N97">
        <v>95</v>
      </c>
    </row>
    <row r="98" spans="7:14" x14ac:dyDescent="0.25">
      <c r="G98">
        <v>0.97</v>
      </c>
      <c r="H98">
        <f t="shared" si="3"/>
        <v>0.35631981000000046</v>
      </c>
      <c r="I98">
        <v>-0.97</v>
      </c>
      <c r="J98">
        <f t="shared" si="4"/>
        <v>0.24166581000000065</v>
      </c>
      <c r="K98">
        <v>9.6</v>
      </c>
      <c r="L98">
        <f t="shared" si="5"/>
        <v>6979.2096000000001</v>
      </c>
      <c r="N98">
        <v>96</v>
      </c>
    </row>
    <row r="99" spans="7:14" x14ac:dyDescent="0.25">
      <c r="G99">
        <v>0.98</v>
      </c>
      <c r="H99">
        <f t="shared" si="3"/>
        <v>0.23837616000000139</v>
      </c>
      <c r="I99">
        <v>-0.98</v>
      </c>
      <c r="J99">
        <f t="shared" si="4"/>
        <v>0.1607601600000006</v>
      </c>
      <c r="K99">
        <v>9.6999999999999993</v>
      </c>
      <c r="L99">
        <f t="shared" si="5"/>
        <v>7297.3250999999973</v>
      </c>
      <c r="N99">
        <v>97</v>
      </c>
    </row>
    <row r="100" spans="7:14" x14ac:dyDescent="0.25">
      <c r="G100">
        <v>0.99</v>
      </c>
      <c r="H100">
        <f t="shared" si="3"/>
        <v>0.11959701000000056</v>
      </c>
      <c r="I100">
        <v>-0.99</v>
      </c>
      <c r="J100">
        <f t="shared" si="4"/>
        <v>8.0195010000000622E-2</v>
      </c>
      <c r="K100">
        <v>9.8000000000000007</v>
      </c>
      <c r="L100">
        <f t="shared" si="5"/>
        <v>7626.0096000000021</v>
      </c>
      <c r="N100">
        <v>98</v>
      </c>
    </row>
    <row r="101" spans="7:14" x14ac:dyDescent="0.25">
      <c r="G101">
        <v>1</v>
      </c>
      <c r="H101">
        <f t="shared" si="3"/>
        <v>0</v>
      </c>
      <c r="I101">
        <v>-1</v>
      </c>
      <c r="J101">
        <f t="shared" si="4"/>
        <v>0</v>
      </c>
      <c r="K101">
        <v>9.9</v>
      </c>
      <c r="L101">
        <f t="shared" si="5"/>
        <v>7965.4910999999993</v>
      </c>
      <c r="N101">
        <v>99</v>
      </c>
    </row>
  </sheetData>
  <mergeCells count="2">
    <mergeCell ref="A1:B1"/>
    <mergeCell ref="D1:E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7"/>
  <sheetViews>
    <sheetView workbookViewId="0">
      <selection activeCell="D16" sqref="D16"/>
    </sheetView>
  </sheetViews>
  <sheetFormatPr defaultRowHeight="15" x14ac:dyDescent="0.25"/>
  <sheetData>
    <row r="1" spans="1:20" x14ac:dyDescent="0.25">
      <c r="A1" s="14" t="s">
        <v>0</v>
      </c>
      <c r="B1" s="14"/>
      <c r="D1" s="14" t="s">
        <v>5</v>
      </c>
      <c r="E1" s="14"/>
    </row>
    <row r="2" spans="1:20" x14ac:dyDescent="0.25">
      <c r="A2" t="s">
        <v>14</v>
      </c>
      <c r="B2">
        <v>1</v>
      </c>
      <c r="C2" t="s">
        <v>2</v>
      </c>
      <c r="D2" t="s">
        <v>14</v>
      </c>
      <c r="E2" s="2">
        <v>0.68286868562851322</v>
      </c>
      <c r="F2" t="s">
        <v>2</v>
      </c>
    </row>
    <row r="3" spans="1:20" x14ac:dyDescent="0.25">
      <c r="A3" t="s">
        <v>15</v>
      </c>
      <c r="B3">
        <v>1</v>
      </c>
      <c r="C3" t="s">
        <v>2</v>
      </c>
      <c r="D3" t="s">
        <v>15</v>
      </c>
      <c r="E3" s="2">
        <v>1.3652296980558056</v>
      </c>
      <c r="F3" t="s">
        <v>2</v>
      </c>
    </row>
    <row r="4" spans="1:20" x14ac:dyDescent="0.25">
      <c r="A4" t="s">
        <v>16</v>
      </c>
      <c r="B4" s="2">
        <f>2*PI()*B2*(B2+B3)</f>
        <v>12.566370614359172</v>
      </c>
      <c r="C4" t="s">
        <v>18</v>
      </c>
      <c r="D4" t="s">
        <v>16</v>
      </c>
      <c r="E4">
        <f>2*PI()*E2*(E2+E3)</f>
        <v>8.7875514522779117</v>
      </c>
      <c r="F4" t="s">
        <v>18</v>
      </c>
      <c r="I4" s="14"/>
      <c r="J4" s="14"/>
      <c r="K4" s="14"/>
      <c r="O4" s="14"/>
      <c r="P4" s="14"/>
      <c r="Q4" s="14"/>
    </row>
    <row r="5" spans="1:20" x14ac:dyDescent="0.25">
      <c r="A5" t="s">
        <v>17</v>
      </c>
      <c r="B5" s="2">
        <f>PI()*B2^2*B3</f>
        <v>3.1415926535897931</v>
      </c>
      <c r="C5" t="s">
        <v>19</v>
      </c>
      <c r="D5" t="s">
        <v>17</v>
      </c>
      <c r="E5">
        <f>PI()*E2^2*E3</f>
        <v>1.99999999724779</v>
      </c>
      <c r="F5" t="s">
        <v>19</v>
      </c>
      <c r="I5" s="14"/>
      <c r="J5" s="14"/>
      <c r="K5" s="14"/>
      <c r="O5" s="14"/>
      <c r="P5" s="14"/>
      <c r="Q5" s="14"/>
    </row>
    <row r="6" spans="1:20" x14ac:dyDescent="0.25">
      <c r="I6" s="14"/>
      <c r="J6" s="14"/>
      <c r="K6" s="14"/>
      <c r="O6" s="14"/>
      <c r="P6" s="14"/>
      <c r="Q6" s="14"/>
    </row>
    <row r="7" spans="1:20" x14ac:dyDescent="0.25">
      <c r="A7" t="s">
        <v>20</v>
      </c>
      <c r="B7" t="s">
        <v>19</v>
      </c>
      <c r="I7" s="14"/>
      <c r="J7" s="14"/>
      <c r="K7" s="14"/>
      <c r="O7" s="14"/>
      <c r="P7" s="14"/>
      <c r="Q7" s="14"/>
    </row>
    <row r="8" spans="1:20" x14ac:dyDescent="0.25">
      <c r="A8">
        <v>2000</v>
      </c>
      <c r="B8">
        <f>A8/1000</f>
        <v>2</v>
      </c>
      <c r="I8" s="14"/>
      <c r="J8" s="14"/>
      <c r="K8" s="14"/>
      <c r="O8" s="14"/>
      <c r="P8" s="14"/>
      <c r="Q8" s="14"/>
    </row>
    <row r="9" spans="1:20" x14ac:dyDescent="0.25">
      <c r="I9" s="14"/>
      <c r="J9" s="14"/>
      <c r="K9" s="14"/>
      <c r="O9" s="14"/>
      <c r="P9" s="14"/>
      <c r="Q9" s="14"/>
    </row>
    <row r="10" spans="1:20" x14ac:dyDescent="0.25">
      <c r="I10" s="14"/>
      <c r="J10" s="14"/>
      <c r="K10" s="14"/>
      <c r="O10" s="14"/>
      <c r="P10" s="14"/>
      <c r="Q10" s="14"/>
    </row>
    <row r="11" spans="1:20" x14ac:dyDescent="0.25">
      <c r="I11" s="14"/>
      <c r="J11" s="14"/>
      <c r="K11" s="14"/>
      <c r="O11" s="14"/>
      <c r="P11" s="14"/>
      <c r="Q11" s="14"/>
    </row>
    <row r="16" spans="1:20" x14ac:dyDescent="0.25">
      <c r="F16" s="14"/>
      <c r="G16" s="14"/>
      <c r="S16" s="14"/>
      <c r="T16" s="14"/>
    </row>
    <row r="17" spans="6:20" x14ac:dyDescent="0.25">
      <c r="F17" s="14"/>
      <c r="G17" s="14"/>
      <c r="S17" s="14"/>
      <c r="T17" s="14"/>
    </row>
    <row r="18" spans="6:20" x14ac:dyDescent="0.25">
      <c r="F18" s="14"/>
      <c r="G18" s="14"/>
      <c r="S18" s="14"/>
      <c r="T18" s="14"/>
    </row>
    <row r="19" spans="6:20" x14ac:dyDescent="0.25">
      <c r="F19" s="14"/>
      <c r="G19" s="14"/>
      <c r="S19" s="14"/>
      <c r="T19" s="14"/>
    </row>
    <row r="20" spans="6:20" x14ac:dyDescent="0.25">
      <c r="H20" s="14"/>
      <c r="I20" s="14"/>
      <c r="Q20" s="14"/>
      <c r="R20" s="14"/>
    </row>
    <row r="21" spans="6:20" x14ac:dyDescent="0.25">
      <c r="H21" s="14"/>
      <c r="I21" s="14"/>
      <c r="Q21" s="14"/>
      <c r="R21" s="14"/>
    </row>
    <row r="22" spans="6:20" x14ac:dyDescent="0.25">
      <c r="H22" s="14"/>
      <c r="I22" s="14"/>
      <c r="Q22" s="14"/>
      <c r="R22" s="14"/>
    </row>
    <row r="23" spans="6:20" x14ac:dyDescent="0.25">
      <c r="H23" s="14"/>
      <c r="I23" s="14"/>
      <c r="Q23" s="14"/>
      <c r="R23" s="14"/>
    </row>
    <row r="24" spans="6:20" x14ac:dyDescent="0.25">
      <c r="J24" s="14"/>
      <c r="K24" s="14"/>
      <c r="L24" s="14"/>
      <c r="M24" s="14"/>
      <c r="N24" s="14"/>
      <c r="O24" s="14"/>
      <c r="P24" s="14"/>
    </row>
    <row r="25" spans="6:20" x14ac:dyDescent="0.25">
      <c r="J25" s="14"/>
      <c r="K25" s="14"/>
      <c r="L25" s="14"/>
      <c r="M25" s="14"/>
      <c r="N25" s="14"/>
      <c r="O25" s="14"/>
      <c r="P25" s="14"/>
    </row>
    <row r="26" spans="6:20" x14ac:dyDescent="0.25">
      <c r="J26" s="14"/>
      <c r="K26" s="14"/>
      <c r="L26" s="14"/>
      <c r="M26" s="14"/>
      <c r="N26" s="14"/>
      <c r="O26" s="14"/>
      <c r="P26" s="14"/>
    </row>
    <row r="27" spans="6:20" x14ac:dyDescent="0.25">
      <c r="J27" s="14"/>
      <c r="K27" s="14"/>
      <c r="L27" s="14"/>
      <c r="M27" s="14"/>
      <c r="N27" s="14"/>
      <c r="O27" s="14"/>
      <c r="P27" s="14"/>
    </row>
  </sheetData>
  <mergeCells count="9">
    <mergeCell ref="H20:I23"/>
    <mergeCell ref="Q20:R23"/>
    <mergeCell ref="S16:T19"/>
    <mergeCell ref="J24:P27"/>
    <mergeCell ref="A1:B1"/>
    <mergeCell ref="D1:E1"/>
    <mergeCell ref="I4:K11"/>
    <mergeCell ref="O4:Q11"/>
    <mergeCell ref="F16:G1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E17" sqref="E17"/>
    </sheetView>
  </sheetViews>
  <sheetFormatPr defaultRowHeight="15" x14ac:dyDescent="0.25"/>
  <cols>
    <col min="2" max="2" width="12" bestFit="1" customWidth="1"/>
    <col min="4" max="4" width="12" bestFit="1" customWidth="1"/>
  </cols>
  <sheetData>
    <row r="1" spans="1:10" x14ac:dyDescent="0.25">
      <c r="A1" s="14" t="s">
        <v>0</v>
      </c>
      <c r="B1" s="14"/>
      <c r="G1" s="14" t="s">
        <v>5</v>
      </c>
      <c r="H1" s="14"/>
    </row>
    <row r="2" spans="1:10" x14ac:dyDescent="0.25">
      <c r="A2" t="s">
        <v>42</v>
      </c>
      <c r="B2">
        <v>100</v>
      </c>
      <c r="C2" t="s">
        <v>8</v>
      </c>
      <c r="D2">
        <v>100</v>
      </c>
      <c r="E2" t="s">
        <v>8</v>
      </c>
      <c r="G2" t="s">
        <v>42</v>
      </c>
      <c r="H2">
        <v>100</v>
      </c>
      <c r="I2" t="s">
        <v>8</v>
      </c>
      <c r="J2">
        <f>1/1000</f>
        <v>1E-3</v>
      </c>
    </row>
    <row r="3" spans="1:10" x14ac:dyDescent="0.25">
      <c r="A3" t="s">
        <v>43</v>
      </c>
      <c r="B3">
        <v>3</v>
      </c>
      <c r="C3" t="s">
        <v>49</v>
      </c>
      <c r="D3">
        <f>CONVERT(3,"ft","m")</f>
        <v>0.91439999999999999</v>
      </c>
      <c r="E3" t="s">
        <v>2</v>
      </c>
      <c r="G3" t="s">
        <v>43</v>
      </c>
      <c r="H3">
        <v>0.91439999999999999</v>
      </c>
      <c r="I3" t="s">
        <v>2</v>
      </c>
    </row>
    <row r="4" spans="1:10" x14ac:dyDescent="0.25">
      <c r="A4" t="s">
        <v>44</v>
      </c>
      <c r="B4">
        <f>30*10^6</f>
        <v>30000000</v>
      </c>
      <c r="C4" t="s">
        <v>52</v>
      </c>
      <c r="D4">
        <f>CONVERT(30*10^6,"psi","Pa")</f>
        <v>206842718795.05084</v>
      </c>
      <c r="E4" t="s">
        <v>48</v>
      </c>
      <c r="G4" t="s">
        <v>44</v>
      </c>
      <c r="H4" s="13">
        <v>206000000000</v>
      </c>
      <c r="I4" t="s">
        <v>48</v>
      </c>
    </row>
    <row r="5" spans="1:10" x14ac:dyDescent="0.25">
      <c r="A5" t="s">
        <v>45</v>
      </c>
      <c r="B5">
        <v>1</v>
      </c>
      <c r="C5" t="s">
        <v>51</v>
      </c>
      <c r="D5">
        <f>CONVERT(1,"in","m")</f>
        <v>2.5399999999999999E-2</v>
      </c>
      <c r="E5" t="s">
        <v>2</v>
      </c>
      <c r="G5" t="s">
        <v>45</v>
      </c>
      <c r="H5">
        <v>2.5399999999999999E-2</v>
      </c>
      <c r="I5" t="s">
        <v>2</v>
      </c>
    </row>
    <row r="6" spans="1:10" x14ac:dyDescent="0.25">
      <c r="A6" t="s">
        <v>50</v>
      </c>
      <c r="B6">
        <v>2</v>
      </c>
      <c r="C6" t="s">
        <v>51</v>
      </c>
      <c r="D6">
        <f>CONVERT(2,"in","m")</f>
        <v>5.0799999999999998E-2</v>
      </c>
      <c r="E6" t="s">
        <v>2</v>
      </c>
      <c r="G6" t="s">
        <v>50</v>
      </c>
      <c r="H6" s="2">
        <v>3.3246658157131619E-2</v>
      </c>
      <c r="I6" t="s">
        <v>2</v>
      </c>
    </row>
    <row r="7" spans="1:10" x14ac:dyDescent="0.25">
      <c r="A7" t="s">
        <v>46</v>
      </c>
      <c r="D7">
        <f>(D5*D6^3)/12</f>
        <v>2.7748761706666664E-7</v>
      </c>
      <c r="E7" t="s">
        <v>53</v>
      </c>
      <c r="G7" t="s">
        <v>46</v>
      </c>
      <c r="H7">
        <f>(H5*H6^3)/12</f>
        <v>7.7785108993211352E-8</v>
      </c>
      <c r="I7" t="s">
        <v>53</v>
      </c>
    </row>
    <row r="8" spans="1:10" x14ac:dyDescent="0.25">
      <c r="A8" t="s">
        <v>47</v>
      </c>
      <c r="D8" s="2">
        <f>(D2*D3^3)/(3*D4*D7)</f>
        <v>4.4402104275201055E-4</v>
      </c>
      <c r="E8" t="s">
        <v>2</v>
      </c>
      <c r="G8" t="s">
        <v>47</v>
      </c>
      <c r="H8">
        <f>(H2*H3^3)/(3*H4*H7)</f>
        <v>1.590463520792395E-3</v>
      </c>
      <c r="I8" t="s">
        <v>2</v>
      </c>
    </row>
  </sheetData>
  <mergeCells count="2">
    <mergeCell ref="A1:B1"/>
    <mergeCell ref="G1:H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E19" sqref="E19"/>
    </sheetView>
  </sheetViews>
  <sheetFormatPr defaultRowHeight="15" x14ac:dyDescent="0.25"/>
  <cols>
    <col min="1" max="1" width="11" customWidth="1"/>
    <col min="2" max="2" width="11.7109375" bestFit="1" customWidth="1"/>
    <col min="4" max="4" width="17.5703125" customWidth="1"/>
    <col min="5" max="5" width="14.140625" customWidth="1"/>
  </cols>
  <sheetData>
    <row r="1" spans="1:5" x14ac:dyDescent="0.25">
      <c r="A1" s="5" t="s">
        <v>64</v>
      </c>
      <c r="B1" s="6" t="s">
        <v>65</v>
      </c>
      <c r="D1" t="s">
        <v>66</v>
      </c>
      <c r="E1" t="s">
        <v>67</v>
      </c>
    </row>
    <row r="2" spans="1:5" x14ac:dyDescent="0.25">
      <c r="A2" s="7" t="s">
        <v>54</v>
      </c>
      <c r="B2" s="8" t="s">
        <v>55</v>
      </c>
      <c r="D2">
        <v>95</v>
      </c>
      <c r="E2" t="str">
        <f>IF(AND(D2&gt;=90,D2&lt;=100),"A",IF(AND(D2&gt;=80,D2&lt;=89),"B",IF(AND(D2&gt;=70,D2&lt;=79),"C",IF(AND(D2&gt;=60,D2&lt;=69),"D","F"))))</f>
        <v>A</v>
      </c>
    </row>
    <row r="3" spans="1:5" x14ac:dyDescent="0.25">
      <c r="A3" s="7" t="s">
        <v>56</v>
      </c>
      <c r="B3" s="8" t="s">
        <v>16</v>
      </c>
      <c r="D3">
        <v>85</v>
      </c>
      <c r="E3" t="str">
        <f t="shared" ref="E3:E9" si="0">IF(AND(D3&gt;=90,D3&lt;=100),"A",IF(AND(D3&gt;=80,D3&lt;=89),"B",IF(AND(D3&gt;=70,D3&lt;=79),"C",IF(AND(D3&gt;=60,D3&lt;=69),"D","F"))))</f>
        <v>B</v>
      </c>
    </row>
    <row r="4" spans="1:5" x14ac:dyDescent="0.25">
      <c r="A4" s="7" t="s">
        <v>57</v>
      </c>
      <c r="B4" s="8" t="s">
        <v>61</v>
      </c>
      <c r="D4">
        <v>82</v>
      </c>
      <c r="E4" t="str">
        <f t="shared" si="0"/>
        <v>B</v>
      </c>
    </row>
    <row r="5" spans="1:5" x14ac:dyDescent="0.25">
      <c r="A5" s="7" t="s">
        <v>58</v>
      </c>
      <c r="B5" s="8" t="s">
        <v>62</v>
      </c>
      <c r="D5">
        <v>75</v>
      </c>
      <c r="E5" t="str">
        <f t="shared" si="0"/>
        <v>C</v>
      </c>
    </row>
    <row r="6" spans="1:5" x14ac:dyDescent="0.25">
      <c r="A6" s="7" t="s">
        <v>59</v>
      </c>
      <c r="B6" s="8" t="s">
        <v>63</v>
      </c>
      <c r="D6">
        <v>70</v>
      </c>
      <c r="E6" t="str">
        <f t="shared" si="0"/>
        <v>C</v>
      </c>
    </row>
    <row r="7" spans="1:5" x14ac:dyDescent="0.25">
      <c r="A7" s="9" t="s">
        <v>60</v>
      </c>
      <c r="B7" s="10" t="s">
        <v>42</v>
      </c>
      <c r="D7">
        <v>69</v>
      </c>
      <c r="E7" t="str">
        <f t="shared" si="0"/>
        <v>D</v>
      </c>
    </row>
    <row r="8" spans="1:5" x14ac:dyDescent="0.25">
      <c r="D8">
        <v>65</v>
      </c>
      <c r="E8" t="str">
        <f t="shared" si="0"/>
        <v>D</v>
      </c>
    </row>
    <row r="9" spans="1:5" x14ac:dyDescent="0.25">
      <c r="D9">
        <v>45</v>
      </c>
      <c r="E9" t="str">
        <f t="shared" si="0"/>
        <v>F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F14" sqref="F14"/>
    </sheetView>
  </sheetViews>
  <sheetFormatPr defaultRowHeight="15" x14ac:dyDescent="0.25"/>
  <cols>
    <col min="2" max="2" width="19.7109375" bestFit="1" customWidth="1"/>
    <col min="3" max="3" width="16" bestFit="1" customWidth="1"/>
    <col min="4" max="4" width="10.42578125" bestFit="1" customWidth="1"/>
  </cols>
  <sheetData>
    <row r="1" spans="1:4" x14ac:dyDescent="0.25">
      <c r="B1" t="s">
        <v>68</v>
      </c>
      <c r="C1" t="s">
        <v>69</v>
      </c>
      <c r="D1" t="s">
        <v>70</v>
      </c>
    </row>
    <row r="2" spans="1:4" x14ac:dyDescent="0.25">
      <c r="A2" t="s">
        <v>71</v>
      </c>
      <c r="B2">
        <v>1</v>
      </c>
      <c r="C2" t="s">
        <v>76</v>
      </c>
      <c r="D2" s="2">
        <f>IF(C2="series",SUM($B$2:$B$6),1/(1/$B$2+1/$B$3+1/$B$4+1/$B$5+1/$B$6))</f>
        <v>15</v>
      </c>
    </row>
    <row r="3" spans="1:4" x14ac:dyDescent="0.25">
      <c r="A3" t="s">
        <v>72</v>
      </c>
      <c r="B3">
        <v>2</v>
      </c>
      <c r="C3" t="s">
        <v>77</v>
      </c>
      <c r="D3" s="2">
        <f t="shared" ref="D3:D6" si="0">IF(C3="series",SUM($B$2:$B$6),1/(1/$B$2+1/$B$3+1/$B$4+1/$B$5+1/$B$6))</f>
        <v>0.43795620437956206</v>
      </c>
    </row>
    <row r="4" spans="1:4" x14ac:dyDescent="0.25">
      <c r="A4" t="s">
        <v>73</v>
      </c>
      <c r="B4">
        <v>3</v>
      </c>
      <c r="C4" t="s">
        <v>76</v>
      </c>
      <c r="D4">
        <f t="shared" si="0"/>
        <v>15</v>
      </c>
    </row>
    <row r="5" spans="1:4" x14ac:dyDescent="0.25">
      <c r="A5" t="s">
        <v>74</v>
      </c>
      <c r="B5">
        <v>4</v>
      </c>
      <c r="C5" t="s">
        <v>76</v>
      </c>
      <c r="D5">
        <f t="shared" si="0"/>
        <v>15</v>
      </c>
    </row>
    <row r="6" spans="1:4" x14ac:dyDescent="0.25">
      <c r="A6" t="s">
        <v>75</v>
      </c>
      <c r="B6">
        <v>5</v>
      </c>
      <c r="C6" t="s">
        <v>77</v>
      </c>
      <c r="D6">
        <f t="shared" si="0"/>
        <v>0.43795620437956206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problem 1</vt:lpstr>
      <vt:lpstr>Problem 2</vt:lpstr>
      <vt:lpstr>Problem 3</vt:lpstr>
      <vt:lpstr>problem 4</vt:lpstr>
      <vt:lpstr>Problem 5</vt:lpstr>
      <vt:lpstr>problem 6</vt:lpstr>
      <vt:lpstr>Problem 7</vt:lpstr>
      <vt:lpstr>Problem 8</vt:lpstr>
      <vt:lpstr>Problem 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P Lopez</dc:creator>
  <cp:lastModifiedBy>Austin P Lopez</cp:lastModifiedBy>
  <dcterms:created xsi:type="dcterms:W3CDTF">2021-09-14T19:09:53Z</dcterms:created>
  <dcterms:modified xsi:type="dcterms:W3CDTF">2021-09-28T03:33:17Z</dcterms:modified>
</cp:coreProperties>
</file>