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mem/Documents/"/>
    </mc:Choice>
  </mc:AlternateContent>
  <xr:revisionPtr revIDLastSave="0" documentId="8_{2A90A6D9-6E15-6043-943C-3CA0F4567274}" xr6:coauthVersionLast="47" xr6:coauthVersionMax="47" xr10:uidLastSave="{00000000-0000-0000-0000-000000000000}"/>
  <bookViews>
    <workbookView xWindow="19280" yWindow="0" windowWidth="19120" windowHeight="21600" firstSheet="1" activeTab="6" xr2:uid="{29489271-34AC-CF43-890D-66DFC2AFA10E}"/>
  </bookViews>
  <sheets>
    <sheet name="Problem 1" sheetId="1" r:id="rId1"/>
    <sheet name="Problem 2" sheetId="2" r:id="rId2"/>
    <sheet name="Problem 3" sheetId="3" r:id="rId3"/>
    <sheet name="Problem 4" sheetId="4" r:id="rId4"/>
    <sheet name="Problem 5" sheetId="5" r:id="rId5"/>
    <sheet name="Problem 6" sheetId="6" r:id="rId6"/>
    <sheet name="Problem 7" sheetId="7" r:id="rId7"/>
    <sheet name="Problem 8" sheetId="8" r:id="rId8"/>
    <sheet name="Problem 9" sheetId="9" r:id="rId9"/>
  </sheets>
  <definedNames>
    <definedName name="solver_adj" localSheetId="3" hidden="1">'Problem 4'!$B$12</definedName>
    <definedName name="solver_adj" localSheetId="4" hidden="1">'Problem 5'!$B$2</definedName>
    <definedName name="solver_adj" localSheetId="5" hidden="1">'Problem 6'!$B$5,'Problem 6'!$B$6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4" hidden="1">'Problem 5'!$B$2</definedName>
    <definedName name="solver_lhs1" localSheetId="5" hidden="1">'Problem 6'!$B$2</definedName>
    <definedName name="solver_lhs2" localSheetId="5" hidden="1">'Problem 6'!$B$3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3" hidden="1">0</definedName>
    <definedName name="solver_num" localSheetId="4" hidden="1">1</definedName>
    <definedName name="solver_num" localSheetId="5" hidden="1">1</definedName>
    <definedName name="solver_opt" localSheetId="3" hidden="1">'Problem 4'!$B$13</definedName>
    <definedName name="solver_opt" localSheetId="4" hidden="1">'Problem 5'!$B$5</definedName>
    <definedName name="solver_opt" localSheetId="5" hidden="1">'Problem 6'!$B$3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4" hidden="1">1</definedName>
    <definedName name="solver_rel1" localSheetId="5" hidden="1">3</definedName>
    <definedName name="solver_rel2" localSheetId="5" hidden="1">3</definedName>
    <definedName name="solver_rhs1" localSheetId="4" hidden="1">10</definedName>
    <definedName name="solver_rhs1" localSheetId="5" hidden="1">2000</definedName>
    <definedName name="solver_rhs2" localSheetId="5" hidden="1">0</definedName>
    <definedName name="solver_rlx" localSheetId="3" hidden="1">2</definedName>
    <definedName name="solver_rlx" localSheetId="4" hidden="1">1</definedName>
    <definedName name="solver_rlx" localSheetId="5" hidden="1">1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3" hidden="1">1</definedName>
    <definedName name="solver_scl" localSheetId="4" hidden="1">2</definedName>
    <definedName name="solver_scl" localSheetId="5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3" hidden="1">3</definedName>
    <definedName name="solver_typ" localSheetId="4" hidden="1">1</definedName>
    <definedName name="solver_typ" localSheetId="5" hidden="1">2</definedName>
    <definedName name="solver_val" localSheetId="3" hidden="1">250</definedName>
    <definedName name="solver_val" localSheetId="4" hidden="1">0</definedName>
    <definedName name="solver_val" localSheetId="5" hidden="1">0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7" l="1"/>
  <c r="F20" i="7" s="1"/>
  <c r="F21" i="7" s="1"/>
  <c r="B17" i="7"/>
  <c r="B20" i="7" s="1"/>
  <c r="B12" i="7"/>
  <c r="B10" i="7"/>
  <c r="B8" i="7"/>
  <c r="D5" i="9"/>
  <c r="D6" i="9"/>
  <c r="D7" i="9"/>
  <c r="D8" i="9"/>
  <c r="D4" i="9"/>
  <c r="B12" i="8"/>
  <c r="B13" i="8"/>
  <c r="B14" i="8"/>
  <c r="B15" i="8"/>
  <c r="B16" i="8"/>
  <c r="B17" i="8"/>
  <c r="B18" i="8"/>
  <c r="B11" i="8"/>
  <c r="B2" i="6"/>
  <c r="B3" i="6"/>
  <c r="B3" i="5"/>
  <c r="B5" i="5"/>
  <c r="B5" i="4"/>
  <c r="B13" i="4"/>
  <c r="B12" i="3"/>
  <c r="B6" i="3"/>
  <c r="B6" i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B7" i="1"/>
  <c r="B8" i="1" s="1"/>
  <c r="F22" i="7" l="1"/>
  <c r="B21" i="7"/>
  <c r="B12" i="1"/>
  <c r="B9" i="1"/>
  <c r="B11" i="1" s="1"/>
  <c r="B22" i="7" l="1"/>
</calcChain>
</file>

<file path=xl/sharedStrings.xml><?xml version="1.0" encoding="utf-8"?>
<sst xmlns="http://schemas.openxmlformats.org/spreadsheetml/2006/main" count="106" uniqueCount="82">
  <si>
    <t>PROBLEM 1</t>
  </si>
  <si>
    <t>PROBLEM 2</t>
  </si>
  <si>
    <t>degrees</t>
  </si>
  <si>
    <t>radians</t>
  </si>
  <si>
    <t>PROBLEM 3</t>
  </si>
  <si>
    <t>Cost of Car</t>
  </si>
  <si>
    <t>Bank Loan Interest Rate</t>
  </si>
  <si>
    <t>Length of Loan (Months)</t>
  </si>
  <si>
    <t>Monthly Payment:</t>
  </si>
  <si>
    <t>PART A</t>
  </si>
  <si>
    <t>PART B</t>
  </si>
  <si>
    <t>WORK</t>
  </si>
  <si>
    <t>PROBLEM 4</t>
  </si>
  <si>
    <t>m</t>
  </si>
  <si>
    <t>k (N/m)</t>
  </si>
  <si>
    <t>m (N/m^3)</t>
  </si>
  <si>
    <t>F</t>
  </si>
  <si>
    <t>x (compression in m)</t>
  </si>
  <si>
    <t>F(x)</t>
  </si>
  <si>
    <t>BEFORE</t>
  </si>
  <si>
    <t>AFTER</t>
  </si>
  <si>
    <t>PROBLEM 5</t>
  </si>
  <si>
    <t>x</t>
  </si>
  <si>
    <t>y</t>
  </si>
  <si>
    <t>local maximum: (x &lt;= 10)</t>
  </si>
  <si>
    <t>PROBLEM 6</t>
  </si>
  <si>
    <t>Volume of Cylinder (L)</t>
  </si>
  <si>
    <t>Surface Area</t>
  </si>
  <si>
    <t>radius</t>
  </si>
  <si>
    <t>height</t>
  </si>
  <si>
    <t>PROBLEM 7</t>
  </si>
  <si>
    <t>Beam Deflection</t>
  </si>
  <si>
    <t>Constants</t>
  </si>
  <si>
    <t>Guess Values</t>
  </si>
  <si>
    <t>L</t>
  </si>
  <si>
    <t>E</t>
  </si>
  <si>
    <t>b</t>
  </si>
  <si>
    <t>N</t>
  </si>
  <si>
    <t>ft</t>
  </si>
  <si>
    <t>psi</t>
  </si>
  <si>
    <t>Pa</t>
  </si>
  <si>
    <t>in</t>
  </si>
  <si>
    <t>d</t>
  </si>
  <si>
    <t>Equations</t>
  </si>
  <si>
    <t>I</t>
  </si>
  <si>
    <t>delta</t>
  </si>
  <si>
    <t>PROBLEM 8</t>
  </si>
  <si>
    <t>Points</t>
  </si>
  <si>
    <t>Letter Grade</t>
  </si>
  <si>
    <t>A</t>
  </si>
  <si>
    <t>B</t>
  </si>
  <si>
    <t>C</t>
  </si>
  <si>
    <t>D</t>
  </si>
  <si>
    <t>100-90</t>
  </si>
  <si>
    <t>89-80</t>
  </si>
  <si>
    <t>79-70</t>
  </si>
  <si>
    <t>69-60</t>
  </si>
  <si>
    <t>&lt;60</t>
  </si>
  <si>
    <t>Numerical Value</t>
  </si>
  <si>
    <t>PROBLEM 9</t>
  </si>
  <si>
    <t>Resistor Values</t>
  </si>
  <si>
    <t>Connetion Type</t>
  </si>
  <si>
    <t>Resistance</t>
  </si>
  <si>
    <t>R1</t>
  </si>
  <si>
    <t>R2</t>
  </si>
  <si>
    <t>R3</t>
  </si>
  <si>
    <t>R4</t>
  </si>
  <si>
    <t>R5</t>
  </si>
  <si>
    <t>series</t>
  </si>
  <si>
    <t>parallel</t>
  </si>
  <si>
    <t>landing (m)</t>
  </si>
  <si>
    <t>θ (degrees)</t>
  </si>
  <si>
    <t>Vi (m/s)</t>
  </si>
  <si>
    <t>g (m/s^2)</t>
  </si>
  <si>
    <t>Vix (m/s)</t>
  </si>
  <si>
    <t>Viy (m/s)</t>
  </si>
  <si>
    <t>t @ Hmax (s)</t>
  </si>
  <si>
    <t>t @ landing (s)</t>
  </si>
  <si>
    <t>Hmax (m)</t>
  </si>
  <si>
    <t>Goal Seek</t>
  </si>
  <si>
    <t>m^4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</si>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</sst>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0.000"/>
    <numFmt numFmtId="174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4" fontId="0" fillId="0" borderId="0" xfId="1" applyFont="1"/>
    <xf numFmtId="8" fontId="0" fillId="0" borderId="0" xfId="0" applyNumberFormat="1"/>
    <xf numFmtId="0" fontId="0" fillId="0" borderId="0" xfId="2" applyNumberFormat="1" applyFont="1"/>
    <xf numFmtId="0" fontId="0" fillId="0" borderId="4" xfId="0" applyBorder="1"/>
    <xf numFmtId="0" fontId="0" fillId="0" borderId="6" xfId="0" applyBorder="1"/>
    <xf numFmtId="0" fontId="0" fillId="0" borderId="9" xfId="0" applyBorder="1"/>
    <xf numFmtId="2" fontId="0" fillId="0" borderId="4" xfId="0" applyNumberFormat="1" applyBorder="1"/>
    <xf numFmtId="0" fontId="0" fillId="2" borderId="4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4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1" fontId="0" fillId="0" borderId="4" xfId="0" applyNumberFormat="1" applyBorder="1"/>
    <xf numFmtId="0" fontId="0" fillId="0" borderId="0" xfId="0" applyBorder="1"/>
    <xf numFmtId="0" fontId="0" fillId="0" borderId="4" xfId="0" applyNumberFormat="1" applyBorder="1"/>
    <xf numFmtId="165" fontId="0" fillId="0" borderId="4" xfId="0" applyNumberFormat="1" applyBorder="1"/>
    <xf numFmtId="165" fontId="0" fillId="0" borderId="8" xfId="0" applyNumberFormat="1" applyBorder="1"/>
    <xf numFmtId="0" fontId="0" fillId="0" borderId="8" xfId="0" applyNumberFormat="1" applyBorder="1"/>
    <xf numFmtId="174" fontId="0" fillId="0" borderId="4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DEGREES</a:t>
            </a:r>
            <a:r>
              <a:rPr lang="en-US" baseline="0"/>
              <a:t> TO RADIANS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'Problem 2'!$A$3:$A$39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'Problem 2'!$B$3:$B$39</c:f>
              <c:numCache>
                <c:formatCode>General</c:formatCode>
                <c:ptCount val="37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0.87266462599716477</c:v>
                </c:pt>
                <c:pt idx="6">
                  <c:v>1.0471975511965976</c:v>
                </c:pt>
                <c:pt idx="7">
                  <c:v>1.2217304763960306</c:v>
                </c:pt>
                <c:pt idx="8">
                  <c:v>1.3962634015954636</c:v>
                </c:pt>
                <c:pt idx="9">
                  <c:v>1.5707963267948966</c:v>
                </c:pt>
                <c:pt idx="10">
                  <c:v>1.7453292519943295</c:v>
                </c:pt>
                <c:pt idx="11">
                  <c:v>1.9198621771937625</c:v>
                </c:pt>
                <c:pt idx="12">
                  <c:v>2.0943951023931953</c:v>
                </c:pt>
                <c:pt idx="13">
                  <c:v>2.2689280275926285</c:v>
                </c:pt>
                <c:pt idx="14">
                  <c:v>2.4434609527920612</c:v>
                </c:pt>
                <c:pt idx="15">
                  <c:v>2.6179938779914944</c:v>
                </c:pt>
                <c:pt idx="16">
                  <c:v>2.7925268031909272</c:v>
                </c:pt>
                <c:pt idx="17">
                  <c:v>2.9670597283903604</c:v>
                </c:pt>
                <c:pt idx="18">
                  <c:v>3.1415926535897931</c:v>
                </c:pt>
                <c:pt idx="19">
                  <c:v>3.3161255787892263</c:v>
                </c:pt>
                <c:pt idx="20">
                  <c:v>3.4906585039886591</c:v>
                </c:pt>
                <c:pt idx="21">
                  <c:v>3.6651914291880923</c:v>
                </c:pt>
                <c:pt idx="22">
                  <c:v>3.839724354387525</c:v>
                </c:pt>
                <c:pt idx="23">
                  <c:v>4.0142572795869578</c:v>
                </c:pt>
                <c:pt idx="24">
                  <c:v>4.1887902047863905</c:v>
                </c:pt>
                <c:pt idx="25">
                  <c:v>4.3633231299858242</c:v>
                </c:pt>
                <c:pt idx="26">
                  <c:v>4.5378560551852569</c:v>
                </c:pt>
                <c:pt idx="27">
                  <c:v>4.7123889803846897</c:v>
                </c:pt>
                <c:pt idx="28">
                  <c:v>4.8869219055841224</c:v>
                </c:pt>
                <c:pt idx="29">
                  <c:v>5.0614548307835561</c:v>
                </c:pt>
                <c:pt idx="30">
                  <c:v>5.2359877559829888</c:v>
                </c:pt>
                <c:pt idx="31">
                  <c:v>5.4105206811824216</c:v>
                </c:pt>
                <c:pt idx="32">
                  <c:v>5.5850536063818543</c:v>
                </c:pt>
                <c:pt idx="33">
                  <c:v>5.7595865315812871</c:v>
                </c:pt>
                <c:pt idx="34">
                  <c:v>5.9341194567807207</c:v>
                </c:pt>
                <c:pt idx="35">
                  <c:v>6.1086523819801535</c:v>
                </c:pt>
                <c:pt idx="36">
                  <c:v>6.2831853071795862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1-584C-BEBC-2BB58E0E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55616"/>
        <c:axId val="1467708768"/>
      </c:scatterChart>
      <c:valAx>
        <c:axId val="14656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08768"/>
        <c:crosses val="autoZero"/>
        <c:crossBetween val="midCat"/>
      </c:valAx>
      <c:valAx>
        <c:axId val="14677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Radians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2</xdr:row>
      <xdr:rowOff>6350</xdr:rowOff>
    </xdr:from>
    <xdr:to>
      <xdr:col>11</xdr:col>
      <xdr:colOff>800100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30477-6C80-9840-97CA-278DB6930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12700</xdr:rowOff>
    </xdr:from>
    <xdr:to>
      <xdr:col>2</xdr:col>
      <xdr:colOff>4234</xdr:colOff>
      <xdr:row>22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507F3B-43E3-AD49-8FE1-8310BD45B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54300"/>
          <a:ext cx="2899834" cy="1968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</xdr:col>
      <xdr:colOff>755773</xdr:colOff>
      <xdr:row>30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66A64-D8AB-DD48-8190-F6FB3F011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44800"/>
          <a:ext cx="2432173" cy="3263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203199</xdr:rowOff>
    </xdr:from>
    <xdr:to>
      <xdr:col>2</xdr:col>
      <xdr:colOff>228600</xdr:colOff>
      <xdr:row>24</xdr:row>
      <xdr:rowOff>155018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ABDAD-A864-264C-A5CC-63326FBA2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19199"/>
          <a:ext cx="2844800" cy="3812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</xdr:col>
      <xdr:colOff>823948</xdr:colOff>
      <xdr:row>27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78BE4A-37ED-104B-927A-BF2745292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2400"/>
          <a:ext cx="3097248" cy="4140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3</xdr:col>
      <xdr:colOff>30946</xdr:colOff>
      <xdr:row>31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10D262-FD59-BB4D-B7F4-CFD22AEC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49800"/>
          <a:ext cx="2659846" cy="168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A1F0-AF45-1B43-ABD2-34F57E7004E0}">
  <dimension ref="A1:C12"/>
  <sheetViews>
    <sheetView workbookViewId="0">
      <selection activeCell="C14" sqref="C14"/>
    </sheetView>
  </sheetViews>
  <sheetFormatPr baseColWidth="10" defaultRowHeight="16" x14ac:dyDescent="0.2"/>
  <cols>
    <col min="1" max="1" width="14.1640625" customWidth="1"/>
  </cols>
  <sheetData>
    <row r="1" spans="1:3" x14ac:dyDescent="0.2">
      <c r="A1" s="15" t="s">
        <v>0</v>
      </c>
      <c r="B1" s="15"/>
      <c r="C1" s="15"/>
    </row>
    <row r="2" spans="1:3" x14ac:dyDescent="0.2">
      <c r="A2" t="s">
        <v>71</v>
      </c>
      <c r="B2">
        <v>55</v>
      </c>
    </row>
    <row r="3" spans="1:3" x14ac:dyDescent="0.2">
      <c r="A3" t="s">
        <v>72</v>
      </c>
      <c r="B3">
        <v>30</v>
      </c>
    </row>
    <row r="4" spans="1:3" x14ac:dyDescent="0.2">
      <c r="A4" t="s">
        <v>73</v>
      </c>
      <c r="B4">
        <v>-9.8000000000000007</v>
      </c>
    </row>
    <row r="6" spans="1:3" x14ac:dyDescent="0.2">
      <c r="A6" t="s">
        <v>74</v>
      </c>
      <c r="B6">
        <f>$B$3*COS($B$2*PI()/180)</f>
        <v>17.207293090531383</v>
      </c>
    </row>
    <row r="7" spans="1:3" x14ac:dyDescent="0.2">
      <c r="A7" t="s">
        <v>75</v>
      </c>
      <c r="B7">
        <f>$B$3*SIN($B$2*PI()/180)</f>
        <v>24.574561328669756</v>
      </c>
    </row>
    <row r="8" spans="1:3" x14ac:dyDescent="0.2">
      <c r="A8" t="s">
        <v>76</v>
      </c>
      <c r="B8">
        <f>(0-B7)/B4</f>
        <v>2.5076082988438526</v>
      </c>
    </row>
    <row r="9" spans="1:3" x14ac:dyDescent="0.2">
      <c r="A9" t="s">
        <v>77</v>
      </c>
      <c r="B9">
        <f>B8*2</f>
        <v>5.0152165976877052</v>
      </c>
    </row>
    <row r="11" spans="1:3" x14ac:dyDescent="0.2">
      <c r="A11" s="11" t="s">
        <v>70</v>
      </c>
      <c r="B11" s="11">
        <f>B6*B9</f>
        <v>86.298301908909963</v>
      </c>
    </row>
    <row r="12" spans="1:3" x14ac:dyDescent="0.2">
      <c r="A12" s="11" t="s">
        <v>78</v>
      </c>
      <c r="B12" s="11">
        <f>(0.5*B4*(B8^2))+(B7*B8)</f>
        <v>30.811686964109743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64FF-526E-D647-A176-CA6201402E7B}">
  <dimension ref="A1:C39"/>
  <sheetViews>
    <sheetView workbookViewId="0">
      <selection activeCell="M20" sqref="M20"/>
    </sheetView>
  </sheetViews>
  <sheetFormatPr baseColWidth="10" defaultRowHeight="16" x14ac:dyDescent="0.2"/>
  <sheetData>
    <row r="1" spans="1:3" x14ac:dyDescent="0.2">
      <c r="A1" s="15" t="s">
        <v>1</v>
      </c>
      <c r="B1" s="15"/>
      <c r="C1" s="15"/>
    </row>
    <row r="2" spans="1:3" ht="17" thickBot="1" x14ac:dyDescent="0.25">
      <c r="A2" s="1" t="s">
        <v>2</v>
      </c>
      <c r="B2" s="2" t="s">
        <v>3</v>
      </c>
    </row>
    <row r="3" spans="1:3" x14ac:dyDescent="0.2">
      <c r="A3">
        <v>0</v>
      </c>
      <c r="B3" s="3">
        <f>A3*(PI()/180)</f>
        <v>0</v>
      </c>
    </row>
    <row r="4" spans="1:3" x14ac:dyDescent="0.2">
      <c r="A4">
        <v>10</v>
      </c>
      <c r="B4" s="3">
        <f t="shared" ref="B4:B39" si="0">A4*(PI()/180)</f>
        <v>0.17453292519943295</v>
      </c>
    </row>
    <row r="5" spans="1:3" x14ac:dyDescent="0.2">
      <c r="A5">
        <v>20</v>
      </c>
      <c r="B5" s="3">
        <f t="shared" si="0"/>
        <v>0.3490658503988659</v>
      </c>
    </row>
    <row r="6" spans="1:3" x14ac:dyDescent="0.2">
      <c r="A6">
        <v>30</v>
      </c>
      <c r="B6" s="3">
        <f t="shared" si="0"/>
        <v>0.52359877559829882</v>
      </c>
    </row>
    <row r="7" spans="1:3" x14ac:dyDescent="0.2">
      <c r="A7">
        <v>40</v>
      </c>
      <c r="B7" s="3">
        <f t="shared" si="0"/>
        <v>0.69813170079773179</v>
      </c>
    </row>
    <row r="8" spans="1:3" x14ac:dyDescent="0.2">
      <c r="A8">
        <v>50</v>
      </c>
      <c r="B8" s="3">
        <f t="shared" si="0"/>
        <v>0.87266462599716477</v>
      </c>
    </row>
    <row r="9" spans="1:3" x14ac:dyDescent="0.2">
      <c r="A9">
        <v>60</v>
      </c>
      <c r="B9" s="3">
        <f t="shared" si="0"/>
        <v>1.0471975511965976</v>
      </c>
    </row>
    <row r="10" spans="1:3" x14ac:dyDescent="0.2">
      <c r="A10">
        <v>70</v>
      </c>
      <c r="B10" s="3">
        <f t="shared" si="0"/>
        <v>1.2217304763960306</v>
      </c>
    </row>
    <row r="11" spans="1:3" x14ac:dyDescent="0.2">
      <c r="A11">
        <v>80</v>
      </c>
      <c r="B11" s="3">
        <f t="shared" si="0"/>
        <v>1.3962634015954636</v>
      </c>
    </row>
    <row r="12" spans="1:3" x14ac:dyDescent="0.2">
      <c r="A12">
        <v>90</v>
      </c>
      <c r="B12" s="3">
        <f t="shared" si="0"/>
        <v>1.5707963267948966</v>
      </c>
    </row>
    <row r="13" spans="1:3" x14ac:dyDescent="0.2">
      <c r="A13">
        <v>100</v>
      </c>
      <c r="B13" s="3">
        <f t="shared" si="0"/>
        <v>1.7453292519943295</v>
      </c>
    </row>
    <row r="14" spans="1:3" x14ac:dyDescent="0.2">
      <c r="A14">
        <v>110</v>
      </c>
      <c r="B14" s="3">
        <f t="shared" si="0"/>
        <v>1.9198621771937625</v>
      </c>
    </row>
    <row r="15" spans="1:3" x14ac:dyDescent="0.2">
      <c r="A15">
        <v>120</v>
      </c>
      <c r="B15" s="3">
        <f t="shared" si="0"/>
        <v>2.0943951023931953</v>
      </c>
    </row>
    <row r="16" spans="1:3" x14ac:dyDescent="0.2">
      <c r="A16">
        <v>130</v>
      </c>
      <c r="B16" s="3">
        <f t="shared" si="0"/>
        <v>2.2689280275926285</v>
      </c>
    </row>
    <row r="17" spans="1:2" x14ac:dyDescent="0.2">
      <c r="A17">
        <v>140</v>
      </c>
      <c r="B17" s="3">
        <f t="shared" si="0"/>
        <v>2.4434609527920612</v>
      </c>
    </row>
    <row r="18" spans="1:2" x14ac:dyDescent="0.2">
      <c r="A18">
        <v>150</v>
      </c>
      <c r="B18" s="3">
        <f t="shared" si="0"/>
        <v>2.6179938779914944</v>
      </c>
    </row>
    <row r="19" spans="1:2" x14ac:dyDescent="0.2">
      <c r="A19">
        <v>160</v>
      </c>
      <c r="B19" s="3">
        <f t="shared" si="0"/>
        <v>2.7925268031909272</v>
      </c>
    </row>
    <row r="20" spans="1:2" x14ac:dyDescent="0.2">
      <c r="A20">
        <v>170</v>
      </c>
      <c r="B20" s="3">
        <f t="shared" si="0"/>
        <v>2.9670597283903604</v>
      </c>
    </row>
    <row r="21" spans="1:2" x14ac:dyDescent="0.2">
      <c r="A21">
        <v>180</v>
      </c>
      <c r="B21" s="3">
        <f t="shared" si="0"/>
        <v>3.1415926535897931</v>
      </c>
    </row>
    <row r="22" spans="1:2" x14ac:dyDescent="0.2">
      <c r="A22">
        <v>190</v>
      </c>
      <c r="B22" s="3">
        <f>A22*(PI()/180)</f>
        <v>3.3161255787892263</v>
      </c>
    </row>
    <row r="23" spans="1:2" x14ac:dyDescent="0.2">
      <c r="A23">
        <v>200</v>
      </c>
      <c r="B23" s="3">
        <f t="shared" si="0"/>
        <v>3.4906585039886591</v>
      </c>
    </row>
    <row r="24" spans="1:2" x14ac:dyDescent="0.2">
      <c r="A24">
        <v>210</v>
      </c>
      <c r="B24" s="3">
        <f t="shared" si="0"/>
        <v>3.6651914291880923</v>
      </c>
    </row>
    <row r="25" spans="1:2" x14ac:dyDescent="0.2">
      <c r="A25">
        <v>220</v>
      </c>
      <c r="B25" s="3">
        <f t="shared" si="0"/>
        <v>3.839724354387525</v>
      </c>
    </row>
    <row r="26" spans="1:2" x14ac:dyDescent="0.2">
      <c r="A26">
        <v>230</v>
      </c>
      <c r="B26" s="3">
        <f t="shared" si="0"/>
        <v>4.0142572795869578</v>
      </c>
    </row>
    <row r="27" spans="1:2" x14ac:dyDescent="0.2">
      <c r="A27">
        <v>240</v>
      </c>
      <c r="B27" s="3">
        <f t="shared" si="0"/>
        <v>4.1887902047863905</v>
      </c>
    </row>
    <row r="28" spans="1:2" x14ac:dyDescent="0.2">
      <c r="A28">
        <v>250</v>
      </c>
      <c r="B28" s="3">
        <f t="shared" si="0"/>
        <v>4.3633231299858242</v>
      </c>
    </row>
    <row r="29" spans="1:2" x14ac:dyDescent="0.2">
      <c r="A29">
        <v>260</v>
      </c>
      <c r="B29" s="3">
        <f t="shared" si="0"/>
        <v>4.5378560551852569</v>
      </c>
    </row>
    <row r="30" spans="1:2" x14ac:dyDescent="0.2">
      <c r="A30">
        <v>270</v>
      </c>
      <c r="B30" s="3">
        <f t="shared" si="0"/>
        <v>4.7123889803846897</v>
      </c>
    </row>
    <row r="31" spans="1:2" x14ac:dyDescent="0.2">
      <c r="A31">
        <v>280</v>
      </c>
      <c r="B31" s="3">
        <f t="shared" si="0"/>
        <v>4.8869219055841224</v>
      </c>
    </row>
    <row r="32" spans="1:2" x14ac:dyDescent="0.2">
      <c r="A32">
        <v>290</v>
      </c>
      <c r="B32" s="3">
        <f t="shared" si="0"/>
        <v>5.0614548307835561</v>
      </c>
    </row>
    <row r="33" spans="1:2" x14ac:dyDescent="0.2">
      <c r="A33">
        <v>300</v>
      </c>
      <c r="B33" s="3">
        <f t="shared" si="0"/>
        <v>5.2359877559829888</v>
      </c>
    </row>
    <row r="34" spans="1:2" x14ac:dyDescent="0.2">
      <c r="A34">
        <v>310</v>
      </c>
      <c r="B34" s="3">
        <f t="shared" si="0"/>
        <v>5.4105206811824216</v>
      </c>
    </row>
    <row r="35" spans="1:2" x14ac:dyDescent="0.2">
      <c r="A35">
        <v>320</v>
      </c>
      <c r="B35" s="3">
        <f t="shared" si="0"/>
        <v>5.5850536063818543</v>
      </c>
    </row>
    <row r="36" spans="1:2" x14ac:dyDescent="0.2">
      <c r="A36">
        <v>330</v>
      </c>
      <c r="B36" s="3">
        <f t="shared" si="0"/>
        <v>5.7595865315812871</v>
      </c>
    </row>
    <row r="37" spans="1:2" x14ac:dyDescent="0.2">
      <c r="A37">
        <v>340</v>
      </c>
      <c r="B37" s="3">
        <f t="shared" si="0"/>
        <v>5.9341194567807207</v>
      </c>
    </row>
    <row r="38" spans="1:2" x14ac:dyDescent="0.2">
      <c r="A38">
        <v>350</v>
      </c>
      <c r="B38" s="3">
        <f t="shared" si="0"/>
        <v>6.1086523819801535</v>
      </c>
    </row>
    <row r="39" spans="1:2" x14ac:dyDescent="0.2">
      <c r="A39">
        <v>360</v>
      </c>
      <c r="B39" s="3">
        <f t="shared" si="0"/>
        <v>6.2831853071795862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D5CD-89E1-0F4D-ADD3-30F9B214A060}">
  <dimension ref="A1:C23"/>
  <sheetViews>
    <sheetView workbookViewId="0">
      <selection activeCell="C28" sqref="C28"/>
    </sheetView>
  </sheetViews>
  <sheetFormatPr baseColWidth="10" defaultRowHeight="16" x14ac:dyDescent="0.2"/>
  <cols>
    <col min="1" max="1" width="24" customWidth="1"/>
    <col min="2" max="2" width="14" bestFit="1" customWidth="1"/>
    <col min="3" max="3" width="31.5" customWidth="1"/>
  </cols>
  <sheetData>
    <row r="1" spans="1:3" x14ac:dyDescent="0.2">
      <c r="A1" s="15" t="s">
        <v>4</v>
      </c>
      <c r="B1" s="15"/>
      <c r="C1" s="15"/>
    </row>
    <row r="2" spans="1:3" x14ac:dyDescent="0.2">
      <c r="A2" t="s">
        <v>5</v>
      </c>
      <c r="B2" s="4">
        <v>15000</v>
      </c>
      <c r="C2" s="16" t="s">
        <v>9</v>
      </c>
    </row>
    <row r="3" spans="1:3" x14ac:dyDescent="0.2">
      <c r="A3" t="s">
        <v>6</v>
      </c>
      <c r="B3" s="6">
        <v>0.06</v>
      </c>
      <c r="C3" s="16"/>
    </row>
    <row r="4" spans="1:3" x14ac:dyDescent="0.2">
      <c r="A4" t="s">
        <v>7</v>
      </c>
      <c r="B4">
        <v>60</v>
      </c>
      <c r="C4" s="16"/>
    </row>
    <row r="5" spans="1:3" x14ac:dyDescent="0.2">
      <c r="C5" s="16"/>
    </row>
    <row r="6" spans="1:3" x14ac:dyDescent="0.2">
      <c r="A6" t="s">
        <v>8</v>
      </c>
      <c r="B6" s="5">
        <f>PMT(B3/12,B4,B2)</f>
        <v>-289.99202294141872</v>
      </c>
      <c r="C6" s="16"/>
    </row>
    <row r="8" spans="1:3" x14ac:dyDescent="0.2">
      <c r="A8" t="s">
        <v>5</v>
      </c>
      <c r="B8" s="4">
        <v>15000</v>
      </c>
      <c r="C8" s="16" t="s">
        <v>10</v>
      </c>
    </row>
    <row r="9" spans="1:3" x14ac:dyDescent="0.2">
      <c r="A9" t="s">
        <v>6</v>
      </c>
      <c r="B9" s="6">
        <v>0.06</v>
      </c>
      <c r="C9" s="16"/>
    </row>
    <row r="10" spans="1:3" x14ac:dyDescent="0.2">
      <c r="A10" t="s">
        <v>7</v>
      </c>
      <c r="B10">
        <v>81.295307332324867</v>
      </c>
      <c r="C10" s="16"/>
    </row>
    <row r="11" spans="1:3" x14ac:dyDescent="0.2">
      <c r="B11" s="4"/>
      <c r="C11" s="16"/>
    </row>
    <row r="12" spans="1:3" x14ac:dyDescent="0.2">
      <c r="A12" t="s">
        <v>8</v>
      </c>
      <c r="B12" s="5">
        <f>PMT(B9/12,B10,B8)</f>
        <v>-225.00062466314949</v>
      </c>
      <c r="C12" s="16"/>
    </row>
    <row r="14" spans="1:3" x14ac:dyDescent="0.2">
      <c r="C14" s="16" t="s">
        <v>11</v>
      </c>
    </row>
    <row r="15" spans="1:3" x14ac:dyDescent="0.2">
      <c r="C15" s="16"/>
    </row>
    <row r="16" spans="1:3" x14ac:dyDescent="0.2">
      <c r="C16" s="16"/>
    </row>
    <row r="17" spans="3:3" x14ac:dyDescent="0.2">
      <c r="C17" s="16"/>
    </row>
    <row r="18" spans="3:3" x14ac:dyDescent="0.2">
      <c r="C18" s="16"/>
    </row>
    <row r="19" spans="3:3" x14ac:dyDescent="0.2">
      <c r="C19" s="16"/>
    </row>
    <row r="20" spans="3:3" x14ac:dyDescent="0.2">
      <c r="C20" s="16"/>
    </row>
    <row r="21" spans="3:3" x14ac:dyDescent="0.2">
      <c r="C21" s="16"/>
    </row>
    <row r="22" spans="3:3" x14ac:dyDescent="0.2">
      <c r="C22" s="16"/>
    </row>
    <row r="23" spans="3:3" x14ac:dyDescent="0.2">
      <c r="C23" s="16"/>
    </row>
  </sheetData>
  <mergeCells count="4">
    <mergeCell ref="A1:C1"/>
    <mergeCell ref="C2:C6"/>
    <mergeCell ref="C8:C12"/>
    <mergeCell ref="C14:C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5589-5F51-3240-BDDA-93EB2E983ECB}">
  <dimension ref="A1:D30"/>
  <sheetViews>
    <sheetView workbookViewId="0">
      <selection activeCell="C31" sqref="C31"/>
    </sheetView>
  </sheetViews>
  <sheetFormatPr baseColWidth="10" defaultRowHeight="16" x14ac:dyDescent="0.2"/>
  <cols>
    <col min="1" max="1" width="22" customWidth="1"/>
  </cols>
  <sheetData>
    <row r="1" spans="1:4" x14ac:dyDescent="0.2">
      <c r="A1" s="15" t="s">
        <v>12</v>
      </c>
      <c r="B1" s="15"/>
      <c r="C1" s="15"/>
    </row>
    <row r="2" spans="1:4" x14ac:dyDescent="0.2">
      <c r="A2" t="s">
        <v>14</v>
      </c>
      <c r="B2">
        <v>500</v>
      </c>
      <c r="C2" s="16" t="s">
        <v>19</v>
      </c>
      <c r="D2" s="16"/>
    </row>
    <row r="3" spans="1:4" x14ac:dyDescent="0.2">
      <c r="A3" t="s">
        <v>15</v>
      </c>
      <c r="B3">
        <v>10000</v>
      </c>
      <c r="C3" s="16"/>
      <c r="D3" s="16"/>
    </row>
    <row r="4" spans="1:4" x14ac:dyDescent="0.2">
      <c r="A4" t="s">
        <v>17</v>
      </c>
      <c r="B4">
        <v>0.5</v>
      </c>
      <c r="C4" s="16"/>
      <c r="D4" s="16"/>
    </row>
    <row r="5" spans="1:4" x14ac:dyDescent="0.2">
      <c r="A5" t="s">
        <v>18</v>
      </c>
      <c r="B5">
        <f>(B2*B4)+(B3*POWER(B4,3))</f>
        <v>1500</v>
      </c>
      <c r="C5" s="16"/>
      <c r="D5" s="16"/>
    </row>
    <row r="10" spans="1:4" x14ac:dyDescent="0.2">
      <c r="A10" t="s">
        <v>14</v>
      </c>
      <c r="B10">
        <v>500</v>
      </c>
      <c r="C10" s="16" t="s">
        <v>20</v>
      </c>
      <c r="D10" s="16"/>
    </row>
    <row r="11" spans="1:4" x14ac:dyDescent="0.2">
      <c r="A11" t="s">
        <v>15</v>
      </c>
      <c r="B11">
        <v>10000</v>
      </c>
      <c r="C11" s="16"/>
      <c r="D11" s="16"/>
    </row>
    <row r="12" spans="1:4" x14ac:dyDescent="0.2">
      <c r="A12" t="s">
        <v>17</v>
      </c>
      <c r="B12">
        <v>0.236256537815872</v>
      </c>
      <c r="C12" s="16"/>
      <c r="D12" s="16"/>
    </row>
    <row r="13" spans="1:4" x14ac:dyDescent="0.2">
      <c r="A13" t="s">
        <v>18</v>
      </c>
      <c r="B13">
        <f>(B10*B12)+(B11*POWER(B12,3))</f>
        <v>249.99993892904087</v>
      </c>
      <c r="C13" s="16"/>
      <c r="D13" s="16"/>
    </row>
    <row r="15" spans="1:4" x14ac:dyDescent="0.2">
      <c r="C15" s="16" t="s">
        <v>11</v>
      </c>
      <c r="D15" s="16"/>
    </row>
    <row r="16" spans="1:4" x14ac:dyDescent="0.2">
      <c r="C16" s="16"/>
      <c r="D16" s="16"/>
    </row>
    <row r="17" spans="3:4" x14ac:dyDescent="0.2">
      <c r="C17" s="16"/>
      <c r="D17" s="16"/>
    </row>
    <row r="18" spans="3:4" x14ac:dyDescent="0.2">
      <c r="C18" s="16"/>
      <c r="D18" s="16"/>
    </row>
    <row r="19" spans="3:4" x14ac:dyDescent="0.2">
      <c r="C19" s="16"/>
      <c r="D19" s="16"/>
    </row>
    <row r="20" spans="3:4" x14ac:dyDescent="0.2">
      <c r="C20" s="16"/>
      <c r="D20" s="16"/>
    </row>
    <row r="21" spans="3:4" x14ac:dyDescent="0.2">
      <c r="C21" s="16"/>
      <c r="D21" s="16"/>
    </row>
    <row r="22" spans="3:4" x14ac:dyDescent="0.2">
      <c r="C22" s="16"/>
      <c r="D22" s="16"/>
    </row>
    <row r="23" spans="3:4" x14ac:dyDescent="0.2">
      <c r="C23" s="16"/>
      <c r="D23" s="16"/>
    </row>
    <row r="24" spans="3:4" x14ac:dyDescent="0.2">
      <c r="C24" s="16"/>
      <c r="D24" s="16"/>
    </row>
    <row r="25" spans="3:4" x14ac:dyDescent="0.2">
      <c r="C25" s="16"/>
      <c r="D25" s="16"/>
    </row>
    <row r="26" spans="3:4" x14ac:dyDescent="0.2">
      <c r="C26" s="16"/>
      <c r="D26" s="16"/>
    </row>
    <row r="27" spans="3:4" x14ac:dyDescent="0.2">
      <c r="C27" s="16"/>
      <c r="D27" s="16"/>
    </row>
    <row r="28" spans="3:4" x14ac:dyDescent="0.2">
      <c r="C28" s="16"/>
      <c r="D28" s="16"/>
    </row>
    <row r="29" spans="3:4" x14ac:dyDescent="0.2">
      <c r="C29" s="16"/>
      <c r="D29" s="16"/>
    </row>
    <row r="30" spans="3:4" x14ac:dyDescent="0.2">
      <c r="C30" s="16"/>
      <c r="D30" s="16"/>
    </row>
  </sheetData>
  <mergeCells count="4">
    <mergeCell ref="A1:C1"/>
    <mergeCell ref="C2:D5"/>
    <mergeCell ref="C10:D13"/>
    <mergeCell ref="C15:D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D64D-6BC1-8D41-900A-9186C575D95F}">
  <dimension ref="A1:C5"/>
  <sheetViews>
    <sheetView workbookViewId="0">
      <selection activeCell="B3" sqref="B3"/>
    </sheetView>
  </sheetViews>
  <sheetFormatPr baseColWidth="10" defaultRowHeight="16" x14ac:dyDescent="0.2"/>
  <cols>
    <col min="1" max="1" width="22.1640625" customWidth="1"/>
    <col min="2" max="2" width="12.1640625" bestFit="1" customWidth="1"/>
  </cols>
  <sheetData>
    <row r="1" spans="1:3" x14ac:dyDescent="0.2">
      <c r="A1" s="15" t="s">
        <v>21</v>
      </c>
      <c r="B1" s="15"/>
      <c r="C1" s="15"/>
    </row>
    <row r="2" spans="1:3" x14ac:dyDescent="0.2">
      <c r="A2" t="s">
        <v>22</v>
      </c>
      <c r="B2">
        <v>10</v>
      </c>
    </row>
    <row r="3" spans="1:3" x14ac:dyDescent="0.2">
      <c r="A3" t="s">
        <v>23</v>
      </c>
      <c r="B3">
        <f>POWER(B2,4)-POWER(B2,3)-(7*POWER(B2,2))+B2+6</f>
        <v>8316</v>
      </c>
    </row>
    <row r="5" spans="1:3" x14ac:dyDescent="0.2">
      <c r="A5" t="s">
        <v>24</v>
      </c>
      <c r="B5">
        <f>POWER(B2,4)-POWER(B2,3)-(7*POWER(B2,2))+B2+6</f>
        <v>8316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5A30-8B95-E742-A67E-4E7AE26830B0}">
  <dimension ref="A1:C6"/>
  <sheetViews>
    <sheetView workbookViewId="0">
      <selection activeCell="E24" sqref="E24"/>
    </sheetView>
  </sheetViews>
  <sheetFormatPr baseColWidth="10" defaultRowHeight="16" x14ac:dyDescent="0.2"/>
  <cols>
    <col min="1" max="1" width="19" customWidth="1"/>
  </cols>
  <sheetData>
    <row r="1" spans="1:3" x14ac:dyDescent="0.2">
      <c r="A1" s="15" t="s">
        <v>25</v>
      </c>
      <c r="B1" s="15"/>
      <c r="C1" s="15"/>
    </row>
    <row r="2" spans="1:3" x14ac:dyDescent="0.2">
      <c r="A2" t="s">
        <v>26</v>
      </c>
      <c r="B2">
        <f>PI()*POWER(B5,2)*B6</f>
        <v>2000.0000000008858</v>
      </c>
    </row>
    <row r="3" spans="1:3" x14ac:dyDescent="0.2">
      <c r="A3" t="s">
        <v>27</v>
      </c>
      <c r="B3">
        <f>2*PI()*B5*(B5+B6)</f>
        <v>878.75513253718145</v>
      </c>
    </row>
    <row r="5" spans="1:3" x14ac:dyDescent="0.2">
      <c r="A5" t="s">
        <v>28</v>
      </c>
      <c r="B5">
        <v>6.8278412825369452</v>
      </c>
    </row>
    <row r="6" spans="1:3" x14ac:dyDescent="0.2">
      <c r="A6" t="s">
        <v>29</v>
      </c>
      <c r="B6">
        <v>13.655678665176382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E1AB-162C-F248-9912-639BCE4E3F3F}">
  <dimension ref="A1:G22"/>
  <sheetViews>
    <sheetView tabSelected="1" workbookViewId="0">
      <selection activeCell="E34" sqref="E34"/>
    </sheetView>
  </sheetViews>
  <sheetFormatPr baseColWidth="10" defaultRowHeight="16" x14ac:dyDescent="0.2"/>
  <cols>
    <col min="2" max="2" width="12.83203125" customWidth="1"/>
    <col min="6" max="6" width="12.6640625" bestFit="1" customWidth="1"/>
  </cols>
  <sheetData>
    <row r="1" spans="1:7" x14ac:dyDescent="0.2">
      <c r="A1" s="15" t="s">
        <v>30</v>
      </c>
      <c r="B1" s="15"/>
      <c r="C1" s="15"/>
      <c r="D1" s="25"/>
    </row>
    <row r="2" spans="1:7" x14ac:dyDescent="0.2">
      <c r="D2" s="25"/>
    </row>
    <row r="3" spans="1:7" x14ac:dyDescent="0.2">
      <c r="A3" s="17" t="s">
        <v>31</v>
      </c>
      <c r="B3" s="15"/>
      <c r="C3" s="15"/>
      <c r="D3" s="25"/>
    </row>
    <row r="4" spans="1:7" ht="17" thickBot="1" x14ac:dyDescent="0.25"/>
    <row r="5" spans="1:7" x14ac:dyDescent="0.2">
      <c r="A5" s="18" t="s">
        <v>32</v>
      </c>
      <c r="B5" s="19"/>
      <c r="C5" s="20"/>
    </row>
    <row r="6" spans="1:7" x14ac:dyDescent="0.2">
      <c r="A6" s="12" t="s">
        <v>16</v>
      </c>
      <c r="B6" s="26">
        <v>100</v>
      </c>
      <c r="C6" s="8" t="s">
        <v>37</v>
      </c>
    </row>
    <row r="7" spans="1:7" x14ac:dyDescent="0.2">
      <c r="A7" s="12" t="s">
        <v>34</v>
      </c>
      <c r="B7" s="26">
        <v>3</v>
      </c>
      <c r="C7" s="8" t="s">
        <v>38</v>
      </c>
    </row>
    <row r="8" spans="1:7" x14ac:dyDescent="0.2">
      <c r="A8" s="12"/>
      <c r="B8" s="26">
        <f>CONVERT(B7,"ft","m")</f>
        <v>0.91439999999999999</v>
      </c>
      <c r="C8" s="8" t="s">
        <v>13</v>
      </c>
    </row>
    <row r="9" spans="1:7" x14ac:dyDescent="0.2">
      <c r="A9" s="12" t="s">
        <v>35</v>
      </c>
      <c r="B9" s="26">
        <v>30000000</v>
      </c>
      <c r="C9" s="8" t="s">
        <v>39</v>
      </c>
    </row>
    <row r="10" spans="1:7" x14ac:dyDescent="0.2">
      <c r="A10" s="12"/>
      <c r="B10" s="26">
        <f>CONVERT(B9,"psi","Pa")</f>
        <v>206842718795.05084</v>
      </c>
      <c r="C10" s="8" t="s">
        <v>40</v>
      </c>
    </row>
    <row r="11" spans="1:7" x14ac:dyDescent="0.2">
      <c r="A11" s="12" t="s">
        <v>36</v>
      </c>
      <c r="B11" s="26">
        <v>1</v>
      </c>
      <c r="C11" s="8" t="s">
        <v>41</v>
      </c>
    </row>
    <row r="12" spans="1:7" ht="17" thickBot="1" x14ac:dyDescent="0.25">
      <c r="A12" s="13"/>
      <c r="B12" s="29">
        <f>CONVERT(B11,"in","m")</f>
        <v>2.5399999999999999E-2</v>
      </c>
      <c r="C12" s="9" t="s">
        <v>13</v>
      </c>
    </row>
    <row r="13" spans="1:7" ht="17" thickBot="1" x14ac:dyDescent="0.25"/>
    <row r="14" spans="1:7" x14ac:dyDescent="0.2">
      <c r="A14" s="18" t="s">
        <v>33</v>
      </c>
      <c r="B14" s="19"/>
      <c r="C14" s="20"/>
      <c r="E14" s="21" t="s">
        <v>79</v>
      </c>
      <c r="F14" s="22"/>
      <c r="G14" s="23"/>
    </row>
    <row r="15" spans="1:7" x14ac:dyDescent="0.2">
      <c r="A15" s="12"/>
      <c r="B15" s="7"/>
      <c r="C15" s="8"/>
      <c r="E15" s="14"/>
      <c r="F15" s="7"/>
      <c r="G15" s="7"/>
    </row>
    <row r="16" spans="1:7" x14ac:dyDescent="0.2">
      <c r="A16" s="12" t="s">
        <v>42</v>
      </c>
      <c r="B16" s="27">
        <v>2</v>
      </c>
      <c r="C16" s="8" t="s">
        <v>41</v>
      </c>
      <c r="E16" s="14" t="s">
        <v>42</v>
      </c>
      <c r="F16" s="27">
        <v>1.5258079860399678</v>
      </c>
      <c r="G16" s="7" t="s">
        <v>41</v>
      </c>
    </row>
    <row r="17" spans="1:7" ht="17" thickBot="1" x14ac:dyDescent="0.25">
      <c r="A17" s="13"/>
      <c r="B17" s="28">
        <f>CONVERT(B16,"in","m")</f>
        <v>5.0799999999999998E-2</v>
      </c>
      <c r="C17" s="9" t="s">
        <v>13</v>
      </c>
      <c r="E17" s="14"/>
      <c r="F17" s="28">
        <f>CONVERT(F16,"in","m")</f>
        <v>3.8755522845415183E-2</v>
      </c>
      <c r="G17" s="7" t="s">
        <v>13</v>
      </c>
    </row>
    <row r="18" spans="1:7" ht="17" thickBot="1" x14ac:dyDescent="0.25">
      <c r="E18" s="14"/>
      <c r="F18" s="7"/>
      <c r="G18" s="7"/>
    </row>
    <row r="19" spans="1:7" x14ac:dyDescent="0.2">
      <c r="A19" s="18" t="s">
        <v>43</v>
      </c>
      <c r="B19" s="19"/>
      <c r="C19" s="20"/>
      <c r="E19" s="21" t="s">
        <v>43</v>
      </c>
      <c r="F19" s="22"/>
      <c r="G19" s="23"/>
    </row>
    <row r="20" spans="1:7" x14ac:dyDescent="0.2">
      <c r="A20" s="12" t="s">
        <v>44</v>
      </c>
      <c r="B20" s="24">
        <f>(B12*B17^3)/12</f>
        <v>2.7748761706666664E-7</v>
      </c>
      <c r="C20" s="8" t="s">
        <v>80</v>
      </c>
      <c r="E20" s="14" t="s">
        <v>44</v>
      </c>
      <c r="F20" s="24">
        <f>(B12*F17^3)/12</f>
        <v>1.2321207495735579E-7</v>
      </c>
      <c r="G20" s="8" t="s">
        <v>80</v>
      </c>
    </row>
    <row r="21" spans="1:7" x14ac:dyDescent="0.2">
      <c r="A21" s="12" t="s">
        <v>45</v>
      </c>
      <c r="B21" s="24">
        <f>(B6*B8^3)/(3*B10*B20)</f>
        <v>4.4402104275201055E-4</v>
      </c>
      <c r="C21" s="8" t="s">
        <v>13</v>
      </c>
      <c r="E21" s="14" t="s">
        <v>45</v>
      </c>
      <c r="F21" s="30">
        <f>(B6*B8^3)/(3*B10*F20)</f>
        <v>9.9998592770518253E-4</v>
      </c>
      <c r="G21" s="8" t="s">
        <v>13</v>
      </c>
    </row>
    <row r="22" spans="1:7" ht="17" thickBot="1" x14ac:dyDescent="0.25">
      <c r="A22" s="13"/>
      <c r="B22" s="28">
        <f>CONVERT(B21,"m","mm")</f>
        <v>0.44402104275201054</v>
      </c>
      <c r="C22" s="9" t="s">
        <v>81</v>
      </c>
      <c r="E22" s="14"/>
      <c r="F22" s="28">
        <f>CONVERT(F21,"m","mm")</f>
        <v>0.99998592770518258</v>
      </c>
      <c r="G22" s="9" t="s">
        <v>81</v>
      </c>
    </row>
  </sheetData>
  <mergeCells count="7">
    <mergeCell ref="E14:G14"/>
    <mergeCell ref="E19:G19"/>
    <mergeCell ref="A1:C1"/>
    <mergeCell ref="A3:C3"/>
    <mergeCell ref="A5:C5"/>
    <mergeCell ref="A14:C14"/>
    <mergeCell ref="A19:C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CD35-B412-2548-9D2E-C66704736AED}">
  <dimension ref="A1:C18"/>
  <sheetViews>
    <sheetView workbookViewId="0">
      <selection activeCell="B19" sqref="B19"/>
    </sheetView>
  </sheetViews>
  <sheetFormatPr baseColWidth="10" defaultRowHeight="16" x14ac:dyDescent="0.2"/>
  <cols>
    <col min="1" max="1" width="14.83203125" customWidth="1"/>
  </cols>
  <sheetData>
    <row r="1" spans="1:3" x14ac:dyDescent="0.2">
      <c r="A1" s="15" t="s">
        <v>46</v>
      </c>
      <c r="B1" s="15"/>
      <c r="C1" s="15"/>
    </row>
    <row r="3" spans="1:3" x14ac:dyDescent="0.2">
      <c r="A3" s="7" t="s">
        <v>47</v>
      </c>
      <c r="B3" s="7" t="s">
        <v>48</v>
      </c>
    </row>
    <row r="4" spans="1:3" x14ac:dyDescent="0.2">
      <c r="A4" s="7" t="s">
        <v>53</v>
      </c>
      <c r="B4" s="7" t="s">
        <v>49</v>
      </c>
    </row>
    <row r="5" spans="1:3" x14ac:dyDescent="0.2">
      <c r="A5" s="7" t="s">
        <v>54</v>
      </c>
      <c r="B5" s="7" t="s">
        <v>50</v>
      </c>
    </row>
    <row r="6" spans="1:3" x14ac:dyDescent="0.2">
      <c r="A6" s="7" t="s">
        <v>55</v>
      </c>
      <c r="B6" s="7" t="s">
        <v>51</v>
      </c>
    </row>
    <row r="7" spans="1:3" x14ac:dyDescent="0.2">
      <c r="A7" s="7" t="s">
        <v>56</v>
      </c>
      <c r="B7" s="7" t="s">
        <v>52</v>
      </c>
    </row>
    <row r="8" spans="1:3" x14ac:dyDescent="0.2">
      <c r="A8" s="7" t="s">
        <v>57</v>
      </c>
      <c r="B8" s="7" t="s">
        <v>16</v>
      </c>
    </row>
    <row r="10" spans="1:3" x14ac:dyDescent="0.2">
      <c r="A10" s="7" t="s">
        <v>58</v>
      </c>
      <c r="B10" s="7" t="s">
        <v>48</v>
      </c>
    </row>
    <row r="11" spans="1:3" x14ac:dyDescent="0.2">
      <c r="A11" s="7">
        <v>95</v>
      </c>
      <c r="B11" s="7" t="str">
        <f>IF(A11&gt;=90,$B$4,IF(A11&gt;=80,$B$5,IF(A11&gt;=70,$B$6,IF(A11&gt;=60,$B$7,IF(A11&lt;60,$B$8)))))</f>
        <v>A</v>
      </c>
    </row>
    <row r="12" spans="1:3" x14ac:dyDescent="0.2">
      <c r="A12" s="7">
        <v>85</v>
      </c>
      <c r="B12" s="7" t="str">
        <f t="shared" ref="B12:B18" si="0">IF(A12&gt;=90,$B$4,IF(A12&gt;=80,$B$5,IF(A12&gt;=70,$B$6,IF(A12&gt;=60,$B$7,IF(A12&lt;60,$B$8)))))</f>
        <v>B</v>
      </c>
    </row>
    <row r="13" spans="1:3" x14ac:dyDescent="0.2">
      <c r="A13" s="7">
        <v>82</v>
      </c>
      <c r="B13" s="7" t="str">
        <f t="shared" si="0"/>
        <v>B</v>
      </c>
    </row>
    <row r="14" spans="1:3" x14ac:dyDescent="0.2">
      <c r="A14" s="7">
        <v>75</v>
      </c>
      <c r="B14" s="7" t="str">
        <f t="shared" si="0"/>
        <v>C</v>
      </c>
    </row>
    <row r="15" spans="1:3" x14ac:dyDescent="0.2">
      <c r="A15" s="7">
        <v>70</v>
      </c>
      <c r="B15" s="7" t="str">
        <f t="shared" si="0"/>
        <v>C</v>
      </c>
    </row>
    <row r="16" spans="1:3" x14ac:dyDescent="0.2">
      <c r="A16" s="7">
        <v>69</v>
      </c>
      <c r="B16" s="7" t="str">
        <f t="shared" si="0"/>
        <v>D</v>
      </c>
    </row>
    <row r="17" spans="1:2" x14ac:dyDescent="0.2">
      <c r="A17" s="7">
        <v>65</v>
      </c>
      <c r="B17" s="7" t="str">
        <f t="shared" si="0"/>
        <v>D</v>
      </c>
    </row>
    <row r="18" spans="1:2" x14ac:dyDescent="0.2">
      <c r="A18" s="7">
        <v>45</v>
      </c>
      <c r="B18" s="7" t="str">
        <f t="shared" si="0"/>
        <v>F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E324-7C2D-C240-9233-6BD9971FC9B1}">
  <dimension ref="A1:D8"/>
  <sheetViews>
    <sheetView workbookViewId="0">
      <selection activeCell="C10" sqref="C10"/>
    </sheetView>
  </sheetViews>
  <sheetFormatPr baseColWidth="10" defaultRowHeight="16" x14ac:dyDescent="0.2"/>
  <cols>
    <col min="2" max="3" width="13.33203125" customWidth="1"/>
    <col min="4" max="4" width="11.6640625" bestFit="1" customWidth="1"/>
  </cols>
  <sheetData>
    <row r="1" spans="1:4" x14ac:dyDescent="0.2">
      <c r="A1" s="15" t="s">
        <v>59</v>
      </c>
      <c r="B1" s="15"/>
      <c r="C1" s="15"/>
    </row>
    <row r="3" spans="1:4" x14ac:dyDescent="0.2">
      <c r="A3" s="7"/>
      <c r="B3" s="7" t="s">
        <v>60</v>
      </c>
      <c r="C3" s="7" t="s">
        <v>61</v>
      </c>
      <c r="D3" s="7" t="s">
        <v>62</v>
      </c>
    </row>
    <row r="4" spans="1:4" x14ac:dyDescent="0.2">
      <c r="A4" s="7" t="s">
        <v>63</v>
      </c>
      <c r="B4" s="7">
        <v>1</v>
      </c>
      <c r="C4" s="7" t="s">
        <v>68</v>
      </c>
      <c r="D4" s="10">
        <f>IF(C4="series",$B$4+$B$5+$B$6+$B$7+$B$8,IF(C4="parallel",(1/$B$4)+(1/$B$5)+(1/$B$6)+(1/$B$7)+(1/$B$8),"unknown"))</f>
        <v>15</v>
      </c>
    </row>
    <row r="5" spans="1:4" x14ac:dyDescent="0.2">
      <c r="A5" s="7" t="s">
        <v>64</v>
      </c>
      <c r="B5" s="7">
        <v>2</v>
      </c>
      <c r="C5" s="7" t="s">
        <v>69</v>
      </c>
      <c r="D5" s="10">
        <f>IF(C5="series",$B$4+$B$5+$B$6+$B$7+$B$8,IF(C5="parallel",1/((1/$B$4)+(1/$B$5)+(1/$B$6)+(1/$B$7)+(1/$B$8)),"unknown"))</f>
        <v>0.43795620437956206</v>
      </c>
    </row>
    <row r="6" spans="1:4" x14ac:dyDescent="0.2">
      <c r="A6" s="7" t="s">
        <v>65</v>
      </c>
      <c r="B6" s="7">
        <v>3</v>
      </c>
      <c r="C6" s="7"/>
      <c r="D6" s="10" t="str">
        <f t="shared" ref="D6:D8" si="0">IF(C6="series",$B$4+$B$5+$B$6+$B$7+$B$8,IF(C6="parallel",(1/$B$4)+(1/$B$5)+(1/$B$6)+(1/$B$7)+(1/$B$8),"unknown"))</f>
        <v>unknown</v>
      </c>
    </row>
    <row r="7" spans="1:4" x14ac:dyDescent="0.2">
      <c r="A7" s="7" t="s">
        <v>66</v>
      </c>
      <c r="B7" s="7">
        <v>4</v>
      </c>
      <c r="C7" s="7"/>
      <c r="D7" s="10" t="str">
        <f t="shared" si="0"/>
        <v>unknown</v>
      </c>
    </row>
    <row r="8" spans="1:4" x14ac:dyDescent="0.2">
      <c r="A8" s="7" t="s">
        <v>67</v>
      </c>
      <c r="B8" s="7">
        <v>5</v>
      </c>
      <c r="C8" s="7"/>
      <c r="D8" s="10" t="str">
        <f t="shared" si="0"/>
        <v>unknown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Problem 1</vt:lpstr>
      <vt:lpstr>Problem 2</vt:lpstr>
      <vt:lpstr>Problem 3</vt:lpstr>
      <vt:lpstr>Problem 4</vt:lpstr>
      <vt:lpstr>Problem 5</vt:lpstr>
      <vt:lpstr>Problem 6</vt:lpstr>
      <vt:lpstr>Problem 7</vt:lpstr>
      <vt:lpstr>Problem 8</vt:lpstr>
      <vt:lpstr>Problem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Emerson Fleming</cp:lastModifiedBy>
  <dcterms:created xsi:type="dcterms:W3CDTF">2021-09-15T19:04:12Z</dcterms:created>
  <dcterms:modified xsi:type="dcterms:W3CDTF">2021-09-16T05:24:26Z</dcterms:modified>
</cp:coreProperties>
</file>