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USUARIO\Downloads\"/>
    </mc:Choice>
  </mc:AlternateContent>
  <bookViews>
    <workbookView xWindow="0" yWindow="0" windowWidth="28800" windowHeight="12330" tabRatio="522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H17" i="28"/>
  <c r="I21" i="28"/>
  <c r="I63" i="28" s="1"/>
  <c r="D18" i="28"/>
  <c r="X17" i="28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 s="1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H30" i="25"/>
  <c r="H29" i="25"/>
  <c r="H28" i="25"/>
  <c r="H27" i="25"/>
  <c r="H26" i="25"/>
  <c r="I21" i="25"/>
  <c r="I62" i="25" s="1"/>
  <c r="D18" i="25"/>
  <c r="P17" i="28"/>
  <c r="I62" i="28"/>
  <c r="J21" i="28"/>
  <c r="J62" i="28" s="1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I18" i="28" s="1"/>
  <c r="M17" i="28"/>
  <c r="U17" i="28"/>
  <c r="AC17" i="28"/>
  <c r="I17" i="28"/>
  <c r="Q17" i="28"/>
  <c r="Y17" i="28"/>
  <c r="L17" i="28"/>
  <c r="T17" i="28"/>
  <c r="AB17" i="28"/>
  <c r="K17" i="25"/>
  <c r="I63" i="27"/>
  <c r="I18" i="27"/>
  <c r="J21" i="27"/>
  <c r="J18" i="27" s="1"/>
  <c r="H17" i="27"/>
  <c r="J63" i="27"/>
  <c r="K21" i="27"/>
  <c r="K18" i="27" s="1"/>
  <c r="J62" i="27"/>
  <c r="I17" i="25" l="1"/>
  <c r="AG17" i="25"/>
  <c r="AH17" i="25"/>
  <c r="G17" i="25"/>
  <c r="H18" i="25" s="1"/>
  <c r="S17" i="25"/>
  <c r="AA17" i="25"/>
  <c r="AC17" i="25"/>
  <c r="AD17" i="25"/>
  <c r="Z17" i="25"/>
  <c r="T17" i="25"/>
  <c r="AB17" i="25"/>
  <c r="U17" i="25"/>
  <c r="V17" i="25"/>
  <c r="Y17" i="25"/>
  <c r="W17" i="25"/>
  <c r="X17" i="25"/>
  <c r="Q17" i="25"/>
  <c r="R17" i="25"/>
  <c r="H17" i="25"/>
  <c r="N17" i="25"/>
  <c r="J21" i="25"/>
  <c r="K21" i="25" s="1"/>
  <c r="L21" i="25" s="1"/>
  <c r="O17" i="25"/>
  <c r="J17" i="25"/>
  <c r="P17" i="25"/>
  <c r="H18" i="28"/>
  <c r="K63" i="25"/>
  <c r="K62" i="25"/>
  <c r="K63" i="27"/>
  <c r="K21" i="28"/>
  <c r="I63" i="25"/>
  <c r="L21" i="27"/>
  <c r="K62" i="27"/>
  <c r="J63" i="25"/>
  <c r="J63" i="28"/>
  <c r="M17" i="25"/>
  <c r="J18" i="28"/>
  <c r="L17" i="25"/>
  <c r="I18" i="25" l="1"/>
  <c r="J18" i="25"/>
  <c r="K18" i="25"/>
  <c r="J62" i="25"/>
  <c r="L18" i="27"/>
  <c r="L62" i="27"/>
  <c r="L63" i="27"/>
  <c r="M21" i="27"/>
  <c r="L63" i="25"/>
  <c r="L62" i="25"/>
  <c r="M21" i="25"/>
  <c r="L18" i="25"/>
  <c r="K18" i="28"/>
  <c r="K62" i="28"/>
  <c r="K63" i="28"/>
  <c r="L21" i="28"/>
  <c r="M63" i="25" l="1"/>
  <c r="N21" i="25"/>
  <c r="M18" i="25"/>
  <c r="M62" i="25"/>
  <c r="L18" i="28"/>
  <c r="L62" i="28"/>
  <c r="L63" i="28"/>
  <c r="M21" i="28"/>
  <c r="N21" i="27"/>
  <c r="M63" i="27"/>
  <c r="M62" i="27"/>
  <c r="M18" i="27"/>
  <c r="N62" i="25" l="1"/>
  <c r="N63" i="25"/>
  <c r="N18" i="25"/>
  <c r="O21" i="25"/>
  <c r="N21" i="28"/>
  <c r="M62" i="28"/>
  <c r="M18" i="28"/>
  <c r="M63" i="28"/>
  <c r="N18" i="27"/>
  <c r="O21" i="27"/>
  <c r="N62" i="27"/>
  <c r="N63" i="27"/>
  <c r="O63" i="25" l="1"/>
  <c r="O62" i="25"/>
  <c r="O18" i="25"/>
  <c r="P21" i="25"/>
  <c r="N18" i="28"/>
  <c r="N63" i="28"/>
  <c r="O21" i="28"/>
  <c r="N62" i="28"/>
  <c r="O18" i="27"/>
  <c r="O62" i="27"/>
  <c r="P21" i="27"/>
  <c r="O63" i="27"/>
  <c r="O62" i="28" l="1"/>
  <c r="O63" i="28"/>
  <c r="P21" i="28"/>
  <c r="O18" i="28"/>
  <c r="P63" i="25"/>
  <c r="Q21" i="25"/>
  <c r="P18" i="25"/>
  <c r="P62" i="25"/>
  <c r="P18" i="27"/>
  <c r="P62" i="27"/>
  <c r="Q21" i="27"/>
  <c r="P63" i="27"/>
  <c r="Q62" i="25" l="1"/>
  <c r="Q63" i="25"/>
  <c r="Q18" i="25"/>
  <c r="Q63" i="27"/>
  <c r="Q18" i="27"/>
  <c r="Q62" i="27"/>
  <c r="R21" i="27"/>
  <c r="P18" i="28"/>
  <c r="P62" i="28"/>
  <c r="P63" i="28"/>
  <c r="Q21" i="28"/>
  <c r="R18" i="27" l="1"/>
  <c r="R63" i="27"/>
  <c r="S21" i="27"/>
  <c r="R62" i="27"/>
  <c r="R63" i="25"/>
  <c r="R62" i="25"/>
  <c r="R18" i="25"/>
  <c r="Q18" i="28"/>
  <c r="Q63" i="28"/>
  <c r="R21" i="28"/>
  <c r="Q62" i="28"/>
  <c r="S18" i="27" l="1"/>
  <c r="S62" i="27"/>
  <c r="T21" i="27"/>
  <c r="S63" i="27"/>
  <c r="S63" i="25"/>
  <c r="S18" i="25"/>
  <c r="S62" i="25"/>
  <c r="R18" i="28"/>
  <c r="R63" i="28"/>
  <c r="R62" i="28"/>
  <c r="S21" i="28"/>
  <c r="T62" i="25" l="1"/>
  <c r="T63" i="25"/>
  <c r="T18" i="25"/>
  <c r="T18" i="27"/>
  <c r="U21" i="27"/>
  <c r="T62" i="27"/>
  <c r="T63" i="27"/>
  <c r="S62" i="28"/>
  <c r="S63" i="28"/>
  <c r="S18" i="28"/>
  <c r="T21" i="28"/>
  <c r="V21" i="27" l="1"/>
  <c r="U62" i="27"/>
  <c r="U18" i="27"/>
  <c r="U63" i="27"/>
  <c r="T18" i="28"/>
  <c r="T62" i="28"/>
  <c r="U21" i="28"/>
  <c r="T63" i="28"/>
  <c r="U62" i="25"/>
  <c r="U18" i="25"/>
  <c r="U63" i="25"/>
  <c r="V21" i="28" l="1"/>
  <c r="U63" i="28"/>
  <c r="U18" i="28"/>
  <c r="U62" i="28"/>
  <c r="V18" i="25"/>
  <c r="V62" i="25"/>
  <c r="V63" i="25"/>
  <c r="V18" i="27"/>
  <c r="V62" i="27"/>
  <c r="W21" i="27"/>
  <c r="V63" i="27"/>
  <c r="W18" i="25" l="1"/>
  <c r="W63" i="25"/>
  <c r="W62" i="25"/>
  <c r="W63" i="27"/>
  <c r="W62" i="27"/>
  <c r="W18" i="27"/>
  <c r="X21" i="27"/>
  <c r="W21" i="28"/>
  <c r="V18" i="28"/>
  <c r="V62" i="28"/>
  <c r="V63" i="28"/>
  <c r="X18" i="27" l="1"/>
  <c r="X62" i="27"/>
  <c r="Y21" i="27"/>
  <c r="X63" i="27"/>
  <c r="W18" i="28"/>
  <c r="W62" i="28"/>
  <c r="W63" i="28"/>
  <c r="X21" i="28"/>
  <c r="X18" i="25"/>
  <c r="X63" i="25"/>
  <c r="X62" i="25"/>
  <c r="Y21" i="28" l="1"/>
  <c r="X18" i="28"/>
  <c r="X62" i="28"/>
  <c r="X63" i="28"/>
  <c r="Y63" i="25"/>
  <c r="Y18" i="25"/>
  <c r="Y62" i="25"/>
  <c r="Y63" i="27"/>
  <c r="Y18" i="27"/>
  <c r="Y62" i="27"/>
  <c r="Z21" i="27"/>
  <c r="Z62" i="25" l="1"/>
  <c r="Z18" i="25"/>
  <c r="Z63" i="25"/>
  <c r="Z63" i="27"/>
  <c r="Z18" i="27"/>
  <c r="AA21" i="27"/>
  <c r="Z62" i="27"/>
  <c r="Y63" i="28"/>
  <c r="Z21" i="28"/>
  <c r="Y18" i="28"/>
  <c r="Y62" i="28"/>
  <c r="AA18" i="27" l="1"/>
  <c r="AA62" i="27"/>
  <c r="AB21" i="27"/>
  <c r="AA63" i="27"/>
  <c r="Z18" i="28"/>
  <c r="Z63" i="28"/>
  <c r="AA21" i="28"/>
  <c r="Z62" i="28"/>
  <c r="AA18" i="25"/>
  <c r="AA63" i="25"/>
  <c r="AA62" i="25"/>
  <c r="AB63" i="27" l="1"/>
  <c r="AB62" i="27"/>
  <c r="AB18" i="27"/>
  <c r="AC21" i="27"/>
  <c r="AA63" i="28"/>
  <c r="AA62" i="28"/>
  <c r="AA18" i="28"/>
  <c r="AB21" i="28"/>
  <c r="AB18" i="25"/>
  <c r="AB62" i="25"/>
  <c r="AB63" i="25"/>
  <c r="AC62" i="27" l="1"/>
  <c r="AC63" i="27"/>
  <c r="AC18" i="27"/>
  <c r="AD21" i="27"/>
  <c r="AB62" i="28"/>
  <c r="AB18" i="28"/>
  <c r="AC21" i="28"/>
  <c r="AB63" i="28"/>
  <c r="AC18" i="25"/>
  <c r="AC62" i="25"/>
  <c r="AC63" i="25"/>
  <c r="AD21" i="28" l="1"/>
  <c r="AC18" i="28"/>
  <c r="AC63" i="28"/>
  <c r="AC62" i="28"/>
  <c r="AD18" i="27"/>
  <c r="AD62" i="27"/>
  <c r="AE21" i="27"/>
  <c r="AD63" i="27"/>
  <c r="AD62" i="25"/>
  <c r="AD63" i="25"/>
  <c r="AD18" i="25"/>
  <c r="AE55" i="27" l="1"/>
  <c r="AE32" i="27"/>
  <c r="AF21" i="27"/>
  <c r="AE63" i="27"/>
  <c r="AE41" i="27"/>
  <c r="AE48" i="27"/>
  <c r="AE39" i="27"/>
  <c r="AE34" i="27"/>
  <c r="AE33" i="27"/>
  <c r="AE46" i="27"/>
  <c r="AE26" i="27"/>
  <c r="AE25" i="27"/>
  <c r="AE38" i="27"/>
  <c r="AE51" i="27"/>
  <c r="AE28" i="27"/>
  <c r="AE27" i="27"/>
  <c r="AE43" i="27"/>
  <c r="AE64" i="27"/>
  <c r="AE36" i="27"/>
  <c r="AE35" i="27"/>
  <c r="AE62" i="27"/>
  <c r="AE56" i="27"/>
  <c r="AE58" i="27"/>
  <c r="AE57" i="27"/>
  <c r="AE45" i="27"/>
  <c r="AE65" i="27"/>
  <c r="AE50" i="27"/>
  <c r="AE49" i="27"/>
  <c r="AE29" i="27"/>
  <c r="AE42" i="27"/>
  <c r="AE22" i="27"/>
  <c r="AE17" i="27" s="1"/>
  <c r="AE40" i="27"/>
  <c r="AE60" i="27"/>
  <c r="AE18" i="27"/>
  <c r="AE44" i="27"/>
  <c r="AE31" i="27"/>
  <c r="AE37" i="27"/>
  <c r="AE53" i="27"/>
  <c r="AE47" i="27"/>
  <c r="AE52" i="27"/>
  <c r="AE23" i="27"/>
  <c r="AE24" i="27"/>
  <c r="AE54" i="27"/>
  <c r="AE59" i="27"/>
  <c r="AE61" i="27"/>
  <c r="AE30" i="27"/>
  <c r="AE45" i="25"/>
  <c r="AE55" i="25"/>
  <c r="AE62" i="25"/>
  <c r="AE39" i="25"/>
  <c r="AE42" i="25"/>
  <c r="AE43" i="25"/>
  <c r="AE46" i="25"/>
  <c r="AE57" i="25"/>
  <c r="AE35" i="25"/>
  <c r="AE38" i="25"/>
  <c r="AE52" i="25"/>
  <c r="AE64" i="25"/>
  <c r="AE36" i="25"/>
  <c r="AE49" i="25"/>
  <c r="AE37" i="25"/>
  <c r="AE40" i="25"/>
  <c r="AE60" i="25"/>
  <c r="AE48" i="25"/>
  <c r="AE59" i="25"/>
  <c r="AE63" i="25"/>
  <c r="AE33" i="25"/>
  <c r="AE32" i="25"/>
  <c r="AE41" i="25"/>
  <c r="AE44" i="25"/>
  <c r="AE50" i="25"/>
  <c r="AE18" i="25"/>
  <c r="AE31" i="25"/>
  <c r="AE23" i="25"/>
  <c r="AE54" i="25"/>
  <c r="AE61" i="25"/>
  <c r="AE51" i="25"/>
  <c r="AE58" i="25"/>
  <c r="AE34" i="25"/>
  <c r="AE56" i="25"/>
  <c r="AE53" i="25"/>
  <c r="AE65" i="25"/>
  <c r="AE47" i="25"/>
  <c r="AD18" i="28"/>
  <c r="AE21" i="28"/>
  <c r="AD63" i="28"/>
  <c r="AD62" i="28"/>
  <c r="AE17" i="25" l="1"/>
  <c r="AF32" i="25"/>
  <c r="AF18" i="25"/>
  <c r="AF24" i="25"/>
  <c r="AF37" i="25"/>
  <c r="AF34" i="25"/>
  <c r="AF39" i="25"/>
  <c r="AF38" i="25"/>
  <c r="AF43" i="25"/>
  <c r="AF31" i="25"/>
  <c r="AF65" i="25"/>
  <c r="AF55" i="25"/>
  <c r="AF53" i="25"/>
  <c r="AF60" i="25"/>
  <c r="AF59" i="25"/>
  <c r="AF35" i="25"/>
  <c r="AF33" i="25"/>
  <c r="AF64" i="25"/>
  <c r="AF42" i="25"/>
  <c r="AF49" i="25"/>
  <c r="AF51" i="25"/>
  <c r="AF50" i="25"/>
  <c r="AF47" i="25"/>
  <c r="AF36" i="25"/>
  <c r="AF44" i="25"/>
  <c r="AF41" i="25"/>
  <c r="AF40" i="25"/>
  <c r="AF57" i="25"/>
  <c r="AF58" i="25"/>
  <c r="AF54" i="25"/>
  <c r="AF56" i="25"/>
  <c r="AF48" i="25"/>
  <c r="AF23" i="25"/>
  <c r="AF63" i="25"/>
  <c r="AF61" i="25"/>
  <c r="AF52" i="25"/>
  <c r="AF62" i="25"/>
  <c r="AF46" i="25"/>
  <c r="AF45" i="25"/>
  <c r="AF26" i="25"/>
  <c r="AF46" i="27"/>
  <c r="AF48" i="27"/>
  <c r="AF43" i="27"/>
  <c r="AF22" i="27"/>
  <c r="AF17" i="27" s="1"/>
  <c r="F18" i="27" s="1"/>
  <c r="AF56" i="27"/>
  <c r="AF47" i="27"/>
  <c r="AF30" i="27"/>
  <c r="AF32" i="27"/>
  <c r="AF39" i="27"/>
  <c r="AF40" i="27"/>
  <c r="AF18" i="27"/>
  <c r="AF45" i="27"/>
  <c r="AF42" i="27"/>
  <c r="AF60" i="27"/>
  <c r="AF37" i="27"/>
  <c r="AF50" i="27"/>
  <c r="AF29" i="27"/>
  <c r="AF26" i="27"/>
  <c r="AF44" i="27"/>
  <c r="AF64" i="27"/>
  <c r="AF34" i="27"/>
  <c r="AF55" i="27"/>
  <c r="AF54" i="27"/>
  <c r="AF49" i="27"/>
  <c r="AF52" i="27"/>
  <c r="AF59" i="27"/>
  <c r="AF57" i="27"/>
  <c r="AF28" i="27"/>
  <c r="AF27" i="27"/>
  <c r="AF62" i="27"/>
  <c r="AF41" i="27"/>
  <c r="AF23" i="27"/>
  <c r="AF36" i="27"/>
  <c r="AF25" i="27"/>
  <c r="AF65" i="27"/>
  <c r="AF51" i="27"/>
  <c r="AF38" i="27"/>
  <c r="AF53" i="27"/>
  <c r="AF33" i="27"/>
  <c r="AF63" i="27"/>
  <c r="AF31" i="27"/>
  <c r="AF35" i="27"/>
  <c r="AF58" i="27"/>
  <c r="AF61" i="27"/>
  <c r="AF24" i="27"/>
  <c r="AE45" i="28"/>
  <c r="AE56" i="28"/>
  <c r="AE18" i="28"/>
  <c r="AE43" i="28"/>
  <c r="AE30" i="28"/>
  <c r="AE55" i="28"/>
  <c r="AE29" i="28"/>
  <c r="AE64" i="28"/>
  <c r="AE63" i="28"/>
  <c r="AE28" i="28"/>
  <c r="AE59" i="28"/>
  <c r="AE61" i="28"/>
  <c r="AE48" i="28"/>
  <c r="AE44" i="28"/>
  <c r="AE27" i="28"/>
  <c r="AF21" i="28"/>
  <c r="AE51" i="28"/>
  <c r="AE57" i="28"/>
  <c r="AE24" i="28"/>
  <c r="AE41" i="28"/>
  <c r="AE33" i="28"/>
  <c r="AE23" i="28"/>
  <c r="AE47" i="28"/>
  <c r="AE49" i="28"/>
  <c r="AE53" i="28"/>
  <c r="AE25" i="28"/>
  <c r="AE26" i="28"/>
  <c r="AE54" i="28"/>
  <c r="AE46" i="28"/>
  <c r="AE39" i="28"/>
  <c r="AE62" i="28"/>
  <c r="AE34" i="28"/>
  <c r="AE50" i="28"/>
  <c r="AE31" i="28"/>
  <c r="AE32" i="28"/>
  <c r="AE22" i="28"/>
  <c r="AE37" i="28"/>
  <c r="AE38" i="28"/>
  <c r="AE36" i="28"/>
  <c r="AE58" i="28"/>
  <c r="AE65" i="28"/>
  <c r="AE60" i="28"/>
  <c r="AE35" i="28"/>
  <c r="AE40" i="28"/>
  <c r="AE42" i="28"/>
  <c r="AE52" i="28"/>
  <c r="AF17" i="25" l="1"/>
  <c r="F18" i="25" s="1"/>
  <c r="H20" i="27"/>
  <c r="F20" i="27"/>
  <c r="U19" i="27" s="1"/>
  <c r="AE17" i="28"/>
  <c r="AF39" i="28"/>
  <c r="AF53" i="28"/>
  <c r="AF23" i="28"/>
  <c r="AF32" i="28"/>
  <c r="AF58" i="28"/>
  <c r="AF50" i="28"/>
  <c r="AF35" i="28"/>
  <c r="AF49" i="28"/>
  <c r="AF60" i="28"/>
  <c r="AF28" i="28"/>
  <c r="AF42" i="28"/>
  <c r="AF59" i="28"/>
  <c r="AF27" i="28"/>
  <c r="AF41" i="28"/>
  <c r="AF52" i="28"/>
  <c r="AF65" i="28"/>
  <c r="AF22" i="28"/>
  <c r="AF55" i="28"/>
  <c r="AF24" i="28"/>
  <c r="AF37" i="28"/>
  <c r="AF48" i="28"/>
  <c r="AF63" i="28"/>
  <c r="AF51" i="28"/>
  <c r="AF62" i="28"/>
  <c r="AF33" i="28"/>
  <c r="AF44" i="28"/>
  <c r="AF46" i="28"/>
  <c r="AF54" i="28"/>
  <c r="AF47" i="28"/>
  <c r="AF61" i="28"/>
  <c r="AF29" i="28"/>
  <c r="AF40" i="28"/>
  <c r="AF30" i="28"/>
  <c r="AF38" i="28"/>
  <c r="AF25" i="28"/>
  <c r="AF56" i="28"/>
  <c r="AF36" i="28"/>
  <c r="AF57" i="28"/>
  <c r="AF64" i="28"/>
  <c r="AF43" i="28"/>
  <c r="AF34" i="28"/>
  <c r="AF18" i="28"/>
  <c r="AF31" i="28"/>
  <c r="AF26" i="28"/>
  <c r="AF45" i="28"/>
  <c r="X19" i="27" l="1"/>
  <c r="N19" i="27"/>
  <c r="W19" i="27"/>
  <c r="K19" i="27"/>
  <c r="AB19" i="27"/>
  <c r="P19" i="27"/>
  <c r="I19" i="27"/>
  <c r="AF19" i="27"/>
  <c r="H19" i="27"/>
  <c r="AF17" i="28"/>
  <c r="F18" i="28" s="1"/>
  <c r="R19" i="27"/>
  <c r="L19" i="27"/>
  <c r="O19" i="27"/>
  <c r="F20" i="25"/>
  <c r="H20" i="25"/>
  <c r="Q19" i="27"/>
  <c r="AD19" i="27"/>
  <c r="AC19" i="27"/>
  <c r="Z19" i="27"/>
  <c r="Y19" i="27"/>
  <c r="T19" i="27"/>
  <c r="J19" i="27"/>
  <c r="M19" i="27"/>
  <c r="AA19" i="27"/>
  <c r="S19" i="27"/>
  <c r="V19" i="27"/>
  <c r="AE19" i="27"/>
  <c r="Z19" i="25" l="1"/>
  <c r="AB19" i="25"/>
  <c r="AE19" i="25"/>
  <c r="I19" i="25"/>
  <c r="AC19" i="25"/>
  <c r="U19" i="25"/>
  <c r="L19" i="25"/>
  <c r="R19" i="25"/>
  <c r="H19" i="25"/>
  <c r="V19" i="25"/>
  <c r="Q19" i="25"/>
  <c r="Y19" i="25"/>
  <c r="W19" i="25"/>
  <c r="P19" i="25"/>
  <c r="N19" i="25"/>
  <c r="AD19" i="25"/>
  <c r="O19" i="25"/>
  <c r="AA19" i="25"/>
  <c r="J19" i="25"/>
  <c r="M19" i="25"/>
  <c r="H20" i="28"/>
  <c r="F20" i="28"/>
  <c r="X19" i="25"/>
  <c r="S19" i="25"/>
  <c r="AF19" i="25"/>
  <c r="K19" i="25"/>
  <c r="T19" i="25"/>
  <c r="M19" i="28" l="1"/>
  <c r="AD19" i="28"/>
  <c r="W19" i="28"/>
  <c r="V19" i="28"/>
  <c r="Q19" i="28"/>
  <c r="X19" i="28"/>
  <c r="AB19" i="28"/>
  <c r="S19" i="28"/>
  <c r="P19" i="28"/>
  <c r="K19" i="28"/>
  <c r="Z19" i="28"/>
  <c r="AF19" i="28"/>
  <c r="T19" i="28"/>
  <c r="N19" i="28"/>
  <c r="U19" i="28"/>
  <c r="AC19" i="28"/>
  <c r="O19" i="28"/>
  <c r="H19" i="28"/>
  <c r="L19" i="28"/>
  <c r="AE19" i="28"/>
  <c r="Y19" i="28"/>
  <c r="I19" i="28"/>
  <c r="AA19" i="28"/>
  <c r="R19" i="28"/>
  <c r="J19" i="28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<sst xmlns="http://schemas.openxmlformats.org/spreadsheetml/2006/main" count="127" uniqueCount="54">
  <si>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</si>
  <si>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</si>
  <si>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</si>
  <si>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</si>
  <si>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</si>
  <si>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</si>
  <si>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</si>
  <si>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</si>
  <si>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</si>
  <si>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</si>
  <si>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</si>
  <si>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</si>
  <si>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</si>
  <si>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</si>
  <si>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</si>
  <si>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</si>
  <si>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</si>
  <si>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</si>
  <si>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</si>
  <si>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</si>
  <si>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</si>
  <si>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</si>
  <si>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</si>
  <si>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</si>
  <si>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</si>
  <si>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</si>
  <si>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</si>
  <si>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</si>
  <si>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</si>
  <si>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</si>
  <si>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</si>
  <si>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</si>
  <si>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</si>
  <si>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</si>
  <si>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</si>
  <si>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Diseñar el modelado de la base de datos</t>
  </si>
  <si>
    <t xml:space="preserve">Definir la metodologia para el analisis de los datos </t>
  </si>
  <si>
    <t>Determinar la tecnica de modelado de datos</t>
  </si>
  <si>
    <t>Seleccionar las variables para el analisis de datos</t>
  </si>
  <si>
    <t xml:space="preserve">Construcción del modelo predictivo:                                                
• Selección de los datos 
• Selección del modelo  
• Selección de las Variable dependiente y variables independientes
• Creación del Modelo de minería de datos
</t>
  </si>
  <si>
    <t>Evaluación del modelo predictivo:                                                          
• Modelo Árbol de clasificación
• Modelo Clúster
• Modelo Bayesiano</t>
  </si>
  <si>
    <t>Evaluación de resultados:                                                           
• Modelo gráfico de elevación de Árbol 
• Modelo grafico de elevación de Bayesiano
• Modelo grafico de elevación de  Cluster</t>
  </si>
  <si>
    <t xml:space="preserve">Utilización del modelo
• Planificación del despliegue
• Planificación de la monitorización y mantenimiento </t>
  </si>
  <si>
    <t>Creacion de interfaz de consulta de los resultados</t>
  </si>
  <si>
    <t xml:space="preserve">Generacion de boton de reportes </t>
  </si>
  <si>
    <t>HU06</t>
  </si>
  <si>
    <t>Candy</t>
  </si>
  <si>
    <t>Nancy</t>
  </si>
  <si>
    <t>Lidia</t>
  </si>
  <si>
    <t>Nelly</t>
  </si>
  <si>
    <t>Zidgarth</t>
  </si>
  <si>
    <t>SISTEMA DE GESTIÓN PARA LA DESERCIÓN DE LOS ESTUDIANTES DE LA FACULTAD DE INGENIERÍA EN LA UNAMAD</t>
  </si>
  <si>
    <t xml:space="preserve">Dr. Joab Maquera Ramírez </t>
  </si>
  <si>
    <t>Lidia Crucinta 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</si>
</sst>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8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3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216</c:v>
                </c:pt>
                <c:pt idx="1">
                  <c:v>207</c:v>
                </c:pt>
                <c:pt idx="2">
                  <c:v>199</c:v>
                </c:pt>
                <c:pt idx="3">
                  <c:v>187</c:v>
                </c:pt>
                <c:pt idx="4">
                  <c:v>178</c:v>
                </c:pt>
                <c:pt idx="5">
                  <c:v>167</c:v>
                </c:pt>
                <c:pt idx="6">
                  <c:v>150</c:v>
                </c:pt>
                <c:pt idx="7">
                  <c:v>138</c:v>
                </c:pt>
                <c:pt idx="8">
                  <c:v>131</c:v>
                </c:pt>
                <c:pt idx="9">
                  <c:v>123</c:v>
                </c:pt>
                <c:pt idx="10">
                  <c:v>114</c:v>
                </c:pt>
                <c:pt idx="11">
                  <c:v>106</c:v>
                </c:pt>
                <c:pt idx="12">
                  <c:v>98</c:v>
                </c:pt>
                <c:pt idx="13">
                  <c:v>88</c:v>
                </c:pt>
                <c:pt idx="14">
                  <c:v>84</c:v>
                </c:pt>
                <c:pt idx="15">
                  <c:v>76</c:v>
                </c:pt>
                <c:pt idx="16">
                  <c:v>70</c:v>
                </c:pt>
                <c:pt idx="17">
                  <c:v>64</c:v>
                </c:pt>
                <c:pt idx="18">
                  <c:v>57</c:v>
                </c:pt>
                <c:pt idx="19">
                  <c:v>48</c:v>
                </c:pt>
                <c:pt idx="20">
                  <c:v>41</c:v>
                </c:pt>
                <c:pt idx="21">
                  <c:v>32</c:v>
                </c:pt>
                <c:pt idx="22">
                  <c:v>23</c:v>
                </c:pt>
                <c:pt idx="23">
                  <c:v>16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1-444A-83AF-0A539B18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1'!$H$18:$AH$18</c:f>
              <c:numCache>
                <c:formatCode>General</c:formatCode>
                <c:ptCount val="27"/>
                <c:pt idx="0">
                  <c:v>216</c:v>
                </c:pt>
                <c:pt idx="1">
                  <c:v>208</c:v>
                </c:pt>
                <c:pt idx="2">
                  <c:v>200</c:v>
                </c:pt>
                <c:pt idx="3">
                  <c:v>192</c:v>
                </c:pt>
                <c:pt idx="4">
                  <c:v>184</c:v>
                </c:pt>
                <c:pt idx="5">
                  <c:v>176</c:v>
                </c:pt>
                <c:pt idx="6">
                  <c:v>168</c:v>
                </c:pt>
                <c:pt idx="7">
                  <c:v>160</c:v>
                </c:pt>
                <c:pt idx="8">
                  <c:v>152</c:v>
                </c:pt>
                <c:pt idx="9">
                  <c:v>144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112</c:v>
                </c:pt>
                <c:pt idx="14">
                  <c:v>104</c:v>
                </c:pt>
                <c:pt idx="15">
                  <c:v>96</c:v>
                </c:pt>
                <c:pt idx="16">
                  <c:v>88</c:v>
                </c:pt>
                <c:pt idx="17">
                  <c:v>80</c:v>
                </c:pt>
                <c:pt idx="18">
                  <c:v>72</c:v>
                </c:pt>
                <c:pt idx="19">
                  <c:v>64</c:v>
                </c:pt>
                <c:pt idx="20">
                  <c:v>56</c:v>
                </c:pt>
                <c:pt idx="21">
                  <c:v>48</c:v>
                </c:pt>
                <c:pt idx="22">
                  <c:v>40</c:v>
                </c:pt>
                <c:pt idx="23">
                  <c:v>32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1-444A-83AF-0A539B189847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206.76</c:v>
                </c:pt>
                <c:pt idx="1">
                  <c:v>198.27999999999997</c:v>
                </c:pt>
                <c:pt idx="2">
                  <c:v>189.79999999999998</c:v>
                </c:pt>
                <c:pt idx="3">
                  <c:v>181.32</c:v>
                </c:pt>
                <c:pt idx="4">
                  <c:v>172.83999999999997</c:v>
                </c:pt>
                <c:pt idx="5">
                  <c:v>164.35999999999999</c:v>
                </c:pt>
                <c:pt idx="6">
                  <c:v>155.88</c:v>
                </c:pt>
                <c:pt idx="7">
                  <c:v>147.39999999999998</c:v>
                </c:pt>
                <c:pt idx="8">
                  <c:v>138.91999999999999</c:v>
                </c:pt>
                <c:pt idx="9">
                  <c:v>130.44</c:v>
                </c:pt>
                <c:pt idx="10">
                  <c:v>121.96</c:v>
                </c:pt>
                <c:pt idx="11">
                  <c:v>113.47999999999999</c:v>
                </c:pt>
                <c:pt idx="12">
                  <c:v>105</c:v>
                </c:pt>
                <c:pt idx="13">
                  <c:v>96.52</c:v>
                </c:pt>
                <c:pt idx="14">
                  <c:v>88.04</c:v>
                </c:pt>
                <c:pt idx="15">
                  <c:v>79.56</c:v>
                </c:pt>
                <c:pt idx="16">
                  <c:v>71.080000000000013</c:v>
                </c:pt>
                <c:pt idx="17">
                  <c:v>62.599999999999994</c:v>
                </c:pt>
                <c:pt idx="18">
                  <c:v>54.120000000000005</c:v>
                </c:pt>
                <c:pt idx="19">
                  <c:v>45.640000000000015</c:v>
                </c:pt>
                <c:pt idx="20">
                  <c:v>37.159999999999997</c:v>
                </c:pt>
                <c:pt idx="21">
                  <c:v>28.680000000000007</c:v>
                </c:pt>
                <c:pt idx="22">
                  <c:v>20.200000000000017</c:v>
                </c:pt>
                <c:pt idx="23">
                  <c:v>11.719999999999999</c:v>
                </c:pt>
                <c:pt idx="24">
                  <c:v>3.2400000000000091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1-444A-83AF-0A539B18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A9B-A205-3AC297CC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A9B-A205-3AC297CCE9D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B-4A9B-A205-3AC297CC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7-42EB-92CA-0840E4E0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7-42EB-92CA-0840E4E0440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7-42EB-92CA-0840E4E0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7</xdr:row>
      <xdr:rowOff>38100</xdr:rowOff>
    </xdr:from>
    <xdr:to>
      <xdr:col>34</xdr:col>
      <xdr:colOff>19049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H71"/>
  <sheetViews>
    <sheetView tabSelected="1" topLeftCell="A4" workbookViewId="0">
      <selection activeCell="AH26" sqref="AH26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4" ht="13.5" thickBot="1" x14ac:dyDescent="0.25"/>
    <row r="2" spans="2:34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4" ht="37.5" customHeight="1" x14ac:dyDescent="0.2">
      <c r="B3" s="21"/>
      <c r="C3" s="14" t="s">
        <v>32</v>
      </c>
      <c r="D3" s="42" t="s">
        <v>51</v>
      </c>
      <c r="E3" s="43"/>
      <c r="F3" s="43"/>
      <c r="G3" s="43"/>
      <c r="H3" s="44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4" ht="15" customHeight="1" x14ac:dyDescent="0.2">
      <c r="B4" s="21"/>
      <c r="C4" s="14" t="s">
        <v>33</v>
      </c>
      <c r="D4" s="41" t="s">
        <v>52</v>
      </c>
      <c r="E4" s="41"/>
      <c r="F4" s="41"/>
      <c r="G4" s="41"/>
      <c r="H4" s="41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4" ht="15" customHeight="1" x14ac:dyDescent="0.2">
      <c r="B5" s="21"/>
      <c r="C5" s="14" t="s">
        <v>34</v>
      </c>
      <c r="D5" s="40" t="s">
        <v>53</v>
      </c>
      <c r="E5" s="40"/>
      <c r="F5" s="40"/>
      <c r="G5" s="40"/>
      <c r="H5" s="40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4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4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4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4" x14ac:dyDescent="0.2">
      <c r="B16" s="5"/>
      <c r="C16" s="5" t="s">
        <v>11</v>
      </c>
      <c r="D16" s="10">
        <v>27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x14ac:dyDescent="0.2">
      <c r="B17" s="5"/>
      <c r="C17" s="5" t="s">
        <v>12</v>
      </c>
      <c r="D17" s="10">
        <v>27</v>
      </c>
      <c r="E17" s="5" t="s">
        <v>13</v>
      </c>
      <c r="F17" s="5" t="s">
        <v>17</v>
      </c>
      <c r="G17" s="4">
        <f ca="1">SUM(OFFSET(G21,1,0,TaskRows,1))</f>
        <v>216</v>
      </c>
      <c r="H17" s="4">
        <f ca="1">IF(AND(SUM(OFFSET(H21,1,0,TaskRows,1))=0),0,SUM(OFFSET(H21,1,0,TaskRows,1)))</f>
        <v>216</v>
      </c>
      <c r="I17" s="4">
        <f t="shared" ref="I17:AH17" ca="1" si="0">IF(AND(SUM(OFFSET(I21,1,0,TaskRows,1))=0),"",SUM(OFFSET(I21,1,0,TaskRows,1)))</f>
        <v>207</v>
      </c>
      <c r="J17" s="4">
        <f t="shared" ca="1" si="0"/>
        <v>199</v>
      </c>
      <c r="K17" s="4">
        <f t="shared" ca="1" si="0"/>
        <v>187</v>
      </c>
      <c r="L17" s="4">
        <f t="shared" ca="1" si="0"/>
        <v>178</v>
      </c>
      <c r="M17" s="4">
        <f t="shared" ca="1" si="0"/>
        <v>167</v>
      </c>
      <c r="N17" s="4">
        <f t="shared" ca="1" si="0"/>
        <v>150</v>
      </c>
      <c r="O17" s="4">
        <f t="shared" ca="1" si="0"/>
        <v>138</v>
      </c>
      <c r="P17" s="4">
        <f t="shared" ca="1" si="0"/>
        <v>131</v>
      </c>
      <c r="Q17" s="4">
        <f t="shared" ca="1" si="0"/>
        <v>123</v>
      </c>
      <c r="R17" s="4">
        <f t="shared" ca="1" si="0"/>
        <v>114</v>
      </c>
      <c r="S17" s="4">
        <f t="shared" ca="1" si="0"/>
        <v>106</v>
      </c>
      <c r="T17" s="4">
        <f t="shared" ca="1" si="0"/>
        <v>98</v>
      </c>
      <c r="U17" s="4">
        <f t="shared" ca="1" si="0"/>
        <v>88</v>
      </c>
      <c r="V17" s="4">
        <f t="shared" ca="1" si="0"/>
        <v>84</v>
      </c>
      <c r="W17" s="4">
        <f t="shared" ca="1" si="0"/>
        <v>76</v>
      </c>
      <c r="X17" s="4">
        <f t="shared" ca="1" si="0"/>
        <v>70</v>
      </c>
      <c r="Y17" s="4">
        <f t="shared" ca="1" si="0"/>
        <v>64</v>
      </c>
      <c r="Z17" s="4">
        <f t="shared" ca="1" si="0"/>
        <v>57</v>
      </c>
      <c r="AA17" s="4">
        <f t="shared" ca="1" si="0"/>
        <v>48</v>
      </c>
      <c r="AB17" s="4">
        <f t="shared" ca="1" si="0"/>
        <v>41</v>
      </c>
      <c r="AC17" s="4">
        <f t="shared" ca="1" si="0"/>
        <v>32</v>
      </c>
      <c r="AD17" s="4">
        <f t="shared" ca="1" si="0"/>
        <v>23</v>
      </c>
      <c r="AE17" s="4">
        <f t="shared" ca="1" si="0"/>
        <v>16</v>
      </c>
      <c r="AF17" s="4">
        <f t="shared" ca="1" si="0"/>
        <v>12</v>
      </c>
      <c r="AG17" s="4">
        <f t="shared" ca="1" si="0"/>
        <v>5</v>
      </c>
      <c r="AH17" s="4" t="str">
        <f t="shared" ca="1" si="0"/>
        <v/>
      </c>
    </row>
    <row r="18" spans="2:34" hidden="1" x14ac:dyDescent="0.2">
      <c r="C18" t="s">
        <v>1</v>
      </c>
      <c r="D18" s="1">
        <f>IF(COUNTA(C22:C249)=0,1,COUNTA(C22:C249))</f>
        <v>10</v>
      </c>
      <c r="E18" t="s">
        <v>2</v>
      </c>
      <c r="F18" s="1">
        <f ca="1">IF(COUNTIF(H17:AF17,"&gt;0")=0,1,COUNTIF(H17:AF17,"&gt;0"))</f>
        <v>25</v>
      </c>
      <c r="H18" s="1">
        <f ca="1">IF(H21="","",$G17-$G17/($D16-1)*(H21-1))</f>
        <v>216</v>
      </c>
      <c r="I18" s="1">
        <f t="shared" ref="I18:AF18" ca="1" si="1">IF(I21="","",TotalEffort-TotalEffort/(ImplementationDays)*(I21-1))</f>
        <v>208</v>
      </c>
      <c r="J18" s="1">
        <f t="shared" ca="1" si="1"/>
        <v>200</v>
      </c>
      <c r="K18" s="1">
        <f t="shared" ca="1" si="1"/>
        <v>192</v>
      </c>
      <c r="L18" s="1">
        <f t="shared" ca="1" si="1"/>
        <v>184</v>
      </c>
      <c r="M18" s="1">
        <f t="shared" ca="1" si="1"/>
        <v>176</v>
      </c>
      <c r="N18" s="1">
        <f t="shared" ca="1" si="1"/>
        <v>168</v>
      </c>
      <c r="O18" s="1">
        <f t="shared" ca="1" si="1"/>
        <v>160</v>
      </c>
      <c r="P18" s="1">
        <f t="shared" ca="1" si="1"/>
        <v>152</v>
      </c>
      <c r="Q18" s="1">
        <f t="shared" ca="1" si="1"/>
        <v>144</v>
      </c>
      <c r="R18" s="1">
        <f t="shared" ca="1" si="1"/>
        <v>136</v>
      </c>
      <c r="S18" s="1">
        <f t="shared" ca="1" si="1"/>
        <v>128</v>
      </c>
      <c r="T18" s="1">
        <f t="shared" ca="1" si="1"/>
        <v>120</v>
      </c>
      <c r="U18" s="1">
        <f t="shared" ca="1" si="1"/>
        <v>112</v>
      </c>
      <c r="V18" s="1">
        <f t="shared" ca="1" si="1"/>
        <v>104</v>
      </c>
      <c r="W18" s="1">
        <f t="shared" ca="1" si="1"/>
        <v>96</v>
      </c>
      <c r="X18" s="1">
        <f t="shared" ca="1" si="1"/>
        <v>88</v>
      </c>
      <c r="Y18" s="1">
        <f t="shared" ca="1" si="1"/>
        <v>80</v>
      </c>
      <c r="Z18" s="1">
        <f t="shared" ca="1" si="1"/>
        <v>72</v>
      </c>
      <c r="AA18" s="1">
        <f t="shared" ca="1" si="1"/>
        <v>64</v>
      </c>
      <c r="AB18" s="1">
        <f t="shared" ca="1" si="1"/>
        <v>56</v>
      </c>
      <c r="AC18" s="1">
        <f t="shared" ca="1" si="1"/>
        <v>48</v>
      </c>
      <c r="AD18" s="1">
        <f t="shared" ca="1" si="1"/>
        <v>40</v>
      </c>
      <c r="AE18" s="1">
        <f t="shared" ca="1" si="1"/>
        <v>32</v>
      </c>
      <c r="AF18" s="1">
        <f ca="1">IF(AF21="","",TotalEffort-TotalEffort/(ImplementationDays)*(AF21-1))</f>
        <v>24</v>
      </c>
    </row>
    <row r="19" spans="2:34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206.76</v>
      </c>
      <c r="I19" s="1">
        <f t="shared" ca="1" si="2"/>
        <v>198.27999999999997</v>
      </c>
      <c r="J19" s="1">
        <f t="shared" ca="1" si="2"/>
        <v>189.79999999999998</v>
      </c>
      <c r="K19" s="1">
        <f t="shared" ca="1" si="2"/>
        <v>181.32</v>
      </c>
      <c r="L19" s="1">
        <f t="shared" ca="1" si="2"/>
        <v>172.83999999999997</v>
      </c>
      <c r="M19" s="1">
        <f t="shared" ca="1" si="2"/>
        <v>164.35999999999999</v>
      </c>
      <c r="N19" s="1">
        <f t="shared" ca="1" si="2"/>
        <v>155.88</v>
      </c>
      <c r="O19" s="1">
        <f t="shared" ca="1" si="2"/>
        <v>147.39999999999998</v>
      </c>
      <c r="P19" s="1">
        <f t="shared" ca="1" si="2"/>
        <v>138.91999999999999</v>
      </c>
      <c r="Q19" s="1">
        <f t="shared" ca="1" si="2"/>
        <v>130.44</v>
      </c>
      <c r="R19" s="1">
        <f t="shared" ca="1" si="2"/>
        <v>121.96</v>
      </c>
      <c r="S19" s="1">
        <f t="shared" ca="1" si="2"/>
        <v>113.47999999999999</v>
      </c>
      <c r="T19" s="1">
        <f t="shared" ca="1" si="2"/>
        <v>105</v>
      </c>
      <c r="U19" s="1">
        <f t="shared" ca="1" si="2"/>
        <v>96.52</v>
      </c>
      <c r="V19" s="1">
        <f t="shared" ca="1" si="2"/>
        <v>88.04</v>
      </c>
      <c r="W19" s="1">
        <f t="shared" ca="1" si="2"/>
        <v>79.56</v>
      </c>
      <c r="X19" s="1">
        <f t="shared" ca="1" si="2"/>
        <v>71.080000000000013</v>
      </c>
      <c r="Y19" s="1">
        <f t="shared" ca="1" si="2"/>
        <v>62.599999999999994</v>
      </c>
      <c r="Z19" s="1">
        <f t="shared" ca="1" si="2"/>
        <v>54.120000000000005</v>
      </c>
      <c r="AA19" s="1">
        <f t="shared" ca="1" si="2"/>
        <v>45.640000000000015</v>
      </c>
      <c r="AB19" s="1">
        <f t="shared" ca="1" si="2"/>
        <v>37.159999999999997</v>
      </c>
      <c r="AC19" s="1">
        <f t="shared" ca="1" si="2"/>
        <v>28.680000000000007</v>
      </c>
      <c r="AD19" s="1">
        <f t="shared" ca="1" si="2"/>
        <v>20.200000000000017</v>
      </c>
      <c r="AE19" s="1">
        <f t="shared" ca="1" si="2"/>
        <v>11.719999999999999</v>
      </c>
      <c r="AF19" s="1">
        <f t="shared" ca="1" si="2"/>
        <v>3.2400000000000091</v>
      </c>
    </row>
    <row r="20" spans="2:34" hidden="1" x14ac:dyDescent="0.2">
      <c r="C20" s="12" t="s">
        <v>6</v>
      </c>
      <c r="D20"/>
      <c r="E20" t="s">
        <v>4</v>
      </c>
      <c r="F20" s="1">
        <f ca="1">IF(DoneDays&gt;D17,D17,DoneDays)</f>
        <v>25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4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Q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v>11</v>
      </c>
      <c r="S21" s="6">
        <v>12</v>
      </c>
      <c r="T21" s="6">
        <v>13</v>
      </c>
      <c r="U21" s="6">
        <v>14</v>
      </c>
      <c r="V21" s="6">
        <v>15</v>
      </c>
      <c r="W21" s="6">
        <v>16</v>
      </c>
      <c r="X21" s="6">
        <v>17</v>
      </c>
      <c r="Y21" s="6">
        <v>18</v>
      </c>
      <c r="Z21" s="6">
        <v>19</v>
      </c>
      <c r="AA21" s="6">
        <v>20</v>
      </c>
      <c r="AB21" s="6">
        <v>21</v>
      </c>
      <c r="AC21" s="6">
        <v>22</v>
      </c>
      <c r="AD21" s="6">
        <v>23</v>
      </c>
      <c r="AE21" s="6">
        <v>24</v>
      </c>
      <c r="AF21" s="6">
        <v>25</v>
      </c>
      <c r="AG21" s="6">
        <v>26</v>
      </c>
      <c r="AH21" s="6">
        <v>27</v>
      </c>
    </row>
    <row r="22" spans="2:34" ht="18" customHeight="1" x14ac:dyDescent="0.2">
      <c r="B22">
        <v>1.1000000000000001</v>
      </c>
      <c r="C22" s="39" t="s">
        <v>35</v>
      </c>
      <c r="D22" s="1" t="s">
        <v>45</v>
      </c>
      <c r="E22" t="s">
        <v>46</v>
      </c>
      <c r="F22" t="s">
        <v>21</v>
      </c>
      <c r="G22" s="1">
        <v>16</v>
      </c>
      <c r="H22" s="1">
        <f t="shared" ref="H22:H66" si="4">IF(OR(H$21="",$G22=""),"",G22)</f>
        <v>16</v>
      </c>
      <c r="I22" s="1">
        <v>15</v>
      </c>
      <c r="J22" s="1">
        <v>15</v>
      </c>
      <c r="K22" s="1">
        <v>14</v>
      </c>
      <c r="L22" s="1">
        <v>14</v>
      </c>
      <c r="M22" s="1">
        <v>13</v>
      </c>
      <c r="N22" s="1">
        <v>12</v>
      </c>
      <c r="O22" s="1">
        <v>11</v>
      </c>
      <c r="P22" s="1">
        <v>10</v>
      </c>
      <c r="Q22" s="1">
        <v>10</v>
      </c>
      <c r="R22" s="1">
        <v>9</v>
      </c>
      <c r="S22" s="1">
        <v>8</v>
      </c>
      <c r="T22" s="1">
        <v>8</v>
      </c>
      <c r="U22" s="1">
        <v>8</v>
      </c>
      <c r="V22" s="1">
        <v>8</v>
      </c>
      <c r="W22" s="1">
        <v>7</v>
      </c>
      <c r="X22" s="1">
        <v>7</v>
      </c>
      <c r="Y22" s="1">
        <v>7</v>
      </c>
      <c r="Z22" s="1">
        <v>7</v>
      </c>
      <c r="AA22" s="1">
        <v>6</v>
      </c>
      <c r="AB22" s="1">
        <v>6</v>
      </c>
      <c r="AC22" s="1">
        <v>5</v>
      </c>
      <c r="AD22" s="1">
        <v>4</v>
      </c>
      <c r="AE22" s="1">
        <v>3</v>
      </c>
      <c r="AF22" s="1">
        <v>2</v>
      </c>
      <c r="AG22" s="1">
        <v>1</v>
      </c>
      <c r="AH22" s="1">
        <v>0</v>
      </c>
    </row>
    <row r="23" spans="2:34" ht="25.5" x14ac:dyDescent="0.2">
      <c r="B23">
        <v>1.2</v>
      </c>
      <c r="C23" s="39" t="s">
        <v>36</v>
      </c>
      <c r="D23" s="1" t="s">
        <v>45</v>
      </c>
      <c r="E23" t="s">
        <v>47</v>
      </c>
      <c r="F23" t="s">
        <v>21</v>
      </c>
      <c r="G23" s="1">
        <v>16</v>
      </c>
      <c r="H23" s="1">
        <f t="shared" si="4"/>
        <v>16</v>
      </c>
      <c r="I23" s="1">
        <v>16</v>
      </c>
      <c r="J23" s="1">
        <v>15</v>
      </c>
      <c r="K23" s="1">
        <v>15</v>
      </c>
      <c r="L23" s="1">
        <v>14</v>
      </c>
      <c r="M23" s="1">
        <v>13</v>
      </c>
      <c r="N23" s="1">
        <v>13</v>
      </c>
      <c r="O23" s="1">
        <v>13</v>
      </c>
      <c r="P23" s="1">
        <v>12</v>
      </c>
      <c r="Q23" s="1">
        <v>11</v>
      </c>
      <c r="R23" s="1">
        <v>10</v>
      </c>
      <c r="S23" s="1">
        <v>10</v>
      </c>
      <c r="T23" s="1">
        <v>10</v>
      </c>
      <c r="U23" s="1">
        <v>9</v>
      </c>
      <c r="V23" s="1">
        <v>9</v>
      </c>
      <c r="W23" s="1">
        <v>8</v>
      </c>
      <c r="X23" s="1">
        <v>7</v>
      </c>
      <c r="Y23" s="1">
        <v>6</v>
      </c>
      <c r="Z23" s="1">
        <v>5</v>
      </c>
      <c r="AA23" s="1">
        <v>4</v>
      </c>
      <c r="AB23" s="1">
        <v>3</v>
      </c>
      <c r="AC23" s="1">
        <v>2</v>
      </c>
      <c r="AD23" s="1">
        <v>1</v>
      </c>
      <c r="AE23" s="1">
        <f t="shared" ref="AE22:AF37" si="5">IF(OR(AE$21="",$G23=""),"",AD23)</f>
        <v>1</v>
      </c>
      <c r="AF23" s="1">
        <f>IF(OR(AF$21="",$G23=""),"",AE23)</f>
        <v>1</v>
      </c>
      <c r="AG23" s="1">
        <v>0</v>
      </c>
      <c r="AH23" s="1">
        <v>0</v>
      </c>
    </row>
    <row r="24" spans="2:34" x14ac:dyDescent="0.2">
      <c r="B24">
        <v>1.3</v>
      </c>
      <c r="C24" s="39" t="s">
        <v>37</v>
      </c>
      <c r="D24" s="1" t="s">
        <v>45</v>
      </c>
      <c r="E24" t="s">
        <v>50</v>
      </c>
      <c r="F24" t="s">
        <v>21</v>
      </c>
      <c r="G24" s="1">
        <v>16</v>
      </c>
      <c r="H24" s="1">
        <f t="shared" si="4"/>
        <v>16</v>
      </c>
      <c r="I24" s="1">
        <v>16</v>
      </c>
      <c r="J24" s="1">
        <v>15</v>
      </c>
      <c r="K24" s="1">
        <v>15</v>
      </c>
      <c r="L24" s="1">
        <v>15</v>
      </c>
      <c r="M24" s="1">
        <v>14</v>
      </c>
      <c r="N24" s="1">
        <v>14</v>
      </c>
      <c r="O24" s="1">
        <v>14</v>
      </c>
      <c r="P24" s="1">
        <v>13</v>
      </c>
      <c r="Q24" s="1">
        <v>12</v>
      </c>
      <c r="R24" s="1">
        <v>11</v>
      </c>
      <c r="S24" s="1">
        <v>10</v>
      </c>
      <c r="T24" s="1">
        <v>9</v>
      </c>
      <c r="U24" s="1">
        <v>9</v>
      </c>
      <c r="V24" s="1">
        <v>9</v>
      </c>
      <c r="W24" s="1">
        <v>8</v>
      </c>
      <c r="X24" s="1">
        <v>8</v>
      </c>
      <c r="Y24" s="1">
        <v>8</v>
      </c>
      <c r="Z24" s="1">
        <v>7</v>
      </c>
      <c r="AA24" s="1">
        <v>6</v>
      </c>
      <c r="AB24" s="1">
        <v>5</v>
      </c>
      <c r="AC24" s="1">
        <v>4</v>
      </c>
      <c r="AD24" s="1">
        <v>3</v>
      </c>
      <c r="AE24" s="1">
        <v>2</v>
      </c>
      <c r="AF24" s="1">
        <f>IF(OR(AF$21="",$G24=""),"",AE24)</f>
        <v>2</v>
      </c>
      <c r="AG24" s="1">
        <v>1</v>
      </c>
      <c r="AH24" s="1">
        <v>0</v>
      </c>
    </row>
    <row r="25" spans="2:34" ht="34.5" customHeight="1" x14ac:dyDescent="0.2">
      <c r="B25">
        <v>1.4</v>
      </c>
      <c r="C25" s="39" t="s">
        <v>38</v>
      </c>
      <c r="D25" s="1" t="s">
        <v>45</v>
      </c>
      <c r="E25" t="s">
        <v>48</v>
      </c>
      <c r="F25" t="s">
        <v>21</v>
      </c>
      <c r="G25" s="1">
        <v>8</v>
      </c>
      <c r="H25" s="1">
        <f t="shared" si="4"/>
        <v>8</v>
      </c>
      <c r="I25" s="1">
        <v>7</v>
      </c>
      <c r="J25" s="1">
        <v>7</v>
      </c>
      <c r="K25" s="1">
        <v>7</v>
      </c>
      <c r="L25" s="1">
        <v>6</v>
      </c>
      <c r="M25" s="1">
        <v>5</v>
      </c>
      <c r="N25" s="1">
        <v>5</v>
      </c>
      <c r="O25" s="1">
        <v>4</v>
      </c>
      <c r="P25" s="1">
        <v>4</v>
      </c>
      <c r="Q25" s="1">
        <v>4</v>
      </c>
      <c r="R25" s="1">
        <v>3</v>
      </c>
      <c r="S25" s="1">
        <v>2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</row>
    <row r="26" spans="2:34" ht="89.25" x14ac:dyDescent="0.2">
      <c r="B26" s="38">
        <v>1.5</v>
      </c>
      <c r="C26" s="39" t="s">
        <v>39</v>
      </c>
      <c r="D26" s="1" t="s">
        <v>45</v>
      </c>
      <c r="E26" t="s">
        <v>49</v>
      </c>
      <c r="F26" t="s">
        <v>21</v>
      </c>
      <c r="G26" s="1">
        <v>24</v>
      </c>
      <c r="H26" s="1">
        <f t="shared" si="4"/>
        <v>24</v>
      </c>
      <c r="I26" s="1">
        <v>23</v>
      </c>
      <c r="J26" s="1">
        <v>22</v>
      </c>
      <c r="K26" s="1">
        <v>21</v>
      </c>
      <c r="L26" s="1">
        <v>20</v>
      </c>
      <c r="M26" s="1">
        <v>19</v>
      </c>
      <c r="N26" s="1">
        <v>18</v>
      </c>
      <c r="O26" s="1">
        <v>17</v>
      </c>
      <c r="P26" s="1">
        <v>16</v>
      </c>
      <c r="Q26" s="1">
        <v>15</v>
      </c>
      <c r="R26" s="1">
        <v>14</v>
      </c>
      <c r="S26" s="1">
        <v>13</v>
      </c>
      <c r="T26" s="1">
        <v>12</v>
      </c>
      <c r="U26" s="1">
        <v>11</v>
      </c>
      <c r="V26" s="1">
        <v>10</v>
      </c>
      <c r="W26" s="1">
        <v>9</v>
      </c>
      <c r="X26" s="1">
        <v>8</v>
      </c>
      <c r="Y26" s="1">
        <v>7</v>
      </c>
      <c r="Z26" s="1">
        <v>7</v>
      </c>
      <c r="AA26" s="1">
        <v>6</v>
      </c>
      <c r="AB26" s="1">
        <v>5</v>
      </c>
      <c r="AC26" s="1">
        <v>4</v>
      </c>
      <c r="AD26" s="1">
        <v>3</v>
      </c>
      <c r="AE26" s="1">
        <v>2</v>
      </c>
      <c r="AF26" s="1">
        <f>IF(OR(AF$21="",$G26=""),"",AE26)</f>
        <v>2</v>
      </c>
      <c r="AG26" s="1">
        <v>1</v>
      </c>
      <c r="AH26" s="1">
        <v>0</v>
      </c>
    </row>
    <row r="27" spans="2:34" ht="51" x14ac:dyDescent="0.2">
      <c r="B27" s="38">
        <v>1.6</v>
      </c>
      <c r="C27" s="39" t="s">
        <v>40</v>
      </c>
      <c r="D27" s="1" t="s">
        <v>45</v>
      </c>
      <c r="E27" t="s">
        <v>50</v>
      </c>
      <c r="F27" t="s">
        <v>21</v>
      </c>
      <c r="G27" s="1">
        <v>16</v>
      </c>
      <c r="H27" s="1">
        <f t="shared" si="4"/>
        <v>16</v>
      </c>
      <c r="I27" s="1">
        <v>15</v>
      </c>
      <c r="J27" s="1">
        <v>15</v>
      </c>
      <c r="K27" s="1">
        <v>14</v>
      </c>
      <c r="L27" s="1">
        <v>13</v>
      </c>
      <c r="M27" s="1">
        <v>13</v>
      </c>
      <c r="N27" s="1">
        <v>13</v>
      </c>
      <c r="O27" s="1">
        <v>12</v>
      </c>
      <c r="P27" s="1">
        <v>11</v>
      </c>
      <c r="Q27" s="1">
        <v>9</v>
      </c>
      <c r="R27" s="1">
        <v>8</v>
      </c>
      <c r="S27" s="1">
        <v>8</v>
      </c>
      <c r="T27" s="1">
        <v>8</v>
      </c>
      <c r="U27" s="1">
        <v>7</v>
      </c>
      <c r="V27" s="1">
        <v>7</v>
      </c>
      <c r="W27" s="1">
        <v>6</v>
      </c>
      <c r="X27" s="1">
        <v>6</v>
      </c>
      <c r="Y27" s="1">
        <v>6</v>
      </c>
      <c r="Z27" s="1">
        <v>5</v>
      </c>
      <c r="AA27" s="1">
        <v>5</v>
      </c>
      <c r="AB27" s="1">
        <v>5</v>
      </c>
      <c r="AC27" s="1">
        <v>5</v>
      </c>
      <c r="AD27" s="1">
        <v>4</v>
      </c>
      <c r="AE27" s="1">
        <v>3</v>
      </c>
      <c r="AF27" s="1">
        <v>2</v>
      </c>
      <c r="AG27" s="1">
        <v>1</v>
      </c>
      <c r="AH27" s="1">
        <v>0</v>
      </c>
    </row>
    <row r="28" spans="2:34" ht="51" x14ac:dyDescent="0.2">
      <c r="B28" s="38">
        <v>1.7</v>
      </c>
      <c r="C28" s="39" t="s">
        <v>41</v>
      </c>
      <c r="D28" s="1" t="s">
        <v>45</v>
      </c>
      <c r="E28" t="s">
        <v>46</v>
      </c>
      <c r="F28" t="s">
        <v>21</v>
      </c>
      <c r="G28" s="1">
        <v>24</v>
      </c>
      <c r="H28" s="1">
        <f t="shared" si="4"/>
        <v>24</v>
      </c>
      <c r="I28" s="1">
        <v>23</v>
      </c>
      <c r="J28" s="1">
        <v>22</v>
      </c>
      <c r="K28" s="1">
        <v>22</v>
      </c>
      <c r="L28" s="1">
        <v>21</v>
      </c>
      <c r="M28" s="1">
        <v>20</v>
      </c>
      <c r="N28" s="1">
        <v>19</v>
      </c>
      <c r="O28" s="1">
        <v>18</v>
      </c>
      <c r="P28" s="1">
        <v>18</v>
      </c>
      <c r="Q28" s="1">
        <v>17</v>
      </c>
      <c r="R28" s="1">
        <v>16</v>
      </c>
      <c r="S28" s="1">
        <v>15</v>
      </c>
      <c r="T28" s="1">
        <v>13</v>
      </c>
      <c r="U28" s="1">
        <v>10</v>
      </c>
      <c r="V28" s="1">
        <v>10</v>
      </c>
      <c r="W28" s="1">
        <v>10</v>
      </c>
      <c r="X28" s="1">
        <v>9</v>
      </c>
      <c r="Y28" s="1">
        <v>8</v>
      </c>
      <c r="Z28" s="1">
        <v>7</v>
      </c>
      <c r="AA28" s="1">
        <v>5</v>
      </c>
      <c r="AB28" s="1">
        <v>4</v>
      </c>
      <c r="AC28" s="1">
        <v>2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</row>
    <row r="29" spans="2:34" ht="51" x14ac:dyDescent="0.2">
      <c r="B29" s="38">
        <v>1.8</v>
      </c>
      <c r="C29" s="39" t="s">
        <v>42</v>
      </c>
      <c r="D29" s="1" t="s">
        <v>45</v>
      </c>
      <c r="E29" t="s">
        <v>48</v>
      </c>
      <c r="F29" t="s">
        <v>21</v>
      </c>
      <c r="G29" s="1">
        <v>40</v>
      </c>
      <c r="H29" s="1">
        <f t="shared" si="4"/>
        <v>40</v>
      </c>
      <c r="I29" s="1">
        <v>38</v>
      </c>
      <c r="J29" s="1">
        <v>36</v>
      </c>
      <c r="K29" s="1">
        <v>30</v>
      </c>
      <c r="L29" s="1">
        <v>28</v>
      </c>
      <c r="M29" s="1">
        <v>26</v>
      </c>
      <c r="N29" s="1">
        <v>25</v>
      </c>
      <c r="O29" s="1">
        <v>20</v>
      </c>
      <c r="P29" s="1">
        <v>19</v>
      </c>
      <c r="Q29" s="1">
        <v>18</v>
      </c>
      <c r="R29" s="1">
        <v>17</v>
      </c>
      <c r="S29" s="1">
        <v>16</v>
      </c>
      <c r="T29" s="1">
        <v>15</v>
      </c>
      <c r="U29" s="1">
        <v>14</v>
      </c>
      <c r="V29" s="1">
        <v>13</v>
      </c>
      <c r="W29" s="1">
        <v>12</v>
      </c>
      <c r="X29" s="1">
        <v>11</v>
      </c>
      <c r="Y29" s="1">
        <v>10</v>
      </c>
      <c r="Z29" s="1">
        <v>9</v>
      </c>
      <c r="AA29" s="1">
        <v>8</v>
      </c>
      <c r="AB29" s="1">
        <v>7</v>
      </c>
      <c r="AC29" s="1">
        <v>6</v>
      </c>
      <c r="AD29" s="1">
        <v>5</v>
      </c>
      <c r="AE29" s="1">
        <v>4</v>
      </c>
      <c r="AF29" s="1">
        <v>3</v>
      </c>
      <c r="AG29" s="1">
        <v>1</v>
      </c>
      <c r="AH29" s="1">
        <v>0</v>
      </c>
    </row>
    <row r="30" spans="2:34" ht="25.5" x14ac:dyDescent="0.2">
      <c r="B30" s="38">
        <v>1.9</v>
      </c>
      <c r="C30" s="39" t="s">
        <v>43</v>
      </c>
      <c r="D30" s="1" t="s">
        <v>45</v>
      </c>
      <c r="E30" t="s">
        <v>49</v>
      </c>
      <c r="F30" t="s">
        <v>21</v>
      </c>
      <c r="G30" s="1">
        <v>40</v>
      </c>
      <c r="H30" s="1">
        <f t="shared" si="4"/>
        <v>40</v>
      </c>
      <c r="I30" s="1">
        <v>38</v>
      </c>
      <c r="J30" s="1">
        <v>36</v>
      </c>
      <c r="K30" s="1">
        <v>34</v>
      </c>
      <c r="L30" s="1">
        <v>32</v>
      </c>
      <c r="M30" s="1">
        <v>30</v>
      </c>
      <c r="N30" s="1">
        <v>18</v>
      </c>
      <c r="O30" s="1">
        <v>17</v>
      </c>
      <c r="P30" s="1">
        <v>16</v>
      </c>
      <c r="Q30" s="1">
        <v>15</v>
      </c>
      <c r="R30" s="1">
        <v>14</v>
      </c>
      <c r="S30" s="1">
        <v>13</v>
      </c>
      <c r="T30" s="1">
        <v>12</v>
      </c>
      <c r="U30" s="1">
        <v>11</v>
      </c>
      <c r="V30" s="1">
        <v>10</v>
      </c>
      <c r="W30" s="1">
        <v>9</v>
      </c>
      <c r="X30" s="1">
        <v>8</v>
      </c>
      <c r="Y30" s="1">
        <v>7</v>
      </c>
      <c r="Z30" s="1">
        <v>6</v>
      </c>
      <c r="AA30" s="1">
        <v>5</v>
      </c>
      <c r="AB30" s="1">
        <v>4</v>
      </c>
      <c r="AC30" s="1">
        <v>3</v>
      </c>
      <c r="AD30" s="1">
        <v>2</v>
      </c>
      <c r="AE30" s="1">
        <v>1</v>
      </c>
      <c r="AF30" s="1">
        <v>0</v>
      </c>
      <c r="AG30" s="1">
        <v>0</v>
      </c>
      <c r="AH30" s="1">
        <v>0</v>
      </c>
    </row>
    <row r="31" spans="2:34" x14ac:dyDescent="0.2">
      <c r="B31" s="38">
        <v>1.1000000000000001</v>
      </c>
      <c r="C31" s="39" t="s">
        <v>44</v>
      </c>
      <c r="D31" s="1" t="s">
        <v>45</v>
      </c>
      <c r="E31" t="s">
        <v>47</v>
      </c>
      <c r="F31" t="s">
        <v>21</v>
      </c>
      <c r="G31" s="1">
        <v>16</v>
      </c>
      <c r="H31" s="1">
        <f t="shared" si="4"/>
        <v>16</v>
      </c>
      <c r="I31" s="1">
        <v>16</v>
      </c>
      <c r="J31" s="1">
        <v>16</v>
      </c>
      <c r="K31" s="1">
        <v>15</v>
      </c>
      <c r="L31" s="1">
        <v>15</v>
      </c>
      <c r="M31" s="1">
        <v>14</v>
      </c>
      <c r="N31" s="1">
        <v>13</v>
      </c>
      <c r="O31" s="1">
        <v>12</v>
      </c>
      <c r="P31" s="1">
        <v>12</v>
      </c>
      <c r="Q31" s="1">
        <v>12</v>
      </c>
      <c r="R31" s="1">
        <v>12</v>
      </c>
      <c r="S31" s="1">
        <v>11</v>
      </c>
      <c r="T31" s="1">
        <v>10</v>
      </c>
      <c r="U31" s="1">
        <v>9</v>
      </c>
      <c r="V31" s="1">
        <v>8</v>
      </c>
      <c r="W31" s="1">
        <v>7</v>
      </c>
      <c r="X31" s="1">
        <v>6</v>
      </c>
      <c r="Y31" s="1">
        <v>5</v>
      </c>
      <c r="Z31" s="1">
        <v>4</v>
      </c>
      <c r="AA31" s="1">
        <v>3</v>
      </c>
      <c r="AB31" s="1">
        <v>2</v>
      </c>
      <c r="AC31" s="1">
        <v>1</v>
      </c>
      <c r="AD31" s="1">
        <v>0</v>
      </c>
      <c r="AE31" s="1">
        <f t="shared" si="5"/>
        <v>0</v>
      </c>
      <c r="AF31" s="1">
        <f>IF(OR(AF$21="",$G31=""),"",AE31)</f>
        <v>0</v>
      </c>
      <c r="AG31" s="1">
        <v>0</v>
      </c>
      <c r="AH31" s="1">
        <v>0</v>
      </c>
    </row>
    <row r="32" spans="2:34" x14ac:dyDescent="0.2">
      <c r="F32" t="str">
        <f t="shared" ref="F26:F63" si="6">IF(C32&lt;&gt;"","Planned","")</f>
        <v/>
      </c>
      <c r="H32" s="1" t="str">
        <f t="shared" si="4"/>
        <v/>
      </c>
      <c r="AE32" s="1" t="str">
        <f t="shared" si="5"/>
        <v/>
      </c>
      <c r="AF32" s="1" t="str">
        <f>IF(OR(AF$21="",$G32=""),"",AE32)</f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>IF(OR(AF$21="",$G33=""),"",AE33)</f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>IF(OR(AF$21="",$G34=""),"",AE34)</f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>IF(OR(AF$21="",$G35=""),"",AE35)</f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>IF(OR(AF$21="",$G36=""),"",AE36)</f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>IF(OR(AF$21="",$G37=""),"",AE37)</f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>IF(OR(AF$21="",$G38=""),"",AE38)</f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>IF(OR(AF$21="",$G39=""),"",AE39)</f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>IF(OR(AF$21="",$G40=""),"",AE40)</f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>IF(OR(AF$21="",$G41=""),"",AE41)</f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>IF(OR(AF$21="",$G42=""),"",AE42)</f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>IF(OR(AF$21="",$G43=""),"",AE43)</f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>IF(OR(AF$21="",$G44=""),"",AE44)</f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>IF(OR(AF$21="",$G45=""),"",AE45)</f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>IF(OR(AF$21="",$G46=""),"",AE46)</f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>IF(OR(AF$21="",$G47=""),"",AE47)</f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>IF(OR(AF$21="",$G48=""),"",AE48)</f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>IF(OR(AF$21="",$G49=""),"",AE49)</f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>IF(OR(AF$21="",$G50=""),"",AE50)</f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>IF(OR(AF$21="",$G51=""),"",AE51)</f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>IF(OR(AF$21="",$G52=""),"",AE52)</f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>IF(OR(AF$21="",$G53=""),"",AE53)</f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>IF(OR(AF$21="",$G54=""),"",AE54)</f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>IF(OR(AF$21="",$G55=""),"",AE55)</f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>IF(OR(AF$21="",$G56=""),"",AE56)</f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>IF(OR(AF$21="",$G57=""),"",AE57)</f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>IF(OR(AF$21="",$G58=""),"",AE58)</f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>IF(OR(AF$21="",$G59=""),"",AE59)</f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>IF(OR(AF$21="",$G60=""),"",AE60)</f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>IF(OR(AF$21="",$G61=""),"",AE61)</f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>IF(OR(AF$21="",$G62=""),"",AE62)</f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>IF(OR(AF$21="",$G63=""),"",AE63)</f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>IF(OR(AF$21="",$G64=""),"",AE64)</f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>IF(OR(AF$21="",$G65=""),"",AE65)</f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32:AF65 L22:AH25 D26:AH31">
    <cfRule type="expression" dxfId="30" priority="18" stopIfTrue="1">
      <formula>$F22="Done"</formula>
    </cfRule>
    <cfRule type="expression" dxfId="29" priority="19" stopIfTrue="1">
      <formula>$F22="Ongoing"</formula>
    </cfRule>
  </conditionalFormatting>
  <conditionalFormatting sqref="B32:AF65 B22:B31 D22:AH31">
    <cfRule type="expression" dxfId="28" priority="20" stopIfTrue="1">
      <formula>$F22="Terminado"</formula>
    </cfRule>
    <cfRule type="expression" dxfId="27" priority="21" stopIfTrue="1">
      <formula>$F22="En Progreso"</formula>
    </cfRule>
  </conditionalFormatting>
  <conditionalFormatting sqref="C26:C31">
    <cfRule type="expression" dxfId="3" priority="1" stopIfTrue="1">
      <formula>$F26="Done"</formula>
    </cfRule>
    <cfRule type="expression" dxfId="2" priority="2" stopIfTrue="1">
      <formula>$F26="Ongoing"</formula>
    </cfRule>
  </conditionalFormatting>
  <conditionalFormatting sqref="C22:C31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7" priority="1" stopIfTrue="1">
      <formula>$F22="Done"</formula>
    </cfRule>
    <cfRule type="expression" dxfId="16" priority="2" stopIfTrue="1">
      <formula>$F22="Ongoing"</formula>
    </cfRule>
  </conditionalFormatting>
  <conditionalFormatting sqref="B22:AF65">
    <cfRule type="expression" dxfId="15" priority="3" stopIfTrue="1">
      <formula>$F22="Terminado"</formula>
    </cfRule>
    <cfRule type="expression" dxfId="14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3" priority="1" stopIfTrue="1">
      <formula>$F22="Done"</formula>
    </cfRule>
    <cfRule type="expression" dxfId="12" priority="2" stopIfTrue="1">
      <formula>$F22="Ongoing"</formula>
    </cfRule>
  </conditionalFormatting>
  <conditionalFormatting sqref="B22:AF65">
    <cfRule type="expression" dxfId="11" priority="3" stopIfTrue="1">
      <formula>$F22="Terminado"</formula>
    </cfRule>
    <cfRule type="expression" dxfId="1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Hewlett-Packard Company</cp:lastModifiedBy>
  <cp:revision>1</cp:revision>
  <cp:lastPrinted>2006-09-01T14:59:00Z</cp:lastPrinted>
  <dcterms:created xsi:type="dcterms:W3CDTF">1998-06-05T11:20:44Z</dcterms:created>
  <dcterms:modified xsi:type="dcterms:W3CDTF">2022-06-23T19:24:22Z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