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 Facts - 20 stories" sheetId="1" r:id="rId4"/>
    <sheet state="visible" name="Intructions"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https://readabilityformulas.com/free-readability-formula-tests.php</t>
      </text>
    </comment>
  </commentList>
</comments>
</file>

<file path=xl/sharedStrings.xml><?xml version="1.0" encoding="utf-8"?>
<sst xmlns="http://schemas.openxmlformats.org/spreadsheetml/2006/main" count="849" uniqueCount="817">
  <si>
    <t>Theme</t>
  </si>
  <si>
    <t>Level</t>
  </si>
  <si>
    <t>StoryID</t>
  </si>
  <si>
    <t>Passage</t>
  </si>
  <si>
    <t>WordCount</t>
  </si>
  <si>
    <t>SentenceCount</t>
  </si>
  <si>
    <t>AvgWordsPerSentence</t>
  </si>
  <si>
    <t>FleschKincaidScore</t>
  </si>
  <si>
    <t>FleschKincaidGrade</t>
  </si>
  <si>
    <t>QuestionID</t>
  </si>
  <si>
    <t>Question</t>
  </si>
  <si>
    <t>Option1</t>
  </si>
  <si>
    <t>Option2</t>
  </si>
  <si>
    <t>Option3</t>
  </si>
  <si>
    <t>Option4</t>
  </si>
  <si>
    <t>Answer</t>
  </si>
  <si>
    <t>Fun Facts</t>
  </si>
  <si>
    <t>Do you have a fear of going to the dentist? How would you feel if it were 9,000 years ago, and you needed your teeth drilled? You would have nothing to numb the pain. There also wouldn't be a whole lot of people who could help.  Scientists have found evidence, though, that people living between 7,000 and 9,000 years ago did go to the dentist. Dentists at that time used flint (stone) implements, not metal. This finding came from a team that discovered eleven teeth from nine adults who lived during that period. They contain drill marks made from a sharpened flint point.  The teeth came from residents of a prehistoric farming village called Mehrgarh, which is located in what is now Pakistan. These discoveries represent the earliest known examples of dental work. The drilling was performed in the cheek teeth and molars, not just in the front. It tells us that the dental changes were intended for health purposes, not for display or decoration.  Three drilled teeth came from the same individual. One other tooth was drilled twice, and four teeth show decay near drilled holes. It's interesting, though, that there is no evidence of tooth drilling found in a 6,500-year-old cemetery located at the same site.  Drilled holes in the Mehrgarh teeth were 1.3 to 3.2 millimeters in diameter, and they had a depth of 0.5 to 3.5mm. Smoothing of the edges indicates that the drilling was performed on living individuals. Further chewing caused additional dental wear. Some type of filling may have been placed in drilled holes, which would have exposed sensitive tooth areas. However, there is no remaining evidence of specific filling material. Ridges on the inside walls of the holes also marks the use of prehistoric drilling tools.  The inhabitants of Mehrgarh attached sharpened flint stones to wooden rods. They used the tools to make beads out of shell, turquoise, and other materials. Bead production may well have evolved into tooth-drilling instruments.  Some of the drilled teeth also had cavities, according to anthropologist David DeGusta of Stanford University. He believes that "it's not a stretch to suggest it might have been early dentistry."</t>
  </si>
  <si>
    <t>Scientists have found evidence that people living 9,000 years ago</t>
  </si>
  <si>
    <t>went to the dentist.</t>
  </si>
  <si>
    <t>hunted.</t>
  </si>
  <si>
    <t>had medical doctors.</t>
  </si>
  <si>
    <t>had more teeth than we currently do.</t>
  </si>
  <si>
    <t>Dentists at that time used ______ instruments.</t>
  </si>
  <si>
    <t>metal</t>
  </si>
  <si>
    <t>flint</t>
  </si>
  <si>
    <t>wood</t>
  </si>
  <si>
    <t>sandstone</t>
  </si>
  <si>
    <t>Investigators discovered ______ from 11 adults.</t>
  </si>
  <si>
    <t>teeth</t>
  </si>
  <si>
    <t>skulls</t>
  </si>
  <si>
    <t>jaws</t>
  </si>
  <si>
    <t>vertebrae</t>
  </si>
  <si>
    <t>Smoothing of the tooth edges indicates the drilling was</t>
  </si>
  <si>
    <t>primitive</t>
  </si>
  <si>
    <t>eroded over time.</t>
  </si>
  <si>
    <t>done post-mortem.</t>
  </si>
  <si>
    <t>performed on living individuals.</t>
  </si>
  <si>
    <t>The teeth were found in what is now</t>
  </si>
  <si>
    <t>India</t>
  </si>
  <si>
    <t>Pakistan</t>
  </si>
  <si>
    <t>Turkey</t>
  </si>
  <si>
    <t>China</t>
  </si>
  <si>
    <t>Drilling in molars tells us that the changes</t>
  </si>
  <si>
    <t>were meant for decoration.</t>
  </si>
  <si>
    <t>allowed for longer lives.</t>
  </si>
  <si>
    <t>were intended for health purposes.</t>
  </si>
  <si>
    <t>eased eating of meat.</t>
  </si>
  <si>
    <t>Sharpened stones attached to wooden rods allowed for</t>
  </si>
  <si>
    <t>easier hunting of large prey.</t>
  </si>
  <si>
    <t>more delicate instruments.</t>
  </si>
  <si>
    <t>carving bone.</t>
  </si>
  <si>
    <t>bead production.</t>
  </si>
  <si>
    <t>There is no remaining evidence of</t>
  </si>
  <si>
    <t>specific dental tools.</t>
  </si>
  <si>
    <t>filling material.</t>
  </si>
  <si>
    <t>jaw sockets for teeth.</t>
  </si>
  <si>
    <t>drill marks.</t>
  </si>
  <si>
    <t>Golf was a sport supposedly created from the Dutch game of "kolf." However, the first proven reference to it came in 1457, when the Scottish Parliament frowned on its popularity. After all, it took young men away from archery practice. Initially, golf was played on grounds near the sea. These grounds were filled with crisp turf and natural hazards, such as water and sand. It was only later that the game moved to downs, moorlands, and parkland courses. The U.S. got their golf balls and sticks from Scotland. They shipped them down to Charleston, South Carolina in the mid-18th century. It was not until the late 1880s that the country built its first permanent courses in "country clubs." These clubs were mainly built for rich White males. There were no public courses for many years. And, with the invention of a new, cheap, golf ball, the British grabbed hold of the game to make it popular in England, too. The golf tee holds the ball as the player swings his stick. It was invented by George F. Grant in Boston. He filed a patent on the wooden tee on December 12, 1899. It had a tapering base and a flexible, concave shoulder. The practice of building 18-hole courses came from changes to the Old Course at St. Andrews, Scotland, around 1848. They originally played the nine holes of the Old Course in both directions. This meant they went up then back down the same field. It made for a lot of physical activity. The first thought to correct the problem was to extend the course and bring it around to the starting point. That way the players would end up where they began. This was met with a great uproar, however. As a result, officials added the additional greens, increasing the width of the course to accommodate the "back nine." When King George V saw what they had done, he had an 18-hole course built at Richmond Palace. The object was to provide the people who couldn't afford the private clubs with a course they could use. The Old Course at St. Andrews is still regarded, though, as one of the greatest courses in the world.</t>
  </si>
  <si>
    <t>Golf was supposedly created by the</t>
  </si>
  <si>
    <t>Scottish.</t>
  </si>
  <si>
    <t>Americans.</t>
  </si>
  <si>
    <t>English.</t>
  </si>
  <si>
    <t>Dutch.</t>
  </si>
  <si>
    <t>Initially, golf was played on</t>
  </si>
  <si>
    <t>park greens.</t>
  </si>
  <si>
    <t>grounds near the sea.</t>
  </si>
  <si>
    <t>sand.</t>
  </si>
  <si>
    <t>moorlands.</t>
  </si>
  <si>
    <t>In 1899, the ______ was patented.</t>
  </si>
  <si>
    <t>course layout</t>
  </si>
  <si>
    <t>golf club</t>
  </si>
  <si>
    <t>golf tee</t>
  </si>
  <si>
    <t>artificial turf</t>
  </si>
  <si>
    <t>With cheaper golf balls, the British grabbed hold of the</t>
  </si>
  <si>
    <t>game.</t>
  </si>
  <si>
    <t>18-hole concept.</t>
  </si>
  <si>
    <t>renovations at St. Andrews.</t>
  </si>
  <si>
    <t>market.</t>
  </si>
  <si>
    <t>The U.S. shipped their golf balls to</t>
  </si>
  <si>
    <t>Charleston, North Carolina.</t>
  </si>
  <si>
    <t>Charleston, South Carolina.</t>
  </si>
  <si>
    <t>Charlestown, West Virginia.</t>
  </si>
  <si>
    <t>Charlestown, Maryland.</t>
  </si>
  <si>
    <t>The U.S. built its first permanent courses in the late</t>
  </si>
  <si>
    <t>1850s.</t>
  </si>
  <si>
    <t>1860s.</t>
  </si>
  <si>
    <t>1870s.</t>
  </si>
  <si>
    <t>1880s.</t>
  </si>
  <si>
    <t>The golf tee has a ______ base.</t>
  </si>
  <si>
    <t>narrow</t>
  </si>
  <si>
    <t>angled</t>
  </si>
  <si>
    <t>tapering</t>
  </si>
  <si>
    <t xml:space="preserve"> concave</t>
  </si>
  <si>
    <t>King George V built an 18-hole course at</t>
  </si>
  <si>
    <t>Kensington Palace.</t>
  </si>
  <si>
    <t>Buckingham Palace.</t>
  </si>
  <si>
    <t>Richmond Palace.</t>
  </si>
  <si>
    <t>Northampton Palace.</t>
  </si>
  <si>
    <t>The marvelous thing about inventions is that their ideas can come from anywhere. Take Christopher Cockrell, a British mechanical engineer, for example. In 1950, he had an idea about how to make boats move faster - using a vacuum cleaner. He used his wife's vacuum and took it to his boatyard, where he cut a hole in the bow of a small boat. Next, he reversed the vacuum's motor, so that it pushed air out rather than sucking it in. Then, he placed it so the air would blow just below the boat. What happened was that the friction of water on the boat decreased, making the craft move faster. Over the next few months, he experimented with blowing air through cans opened on both ends. He found that blowing the same mass of air through a narrow can generated about three times more thrust than when it passed through a wide can. The idea of using air thrust for propulsion became the basis for the modern Hovercraft, a vehicle that rides on a cushion of air and moves equally fast over land and water. The first model was successfully tested in 1959 on the Isle of Wight, and Cockrell was knighted in 1969 for his efforts. From this idea came many new applications, such as cargo vehicles for rough terrain and machines for lifting heavy objects. Devices using this technology have laid pipelines across Europe, moved crashed aircraft from runways, and carried oil rigs across the rough Alaskan tundra. Perhaps the most interesting (and unforeseen) development of this technology has been the creation of "hover beds" to support critically burned patients. John T. Scales, a British biomechanical engineer, had the idea to turn a Hovercraft upside down, so that it would blow air upward. Because burn patients have gaping, oozing wounds until new skin forms over the affected areas, they can suffer agonizing pain when those areas come in contact with the surface of a bed. By floating them on air, the weight of their bodies no longer puts pressure on the wounds, and they can rest more comfortably until the new skin grows. As an added feature, sterile air can be passed over the patients' bodies, aiding the healing process.</t>
  </si>
  <si>
    <t>Christopher Cockrell was a[n]</t>
  </si>
  <si>
    <t>materials scientist.</t>
  </si>
  <si>
    <t>aeronautical engineer.</t>
  </si>
  <si>
    <t>mechanical engineer.</t>
  </si>
  <si>
    <t>medical doctor.</t>
  </si>
  <si>
    <t>Cockrell used a vacuum cleaner to</t>
  </si>
  <si>
    <t>reduce air friction.</t>
  </si>
  <si>
    <t>power boats.</t>
  </si>
  <si>
    <t>transport objects.</t>
  </si>
  <si>
    <t>make boats move faster.</t>
  </si>
  <si>
    <t>Cockrell found that blowing a mass of air through a can</t>
  </si>
  <si>
    <t>decreased the thrust in a narrow can.</t>
  </si>
  <si>
    <t>doubled the thrust in a narrow vs a wide can.</t>
  </si>
  <si>
    <t>tripled the thrust in a narrow vs a wide can.</t>
  </si>
  <si>
    <t>raised the can from its surface.</t>
  </si>
  <si>
    <t>The first Hovercraft model was tested</t>
  </si>
  <si>
    <t>on the Isle of Wight.</t>
  </si>
  <si>
    <t>on the Isle of Man.</t>
  </si>
  <si>
    <t>in the Port of Devon.</t>
  </si>
  <si>
    <t>in Australia.</t>
  </si>
  <si>
    <t>The Hovercraft rides</t>
  </si>
  <si>
    <t>below the surface of the water.</t>
  </si>
  <si>
    <t>on an air cushion.</t>
  </si>
  <si>
    <t>in an air bubble.</t>
  </si>
  <si>
    <t>on wind currents.</t>
  </si>
  <si>
    <t xml:space="preserve">The most unforseen development of this technology is the
</t>
  </si>
  <si>
    <t xml:space="preserve"> laying of pipeline.</t>
  </si>
  <si>
    <t>carrying of oil rigs.</t>
  </si>
  <si>
    <t>"hover bed."</t>
  </si>
  <si>
    <t>use in rough terrain.</t>
  </si>
  <si>
    <t>John T. Scales developed the hover bed by</t>
  </si>
  <si>
    <t>creating a sterile field.</t>
  </si>
  <si>
    <t>turning the Hovercraft upside down.</t>
  </si>
  <si>
    <t>modifying the Hovercraft's air speed.</t>
  </si>
  <si>
    <t>reducing the air flow.</t>
  </si>
  <si>
    <t>Cockrell was honored with ______ in 1969 for his efforts.</t>
  </si>
  <si>
    <t>a Nobel Prize</t>
  </si>
  <si>
    <t>the Fields Medal</t>
  </si>
  <si>
    <t>election to the Royal Academy of Sciences</t>
  </si>
  <si>
    <t>a knighthood</t>
  </si>
  <si>
    <t>Speed limits sound like a pretty simple idea. Experts agree on a speed that's safe for cars to travel on a given road and let the public know by posting signs. But when does a speed limit legally come into effect? Any speed limit comes into effect at the exact point the sign is posted. That means if you're driving at 30 mph through a 30 mph zone and you're going to enter a 50 mph zone, it is illegal to begin accelerating beyond 30 mph until you've reached the higher speed sign. No "buffer" exists near a speed limit sign, which is why when the speed decreases drastically between zones, there will be a warning sign ahead of the new zone so you don't have to slam on your brakes to match the lower limit when you reach it. While a police officer pulling you over in a buffer zone may be lenient and decide to just let you off with a warning, it's entirely at his discretion. It does not change the fact that you've broken the law. These rules hold true in the U.S., Canada, and the U.K. What does vary between these countries is the tolerance for cases that involve speeding. In the U.K., for example, there is something colloquially known as "the 10% rule." It basically states that, most of the time, you can get away with exceeding the posted speed limit by about 10%. Again though, technically "exceeding a speed limit by any amount whatsoever is an absolute offence," but the officer has discretion as to whom he'll pull over. Official U.K. guidelines, however, state that an officer can take no action or simply issue a stern warning if a person only exceeds the speed limit within the bounds of 10% plus an additional 2 mph. Above that, the letter of the law requires them to take action no matter what. The severity of the penalty depends on a combination of their own discretion and the actual speed the individual was driving. In the U.S., the Federal Highway Administration (FHA) recommends that "the strategy promotes ... acceptance of enforcement by targeting only the most egregious violators."</t>
  </si>
  <si>
    <t>The posted change of speed limit comes into effect when</t>
  </si>
  <si>
    <t>you see the new posted sign.</t>
  </si>
  <si>
    <t>you reach the "buffer zone."</t>
  </si>
  <si>
    <t>you are within the police officer's "warning track."</t>
  </si>
  <si>
    <t>you've reached the new posted sign.</t>
  </si>
  <si>
    <t>When the speed decreases between zones,</t>
  </si>
  <si>
    <t>police monitor both sides of the sign.</t>
  </si>
  <si>
    <t>there will be a warning sign posted.</t>
  </si>
  <si>
    <t xml:space="preserve">motorists must slow down before they reach the new sign.
</t>
  </si>
  <si>
    <t>you may have to brake hard.</t>
  </si>
  <si>
    <t>If a police officer pulls you over in a buffer zone,</t>
  </si>
  <si>
    <t>he will give you a warning.</t>
  </si>
  <si>
    <t>he must write you a citation.</t>
  </si>
  <si>
    <t>he may choose to test your speedometer.</t>
  </si>
  <si>
    <t>you have technically broken the law.</t>
  </si>
  <si>
    <t>These rules hold true in which countries?</t>
  </si>
  <si>
    <t>The U.S., Canada, and Australia</t>
  </si>
  <si>
    <t>Canada, Australia, and New Zealand</t>
  </si>
  <si>
    <t xml:space="preserve"> The U.S., Canada, and the U.K.</t>
  </si>
  <si>
    <t>The U.K., Australia, and Canada</t>
  </si>
  <si>
    <t>What varies between countries is the</t>
  </si>
  <si>
    <t>posted speeds.</t>
  </si>
  <si>
    <t>tolerance for speeding cases.</t>
  </si>
  <si>
    <t>punishments for speeding.</t>
  </si>
  <si>
    <t>placement of speed limit signs.</t>
  </si>
  <si>
    <t>The "10% rule" states:</t>
  </si>
  <si>
    <t>10% of drivers will exceed the posted speed limit.</t>
  </si>
  <si>
    <t>Police will pull over about 10% of drivers for speeding.</t>
  </si>
  <si>
    <t>Police will let about 10% of speeders go with a warning.</t>
  </si>
  <si>
    <t>Most of the time, you can exceed the speed limit by 10%.</t>
  </si>
  <si>
    <t>In the U.K., the law requires police to take action when the car</t>
  </si>
  <si>
    <t>goes over the posted speed limit.</t>
  </si>
  <si>
    <t>goes faster than 2 mph over the speed limit.</t>
  </si>
  <si>
    <t>exceeds 10% of the speed limit plus 2 mph.</t>
  </si>
  <si>
    <t>goes the speed limit but weaves through traffic.</t>
  </si>
  <si>
    <t>The FHA targets</t>
  </si>
  <si>
    <t>all drivers who speed.</t>
  </si>
  <si>
    <t>drivers who take advantage of the buffer zone.</t>
  </si>
  <si>
    <t>drivers who repeatedly break the law.</t>
  </si>
  <si>
    <t>only the worst violators of the law.</t>
  </si>
  <si>
    <t>Many people have wondered if life exists on planets other than our own. People have thought about it since the beginning of science fiction as a genre. That occurred in 160 A.D., when Lucien of Samosata wrote the story "True History." It was only recently, though, that new advancements in technology have allowed us to do more than just wonder. We can now detect possible signals coming from another intelligent life form. One of the earliest attempts at direct communication came in 1960. Frank D. Drake was an astronomer at the National Radio Astronomy Observatory in West Virginia. His Project Ozma was a place "very far away, difficult to reach, and populated by strange and exotic beings." From April to July 1960, an 85-foot radio telescope searched the sky for six hours every day. It was looking for a wavelength unique to the cold hydrogen gas present in space. The astronomers scanned the tapes for any repeated patterns or prime numbers. These might be a simple, but non-natural phenomenon. They would tell us that an intelligence outside our own sent a message. Despite some tantalizing possibilities, though, no one found a clear pattern in the noise. Radio waves are not the only way we can see signs of extraterrestrial life. The array of X-ray, infrared, and ultraviolet telescopes, as well as the amazing Hubble telescope, give us unprecedented access to the universe. We also have a number of robotic probes passing the outer planets and digging up Mars. These have given scientists new hope that they can find the life they seek. In addition, sensitive new computer hardware and software allow us to more easily detect planets orbiting stars other than our own. Now we can calculate a planet's gravitational effect on the parent star. We can also detect molecules in their atmospheres. To date, hundreds of such planets have been discovered. None of these planets, though, seem able to support life as we know it, though some come very close. As our technology continues to improve, though, we may find that the possibility of life is, in fact, a reality.</t>
  </si>
  <si>
    <t>160 A.D. was the beginning of</t>
  </si>
  <si>
    <t>stargazing.</t>
  </si>
  <si>
    <t>astronomical calculations.</t>
  </si>
  <si>
    <t>science fiction as a genre.</t>
  </si>
  <si>
    <t>the search for extraterrestrial life.</t>
  </si>
  <si>
    <t>We can now detect ______ from a potential life form.</t>
  </si>
  <si>
    <t>radio messages</t>
  </si>
  <si>
    <t>specific signals</t>
  </si>
  <si>
    <t>cold hydrogen gas</t>
  </si>
  <si>
    <t>direct communications</t>
  </si>
  <si>
    <t>______ created Project Ozma.</t>
  </si>
  <si>
    <t>Nathan Ozma</t>
  </si>
  <si>
    <t>Carl Sagan</t>
  </si>
  <si>
    <t>Francis Drake</t>
  </si>
  <si>
    <t>Neil de Grasse Tyson</t>
  </si>
  <si>
    <t>To date, hundreds of other ______ have been discovered.</t>
  </si>
  <si>
    <t>stars' flares</t>
  </si>
  <si>
    <t>planets' gravitational effects</t>
  </si>
  <si>
    <t>signals</t>
  </si>
  <si>
    <t>constellations</t>
  </si>
  <si>
    <t>Repeated patterns might be</t>
  </si>
  <si>
    <t>a non-natural phenomenon.</t>
  </si>
  <si>
    <t>a function of the telescope's filters.</t>
  </si>
  <si>
    <t>the signal from cold hydrogen gas.</t>
  </si>
  <si>
    <t>another telescope.</t>
  </si>
  <si>
    <t>In 1960, Project Ozma used a ______ to search the sky.</t>
  </si>
  <si>
    <t>probe</t>
  </si>
  <si>
    <t>radio telescope</t>
  </si>
  <si>
    <t>infrared telescope</t>
  </si>
  <si>
    <t>visible light telescope</t>
  </si>
  <si>
    <t>We have a number of robotic probes searching for life</t>
  </si>
  <si>
    <t>on asteroids.</t>
  </si>
  <si>
    <t>in cometary debris.</t>
  </si>
  <si>
    <t>on the outer planets.</t>
  </si>
  <si>
    <t>in the Oort Cloud.</t>
  </si>
  <si>
    <t>We can now detect other planets by calculating</t>
  </si>
  <si>
    <t>how dust and gas collect around a star.</t>
  </si>
  <si>
    <t>molecular structures in their atmospheres.</t>
  </si>
  <si>
    <t>the rate of star system formation.</t>
  </si>
  <si>
    <t xml:space="preserve"> their gravitational effect on the parent star.</t>
  </si>
  <si>
    <t>Cemeteries are businesses. They need to make money to stay open. There is a catch, though. Unlike other businesses, especially in highly populated areas like cities, they can only stay open for so long before they run out of their product - ground in which to put bodies. After all, once someone moves in, they generally don't move out. So what happens when the space runs out? One option is to use every bit of space possible. The Karrakatta Cemetery in Perth, Australia opened in 1899. It would have run out of space for new bodies in 2004, but it adopted a "renewal" program. It creates new plots in the small spaces between graves already there. It even uses what were walkways to get to the graves. Another idea is to reuse burial plots. In this model, the person "leases" the plot for a given period of time. Once the lease is up, the occupant is removed and cremated, and a new body is buried in the space. This practice is common in Germany, Australia, and New Zealand. Other cemeteries, such as those controlled by The Church of England, use many-leveled graveyards. The original body is exhumed and then reburied at a lower depth in the same plot. Another person is buried on top of the first. Sometimes what a cemetery needs is money to operate, not new bodies. One way to do this is to take a part of the money people pay for their burial plot to go into a "perpetual care fund." This money is then invested, providing more money in the long term. The cemetery can use these funds to pay groundskeepers to cut the grass, trim the shrubbery, and generally maintain a neat and pleasant appearance for the cemetery. Since many cemeteries are non-profit, they do not need to pay taxes on this money. That means that all of it can be used for the care of the grounds. If the money for perpetual care runs out and the grounds are full, the business may fail. The cemetery may eventually have to declare bankruptcy or be shut down and abandoned.</t>
  </si>
  <si>
    <t>Cemeteries need to ______ to stay open.</t>
  </si>
  <si>
    <t>get bodies</t>
  </si>
  <si>
    <t>obtain more land</t>
  </si>
  <si>
    <t>make money</t>
  </si>
  <si>
    <t>hire new staff</t>
  </si>
  <si>
    <t>In 2004, the Karrakatta Cemetery</t>
  </si>
  <si>
    <t>ran out of space.</t>
  </si>
  <si>
    <t>went out of business.</t>
  </si>
  <si>
    <t>adopted a plot "leasing" program.</t>
  </si>
  <si>
    <t>adopted a "renewal" program.</t>
  </si>
  <si>
    <t>A "renewal" program</t>
  </si>
  <si>
    <t>reuses the same grave for a new body.</t>
  </si>
  <si>
    <t>creates new plots between graves.</t>
  </si>
  <si>
    <t>digs new graves above old ones.</t>
  </si>
  <si>
    <t>cremates bodies and buries new ones in the empty graves.</t>
  </si>
  <si>
    <t>What does "exhume" mean in this context?</t>
  </si>
  <si>
    <t>To cremate a body</t>
  </si>
  <si>
    <t>To use a single grave for more than one body</t>
  </si>
  <si>
    <t>To dig a body out of a grave</t>
  </si>
  <si>
    <t>To extract more soil to make room for new bodies</t>
  </si>
  <si>
    <t>The Church of England uses</t>
  </si>
  <si>
    <t>many-leveled graveyards.</t>
  </si>
  <si>
    <t>cremation instead of burial.</t>
  </si>
  <si>
    <t>the annexation of more land for each cemetery.</t>
  </si>
  <si>
    <t>multi-person graves.</t>
  </si>
  <si>
    <t>Money from a "perpetual care fund" is</t>
  </si>
  <si>
    <t>used to expand the property.</t>
  </si>
  <si>
    <t>put towards creating new graves.</t>
  </si>
  <si>
    <t>invested.</t>
  </si>
  <si>
    <t>used to keep the business open.</t>
  </si>
  <si>
    <t>Because many cemeteries are non-profit, they do not need to</t>
  </si>
  <si>
    <t>keep up the gravesites.</t>
  </si>
  <si>
    <t>pay their employees.</t>
  </si>
  <si>
    <t>pay taxes.</t>
  </si>
  <si>
    <t>take care of the grounds.</t>
  </si>
  <si>
    <t>When the grounds are full, a cemetery may have to</t>
  </si>
  <si>
    <t>declare bankruptcy.</t>
  </si>
  <si>
    <t>purchase new land.</t>
  </si>
  <si>
    <t>appeal to the state for aid.</t>
  </si>
  <si>
    <t>increase the costs of already-buried individuals' families.</t>
  </si>
  <si>
    <t>Dry-wood termites are the bane of house owners everywhere. They not only burrow in trees, but they also burrow into the wooden frames on which houses are built, causing them to collapse. They gnaw away at the inside but leave the outer hull or bark intact. Termites are virtually blind, and they are about the size of a rice grain. They operate almost entirely by smell and touch. Some species will build their nests above the ground in gigantic anthills known as termitaria, or "cathedrals." They can have spires 12-20 feet high, and measure 10 feet in diameter. The largest of the termitaria are located in Africa, where they may be 30 feet high and 100 feet in diameter. Within the mound is a system of tunnels and connecting spaces. The entire structure may take a colony eight years to build. Almost all termites are sterile. However, after a colony has existed for a while, sexual forms, or "nymphs," emerge. These termites have wings and are responsible for perpetuating the species by establishing new colonies. No one knows for sure what triggers the event, but when the nymphs are ready to leave, workers drill holes through the cathedrals to the outside, complete with miniature liftoff platforms. Probably only about one in a million makes it to safety; the rest are eaten by other animals, such as lizards, frogs, and birds. When a female nymph touches down, she releases a scent to attract a male. When he arrives, they both break off their wings then search for a nesting place, preferably in soil or in rotting wood, with the female making the final selection. The pair burrow until they have formed a dark, moist nest, where they finally mate and begin the cycle all over again. A colony of termites can contain up to three million individuals, ruled by one dictatorial queen. Most of the worker insects toil 24 hours a day, tending fungus gardens or collecting wood and grass, until they die. Some die from sheer exhaustion, while others, lacking warmth or moisture, may die from the elements. If food is in short supply, the end result is simple - the termites just eat their own young.</t>
  </si>
  <si>
    <t>Termites are about the size of a</t>
  </si>
  <si>
    <t>grain of rice.</t>
  </si>
  <si>
    <t>small pebble.</t>
  </si>
  <si>
    <t>house fly.</t>
  </si>
  <si>
    <t>carpenter ant.</t>
  </si>
  <si>
    <t>Some termite species build anthills known as</t>
  </si>
  <si>
    <t>"spires."</t>
  </si>
  <si>
    <t>"cathedrals."</t>
  </si>
  <si>
    <t>"mounds."</t>
  </si>
  <si>
    <t>"complexes."</t>
  </si>
  <si>
    <t>The largest termitaria are located in</t>
  </si>
  <si>
    <t>South America.</t>
  </si>
  <si>
    <t>Asia.</t>
  </si>
  <si>
    <t>Africa.</t>
  </si>
  <si>
    <t>Australia.</t>
  </si>
  <si>
    <t>The sexual forms of termites are known as</t>
  </si>
  <si>
    <t>"drones."</t>
  </si>
  <si>
    <t>"nymphs."</t>
  </si>
  <si>
    <t>"queens."</t>
  </si>
  <si>
    <t xml:space="preserve"> "triggers."</t>
  </si>
  <si>
    <t>Almost all termites are</t>
  </si>
  <si>
    <t>workers.</t>
  </si>
  <si>
    <t>winged.</t>
  </si>
  <si>
    <t>builders.</t>
  </si>
  <si>
    <t>sterile.</t>
  </si>
  <si>
    <t>When a winged female touches down, she</t>
  </si>
  <si>
    <t>releases a scent.</t>
  </si>
  <si>
    <t>breaks off her wings.</t>
  </si>
  <si>
    <t>burrows into the ground.</t>
  </si>
  <si>
    <t>searches for a nest.</t>
  </si>
  <si>
    <t>A colony of termites can contain ______ individuals.</t>
  </si>
  <si>
    <t>3 million</t>
  </si>
  <si>
    <t>If food is in short supply, the termites</t>
  </si>
  <si>
    <t>collect wood and grass.</t>
  </si>
  <si>
    <t>tend fungus gardens.</t>
  </si>
  <si>
    <t>eat their young.</t>
  </si>
  <si>
    <t>form a new colony.</t>
  </si>
  <si>
    <t>"Synesthesia" is a condition where the senses are mixed. For example, a person can "taste" colors or "see" smells. The name comes from two Greek words, meaning "together" and "sensation." Only about three percent of the population have some type of synesthesia. However, almost half of those who report it say they have a close family member who has it, too. This has led researchers to think there is a gene - or many genes - responsible. Experimental psycologist David Brang says, "We know that synesthesia tends to travel in families." There is one caveat - children often display different forms than their parents. That, Brang says, "complicates the picture and hints at the idea that more than one gene is involved." He and his team published an article on the topic in the November 22, 2011 online edition of "PLoS Biology." David Eagleman and his team at Baylor College of Medicine zeroed in on a section of chromosome 16. They believe it holds the gene responsible for the most common form of the condition, colored sequence synesthesia. This is where people connect letters and numbers with a specific color. Brang suggests that the gene Eagleman's group is targeting helps "prune" nerve connections in the brain. Synesthesia may result from the removal of many of the brain's neural bridges. He says, "It could be that everyone is born with global connectivity in the brain, and over time most undergo a refining process." Synesthetes may have pathways linking different parts of the brain that most people shut down as they get older. Another theory is that synesthesia does not come from excess brain wiring. Instead, it comes from a shift in the brain's chemical balance. Evidence has shown the condition can vary with how tired a person is. There are over 60 different forms of the condition. One of the rarest is lexical-gustatory synesthesia. It affects less than 0.2% of the population. In this form, people associate words and tastes. Simple conversations can cause a flow of tastes across their tongue. Also involved may be temperature, texture, and even the location of the word on the tongue. As an example, one synesthete who has been tested finds that the word "jail" tastes like cold, hard bacon.</t>
  </si>
  <si>
    <t>Synesthesia is a condition where</t>
  </si>
  <si>
    <t>people can see something not actually there.</t>
  </si>
  <si>
    <t>people have extraordinarily heightened senses.</t>
  </si>
  <si>
    <t>the senses are mixed.</t>
  </si>
  <si>
    <t>people create senses to describe situations.</t>
  </si>
  <si>
    <t>Almost half of people who report synesthesia say</t>
  </si>
  <si>
    <t>they have a family member with it.</t>
  </si>
  <si>
    <t>it affects their daily lives.</t>
  </si>
  <si>
    <t>they feel "cursed."</t>
  </si>
  <si>
    <t>they enjoy it.</t>
  </si>
  <si>
    <t>The term "synesthesia" comes from the</t>
  </si>
  <si>
    <t xml:space="preserve"> Latin.</t>
  </si>
  <si>
    <t>Greek.</t>
  </si>
  <si>
    <t>Spanish.</t>
  </si>
  <si>
    <t>Italian.</t>
  </si>
  <si>
    <t xml:space="preserve">Children may display a different form than their parents, hinting that
</t>
  </si>
  <si>
    <t>the environment plays a factor.</t>
  </si>
  <si>
    <t>it's a genetic disorder.</t>
  </si>
  <si>
    <t>more than one gene is involved.</t>
  </si>
  <si>
    <t>it's a complicated neurological process.</t>
  </si>
  <si>
    <t xml:space="preserve">The most common form of the condition is
</t>
  </si>
  <si>
    <t>misophonia.</t>
  </si>
  <si>
    <t>colored sequence.</t>
  </si>
  <si>
    <t>personification.</t>
  </si>
  <si>
    <t>sound-to-color.</t>
  </si>
  <si>
    <t>Some researchers believe synesthesia results from</t>
  </si>
  <si>
    <t>erroneous neural connections.</t>
  </si>
  <si>
    <t>lack of global connectivity.</t>
  </si>
  <si>
    <t>establishing too many nerve connections in the brain.</t>
  </si>
  <si>
    <t>pruning nerve connections in the brain.</t>
  </si>
  <si>
    <t>Another theory is that synesthesia results from a[n]</t>
  </si>
  <si>
    <t>habit of drug use.</t>
  </si>
  <si>
    <t>erroneous hormonal signal.</t>
  </si>
  <si>
    <t>shift in the brain's chemical balance.</t>
  </si>
  <si>
    <t>muscle fatigue.</t>
  </si>
  <si>
    <t>In the rarest type of synesthesia, people associate</t>
  </si>
  <si>
    <t>words and tastes.</t>
  </si>
  <si>
    <t>sounds and tastes.</t>
  </si>
  <si>
    <t>numbers and colors.</t>
  </si>
  <si>
    <t>letters and sounds.</t>
  </si>
  <si>
    <t>Is white chocolate really chocolate? That depends on whom you ask. Chocolate covers a variety of products, all made with chocolate liquor, cocoa butter, and cocoa solids. The liquor is the thick liquid left when cocoa beans are fermented, dried, roasted, and ground. The butter is a fat. And the solids are the remains of the bean. You can make different varieties, like dark chocolate, milk chocolate, or semisweet chocolate by changing the amount of the solids. White chocolate lacks both chocolate liquor and cocoa solids. Most white chocolate does contain cocoa butter, a yellowish-white fat removed from the liquor after it's pressed. It is also the primary ingredient that allows chocolate to remain solid at room temperature and still be able to melt in your mouth - its melting point is just below the average human body temperature. However, manufacturers often use other vegetable oils in its place. In the U.S., though, since 2004, the Food and Drug Administration (FDA) has created guidelines for a product to be able to call itself "white chocolate." Primarily, it has to contain at least 20% cocoa butter. You can tell if the white chocolate you're eating follows the guidelines by the color. Cocoa butter has an ivory color. If your chocolate is pure white, it means vegetable oil or another fat was used instead. It should be noted that some chocolate makers get around the color issue by simply adding artificial color. Among other standard ingredients, the FDA states that white chocolate should contain at least 14% total milk solids, 3.5% milk fat, and 55% or less of sugar and other sweeteners. White chocolate also contains lecithin (a type of fat) and flavorings (usually vanilla), since the cocoa butter itself isn't pleasant tasting. Despite the new requirement of using cocoa butter in white chocolate from both America and the European Union, most people still don't consider it a true chocolate. There is one advantage to white chocolate, though. Cocoa liquor and cocoa solids have a high quantity of "theobromine." This can cause an allergic reaction in people who are sensitive. Theobromine, which is a bitter alkaloid, is also why chocolate is toxic to both dogs and birds.</t>
  </si>
  <si>
    <t>You can make different chocolate varieties by changing the amount of</t>
  </si>
  <si>
    <t>sweetener.</t>
  </si>
  <si>
    <t>liquor.</t>
  </si>
  <si>
    <t>solids.</t>
  </si>
  <si>
    <t>fat.</t>
  </si>
  <si>
    <t>The cocoa beans are fermented then</t>
  </si>
  <si>
    <t>roasted, crushed, and de-fatted.</t>
  </si>
  <si>
    <t>dried, roasted, and ground.</t>
  </si>
  <si>
    <t>separated from the liquor.</t>
  </si>
  <si>
    <t>dried and sweetened.</t>
  </si>
  <si>
    <t>Cocoa butter is a[n] ______ fat.</t>
  </si>
  <si>
    <t>tan</t>
  </si>
  <si>
    <t>white</t>
  </si>
  <si>
    <t>off-white</t>
  </si>
  <si>
    <t>yellow-white</t>
  </si>
  <si>
    <t>The primary ingredient that allows chocolate to be solid yet melt is</t>
  </si>
  <si>
    <t>cocoa butter.</t>
  </si>
  <si>
    <t>cocoa solids.</t>
  </si>
  <si>
    <t>cocoa liquor.</t>
  </si>
  <si>
    <t>lecithin.</t>
  </si>
  <si>
    <t>The FDA mandates white chocolate must contain 20%</t>
  </si>
  <si>
    <t>chocolate liquor.</t>
  </si>
  <si>
    <t>The melting point of cocoa butter is</t>
  </si>
  <si>
    <t>higher than cocoa solids.</t>
  </si>
  <si>
    <t>room temperature.</t>
  </si>
  <si>
    <t>just above human body temperature.</t>
  </si>
  <si>
    <t>just below human body temperature.</t>
  </si>
  <si>
    <t>The most common flavoring in white chocolate is</t>
  </si>
  <si>
    <t>sugar.</t>
  </si>
  <si>
    <t>vanilla.</t>
  </si>
  <si>
    <t>orange.</t>
  </si>
  <si>
    <t>Chocolate contains ______, which is toxic to dogs and birds.</t>
  </si>
  <si>
    <t>theobromine</t>
  </si>
  <si>
    <t xml:space="preserve"> theochromine</t>
  </si>
  <si>
    <t>theosaline</t>
  </si>
  <si>
    <t>theochlorine</t>
  </si>
  <si>
    <t>Have you ever wondered how birds keep their legs from freezing in the cold weather? Different birds do it in different ways, but all are effective. Many birds simply take their legs and feet off the cold ground and pull them close to their core, warming them with their feathers and body heat. Some birds crouch down and cover their feet with their feathers. If it is very cold, the birds can also "fluff up" their feathers, trapping air between the layers and keeping them toasty from head to toe. Sharing body heat by huddling with other birds is another great tactic and so is contracting their flight muscles to shiver. And, by gorging themselves before winter, the birds build up a layer of fat that insulates them and keeps their organs warm. What if the birds don't pull their legs up? Most birds' legs are covered with a rough, scaly skin that reduces heat loss. The legs and feet also often have a small surface area compared to the rest of the birds' bodies. This limits the amount of skin actually exposed to the cold. So what about a duck, or other bird, that has enormous flat feet that may be submerged in ice-cold water? In these cases, the birds use a counter-current exchange system. What this means is that recently cooled blood from the feet is warmed before it reaches the birds' cores, while the blood from the cores is cooled significantly before it reaches the feet. Their capillaries resemble a lace-like formation that ensures their feet maintain a lower, stable temperature. Sometimes, as in the case of Emperor penguins or ducks swimming in ice water, that temperature is just above the freezing mark. Birds with this evolutionary trait can also control blood flow to their extremities by manipulating a series of muscles at the top of their legs. In extreme cases, some can even cut off the flow of blood completely, though only for a short time without damage. This system can be used to cool their bodies down when they become overheated, too.</t>
  </si>
  <si>
    <t>To stay warm in very cold weather, birds can</t>
  </si>
  <si>
    <t>pull their feet up to their core.</t>
  </si>
  <si>
    <t>fluff up their feathers.</t>
  </si>
  <si>
    <t>crouch over their feet.</t>
  </si>
  <si>
    <t>all of the above.</t>
  </si>
  <si>
    <t>Fluffing up feathers</t>
  </si>
  <si>
    <t>laces them together for a warm coat.</t>
  </si>
  <si>
    <t>allows birds to share heat.</t>
  </si>
  <si>
    <t>traps air between layers that is warmed by the core.</t>
  </si>
  <si>
    <t>keeps out the cold air.</t>
  </si>
  <si>
    <t>Two other good warming tactics are huddling and</t>
  </si>
  <si>
    <t>burrowing in a nest.</t>
  </si>
  <si>
    <t>nesting their heads beneath their wings.</t>
  </si>
  <si>
    <t>remaining high in the trees.</t>
  </si>
  <si>
    <t>shivering flight muscles.</t>
  </si>
  <si>
    <t>A layer of fat is good for storing energy, as well as</t>
  </si>
  <si>
    <t>insulating organs.</t>
  </si>
  <si>
    <t>protecting the legs.</t>
  </si>
  <si>
    <t>powering flight muscles.</t>
  </si>
  <si>
    <t>radiating heat to extremities.</t>
  </si>
  <si>
    <t>The birds' legs have ______ that reduce[s] heat loss.</t>
  </si>
  <si>
    <t>downy feathers</t>
  </si>
  <si>
    <t>a thickened skin layer</t>
  </si>
  <si>
    <t>rough, scaly skin</t>
  </si>
  <si>
    <t>sub-surface blood vessels</t>
  </si>
  <si>
    <t>A bird with large feet or that lives in cold water uses a ____ system.</t>
  </si>
  <si>
    <t>counter-current exchange</t>
  </si>
  <si>
    <t>systemic warming</t>
  </si>
  <si>
    <t>temperature-sensitive blood sensing</t>
  </si>
  <si>
    <t>core-stability</t>
  </si>
  <si>
    <t>Cold-weather birds' capillaries have a</t>
  </si>
  <si>
    <t>highly structured formation.</t>
  </si>
  <si>
    <t>heat exchange regulation system.</t>
  </si>
  <si>
    <t>type of antifreeze.</t>
  </si>
  <si>
    <t>lace-like formation.</t>
  </si>
  <si>
    <t>Birds can also control blood flow to the extremities by</t>
  </si>
  <si>
    <t>regulating their heartbeats.</t>
  </si>
  <si>
    <t>manipulating muscles to cut off flow.</t>
  </si>
  <si>
    <t>cooling their legs.</t>
  </si>
  <si>
    <t>allowing their core to overheat.</t>
  </si>
  <si>
    <t>Does your arm or leg ever "fall asleep?" Does it feel like "pins and needles?" Why is that? This phenomenon is known as "paresthesia." Your limbs go a bit numb because a nerve gets compressed, and it stops sending signals normally. If there's a lot of pressure, or there's pressure for a long time, the nerve stops sending all signals, and your body part "falls asleep." On the small scale, most nerve cells have their main bodies in the spinal cord. They also have long parts that run out to the limbs which carry messages from the spinal cord. These long parts are called "axons." These allow us to sense the world around us. They also help us process information. Nerves need a healthy energy supply to function normally. This is called the axonal transport system.  It provides the blood flow and nutrients to maintain the cells in good working order. If you put pressure on the correct spot, though, this changes. All the small arteries, veins, and capillaries that supply the nerves are pinched off. The cells start to function abnormally. Pressures as little as 20 mmHg (about ½ pound per square inch) can reduce blood flow. Excessive vibration can also lead to paresthesia - for example, when you operate hand-held vibrating tools. The process that causes the symptoms isn't fully understood. However, these vibrations have been shown to injure the entire neuron. There is a common misconception that when a limb falls asleep, it is due to the lack of blood flow to the entire limb and not just to a single nerve. If that were to happen, it would result in severe life-threatening problems. Blood helps to manage the pH, or acidity, of the tissues. When blood flow is halted or severely reduced, the affected area begins to become extremely acidic, and cells start to break down; and, at the same time, waste products and high levels of electrolytes such as potassium begin to build up. When the pressure on the limb is finally released, the "acid blood" that has built up returns to the heart, where it can potentially have life-threatening effects.</t>
  </si>
  <si>
    <t>Paresthesia is when your limbs</t>
  </si>
  <si>
    <t>stop working.</t>
  </si>
  <si>
    <t>feel tired.</t>
  </si>
  <si>
    <t xml:space="preserve"> fall asleep.</t>
  </si>
  <si>
    <t>undergo pressure.</t>
  </si>
  <si>
    <t>Most nerve cells have their main bodies in</t>
  </si>
  <si>
    <t>the brain.</t>
  </si>
  <si>
    <t>the spinal cord.</t>
  </si>
  <si>
    <t>organs.</t>
  </si>
  <si>
    <t>limbs.</t>
  </si>
  <si>
    <t>The long extension on nerve cells is called a[n]</t>
  </si>
  <si>
    <t>axon.</t>
  </si>
  <si>
    <t>dendrite.</t>
  </si>
  <si>
    <t>glial cell.</t>
  </si>
  <si>
    <t>sensory fiber.</t>
  </si>
  <si>
    <t>The axonal transport system</t>
  </si>
  <si>
    <t>sends signals over nerve fibers.</t>
  </si>
  <si>
    <t>provides blood flow and nutrients.</t>
  </si>
  <si>
    <t>moves molecules from one place in the body to another.</t>
  </si>
  <si>
    <t>moves nerve cells to where they're needed.</t>
  </si>
  <si>
    <t>Pressures on nerves as little as 20 mm Hg can</t>
  </si>
  <si>
    <t>cause cells to behave abnormally.</t>
  </si>
  <si>
    <t>cause them to stop signalling.</t>
  </si>
  <si>
    <t>reduce blood flow.</t>
  </si>
  <si>
    <t>Excessive vibrations can damage</t>
  </si>
  <si>
    <t>a nerve's ability to signal.</t>
  </si>
  <si>
    <t>the nerves' structure.</t>
  </si>
  <si>
    <t>nerve fibers.</t>
  </si>
  <si>
    <t>the entire neuron.</t>
  </si>
  <si>
    <t>Blood helps manage the ______ the tissues.</t>
  </si>
  <si>
    <t>health of</t>
  </si>
  <si>
    <t>pH of</t>
  </si>
  <si>
    <t>signal processing in</t>
  </si>
  <si>
    <t>transfer of electrolytes in</t>
  </si>
  <si>
    <t>When blood flow to an area is severely reduced,</t>
  </si>
  <si>
    <t>electrolytes are not produced.</t>
  </si>
  <si>
    <t>waste products have nowhere to go.</t>
  </si>
  <si>
    <t>cells break down.</t>
  </si>
  <si>
    <t>it eventually affects the heart.</t>
  </si>
  <si>
    <t>Tobacco is a cash crop. The plant is green and leafy and grown in warm climates. Once picked, it is dried and ground and used in a number of ways. Primarily, it is smoked in a cigarette, pipe, or cigar. It can also be chewed (which is known as smokeless or chewing tobacco) or sniffed through the nose (referred to as snuff). Cigarettes and their smoke contain over 4,000 different chemicals, of which nicotine is one. This is the substance responsible for making tobacco either habit-forming or addictive in some cases. By inhaling the smoke or ingesting the juice, the nicotine enters the bloodstream, making the body crave more. Since nicotine is a stimulant drug (it alters our body's chemistry), it acts to speed up the nervous system, making us feel as if we have more energy; in addition, it makes the heart beat faster and raises the body's blood pressure. Tobacco has been grown in the Americas for quite some time. In what is now Mexico, the Mayan Indians carved drawings in stone showing tobacco use which date back to somewhere between 600 to 900 A.D. Tobacco was grown by Native Americans before the Europeans came to the New World, and they primarily smoked it through a pipe for religious and medical purposes, not as an everyday habit. In 1612, the settlers in Jamestown, Virginia grew tobacco as a cash crop, the first such instance in this country. Sales helped pay for the American Revolution against England. By the 1800s, many people had begun using small amounts of tobacco, smoking about 40 cigarettes a year they rolled themselves. It wasn't until 1865 that the first commercial cigarettes were made, by Washington Duke in Raleigh, North Carolina. His hand-rolled cigarettes were sold to soldiers at the end of the Civil War. Smoking did not become widespread, though, until 1881, when James Bonsack invented the cigarette-making machine, which made 120,000 cigarettes a day and 10 million in its first year. The first brand was called "Duke of Durham," and the cigarettes came packaged in a box with baseball cards.</t>
  </si>
  <si>
    <t>Tobacco is grown in ______ climates.</t>
  </si>
  <si>
    <t>wet</t>
  </si>
  <si>
    <t>dry</t>
  </si>
  <si>
    <t xml:space="preserve"> warm</t>
  </si>
  <si>
    <t>cool</t>
  </si>
  <si>
    <t>Sniffed tobacco is known as</t>
  </si>
  <si>
    <t>snuff.</t>
  </si>
  <si>
    <t>smokeless.</t>
  </si>
  <si>
    <t>dust.</t>
  </si>
  <si>
    <t>powdered.</t>
  </si>
  <si>
    <t>Cigarettes contain over ______ different chemicals.</t>
  </si>
  <si>
    <t>Nicotine acts as a ______ drug.</t>
  </si>
  <si>
    <t>mood-altering</t>
  </si>
  <si>
    <t>depressive</t>
  </si>
  <si>
    <t>stimulant</t>
  </si>
  <si>
    <t>molecular</t>
  </si>
  <si>
    <t>Nicotine affects the heart by making it</t>
  </si>
  <si>
    <t>skip beats.</t>
  </si>
  <si>
    <t>beat faster.</t>
  </si>
  <si>
    <t>beat slower.</t>
  </si>
  <si>
    <t>pump strongly.</t>
  </si>
  <si>
    <t>The first use of tobacco in the New World was by the</t>
  </si>
  <si>
    <t xml:space="preserve"> Mayans.</t>
  </si>
  <si>
    <t>Incas.</t>
  </si>
  <si>
    <t>European settlers.</t>
  </si>
  <si>
    <t>The settlers in ______ grew tobacco as a cash crop.</t>
  </si>
  <si>
    <t>Plymouth</t>
  </si>
  <si>
    <t>Raleigh</t>
  </si>
  <si>
    <t>Jamestown</t>
  </si>
  <si>
    <t>Durham</t>
  </si>
  <si>
    <t>Smoking did not become widespread until 1881, when</t>
  </si>
  <si>
    <t>plantations opened in North Carolina.</t>
  </si>
  <si>
    <t>Washington Duke sold cigarettes to soldiers.</t>
  </si>
  <si>
    <t>cigarettes were packaged with baseball cards.</t>
  </si>
  <si>
    <t>the cigarette-making machine was invented.</t>
  </si>
  <si>
    <t>The colors of martial arts belts show the student's level of experience. The color progression depends on the type of martial arts. White usually means a beginner. Black usually means a high rank. However, using colored belts was only recently added to the ancient arts. It was introduced around the turn of the 20th century. Kan Jigor was a well-regarded teacher in his home country of Japan. However, he was small, only 5 feet 2 inches tall and 90 pounds. He took up jiu jitsu to gain strength. He created judo in the late 1800s from his study of jiu jitsu. When he began teaching judo, Jigor gave some of his students the rank of "Shodan." It means "beginning degree," and it is the lowest black belt rank. The ranking system was similar to the Dan ranking system in the board game "Go." That was created by Honinbo Dosaku in the late 17th century. Before this, more experienced students were simply given scrolls. These described their abilities. In these early days of judo, students dressed differently than today. The art was practiced wearing a traditional full length, light robe (kimono) secured with a belt (obi). Today, students wear comfortable, baggy pants and a belted smock. In 1907, Jigor introduced the modern uniform (judogi) and its thinner obi. However, the only colors were black for the master "yudansha" and white for the less experienced ("mudansha"). The judogi's white color symbolized simplicity and purity. The white belt of the beginner showed that the student began empty. Later, he would earn a black belt, showing he was filled with knowledge. Over time, Jigor changed the colors to recognize even greater levels of achievement and skill. By around 1930, he adopted black belts with red and white panels. The red symbolized the sacrifices made and the student's desire to learn. He awarded these (kohaku obi) to what are today known as 6th-, 7th-, and 8th-degree black belts. Another judo master was Mikonosuke Kawaishi. He taught in Paris. He began to use other colors with the uniform around 1935. He felt it helped motivate his students toward even greater achievement. Soon, masters of other disciplines, including karate and tae kwon do, adopted the colored belt system in their arts.</t>
  </si>
  <si>
    <t>The progression of colored belts depends on</t>
  </si>
  <si>
    <t>the student's level of experience.</t>
  </si>
  <si>
    <t>the type of martial arts.</t>
  </si>
  <si>
    <t>where the student studies.</t>
  </si>
  <si>
    <t>both A and B.</t>
  </si>
  <si>
    <t xml:space="preserve">Kan Jigor was a[n] ______ in Japan.
</t>
  </si>
  <si>
    <t>martial arts expert</t>
  </si>
  <si>
    <t>office worker</t>
  </si>
  <si>
    <t>chef</t>
  </si>
  <si>
    <t>teacher</t>
  </si>
  <si>
    <t>Jigor first took up jiu jitsu to</t>
  </si>
  <si>
    <t xml:space="preserve"> improve his coordination.</t>
  </si>
  <si>
    <t>learn how to fight.</t>
  </si>
  <si>
    <t>gain strength.</t>
  </si>
  <si>
    <t>improve his mental balance.</t>
  </si>
  <si>
    <t>From jiu jitsu, Jigor created</t>
  </si>
  <si>
    <t>Shodan.</t>
  </si>
  <si>
    <t>judo.</t>
  </si>
  <si>
    <t>tae kwan do.</t>
  </si>
  <si>
    <t>tai chi.</t>
  </si>
  <si>
    <t>The martial arts ranking system was similar to that of</t>
  </si>
  <si>
    <t>"Go."</t>
  </si>
  <si>
    <t>"Shodan."</t>
  </si>
  <si>
    <t>"Dosaku."</t>
  </si>
  <si>
    <t>academics.</t>
  </si>
  <si>
    <t>The judogi's white color symbolized</t>
  </si>
  <si>
    <t>inexperience.</t>
  </si>
  <si>
    <t>inattention.</t>
  </si>
  <si>
    <t>simplicity.</t>
  </si>
  <si>
    <t>hope.</t>
  </si>
  <si>
    <t>The black belt symbolized</t>
  </si>
  <si>
    <t>discipline.</t>
  </si>
  <si>
    <t>knowledge.</t>
  </si>
  <si>
    <t>accomplishment.</t>
  </si>
  <si>
    <t>mastering both body and mind.</t>
  </si>
  <si>
    <t>Mikonosuke Kawaishi used more colors to help his students</t>
  </si>
  <si>
    <t>become better fighters.</t>
  </si>
  <si>
    <t>achieve more.</t>
  </si>
  <si>
    <t>learn respect.</t>
  </si>
  <si>
    <t>master more disciplines.</t>
  </si>
  <si>
    <t>Scientists may have found another large object in our solar system. It is being called a "super-Earth." Astronomers used data from the ALMA telescope. It records information from short-wavelength light. They found an object in the direction of Alpha Centauri. This is the closest star to the Sun. That star is only four light-years away. ALMA can make precise readings at short-microwave wavelengths. These are usually sent out by cold gas and dust. The objects on the edge of our solar system also send out light in this range. The object would be too cool and far away to be picked up by infrared telescopes. Infrared picks up an object's heat. In 2014, ALMA found a faint object in the direction of Alpha Centauri A &amp; B (two of the three suns). It saw it more clearly again in May 2015. The object is near the Alpha Centauri system in the sky. That would seem to suggest it could be part of that system. It could be bound by gravity to one of the system's stars. Because of the distance, at ALMA's wavelengths it would mean the object was a red dwarf star. But, if it were, it should be clearly visible in the infrared. It is not. If it is not part of Alpha Centauri then it has to be closer and smaller than we thought. There have been only two sightings. That means we can't plot the object's orbit. We can also only guess at its distance and size. One possibility is that it's an object about 100 astronomical units (AU) away from the Sun. One AU is the distance from the Earth to the Sun. This would make it the most distant known object in our solar system. It would probably be smaller than Pluto. Another possibility is that it's about 300 AU away and about 1.5 times the size of Earth. That would make it the first "super-Earth" found in our solar system. Still, it appears about 42 degrees from the plane of our solar system in the sky. A planet with such a highly inclined orbit seems very unlikely. Even Pluto is not that far tilted. Clearly, there are a lot of questions still to answer.</t>
  </si>
  <si>
    <t>Alpha Centauri is located four ______ away from our Sun.</t>
  </si>
  <si>
    <t>hundred million miles</t>
  </si>
  <si>
    <t>Astronomical Units (AU)</t>
  </si>
  <si>
    <t>parsecs</t>
  </si>
  <si>
    <t>light-years</t>
  </si>
  <si>
    <t>The ALMA telescope records information from ______ light.</t>
  </si>
  <si>
    <t>visible</t>
  </si>
  <si>
    <t xml:space="preserve"> long-wavelength</t>
  </si>
  <si>
    <t>short-wavelength</t>
  </si>
  <si>
    <t>infrared</t>
  </si>
  <si>
    <t>ALMA's recording wavelengths are usually sent out by</t>
  </si>
  <si>
    <t>cold gas and dust.</t>
  </si>
  <si>
    <t>red dwarf stars.</t>
  </si>
  <si>
    <t>red giant stars.</t>
  </si>
  <si>
    <t>gaseous planets.</t>
  </si>
  <si>
    <t>The object found is near ______ in the sky.</t>
  </si>
  <si>
    <t>the outer solar system</t>
  </si>
  <si>
    <t>Alpha Centauri</t>
  </si>
  <si>
    <t>Neptune</t>
  </si>
  <si>
    <t>the galactic center</t>
  </si>
  <si>
    <t>We can't plot the object's orbit because</t>
  </si>
  <si>
    <t xml:space="preserve">it is too far from the Sun.
</t>
  </si>
  <si>
    <t>it is obscured by cold gas and dust.</t>
  </si>
  <si>
    <t>there were only two sightings.</t>
  </si>
  <si>
    <t>the telescope was not sophisticated enough.</t>
  </si>
  <si>
    <t>One theory is that the object is smaller than</t>
  </si>
  <si>
    <t>Earth.</t>
  </si>
  <si>
    <t>the Sun.</t>
  </si>
  <si>
    <t>Neptune.</t>
  </si>
  <si>
    <t>Pluto.</t>
  </si>
  <si>
    <t>The object appears about 42 degrees from</t>
  </si>
  <si>
    <t>Alpha Centauri.</t>
  </si>
  <si>
    <t>the plane of our solar system.</t>
  </si>
  <si>
    <t>an elliptical orbit.</t>
  </si>
  <si>
    <t>The object may not be in our solar system because it</t>
  </si>
  <si>
    <t>is too far away to go around the Sun.</t>
  </si>
  <si>
    <t>appears highly tilted from the solar system's plane.</t>
  </si>
  <si>
    <t>is too massive.</t>
  </si>
  <si>
    <t>is unlike any other body we know.</t>
  </si>
  <si>
    <t>Cancer is a disease. It is caused when cells grow and divide without stopping. These abnormal cells collect together to make tumorous growths. They can start at one spot and spread throughout the body. They push out the normal cells and interfere with the body's regular functions. Cancer comes in different types. Some are treatable and have high curability rates. Others are very dangerous and can kill quickly. About 40% of all people will be diagnosed with some form of cancer during their lives. Genes control many parts of a person's development. When the genes in charge of cell growth become altered, it can lead to cancerous growths. These alterations are called mutations. They are changes in the genetic code within our DNA. It takes a number of mutations before a cell becomes cancerous. Usually cells can tell when a mutation is harmful and get rid of it. If the right series of mutations occur, though, the cells will grow out of control. There are more than 200 different types of cancer. They are first named after the place in the body where the disease began. For example, lung cancer starts in the lungs. They are then subdivided into more specific types. Some might be "well-differentiated squamous cell carcinoma of the lung" and "small cell carcinoma of the lung." Each type of cancer has its own symptoms. Each also has its own type of treatment. There are several standard treatments, though, that you might see. Sometimes they are used alone and sometimes in they are used in combination. 1) Surgery. Doctors make an incision in the body and physically remove the cancerous mass or masses. In some cases, they are able to remove the tumor and any surrounding tissue that is affected. In other cases, they may only be able to remove part of the lesion. 2) Chemotherapy. Chemotherapy uses powerful drugs to kill cancer cells. These drugs target cells that divide rapidly, since this is common to most cancer cells. However, the process also kills some good cells along with the bad, and it can have harsh side effects. 3) Radiation. Radiation uses high-energy waves to destroy cancer cells.</t>
  </si>
  <si>
    <t>Cancer is caused when cells grow</t>
  </si>
  <si>
    <t>very large.</t>
  </si>
  <si>
    <t>only a little.</t>
  </si>
  <si>
    <t>without stopping.</t>
  </si>
  <si>
    <t>with abnormal shapes.</t>
  </si>
  <si>
    <t>Abnormal cells</t>
  </si>
  <si>
    <t>travel through the body.</t>
  </si>
  <si>
    <t>form filaments.</t>
  </si>
  <si>
    <t>don't die off.</t>
  </si>
  <si>
    <t>collect together.</t>
  </si>
  <si>
    <t>About ______ % of all people will get cancer during their lives.</t>
  </si>
  <si>
    <t>______ control many parts of a person's development.</t>
  </si>
  <si>
    <t>Cells</t>
  </si>
  <si>
    <t>Genes</t>
  </si>
  <si>
    <t>Mutations</t>
  </si>
  <si>
    <t>Proteins</t>
  </si>
  <si>
    <t>It takes a number of ______ for a cell to become cancerous.</t>
  </si>
  <si>
    <t>cell divisions</t>
  </si>
  <si>
    <t>cell cycles</t>
  </si>
  <si>
    <t>mutations</t>
  </si>
  <si>
    <t>DNA strands</t>
  </si>
  <si>
    <t>Cancers are first named after</t>
  </si>
  <si>
    <t>the place in the body where the disease began.</t>
  </si>
  <si>
    <t>the organs in which the growths have occurred.</t>
  </si>
  <si>
    <t>systems connected to the tumorous growths.</t>
  </si>
  <si>
    <t>the size of the cells involved.</t>
  </si>
  <si>
    <t>Chemotherapy uses drugs that target</t>
  </si>
  <si>
    <t>any tumor cells.</t>
  </si>
  <si>
    <t>cells that divide rapidly.</t>
  </si>
  <si>
    <t>cells suspected of containing mutations.</t>
  </si>
  <si>
    <t>cells around the cancerous growths.</t>
  </si>
  <si>
    <t>Radiation uses ______ to destroy cancer cells.</t>
  </si>
  <si>
    <t>charged particles</t>
  </si>
  <si>
    <t>antioxidants</t>
  </si>
  <si>
    <t>high-energy waves</t>
  </si>
  <si>
    <t>low-energy waves</t>
  </si>
  <si>
    <t>Crystals are solid materials. They have special properties. Their molecules fit together tightly. They form repeating patterns. Crystals often form when liquids cool. Molecules within the liquid come closer together. They seek a stable form with a lower energy state. The most stable form is a crystalline structure. Crystals can also form in nature. One way is from magma. This is liquid rock flowing below the Earth's crust. If it cools slowly, crystals may result. Many valuable crystals, such as diamonds, rubies, and emeralds form this way. Diamonds are a special type of crystal. They are formed from only one element - carbon. The atoms bind together under high heat and very high pressure. The lattice is very strong. This makes diamond the hardest known naturally occurring substance on the planet. Colored diamonds occur when there are small impurities in the lattice. One of the best-known diamonds is the Hope Diamond. It is a brilliant, deep blue. Crystals can also form when water evaporates from a mixture. Some materials may fall out of the solution as salt crystals. Crystals may have flat surfaces. These are called facets. They can also form geometric shapes. Triangles, rectangles, and squares are common. The shapes come from the types of atoms and molecules in the crystal. Crystals may have different sizes. However, if they form from the same molecules and in the same way, they should have similar shapes. Snowflakes are a type of crystal made in nature. They are made of ice. They form high in the clouds then fall to Earth. They almost always have six sides. However, each individual snowflake is unique. When an electric current is sent through some crystals, they vibrate at precise frequencies. These form "timing crystals." The quartz crystal is used in watches and other electronics. It helps keep an accurate time. Quartz is also one of the hardest common minerals. The gemstone amethyst is a purple type of quartz.Today, crystals are used in a new way. Many computer screens use liquid versions for their displays.</t>
  </si>
  <si>
    <t>The molecules of a crystal</t>
  </si>
  <si>
    <t>are spaced randomly.</t>
  </si>
  <si>
    <t>fit together tightly.</t>
  </si>
  <si>
    <t>are equidistant from each other.</t>
  </si>
  <si>
    <t>can move slightly.</t>
  </si>
  <si>
    <t>Crystals often form when liquids</t>
  </si>
  <si>
    <t>come together.</t>
  </si>
  <si>
    <t>separate.</t>
  </si>
  <si>
    <t>warm.</t>
  </si>
  <si>
    <t>cool.</t>
  </si>
  <si>
    <t>The most stable energy form is a</t>
  </si>
  <si>
    <t>solid.</t>
  </si>
  <si>
    <t>liquid.</t>
  </si>
  <si>
    <t>crystalline structure.</t>
  </si>
  <si>
    <t>mixture.</t>
  </si>
  <si>
    <t>Diamonds, rubies, and emeralds form when</t>
  </si>
  <si>
    <t>magma cools slowly.</t>
  </si>
  <si>
    <t>magma cools quickly.</t>
  </si>
  <si>
    <t>liquids are under high pressure.</t>
  </si>
  <si>
    <t>temperatures and pressure are low.</t>
  </si>
  <si>
    <t>Colored diamonds occur when</t>
  </si>
  <si>
    <t>carbon atoms bond in a lattice.</t>
  </si>
  <si>
    <t>carbon bonds with water molecules in the air.</t>
  </si>
  <si>
    <t>there are small impurities in the lattice.</t>
  </si>
  <si>
    <t>magma cools unevenly.</t>
  </si>
  <si>
    <t>The flat surfaces of crystals are called</t>
  </si>
  <si>
    <t>slabs.</t>
  </si>
  <si>
    <t>lattices.</t>
  </si>
  <si>
    <t>facets.</t>
  </si>
  <si>
    <t>faces.</t>
  </si>
  <si>
    <t>Timing crystals vibrate when</t>
  </si>
  <si>
    <t>the lattice is heated.</t>
  </si>
  <si>
    <t>exposed to an electric current.</t>
  </si>
  <si>
    <t>subjected to pressure.</t>
  </si>
  <si>
    <t xml:space="preserve"> treated with a magnetic field.</t>
  </si>
  <si>
    <t>Many computer screens use ______ for their displays.</t>
  </si>
  <si>
    <t>bonded crystals</t>
  </si>
  <si>
    <t>timing crystals</t>
  </si>
  <si>
    <t>liquid crystals</t>
  </si>
  <si>
    <t>alloys</t>
  </si>
  <si>
    <t>Deserts are regions where less than 10 inches of rain falls each year. They cover about one-fifth of the Earth's land surface. Temperatures range from extremely hot (136.4 degrees Fahrenheit in the Sahara) to icy cold (-128.6 degrees Fahrenheit) in Vostok, Antarctica. The Atacama Desert in Chile is the driest. No rain has fallen there in over 400 years. What is amazing about deserts, though, is that despite the extreme temperatures and lack of water, they house a tremendous number of plants and animals, including 13% of the world's human population. Only the rainforests of the tropics contain more biodiversity than deserts. Since a desert rainstorm is a rare event, some plants must go for a year at a time without fresh water. They would not survive if they couldn't collect and store water when it becomes available. Storage begins with the plants' roots. Some plants, like the creosote bush, have shallow root systems. They run just below the surface, but they branch out into a wide area to soak up as much moisture as they can. They store the extra water in the roots' core. During a drought, the plant uses this stored water to aid in photosynthesis, the production of energy. Other plants, such as the hawthoria, have taproots. This is a single long root that grows straight down into the ground and anchors the plant. Taproots search for a water table, the level below the surface where the soil is soaked with water. Some taproots can grow as long as 80 feet. The cactus survives by the shape of its stem, which is pleated. When it rains, the pleats expand like an accordion to store water. During a drought, the plant uses this water, and the pleats contract. Cacti also have spines that collect dew. They move it down the plant to store in the roots. Most desert plants also have very small leaves. This reduces the rate of transpiration, the transfer of water from the plant to the atmosphere in the form of water vapor. Plants take in the necessary carbon dioxide for energy production through stomata, holes in their leaves and stems, but it comes at the cost of losing water. The smaller the leaves, the less water they lose.</t>
  </si>
  <si>
    <t>In deserts, less than ten ______ each year.</t>
  </si>
  <si>
    <t>millimeters of rain fall</t>
  </si>
  <si>
    <t>centimeters of rain fall</t>
  </si>
  <si>
    <t>inches of rain fall</t>
  </si>
  <si>
    <t>millimeters of any type of moisture fall</t>
  </si>
  <si>
    <t>The driest desert is the</t>
  </si>
  <si>
    <t>Sahara.</t>
  </si>
  <si>
    <t>Vostok.</t>
  </si>
  <si>
    <t>Gobi.</t>
  </si>
  <si>
    <t>Atacama.</t>
  </si>
  <si>
    <t>Deserts house 13% of</t>
  </si>
  <si>
    <t>all sand on Earth.</t>
  </si>
  <si>
    <t>succulent plants, like cacti.</t>
  </si>
  <si>
    <t>the world's population.</t>
  </si>
  <si>
    <t>small mammal species.</t>
  </si>
  <si>
    <t>The only other biome with more biodiversity than deserts is</t>
  </si>
  <si>
    <t>tundra.</t>
  </si>
  <si>
    <t>temperate.</t>
  </si>
  <si>
    <t>rainforest.</t>
  </si>
  <si>
    <t>savanna.</t>
  </si>
  <si>
    <t>Desert plants store most moisture in their</t>
  </si>
  <si>
    <t>roots.</t>
  </si>
  <si>
    <t>leaves.</t>
  </si>
  <si>
    <t>stems.</t>
  </si>
  <si>
    <t>flowers.</t>
  </si>
  <si>
    <t>A taproot is a</t>
  </si>
  <si>
    <t>root that stores energy for photosynthesis.</t>
  </si>
  <si>
    <t>single, long root that grows straight down.</t>
  </si>
  <si>
    <t xml:space="preserve"> single, long root that spreads under the surface.</t>
  </si>
  <si>
    <t>type of hawthoria.</t>
  </si>
  <si>
    <t>Cacti collect water in their</t>
  </si>
  <si>
    <t>stem and spines.</t>
  </si>
  <si>
    <t xml:space="preserve"> leaves.</t>
  </si>
  <si>
    <t>Most desert plants have small leaves to</t>
  </si>
  <si>
    <t>collect less energy in the blazing sun.</t>
  </si>
  <si>
    <t>prevent the loss of water vapor.</t>
  </si>
  <si>
    <t>take in more carbon dioxide.</t>
  </si>
  <si>
    <t>decrease its energy needs.</t>
  </si>
  <si>
    <t>The noble gases are a group of six chemical elements. These are helium, neon, argon, krypton, xenon, and radon. They fill the last column in the periodic table. All were found by about 100 years ago. Scientists thought they were unusual. They did not react with other chemicals. They couldn't think of any use for them. Today, we know differently. Elements are made up of atoms. These have small particles inside them. The nucleus is at the center. It contains protons. These have a positive charge. It may also have neutrons. These have no charge. Circling around the nucleus are electrons. These have a negative charge. The electrons move in layers called "shells." Each shell can only hold a given number of electrons. Most elements have either too few or too many electrons in their outermost shell. This means the atom has a charge. It also means they are likely to react with other elements. This helps to fill the shells. The noble gases, however, have enough electrons to fill their outer shells. They do not react easily with other elements or behave like them. Some noble gases are found in our atmosphere. These came from the era when the Earth formed, 4.6 billion years ago. Helium, argon, and radon, though, are still being made. They form when radioactive elements in rocks under the ground break down. They seep up through cracks in the rocks and into the air. Helium is the second most common element in the universe, the first being hydrogen. It is very common in stars, including the Sun; in fact, its name comes from the Greek word "helios," which means "sun." Helium is so light, the planet's gravity can't hold it down. It drifts out of the atmosphere and into space. On Earth, deposits are often found near natural gas and oil, trapped under a sealed layer of rock. There is about 3,000 times more helium under the surface than is found in the atmosphere. Other noble gases are found near these deposits, too, since they were trapped inside the plants and animals when they died 100 million years or so ago.</t>
  </si>
  <si>
    <t>The ______ are made up of six chemical elements.</t>
  </si>
  <si>
    <t>alkalai metals</t>
  </si>
  <si>
    <t>alkalai earths</t>
  </si>
  <si>
    <t>noble gases</t>
  </si>
  <si>
    <t>halogens</t>
  </si>
  <si>
    <t>Noble gases are unusual in that they</t>
  </si>
  <si>
    <t>don't react with other elements.</t>
  </si>
  <si>
    <t>are found both underground and in the atmosphere.</t>
  </si>
  <si>
    <t>have neutral charges.</t>
  </si>
  <si>
    <t>are only found in small amounts.</t>
  </si>
  <si>
    <t>An atom's shells</t>
  </si>
  <si>
    <t>circle the nucleus.</t>
  </si>
  <si>
    <t>are set up in layers.</t>
  </si>
  <si>
    <t>hold a given number of electrons.</t>
  </si>
  <si>
    <t>do all of the above.</t>
  </si>
  <si>
    <t>When elements have too few or too many electrons in their outer shell,</t>
  </si>
  <si>
    <t>they will have a neutral charge.</t>
  </si>
  <si>
    <t>the shells will collapse.</t>
  </si>
  <si>
    <t>they will react with other elements.</t>
  </si>
  <si>
    <t>they will not react with other elements.</t>
  </si>
  <si>
    <t>Noble gases in Earth's atmosphere date from</t>
  </si>
  <si>
    <t>meteor collisions in the early solar system.</t>
  </si>
  <si>
    <t>the first volcanic activity.</t>
  </si>
  <si>
    <t>the first appearance of life.</t>
  </si>
  <si>
    <t>when the planet formed.</t>
  </si>
  <si>
    <t>Helium, argon, and radon are made on Earth when</t>
  </si>
  <si>
    <t>light elements react with each other.</t>
  </si>
  <si>
    <t>radioactive elements break down.</t>
  </si>
  <si>
    <t>liquid rock turns into a variety of gases.</t>
  </si>
  <si>
    <t>biological material decays.</t>
  </si>
  <si>
    <t>Helium comes from the Greek word that means</t>
  </si>
  <si>
    <t>"sun."</t>
  </si>
  <si>
    <t>"heat."</t>
  </si>
  <si>
    <t xml:space="preserve"> "light."</t>
  </si>
  <si>
    <t>"gas."</t>
  </si>
  <si>
    <t>About ______ times more helium is under the surface than in the air.</t>
  </si>
  <si>
    <t>Canada is the second-largest country in the world, the first being Russia. It does, however, have more coastline than any other country; and, today, the U.S.-Canada border is the longest international border, but it lacks any kind of military defense. This is somewhat strange, as the U.S. has invaded Canada twice in its history. The first time happened at the beginning of the American Revolutionary War. Colonial troops made it all the way to Quebec City before they were forced back. Almost 40 years later, the War of 1812 took place. Certain members of Congress, called "war hawks," were gunning for a second invasion. Some even wanted to annex either part or all of Canada, then a British colony. At that time, about 7.5 million people lived in the U.S., compared to only 500,000 in Canada, many of whom were not even British, but French or American. The United States declared war on Great Britain in June 1812, upset with the British practice of removing sailors from American merchant ships and forcing them to serve in the British navy. It disagreed with practices that would stop American trade with France. It also opposed the British encouragement of Native American resistance to the country's policies. Many Americans believed the invasion would be very easy. Even former President Thomas Jefferson called capturing Quebec a "mere matter of marching." The U.S. staged a three-pronged attack. However, the whole Canadian campaign produced nothing but "disaster, defeat, disgrace, and ruin and death," according to the Green-Mountain Farmer, a Vermont newspaper, in January 1813. By 1814, the war between Britain and Napoleonic France was winding down. That freed up thousands of veterans to head to the American front. The United States did win important victories at New Orleans, Baltimore, and Lake Champlain, but, realizing they had no lasting chance, they withdrew. A peace treaty stipulated that all land captured by either side would be returned. In the aftermath of the war, both the Americans and British fortified the border in case of future conflict. However, tensions cooled relatively quickly, and a grand reconciliation ball was held on the Detroit frontier. Since that time, the U.S. and Canadian armies have not fought each other and have, in fact, become strong defense allies.</t>
  </si>
  <si>
    <t>Canada has more ______ than any other country.</t>
  </si>
  <si>
    <t>people</t>
  </si>
  <si>
    <t>land mass</t>
  </si>
  <si>
    <t>coastline</t>
  </si>
  <si>
    <t>military personnel</t>
  </si>
  <si>
    <t>The first time the U.S. invaded Canada was during the</t>
  </si>
  <si>
    <t>French and Indian War.</t>
  </si>
  <si>
    <t>Revolutionary War.</t>
  </si>
  <si>
    <t>War of 1812.</t>
  </si>
  <si>
    <t>Civil War.</t>
  </si>
  <si>
    <t>Members of Congress intent on invading Canada were called</t>
  </si>
  <si>
    <t>"warmongers."</t>
  </si>
  <si>
    <t xml:space="preserve"> "the war chest."</t>
  </si>
  <si>
    <t>"war hawks."</t>
  </si>
  <si>
    <t>"war fiends."</t>
  </si>
  <si>
    <t>When the U.S. invaded Canada again, the country belonged to the</t>
  </si>
  <si>
    <t xml:space="preserve"> French.</t>
  </si>
  <si>
    <t>British.</t>
  </si>
  <si>
    <t>Which former president supported the invasion effort?</t>
  </si>
  <si>
    <t>John Adams</t>
  </si>
  <si>
    <t>John Quincy Adams</t>
  </si>
  <si>
    <t>Thomas Jefferson</t>
  </si>
  <si>
    <t>Walter Harding</t>
  </si>
  <si>
    <t>At the time of the second invasion, most Canadians were</t>
  </si>
  <si>
    <t>of French or American descent.</t>
  </si>
  <si>
    <t>from Native populations.</t>
  </si>
  <si>
    <t>One reason the U.S. started the War of 1812 was because it</t>
  </si>
  <si>
    <t>disagreed with policies that would stop trade with France.</t>
  </si>
  <si>
    <t>opposed British rule in the 13 colonies.</t>
  </si>
  <si>
    <t>wanted peace with the Native American populations.</t>
  </si>
  <si>
    <t>didn't want to support the British navy.</t>
  </si>
  <si>
    <t>A reconciliation ball was held on the ______ frontier.</t>
  </si>
  <si>
    <t>Iowa</t>
  </si>
  <si>
    <t>Quebec</t>
  </si>
  <si>
    <t>Ontario</t>
  </si>
  <si>
    <t>Detroit</t>
  </si>
  <si>
    <t>Fungi are living organisms that are not animals, plants, or bacteria. They have their own biological kingdom. Unlike bacteria, they do not have simple cells without a nucleus. Like animals and plants, they have complex cells with a nucleus. Their name comes from the Latin "fungus." It means "mushroom." Fungi are found on land, in water, air, and even inside plants and animals. Some species are extremely small. Some are very large - over several square miles. We have found more than 100,000 different species of fungi. Scientists estimate that there may be more than 1.5 million. Fungi were once part of the plant kingdom. Then scientists realized they are different from plants in two major ways. First, the fungi's cell walls are composed of chitin instead of cellulose. Second, fungi do not make their own food through photosynthesis. So what are fungi really like? They are "eukaryotic," meaning their cells have a nucleus. They get their food by decomposing other organisms or by eating from their hosts, if they are parasites. They do not have chlorophyll, which means they can't use the Sun's energy for photosynthesis. They reproduce through spores rather than pollen, fruit, or seeds. The spores are usually found in the gills underneath the cap. They are also usually rooted to something, which means they can't move by themselves. Fungi play many roles in the cycle of life. Many are used as food, such as mushrooms and truffles. Yeast is a type of fungi used when baking bread to help it rise. It is also used to ferment beverages like beer. Fungi play an important role in the decomposition of organic matter. By breaking it down, they release carbon, nitrogen, and oxygen into both the soil and the atmosphere. Some fungi are also used in medicine. Some can kill bacteria that can cause infections and disease in humans, and others make antibiotics, such as penicillin and cephalosporin. The fungus Trichoderma is sometimes used to help make stone-washed jeans. The most common types of fungi are mushrooms, molds, and yeast. Scientists who study these are called "mycologists."</t>
  </si>
  <si>
    <t>The name "fungus" comes from the Latin, meaning</t>
  </si>
  <si>
    <t>"mushroom."</t>
  </si>
  <si>
    <t>"mold."</t>
  </si>
  <si>
    <t>"moist organism."</t>
  </si>
  <si>
    <t>"plant mold."</t>
  </si>
  <si>
    <t>Like animals and plants, fungi</t>
  </si>
  <si>
    <t>have a respiratory system.</t>
  </si>
  <si>
    <t>engage in sexual reproduction.</t>
  </si>
  <si>
    <t xml:space="preserve"> have cells with a nucleus.</t>
  </si>
  <si>
    <t>ingest and excrete matter.</t>
  </si>
  <si>
    <t>Some very large fungi cover several</t>
  </si>
  <si>
    <t>square inches.</t>
  </si>
  <si>
    <t>square feet.</t>
  </si>
  <si>
    <t>cubic feet.</t>
  </si>
  <si>
    <t>square miles.</t>
  </si>
  <si>
    <t>Fungi differ from plants in that their cell walls are made of</t>
  </si>
  <si>
    <t>cellulose.</t>
  </si>
  <si>
    <t>proteins.</t>
  </si>
  <si>
    <t>chitin.</t>
  </si>
  <si>
    <t>fatty acids.</t>
  </si>
  <si>
    <t>Fungi obtain food by</t>
  </si>
  <si>
    <t>photosynthesis.</t>
  </si>
  <si>
    <t>chemosynthesis.</t>
  </si>
  <si>
    <t>decomposition.</t>
  </si>
  <si>
    <t>chlorophyll.</t>
  </si>
  <si>
    <t>Fungi reproduce through</t>
  </si>
  <si>
    <t xml:space="preserve"> spores.</t>
  </si>
  <si>
    <t>pollen.</t>
  </si>
  <si>
    <t>fruit.</t>
  </si>
  <si>
    <t>seeds.</t>
  </si>
  <si>
    <t>By breaking down organic matter, fungi release</t>
  </si>
  <si>
    <t>carbon, hydrogen, and nitrogen.</t>
  </si>
  <si>
    <t>hydrogen, chitin, and oxygen.</t>
  </si>
  <si>
    <t>carbon, nitrogen, and oxygen.</t>
  </si>
  <si>
    <t>chitin, hydrogen, and water.</t>
  </si>
  <si>
    <t>Fungi are used in medicine</t>
  </si>
  <si>
    <t>as anti-fungals.</t>
  </si>
  <si>
    <t>to make antibiotics.</t>
  </si>
  <si>
    <t xml:space="preserve"> to make antivirals.</t>
  </si>
  <si>
    <t>to reduce inflammation.</t>
  </si>
  <si>
    <t>Steps</t>
  </si>
  <si>
    <t>1. Login</t>
  </si>
  <si>
    <t>https://app.acereader.com/</t>
  </si>
  <si>
    <t>username = katherine.fennedy@gmail.com</t>
  </si>
  <si>
    <t>password = InfoIntake2022</t>
  </si>
  <si>
    <r>
      <rPr>
        <rFont val="Arial"/>
        <color theme="1"/>
      </rPr>
      <t>2. Select "</t>
    </r>
    <r>
      <rPr>
        <rFont val="Arial"/>
        <b/>
        <color theme="1"/>
      </rPr>
      <t>Menu Mode</t>
    </r>
    <r>
      <rPr>
        <rFont val="Arial"/>
        <color theme="1"/>
      </rPr>
      <t>" =&gt; Click "</t>
    </r>
    <r>
      <rPr>
        <rFont val="Arial"/>
        <b/>
        <color theme="1"/>
      </rPr>
      <t>Perform Comprehension Test (Self-Paced)</t>
    </r>
    <r>
      <rPr>
        <rFont val="Arial"/>
        <color theme="1"/>
      </rPr>
      <t>" =&gt; Click "</t>
    </r>
    <r>
      <rPr>
        <rFont val="Arial"/>
        <b/>
        <color theme="1"/>
      </rPr>
      <t>Begin Activity</t>
    </r>
    <r>
      <rPr>
        <rFont val="Arial"/>
        <color theme="1"/>
      </rPr>
      <t>"</t>
    </r>
  </si>
  <si>
    <r>
      <rPr>
        <rFont val="Arial"/>
        <color theme="1"/>
      </rPr>
      <t>3. Select "</t>
    </r>
    <r>
      <rPr>
        <rFont val="Arial"/>
        <b/>
        <color theme="1"/>
      </rPr>
      <t>Fun Facts</t>
    </r>
    <r>
      <rPr>
        <rFont val="Arial"/>
        <color theme="1"/>
      </rPr>
      <t xml:space="preserve">" =&gt; Choose </t>
    </r>
    <r>
      <rPr>
        <rFont val="Arial"/>
        <b/>
        <color theme="1"/>
      </rPr>
      <t>level 7 Sotries</t>
    </r>
  </si>
  <si>
    <r>
      <rPr>
        <rFont val="Arial"/>
        <color theme="1"/>
      </rPr>
      <t>4. Choose your story id =&gt; Click "</t>
    </r>
    <r>
      <rPr>
        <rFont val="Arial"/>
        <b/>
        <color theme="1"/>
      </rPr>
      <t>Begin Test</t>
    </r>
    <r>
      <rPr>
        <rFont val="Arial"/>
        <color theme="1"/>
      </rPr>
      <t xml:space="preserve">" </t>
    </r>
  </si>
</sst>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8.0"/>
      <color rgb="FFFFFFFF"/>
      <name val="Arial"/>
    </font>
    <font>
      <sz val="8.0"/>
      <color theme="1"/>
      <name val="Arial"/>
    </font>
    <font>
      <b/>
      <color theme="1"/>
      <name val="Arial"/>
      <scheme val="minor"/>
    </font>
    <font>
      <u/>
      <color rgb="FF1155CC"/>
    </font>
    <font>
      <color theme="1"/>
      <name val="Arial"/>
      <scheme val="minor"/>
    </font>
  </fonts>
  <fills count="4">
    <fill>
      <patternFill patternType="none"/>
    </fill>
    <fill>
      <patternFill patternType="lightGray"/>
    </fill>
    <fill>
      <patternFill patternType="solid">
        <fgColor rgb="FF666666"/>
        <bgColor rgb="FF666666"/>
      </patternFill>
    </fill>
    <fill>
      <patternFill patternType="solid">
        <fgColor rgb="FFFFF2CC"/>
        <bgColor rgb="FFFFF2CC"/>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horizontal="center" shrinkToFit="0" vertical="top" wrapText="1"/>
    </xf>
    <xf borderId="0" fillId="2" fontId="1" numFmtId="0" xfId="0" applyAlignment="1" applyFont="1">
      <alignment horizontal="center" vertical="center"/>
    </xf>
    <xf borderId="0" fillId="0" fontId="2" numFmtId="0" xfId="0" applyAlignment="1" applyFont="1">
      <alignment horizontal="center" shrinkToFit="0" vertical="center" wrapText="1"/>
    </xf>
    <xf borderId="0" fillId="0" fontId="2" numFmtId="0" xfId="0" applyAlignment="1" applyFont="1">
      <alignment horizontal="center" vertical="center"/>
    </xf>
    <xf borderId="0" fillId="0" fontId="2" numFmtId="0" xfId="0" applyAlignment="1" applyFont="1">
      <alignment horizontal="left" shrinkToFit="0" vertical="top" wrapText="1"/>
    </xf>
    <xf borderId="0" fillId="3" fontId="2" numFmtId="0" xfId="0" applyAlignment="1" applyFill="1" applyFont="1">
      <alignment horizontal="center" shrinkToFit="0" vertical="center" wrapText="1"/>
    </xf>
    <xf borderId="0" fillId="3" fontId="2" numFmtId="0" xfId="0" applyAlignment="1" applyFont="1">
      <alignment horizontal="center" vertical="center"/>
    </xf>
    <xf borderId="0" fillId="3" fontId="2" numFmtId="0" xfId="0" applyAlignment="1" applyFont="1">
      <alignment horizontal="center" readingOrder="0" vertical="center"/>
    </xf>
    <xf borderId="0" fillId="3" fontId="2" numFmtId="0" xfId="0" applyAlignment="1" applyFont="1">
      <alignment horizontal="left" readingOrder="0" shrinkToFit="0" vertical="top" wrapText="1"/>
    </xf>
    <xf borderId="0" fillId="3" fontId="2" numFmtId="0" xfId="0" applyAlignment="1" applyFont="1">
      <alignment horizontal="center" readingOrder="0" shrinkToFit="0" vertical="center" wrapText="1"/>
    </xf>
    <xf borderId="0" fillId="3" fontId="2" numFmtId="0" xfId="0" applyAlignment="1" applyFont="1">
      <alignment horizontal="center" readingOrder="0" shrinkToFit="0" vertical="center" wrapText="1"/>
    </xf>
    <xf borderId="0" fillId="0" fontId="2" numFmtId="0" xfId="0" applyAlignment="1" applyFont="1">
      <alignment horizontal="center" readingOrder="0" vertical="center"/>
    </xf>
    <xf borderId="0" fillId="0" fontId="2" numFmtId="0" xfId="0" applyAlignment="1" applyFont="1">
      <alignment horizontal="left" readingOrder="0" shrinkToFit="0" vertical="top" wrapText="1"/>
    </xf>
    <xf borderId="0" fillId="0" fontId="2" numFmtId="0" xfId="0" applyAlignment="1" applyFont="1">
      <alignment horizontal="center" readingOrder="0" shrinkToFit="0" vertical="center" wrapText="1"/>
    </xf>
    <xf borderId="0" fillId="3" fontId="2" numFmtId="3" xfId="0" applyAlignment="1" applyFont="1" applyNumberFormat="1">
      <alignment horizontal="center" readingOrder="0" shrinkToFit="0" vertical="center" wrapText="1"/>
    </xf>
    <xf borderId="0" fillId="0" fontId="2" numFmtId="3" xfId="0" applyAlignment="1" applyFont="1" applyNumberFormat="1">
      <alignment horizontal="center" readingOrder="0" shrinkToFit="0" vertical="center" wrapText="1"/>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952500</xdr:colOff>
      <xdr:row>4</xdr:row>
      <xdr:rowOff>190500</xdr:rowOff>
    </xdr:from>
    <xdr:ext cx="3476625" cy="20669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952500</xdr:colOff>
      <xdr:row>17</xdr:row>
      <xdr:rowOff>9525</xdr:rowOff>
    </xdr:from>
    <xdr:ext cx="3314700" cy="17716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app.acereader.co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4" max="4" width="60.25"/>
    <col customWidth="1" min="10" max="10" width="9.38"/>
    <col customWidth="1" min="11" max="11" width="19.13"/>
  </cols>
  <sheetData>
    <row r="1" ht="22.5" customHeight="1">
      <c r="A1" s="1" t="s">
        <v>0</v>
      </c>
      <c r="B1" s="1" t="s">
        <v>1</v>
      </c>
      <c r="C1" s="1" t="s">
        <v>2</v>
      </c>
      <c r="D1" s="2" t="s">
        <v>3</v>
      </c>
      <c r="E1" s="1" t="s">
        <v>4</v>
      </c>
      <c r="F1" s="1" t="s">
        <v>5</v>
      </c>
      <c r="G1" s="1" t="s">
        <v>6</v>
      </c>
      <c r="H1" s="1" t="s">
        <v>7</v>
      </c>
      <c r="I1" s="1" t="s">
        <v>8</v>
      </c>
      <c r="J1" s="3" t="s">
        <v>9</v>
      </c>
      <c r="K1" s="3" t="s">
        <v>10</v>
      </c>
      <c r="L1" s="3" t="s">
        <v>11</v>
      </c>
      <c r="M1" s="3" t="s">
        <v>12</v>
      </c>
      <c r="N1" s="3" t="s">
        <v>13</v>
      </c>
      <c r="O1" s="3" t="s">
        <v>14</v>
      </c>
      <c r="P1" s="3" t="s">
        <v>15</v>
      </c>
    </row>
    <row r="2">
      <c r="A2" s="4" t="s">
        <v>16</v>
      </c>
      <c r="B2" s="5">
        <v>7.0</v>
      </c>
      <c r="C2" s="5">
        <v>1.0</v>
      </c>
      <c r="D2" s="6" t="s">
        <v>17</v>
      </c>
      <c r="E2" s="5">
        <f>IFERROR(__xludf.DUMMYFUNCTION("IF(D2="""",0,COUNTA(SPLIT(D2,"" "")))"),358.0)</f>
        <v>358</v>
      </c>
      <c r="F2" s="5">
        <f>IFERROR(__xludf.DUMMYFUNCTION("IF(D2="""",0,COUNTA(SPLIT(D2,"".!?”"")))"),31.0)</f>
        <v>31</v>
      </c>
      <c r="G2" s="5">
        <f>E2/F2</f>
        <v>11.5483871</v>
      </c>
      <c r="H2" s="5">
        <v>72.2</v>
      </c>
      <c r="I2" s="5">
        <v>6.2</v>
      </c>
      <c r="J2" s="5">
        <v>1.0</v>
      </c>
      <c r="K2" s="4" t="s">
        <v>18</v>
      </c>
      <c r="L2" s="4" t="s">
        <v>19</v>
      </c>
      <c r="M2" s="4" t="s">
        <v>20</v>
      </c>
      <c r="N2" s="4" t="s">
        <v>21</v>
      </c>
      <c r="O2" s="4" t="s">
        <v>22</v>
      </c>
      <c r="P2" s="5">
        <v>1.0</v>
      </c>
    </row>
    <row r="3">
      <c r="J3" s="5">
        <v>2.0</v>
      </c>
      <c r="K3" s="4" t="s">
        <v>23</v>
      </c>
      <c r="L3" s="4" t="s">
        <v>24</v>
      </c>
      <c r="M3" s="4" t="s">
        <v>25</v>
      </c>
      <c r="N3" s="4" t="s">
        <v>26</v>
      </c>
      <c r="O3" s="4" t="s">
        <v>27</v>
      </c>
      <c r="P3" s="5">
        <v>2.0</v>
      </c>
    </row>
    <row r="4">
      <c r="J4" s="5">
        <v>3.0</v>
      </c>
      <c r="K4" s="4" t="s">
        <v>28</v>
      </c>
      <c r="L4" s="4" t="s">
        <v>29</v>
      </c>
      <c r="M4" s="4" t="s">
        <v>30</v>
      </c>
      <c r="N4" s="4" t="s">
        <v>31</v>
      </c>
      <c r="O4" s="4" t="s">
        <v>32</v>
      </c>
      <c r="P4" s="5">
        <v>1.0</v>
      </c>
    </row>
    <row r="5">
      <c r="J5" s="5">
        <v>4.0</v>
      </c>
      <c r="K5" s="4" t="s">
        <v>33</v>
      </c>
      <c r="L5" s="4" t="s">
        <v>34</v>
      </c>
      <c r="M5" s="4" t="s">
        <v>35</v>
      </c>
      <c r="N5" s="4" t="s">
        <v>36</v>
      </c>
      <c r="O5" s="4" t="s">
        <v>37</v>
      </c>
      <c r="P5" s="5">
        <v>4.0</v>
      </c>
    </row>
    <row r="6">
      <c r="J6" s="5">
        <v>5.0</v>
      </c>
      <c r="K6" s="4" t="s">
        <v>38</v>
      </c>
      <c r="L6" s="4" t="s">
        <v>39</v>
      </c>
      <c r="M6" s="4" t="s">
        <v>40</v>
      </c>
      <c r="N6" s="4" t="s">
        <v>41</v>
      </c>
      <c r="O6" s="4" t="s">
        <v>42</v>
      </c>
      <c r="P6" s="5">
        <v>2.0</v>
      </c>
    </row>
    <row r="7">
      <c r="J7" s="5">
        <v>6.0</v>
      </c>
      <c r="K7" s="4" t="s">
        <v>43</v>
      </c>
      <c r="L7" s="4" t="s">
        <v>44</v>
      </c>
      <c r="M7" s="4" t="s">
        <v>45</v>
      </c>
      <c r="N7" s="4" t="s">
        <v>46</v>
      </c>
      <c r="O7" s="4" t="s">
        <v>47</v>
      </c>
      <c r="P7" s="5">
        <v>3.0</v>
      </c>
    </row>
    <row r="8">
      <c r="J8" s="5">
        <v>7.0</v>
      </c>
      <c r="K8" s="4" t="s">
        <v>48</v>
      </c>
      <c r="L8" s="4" t="s">
        <v>49</v>
      </c>
      <c r="M8" s="4" t="s">
        <v>50</v>
      </c>
      <c r="N8" s="4" t="s">
        <v>51</v>
      </c>
      <c r="O8" s="4" t="s">
        <v>52</v>
      </c>
      <c r="P8" s="5">
        <v>4.0</v>
      </c>
    </row>
    <row r="9">
      <c r="J9" s="5">
        <v>8.0</v>
      </c>
      <c r="K9" s="4" t="s">
        <v>53</v>
      </c>
      <c r="L9" s="4" t="s">
        <v>54</v>
      </c>
      <c r="M9" s="4" t="s">
        <v>55</v>
      </c>
      <c r="N9" s="4" t="s">
        <v>56</v>
      </c>
      <c r="O9" s="4" t="s">
        <v>57</v>
      </c>
      <c r="P9" s="5">
        <v>2.0</v>
      </c>
    </row>
    <row r="10">
      <c r="A10" s="7" t="s">
        <v>16</v>
      </c>
      <c r="B10" s="8">
        <v>7.0</v>
      </c>
      <c r="C10" s="9">
        <v>2.0</v>
      </c>
      <c r="D10" s="10" t="s">
        <v>58</v>
      </c>
      <c r="E10" s="8">
        <f>IFERROR(__xludf.DUMMYFUNCTION("IF(D10="""",0,COUNTA(SPLIT(D10,"" "")))"),366.0)</f>
        <v>366</v>
      </c>
      <c r="F10" s="8">
        <f>IFERROR(__xludf.DUMMYFUNCTION("IF(D10="""",0,COUNTA(SPLIT(D10,"".!?”"")))"),32.0)</f>
        <v>32</v>
      </c>
      <c r="G10" s="8">
        <f>E10/F10</f>
        <v>11.4375</v>
      </c>
      <c r="H10" s="9">
        <v>84.1</v>
      </c>
      <c r="I10" s="9">
        <v>4.4</v>
      </c>
      <c r="J10" s="8">
        <v>1.0</v>
      </c>
      <c r="K10" s="11" t="s">
        <v>59</v>
      </c>
      <c r="L10" s="12" t="s">
        <v>60</v>
      </c>
      <c r="M10" s="11" t="s">
        <v>61</v>
      </c>
      <c r="N10" s="11" t="s">
        <v>62</v>
      </c>
      <c r="O10" s="11" t="s">
        <v>63</v>
      </c>
      <c r="P10" s="9">
        <v>4.0</v>
      </c>
    </row>
    <row r="11">
      <c r="J11" s="8">
        <v>2.0</v>
      </c>
      <c r="K11" s="12" t="s">
        <v>64</v>
      </c>
      <c r="L11" s="12" t="s">
        <v>65</v>
      </c>
      <c r="M11" s="11" t="s">
        <v>66</v>
      </c>
      <c r="N11" s="11" t="s">
        <v>67</v>
      </c>
      <c r="O11" s="11" t="s">
        <v>68</v>
      </c>
      <c r="P11" s="9">
        <v>2.0</v>
      </c>
    </row>
    <row r="12">
      <c r="J12" s="8">
        <v>3.0</v>
      </c>
      <c r="K12" s="11" t="s">
        <v>69</v>
      </c>
      <c r="L12" s="11" t="s">
        <v>70</v>
      </c>
      <c r="M12" s="11" t="s">
        <v>71</v>
      </c>
      <c r="N12" s="11" t="s">
        <v>72</v>
      </c>
      <c r="O12" s="11" t="s">
        <v>73</v>
      </c>
      <c r="P12" s="9">
        <v>3.0</v>
      </c>
    </row>
    <row r="13">
      <c r="J13" s="8">
        <v>4.0</v>
      </c>
      <c r="K13" s="11" t="s">
        <v>74</v>
      </c>
      <c r="L13" s="11" t="s">
        <v>75</v>
      </c>
      <c r="M13" s="11" t="s">
        <v>76</v>
      </c>
      <c r="N13" s="11" t="s">
        <v>77</v>
      </c>
      <c r="O13" s="11" t="s">
        <v>78</v>
      </c>
      <c r="P13" s="9">
        <v>1.0</v>
      </c>
    </row>
    <row r="14">
      <c r="J14" s="8">
        <v>5.0</v>
      </c>
      <c r="K14" s="11" t="s">
        <v>79</v>
      </c>
      <c r="L14" s="11" t="s">
        <v>80</v>
      </c>
      <c r="M14" s="11" t="s">
        <v>81</v>
      </c>
      <c r="N14" s="11" t="s">
        <v>82</v>
      </c>
      <c r="O14" s="11" t="s">
        <v>83</v>
      </c>
      <c r="P14" s="9">
        <v>2.0</v>
      </c>
    </row>
    <row r="15">
      <c r="J15" s="8">
        <v>6.0</v>
      </c>
      <c r="K15" s="11" t="s">
        <v>84</v>
      </c>
      <c r="L15" s="11" t="s">
        <v>85</v>
      </c>
      <c r="M15" s="11" t="s">
        <v>86</v>
      </c>
      <c r="N15" s="11" t="s">
        <v>87</v>
      </c>
      <c r="O15" s="11" t="s">
        <v>88</v>
      </c>
      <c r="P15" s="9">
        <v>4.0</v>
      </c>
    </row>
    <row r="16">
      <c r="J16" s="8">
        <v>7.0</v>
      </c>
      <c r="K16" s="11" t="s">
        <v>89</v>
      </c>
      <c r="L16" s="11" t="s">
        <v>90</v>
      </c>
      <c r="M16" s="11" t="s">
        <v>91</v>
      </c>
      <c r="N16" s="11" t="s">
        <v>92</v>
      </c>
      <c r="O16" s="11" t="s">
        <v>93</v>
      </c>
      <c r="P16" s="9">
        <v>3.0</v>
      </c>
    </row>
    <row r="17">
      <c r="J17" s="8">
        <v>8.0</v>
      </c>
      <c r="K17" s="11" t="s">
        <v>94</v>
      </c>
      <c r="L17" s="11" t="s">
        <v>95</v>
      </c>
      <c r="M17" s="11" t="s">
        <v>96</v>
      </c>
      <c r="N17" s="11" t="s">
        <v>97</v>
      </c>
      <c r="O17" s="11" t="s">
        <v>98</v>
      </c>
      <c r="P17" s="9">
        <v>3.0</v>
      </c>
    </row>
    <row r="18">
      <c r="A18" s="7" t="s">
        <v>16</v>
      </c>
      <c r="B18" s="8">
        <v>7.0</v>
      </c>
      <c r="C18" s="9">
        <v>3.0</v>
      </c>
      <c r="D18" s="10" t="s">
        <v>99</v>
      </c>
      <c r="E18" s="8">
        <f>IFERROR(__xludf.DUMMYFUNCTION("IF(D18="""",0,COUNTA(SPLIT(D18,"" "")))"),372.0)</f>
        <v>372</v>
      </c>
      <c r="F18" s="8">
        <f>IFERROR(__xludf.DUMMYFUNCTION("IF(D18="""",0,COUNTA(SPLIT(D18,"".!?”"")))"),19.0)</f>
        <v>19</v>
      </c>
      <c r="G18" s="8">
        <f>E18/F18</f>
        <v>19.57894737</v>
      </c>
      <c r="H18" s="9">
        <v>64.3</v>
      </c>
      <c r="I18" s="9">
        <v>9.1</v>
      </c>
      <c r="J18" s="8">
        <v>1.0</v>
      </c>
      <c r="K18" s="11" t="s">
        <v>100</v>
      </c>
      <c r="L18" s="11" t="s">
        <v>101</v>
      </c>
      <c r="M18" s="11" t="s">
        <v>102</v>
      </c>
      <c r="N18" s="11" t="s">
        <v>103</v>
      </c>
      <c r="O18" s="11" t="s">
        <v>104</v>
      </c>
      <c r="P18" s="9">
        <v>3.0</v>
      </c>
    </row>
    <row r="19">
      <c r="J19" s="8">
        <v>2.0</v>
      </c>
      <c r="K19" s="11" t="s">
        <v>105</v>
      </c>
      <c r="L19" s="11" t="s">
        <v>106</v>
      </c>
      <c r="M19" s="11" t="s">
        <v>107</v>
      </c>
      <c r="N19" s="11" t="s">
        <v>108</v>
      </c>
      <c r="O19" s="11" t="s">
        <v>109</v>
      </c>
      <c r="P19" s="9">
        <v>4.0</v>
      </c>
    </row>
    <row r="20">
      <c r="J20" s="8">
        <v>3.0</v>
      </c>
      <c r="K20" s="11" t="s">
        <v>110</v>
      </c>
      <c r="L20" s="11" t="s">
        <v>111</v>
      </c>
      <c r="M20" s="11" t="s">
        <v>112</v>
      </c>
      <c r="N20" s="11" t="s">
        <v>113</v>
      </c>
      <c r="O20" s="11" t="s">
        <v>114</v>
      </c>
      <c r="P20" s="9">
        <v>3.0</v>
      </c>
    </row>
    <row r="21">
      <c r="J21" s="8">
        <v>4.0</v>
      </c>
      <c r="K21" s="11" t="s">
        <v>115</v>
      </c>
      <c r="L21" s="11" t="s">
        <v>116</v>
      </c>
      <c r="M21" s="11" t="s">
        <v>117</v>
      </c>
      <c r="N21" s="11" t="s">
        <v>118</v>
      </c>
      <c r="O21" s="11" t="s">
        <v>119</v>
      </c>
      <c r="P21" s="9">
        <v>1.0</v>
      </c>
    </row>
    <row r="22">
      <c r="J22" s="8">
        <v>5.0</v>
      </c>
      <c r="K22" s="11" t="s">
        <v>120</v>
      </c>
      <c r="L22" s="11" t="s">
        <v>121</v>
      </c>
      <c r="M22" s="11" t="s">
        <v>122</v>
      </c>
      <c r="N22" s="11" t="s">
        <v>123</v>
      </c>
      <c r="O22" s="11" t="s">
        <v>124</v>
      </c>
      <c r="P22" s="9">
        <v>2.0</v>
      </c>
    </row>
    <row r="23">
      <c r="J23" s="8">
        <v>6.0</v>
      </c>
      <c r="K23" s="11" t="s">
        <v>125</v>
      </c>
      <c r="L23" s="11" t="s">
        <v>126</v>
      </c>
      <c r="M23" s="11" t="s">
        <v>127</v>
      </c>
      <c r="N23" s="11" t="s">
        <v>128</v>
      </c>
      <c r="O23" s="11" t="s">
        <v>129</v>
      </c>
      <c r="P23" s="9">
        <v>3.0</v>
      </c>
    </row>
    <row r="24">
      <c r="J24" s="8">
        <v>7.0</v>
      </c>
      <c r="K24" s="11" t="s">
        <v>130</v>
      </c>
      <c r="L24" s="11" t="s">
        <v>131</v>
      </c>
      <c r="M24" s="11" t="s">
        <v>132</v>
      </c>
      <c r="N24" s="11" t="s">
        <v>133</v>
      </c>
      <c r="O24" s="11" t="s">
        <v>134</v>
      </c>
      <c r="P24" s="9">
        <v>2.0</v>
      </c>
    </row>
    <row r="25">
      <c r="J25" s="8">
        <v>8.0</v>
      </c>
      <c r="K25" s="11" t="s">
        <v>135</v>
      </c>
      <c r="L25" s="11" t="s">
        <v>136</v>
      </c>
      <c r="M25" s="11" t="s">
        <v>137</v>
      </c>
      <c r="N25" s="11" t="s">
        <v>138</v>
      </c>
      <c r="O25" s="11" t="s">
        <v>139</v>
      </c>
      <c r="P25" s="9">
        <v>4.0</v>
      </c>
    </row>
    <row r="26">
      <c r="A26" s="4" t="s">
        <v>16</v>
      </c>
      <c r="B26" s="5">
        <v>7.0</v>
      </c>
      <c r="C26" s="13">
        <v>4.0</v>
      </c>
      <c r="D26" s="14" t="s">
        <v>140</v>
      </c>
      <c r="E26" s="5">
        <f>IFERROR(__xludf.DUMMYFUNCTION("IF(D26="""",0,COUNTA(SPLIT(D26,"" "")))"),362.0)</f>
        <v>362</v>
      </c>
      <c r="F26" s="5">
        <f>IFERROR(__xludf.DUMMYFUNCTION("IF(D26="""",0,COUNTA(SPLIT(D26,"".!?”"")))"),28.0)</f>
        <v>28</v>
      </c>
      <c r="G26" s="5">
        <f>E26/F26</f>
        <v>12.92857143</v>
      </c>
      <c r="H26" s="13">
        <v>69.4</v>
      </c>
      <c r="I26" s="13">
        <v>6.8</v>
      </c>
      <c r="J26" s="5">
        <v>1.0</v>
      </c>
      <c r="K26" s="15" t="s">
        <v>141</v>
      </c>
      <c r="L26" s="15" t="s">
        <v>142</v>
      </c>
      <c r="M26" s="15" t="s">
        <v>143</v>
      </c>
      <c r="N26" s="15" t="s">
        <v>144</v>
      </c>
      <c r="O26" s="15" t="s">
        <v>145</v>
      </c>
      <c r="P26" s="13">
        <v>4.0</v>
      </c>
    </row>
    <row r="27">
      <c r="J27" s="5">
        <v>2.0</v>
      </c>
      <c r="K27" s="15" t="s">
        <v>146</v>
      </c>
      <c r="L27" s="15" t="s">
        <v>147</v>
      </c>
      <c r="M27" s="15" t="s">
        <v>148</v>
      </c>
      <c r="N27" s="15" t="s">
        <v>149</v>
      </c>
      <c r="O27" s="15" t="s">
        <v>150</v>
      </c>
      <c r="P27" s="13">
        <v>2.0</v>
      </c>
    </row>
    <row r="28">
      <c r="J28" s="5">
        <v>3.0</v>
      </c>
      <c r="K28" s="15" t="s">
        <v>151</v>
      </c>
      <c r="L28" s="15" t="s">
        <v>152</v>
      </c>
      <c r="M28" s="15" t="s">
        <v>153</v>
      </c>
      <c r="N28" s="15" t="s">
        <v>154</v>
      </c>
      <c r="O28" s="15" t="s">
        <v>155</v>
      </c>
      <c r="P28" s="13">
        <v>4.0</v>
      </c>
    </row>
    <row r="29">
      <c r="J29" s="5">
        <v>4.0</v>
      </c>
      <c r="K29" s="15" t="s">
        <v>156</v>
      </c>
      <c r="L29" s="15" t="s">
        <v>157</v>
      </c>
      <c r="M29" s="15" t="s">
        <v>158</v>
      </c>
      <c r="N29" s="15" t="s">
        <v>159</v>
      </c>
      <c r="O29" s="15" t="s">
        <v>160</v>
      </c>
      <c r="P29" s="13">
        <v>3.0</v>
      </c>
    </row>
    <row r="30">
      <c r="J30" s="5">
        <v>5.0</v>
      </c>
      <c r="K30" s="15" t="s">
        <v>161</v>
      </c>
      <c r="L30" s="15" t="s">
        <v>162</v>
      </c>
      <c r="M30" s="15" t="s">
        <v>163</v>
      </c>
      <c r="N30" s="15" t="s">
        <v>164</v>
      </c>
      <c r="O30" s="15" t="s">
        <v>165</v>
      </c>
      <c r="P30" s="13">
        <v>2.0</v>
      </c>
    </row>
    <row r="31">
      <c r="J31" s="5">
        <v>6.0</v>
      </c>
      <c r="K31" s="15" t="s">
        <v>166</v>
      </c>
      <c r="L31" s="15" t="s">
        <v>167</v>
      </c>
      <c r="M31" s="15" t="s">
        <v>168</v>
      </c>
      <c r="N31" s="15" t="s">
        <v>169</v>
      </c>
      <c r="O31" s="15" t="s">
        <v>170</v>
      </c>
      <c r="P31" s="13">
        <v>4.0</v>
      </c>
    </row>
    <row r="32">
      <c r="J32" s="5">
        <v>7.0</v>
      </c>
      <c r="K32" s="15" t="s">
        <v>171</v>
      </c>
      <c r="L32" s="15" t="s">
        <v>172</v>
      </c>
      <c r="M32" s="15" t="s">
        <v>173</v>
      </c>
      <c r="N32" s="15" t="s">
        <v>174</v>
      </c>
      <c r="O32" s="15" t="s">
        <v>175</v>
      </c>
      <c r="P32" s="13">
        <v>3.0</v>
      </c>
    </row>
    <row r="33">
      <c r="J33" s="5">
        <v>8.0</v>
      </c>
      <c r="K33" s="15" t="s">
        <v>176</v>
      </c>
      <c r="L33" s="15" t="s">
        <v>177</v>
      </c>
      <c r="M33" s="15" t="s">
        <v>178</v>
      </c>
      <c r="N33" s="15" t="s">
        <v>179</v>
      </c>
      <c r="O33" s="15" t="s">
        <v>180</v>
      </c>
      <c r="P33" s="13">
        <v>4.0</v>
      </c>
    </row>
    <row r="34">
      <c r="A34" s="7" t="s">
        <v>16</v>
      </c>
      <c r="B34" s="8">
        <v>7.0</v>
      </c>
      <c r="C34" s="9">
        <v>5.0</v>
      </c>
      <c r="D34" s="10" t="s">
        <v>181</v>
      </c>
      <c r="E34" s="8">
        <f>IFERROR(__xludf.DUMMYFUNCTION("IF(D34="""",0,COUNTA(SPLIT(D34,"" "")))"),351.0)</f>
        <v>351</v>
      </c>
      <c r="F34" s="8">
        <f>IFERROR(__xludf.DUMMYFUNCTION("IF(D34="""",0,COUNTA(SPLIT(D34,"".!?”"")))"),27.0)</f>
        <v>27</v>
      </c>
      <c r="G34" s="8">
        <f>E34/F34</f>
        <v>13</v>
      </c>
      <c r="H34" s="9">
        <v>59.8</v>
      </c>
      <c r="I34" s="9">
        <v>8.2</v>
      </c>
      <c r="J34" s="8">
        <v>1.0</v>
      </c>
      <c r="K34" s="11" t="s">
        <v>182</v>
      </c>
      <c r="L34" s="11" t="s">
        <v>183</v>
      </c>
      <c r="M34" s="11" t="s">
        <v>184</v>
      </c>
      <c r="N34" s="11" t="s">
        <v>185</v>
      </c>
      <c r="O34" s="11" t="s">
        <v>186</v>
      </c>
      <c r="P34" s="9">
        <v>3.0</v>
      </c>
    </row>
    <row r="35">
      <c r="J35" s="8">
        <v>2.0</v>
      </c>
      <c r="K35" s="11" t="s">
        <v>187</v>
      </c>
      <c r="L35" s="11" t="s">
        <v>188</v>
      </c>
      <c r="M35" s="11" t="s">
        <v>189</v>
      </c>
      <c r="N35" s="11" t="s">
        <v>190</v>
      </c>
      <c r="O35" s="11" t="s">
        <v>191</v>
      </c>
      <c r="P35" s="9">
        <v>2.0</v>
      </c>
    </row>
    <row r="36">
      <c r="J36" s="8">
        <v>3.0</v>
      </c>
      <c r="K36" s="11" t="s">
        <v>192</v>
      </c>
      <c r="L36" s="11" t="s">
        <v>193</v>
      </c>
      <c r="M36" s="11" t="s">
        <v>194</v>
      </c>
      <c r="N36" s="11" t="s">
        <v>195</v>
      </c>
      <c r="O36" s="11" t="s">
        <v>196</v>
      </c>
      <c r="P36" s="9">
        <v>3.0</v>
      </c>
    </row>
    <row r="37">
      <c r="J37" s="8">
        <v>4.0</v>
      </c>
      <c r="K37" s="11" t="s">
        <v>197</v>
      </c>
      <c r="L37" s="11" t="s">
        <v>198</v>
      </c>
      <c r="M37" s="11" t="s">
        <v>199</v>
      </c>
      <c r="N37" s="11" t="s">
        <v>200</v>
      </c>
      <c r="O37" s="11" t="s">
        <v>201</v>
      </c>
      <c r="P37" s="9">
        <v>2.0</v>
      </c>
    </row>
    <row r="38">
      <c r="J38" s="8">
        <v>5.0</v>
      </c>
      <c r="K38" s="11" t="s">
        <v>202</v>
      </c>
      <c r="L38" s="11" t="s">
        <v>203</v>
      </c>
      <c r="M38" s="11" t="s">
        <v>204</v>
      </c>
      <c r="N38" s="11" t="s">
        <v>205</v>
      </c>
      <c r="O38" s="11" t="s">
        <v>206</v>
      </c>
      <c r="P38" s="9">
        <v>1.0</v>
      </c>
    </row>
    <row r="39">
      <c r="J39" s="8">
        <v>6.0</v>
      </c>
      <c r="K39" s="11" t="s">
        <v>207</v>
      </c>
      <c r="L39" s="11" t="s">
        <v>208</v>
      </c>
      <c r="M39" s="11" t="s">
        <v>209</v>
      </c>
      <c r="N39" s="11" t="s">
        <v>210</v>
      </c>
      <c r="O39" s="11" t="s">
        <v>211</v>
      </c>
      <c r="P39" s="9">
        <v>2.0</v>
      </c>
    </row>
    <row r="40">
      <c r="J40" s="8">
        <v>7.0</v>
      </c>
      <c r="K40" s="11" t="s">
        <v>212</v>
      </c>
      <c r="L40" s="11" t="s">
        <v>213</v>
      </c>
      <c r="M40" s="11" t="s">
        <v>214</v>
      </c>
      <c r="N40" s="11" t="s">
        <v>215</v>
      </c>
      <c r="O40" s="11" t="s">
        <v>216</v>
      </c>
      <c r="P40" s="9">
        <v>3.0</v>
      </c>
    </row>
    <row r="41" ht="52.5" customHeight="1">
      <c r="J41" s="8">
        <v>8.0</v>
      </c>
      <c r="K41" s="11" t="s">
        <v>217</v>
      </c>
      <c r="L41" s="11" t="s">
        <v>218</v>
      </c>
      <c r="M41" s="11" t="s">
        <v>219</v>
      </c>
      <c r="N41" s="11" t="s">
        <v>220</v>
      </c>
      <c r="O41" s="11" t="s">
        <v>221</v>
      </c>
      <c r="P41" s="9">
        <v>4.0</v>
      </c>
    </row>
    <row r="42">
      <c r="A42" s="7" t="s">
        <v>16</v>
      </c>
      <c r="B42" s="8">
        <v>7.0</v>
      </c>
      <c r="C42" s="9">
        <v>6.0</v>
      </c>
      <c r="D42" s="10" t="s">
        <v>222</v>
      </c>
      <c r="E42" s="8">
        <f>IFERROR(__xludf.DUMMYFUNCTION("IF(D42="""",0,COUNTA(SPLIT(D42,"" "")))"),355.0)</f>
        <v>355</v>
      </c>
      <c r="F42" s="8">
        <f>IFERROR(__xludf.DUMMYFUNCTION("IF(D42="""",0,COUNTA(SPLIT(D42,"".!?”"")))"),26.0)</f>
        <v>26</v>
      </c>
      <c r="G42" s="8">
        <f>E42/F42</f>
        <v>13.65384615</v>
      </c>
      <c r="H42" s="9">
        <v>69.2</v>
      </c>
      <c r="I42" s="9">
        <v>7.0</v>
      </c>
      <c r="J42" s="8">
        <v>1.0</v>
      </c>
      <c r="K42" s="11" t="s">
        <v>223</v>
      </c>
      <c r="L42" s="11" t="s">
        <v>224</v>
      </c>
      <c r="M42" s="11" t="s">
        <v>225</v>
      </c>
      <c r="N42" s="11" t="s">
        <v>226</v>
      </c>
      <c r="O42" s="11" t="s">
        <v>227</v>
      </c>
      <c r="P42" s="9">
        <v>3.0</v>
      </c>
    </row>
    <row r="43">
      <c r="J43" s="8">
        <v>2.0</v>
      </c>
      <c r="K43" s="11" t="s">
        <v>228</v>
      </c>
      <c r="L43" s="11" t="s">
        <v>229</v>
      </c>
      <c r="M43" s="11" t="s">
        <v>230</v>
      </c>
      <c r="N43" s="11" t="s">
        <v>231</v>
      </c>
      <c r="O43" s="11" t="s">
        <v>232</v>
      </c>
      <c r="P43" s="9">
        <v>4.0</v>
      </c>
    </row>
    <row r="44">
      <c r="J44" s="8">
        <v>3.0</v>
      </c>
      <c r="K44" s="11" t="s">
        <v>233</v>
      </c>
      <c r="L44" s="11" t="s">
        <v>234</v>
      </c>
      <c r="M44" s="11" t="s">
        <v>235</v>
      </c>
      <c r="N44" s="11" t="s">
        <v>236</v>
      </c>
      <c r="O44" s="11" t="s">
        <v>237</v>
      </c>
      <c r="P44" s="9">
        <v>2.0</v>
      </c>
    </row>
    <row r="45">
      <c r="J45" s="8">
        <v>4.0</v>
      </c>
      <c r="K45" s="11" t="s">
        <v>238</v>
      </c>
      <c r="L45" s="11" t="s">
        <v>239</v>
      </c>
      <c r="M45" s="11" t="s">
        <v>240</v>
      </c>
      <c r="N45" s="11" t="s">
        <v>241</v>
      </c>
      <c r="O45" s="11" t="s">
        <v>242</v>
      </c>
      <c r="P45" s="9">
        <v>3.0</v>
      </c>
    </row>
    <row r="46">
      <c r="J46" s="8">
        <v>5.0</v>
      </c>
      <c r="K46" s="11" t="s">
        <v>243</v>
      </c>
      <c r="L46" s="11" t="s">
        <v>244</v>
      </c>
      <c r="M46" s="11" t="s">
        <v>245</v>
      </c>
      <c r="N46" s="11" t="s">
        <v>246</v>
      </c>
      <c r="O46" s="11" t="s">
        <v>247</v>
      </c>
      <c r="P46" s="9">
        <v>1.0</v>
      </c>
    </row>
    <row r="47">
      <c r="J47" s="8">
        <v>6.0</v>
      </c>
      <c r="K47" s="11" t="s">
        <v>248</v>
      </c>
      <c r="L47" s="11" t="s">
        <v>249</v>
      </c>
      <c r="M47" s="11" t="s">
        <v>250</v>
      </c>
      <c r="N47" s="11" t="s">
        <v>251</v>
      </c>
      <c r="O47" s="11" t="s">
        <v>252</v>
      </c>
      <c r="P47" s="9">
        <v>3.0</v>
      </c>
    </row>
    <row r="48">
      <c r="J48" s="8">
        <v>7.0</v>
      </c>
      <c r="K48" s="11" t="s">
        <v>253</v>
      </c>
      <c r="L48" s="11" t="s">
        <v>254</v>
      </c>
      <c r="M48" s="11" t="s">
        <v>255</v>
      </c>
      <c r="N48" s="11" t="s">
        <v>256</v>
      </c>
      <c r="O48" s="11" t="s">
        <v>257</v>
      </c>
      <c r="P48" s="9">
        <v>3.0</v>
      </c>
    </row>
    <row r="49">
      <c r="J49" s="8">
        <v>8.0</v>
      </c>
      <c r="K49" s="11" t="s">
        <v>258</v>
      </c>
      <c r="L49" s="11" t="s">
        <v>259</v>
      </c>
      <c r="M49" s="11" t="s">
        <v>260</v>
      </c>
      <c r="N49" s="11" t="s">
        <v>261</v>
      </c>
      <c r="O49" s="11" t="s">
        <v>262</v>
      </c>
      <c r="P49" s="9">
        <v>1.0</v>
      </c>
    </row>
    <row r="50">
      <c r="A50" s="7" t="s">
        <v>16</v>
      </c>
      <c r="B50" s="8">
        <v>7.0</v>
      </c>
      <c r="C50" s="9">
        <v>7.0</v>
      </c>
      <c r="D50" s="10" t="s">
        <v>263</v>
      </c>
      <c r="E50" s="8">
        <f>IFERROR(__xludf.DUMMYFUNCTION("IF(D50="""",0,COUNTA(SPLIT(D50,"" "")))"),367.0)</f>
        <v>367</v>
      </c>
      <c r="F50" s="8">
        <f>IFERROR(__xludf.DUMMYFUNCTION("IF(D50="""",0,COUNTA(SPLIT(D50,"".!?”"")))"),22.0)</f>
        <v>22</v>
      </c>
      <c r="G50" s="8">
        <f>E50/F50</f>
        <v>16.68181818</v>
      </c>
      <c r="H50" s="9">
        <v>66.1</v>
      </c>
      <c r="I50" s="9">
        <v>8.2</v>
      </c>
      <c r="J50" s="8">
        <v>1.0</v>
      </c>
      <c r="K50" s="11" t="s">
        <v>264</v>
      </c>
      <c r="L50" s="11" t="s">
        <v>265</v>
      </c>
      <c r="M50" s="11" t="s">
        <v>266</v>
      </c>
      <c r="N50" s="11" t="s">
        <v>267</v>
      </c>
      <c r="O50" s="11" t="s">
        <v>268</v>
      </c>
      <c r="P50" s="9">
        <v>1.0</v>
      </c>
    </row>
    <row r="51">
      <c r="J51" s="8">
        <v>2.0</v>
      </c>
      <c r="K51" s="11" t="s">
        <v>269</v>
      </c>
      <c r="L51" s="11" t="s">
        <v>270</v>
      </c>
      <c r="M51" s="11" t="s">
        <v>271</v>
      </c>
      <c r="N51" s="11" t="s">
        <v>272</v>
      </c>
      <c r="O51" s="11" t="s">
        <v>273</v>
      </c>
      <c r="P51" s="9">
        <v>2.0</v>
      </c>
    </row>
    <row r="52">
      <c r="J52" s="8">
        <v>3.0</v>
      </c>
      <c r="K52" s="11" t="s">
        <v>274</v>
      </c>
      <c r="L52" s="11" t="s">
        <v>275</v>
      </c>
      <c r="M52" s="11" t="s">
        <v>276</v>
      </c>
      <c r="N52" s="11" t="s">
        <v>277</v>
      </c>
      <c r="O52" s="11" t="s">
        <v>278</v>
      </c>
      <c r="P52" s="9">
        <v>3.0</v>
      </c>
    </row>
    <row r="53">
      <c r="J53" s="8">
        <v>4.0</v>
      </c>
      <c r="K53" s="11" t="s">
        <v>279</v>
      </c>
      <c r="L53" s="11" t="s">
        <v>280</v>
      </c>
      <c r="M53" s="11" t="s">
        <v>281</v>
      </c>
      <c r="N53" s="11" t="s">
        <v>282</v>
      </c>
      <c r="O53" s="11" t="s">
        <v>283</v>
      </c>
      <c r="P53" s="9">
        <v>2.0</v>
      </c>
    </row>
    <row r="54">
      <c r="J54" s="8">
        <v>5.0</v>
      </c>
      <c r="K54" s="11" t="s">
        <v>284</v>
      </c>
      <c r="L54" s="11" t="s">
        <v>285</v>
      </c>
      <c r="M54" s="11" t="s">
        <v>286</v>
      </c>
      <c r="N54" s="11" t="s">
        <v>287</v>
      </c>
      <c r="O54" s="11" t="s">
        <v>288</v>
      </c>
      <c r="P54" s="9">
        <v>4.0</v>
      </c>
    </row>
    <row r="55">
      <c r="J55" s="8">
        <v>6.0</v>
      </c>
      <c r="K55" s="11" t="s">
        <v>289</v>
      </c>
      <c r="L55" s="11" t="s">
        <v>290</v>
      </c>
      <c r="M55" s="11" t="s">
        <v>291</v>
      </c>
      <c r="N55" s="11" t="s">
        <v>292</v>
      </c>
      <c r="O55" s="11" t="s">
        <v>293</v>
      </c>
      <c r="P55" s="9">
        <v>1.0</v>
      </c>
    </row>
    <row r="56">
      <c r="J56" s="8">
        <v>7.0</v>
      </c>
      <c r="K56" s="11" t="s">
        <v>294</v>
      </c>
      <c r="L56" s="16">
        <v>30000.0</v>
      </c>
      <c r="M56" s="16">
        <v>300000.0</v>
      </c>
      <c r="N56" s="16">
        <v>900000.0</v>
      </c>
      <c r="O56" s="11" t="s">
        <v>295</v>
      </c>
      <c r="P56" s="9">
        <v>4.0</v>
      </c>
    </row>
    <row r="57" ht="57.0" customHeight="1">
      <c r="J57" s="8">
        <v>8.0</v>
      </c>
      <c r="K57" s="11" t="s">
        <v>296</v>
      </c>
      <c r="L57" s="11" t="s">
        <v>297</v>
      </c>
      <c r="M57" s="11" t="s">
        <v>298</v>
      </c>
      <c r="N57" s="11" t="s">
        <v>299</v>
      </c>
      <c r="O57" s="11" t="s">
        <v>300</v>
      </c>
      <c r="P57" s="9">
        <v>3.0</v>
      </c>
    </row>
    <row r="58">
      <c r="A58" s="4" t="s">
        <v>16</v>
      </c>
      <c r="B58" s="5">
        <v>7.0</v>
      </c>
      <c r="C58" s="13">
        <v>8.0</v>
      </c>
      <c r="D58" s="14" t="s">
        <v>301</v>
      </c>
      <c r="E58" s="5">
        <f>IFERROR(__xludf.DUMMYFUNCTION("IF(D58="""",0,COUNTA(SPLIT(D58,"" "")))"),375.0)</f>
        <v>375</v>
      </c>
      <c r="F58" s="5">
        <f>IFERROR(__xludf.DUMMYFUNCTION("IF(D58="""",0,COUNTA(SPLIT(D58,"".!?”"")))"),28.0)</f>
        <v>28</v>
      </c>
      <c r="G58" s="5">
        <f>E58/F58</f>
        <v>13.39285714</v>
      </c>
      <c r="H58" s="13">
        <v>62.5</v>
      </c>
      <c r="I58" s="13">
        <v>7.9</v>
      </c>
      <c r="J58" s="5">
        <v>1.0</v>
      </c>
      <c r="K58" s="15" t="s">
        <v>302</v>
      </c>
      <c r="L58" s="15" t="s">
        <v>303</v>
      </c>
      <c r="M58" s="15" t="s">
        <v>304</v>
      </c>
      <c r="N58" s="15" t="s">
        <v>305</v>
      </c>
      <c r="O58" s="15" t="s">
        <v>306</v>
      </c>
      <c r="P58" s="13">
        <v>3.0</v>
      </c>
    </row>
    <row r="59">
      <c r="J59" s="5">
        <v>2.0</v>
      </c>
      <c r="K59" s="15" t="s">
        <v>307</v>
      </c>
      <c r="L59" s="15" t="s">
        <v>308</v>
      </c>
      <c r="M59" s="15" t="s">
        <v>309</v>
      </c>
      <c r="N59" s="15" t="s">
        <v>310</v>
      </c>
      <c r="O59" s="15" t="s">
        <v>311</v>
      </c>
      <c r="P59" s="13">
        <v>1.0</v>
      </c>
    </row>
    <row r="60">
      <c r="J60" s="5">
        <v>3.0</v>
      </c>
      <c r="K60" s="15" t="s">
        <v>312</v>
      </c>
      <c r="L60" s="15" t="s">
        <v>313</v>
      </c>
      <c r="M60" s="15" t="s">
        <v>314</v>
      </c>
      <c r="N60" s="15" t="s">
        <v>315</v>
      </c>
      <c r="O60" s="15" t="s">
        <v>316</v>
      </c>
      <c r="P60" s="13">
        <v>2.0</v>
      </c>
    </row>
    <row r="61">
      <c r="J61" s="5">
        <v>4.0</v>
      </c>
      <c r="K61" s="15" t="s">
        <v>317</v>
      </c>
      <c r="L61" s="15" t="s">
        <v>318</v>
      </c>
      <c r="M61" s="15" t="s">
        <v>319</v>
      </c>
      <c r="N61" s="15" t="s">
        <v>320</v>
      </c>
      <c r="O61" s="15" t="s">
        <v>321</v>
      </c>
      <c r="P61" s="13">
        <v>3.0</v>
      </c>
    </row>
    <row r="62">
      <c r="J62" s="5">
        <v>5.0</v>
      </c>
      <c r="K62" s="15" t="s">
        <v>322</v>
      </c>
      <c r="L62" s="15" t="s">
        <v>323</v>
      </c>
      <c r="M62" s="15" t="s">
        <v>324</v>
      </c>
      <c r="N62" s="15" t="s">
        <v>325</v>
      </c>
      <c r="O62" s="15" t="s">
        <v>326</v>
      </c>
      <c r="P62" s="13">
        <v>2.0</v>
      </c>
    </row>
    <row r="63">
      <c r="J63" s="5">
        <v>6.0</v>
      </c>
      <c r="K63" s="15" t="s">
        <v>327</v>
      </c>
      <c r="L63" s="15" t="s">
        <v>328</v>
      </c>
      <c r="M63" s="15" t="s">
        <v>329</v>
      </c>
      <c r="N63" s="15" t="s">
        <v>330</v>
      </c>
      <c r="O63" s="15" t="s">
        <v>331</v>
      </c>
      <c r="P63" s="13">
        <v>4.0</v>
      </c>
    </row>
    <row r="64">
      <c r="J64" s="5">
        <v>7.0</v>
      </c>
      <c r="K64" s="15" t="s">
        <v>332</v>
      </c>
      <c r="L64" s="15" t="s">
        <v>333</v>
      </c>
      <c r="M64" s="15" t="s">
        <v>334</v>
      </c>
      <c r="N64" s="15" t="s">
        <v>335</v>
      </c>
      <c r="O64" s="15" t="s">
        <v>336</v>
      </c>
      <c r="P64" s="13">
        <v>3.0</v>
      </c>
    </row>
    <row r="65">
      <c r="J65" s="5">
        <v>8.0</v>
      </c>
      <c r="K65" s="15" t="s">
        <v>337</v>
      </c>
      <c r="L65" s="15" t="s">
        <v>338</v>
      </c>
      <c r="M65" s="15" t="s">
        <v>339</v>
      </c>
      <c r="N65" s="15" t="s">
        <v>340</v>
      </c>
      <c r="O65" s="15" t="s">
        <v>341</v>
      </c>
      <c r="P65" s="13">
        <v>1.0</v>
      </c>
    </row>
    <row r="66">
      <c r="A66" s="4" t="s">
        <v>16</v>
      </c>
      <c r="B66" s="5">
        <v>7.0</v>
      </c>
      <c r="C66" s="13">
        <v>9.0</v>
      </c>
      <c r="D66" s="14" t="s">
        <v>342</v>
      </c>
      <c r="E66" s="5">
        <f>IFERROR(__xludf.DUMMYFUNCTION("IF(D66="""",0,COUNTA(SPLIT(D66,"" "")))"),365.0)</f>
        <v>365</v>
      </c>
      <c r="F66" s="5">
        <f>IFERROR(__xludf.DUMMYFUNCTION("IF(D66="""",0,COUNTA(SPLIT(D66,"".!?”"")))"),27.0)</f>
        <v>27</v>
      </c>
      <c r="G66" s="5">
        <f>E66/F66</f>
        <v>13.51851852</v>
      </c>
      <c r="H66" s="13">
        <v>56.8</v>
      </c>
      <c r="I66" s="13">
        <v>8.7</v>
      </c>
      <c r="J66" s="5">
        <v>1.0</v>
      </c>
      <c r="K66" s="15" t="s">
        <v>343</v>
      </c>
      <c r="L66" s="15" t="s">
        <v>344</v>
      </c>
      <c r="M66" s="15" t="s">
        <v>345</v>
      </c>
      <c r="N66" s="15" t="s">
        <v>346</v>
      </c>
      <c r="O66" s="15" t="s">
        <v>347</v>
      </c>
      <c r="P66" s="13">
        <v>3.0</v>
      </c>
    </row>
    <row r="67">
      <c r="J67" s="5">
        <v>2.0</v>
      </c>
      <c r="K67" s="15" t="s">
        <v>348</v>
      </c>
      <c r="L67" s="15" t="s">
        <v>349</v>
      </c>
      <c r="M67" s="15" t="s">
        <v>350</v>
      </c>
      <c r="N67" s="15" t="s">
        <v>351</v>
      </c>
      <c r="O67" s="15" t="s">
        <v>352</v>
      </c>
      <c r="P67" s="13">
        <v>2.0</v>
      </c>
    </row>
    <row r="68">
      <c r="J68" s="5">
        <v>3.0</v>
      </c>
      <c r="K68" s="15" t="s">
        <v>353</v>
      </c>
      <c r="L68" s="15" t="s">
        <v>354</v>
      </c>
      <c r="M68" s="15" t="s">
        <v>355</v>
      </c>
      <c r="N68" s="15" t="s">
        <v>356</v>
      </c>
      <c r="O68" s="15" t="s">
        <v>357</v>
      </c>
      <c r="P68" s="13">
        <v>4.0</v>
      </c>
    </row>
    <row r="69">
      <c r="J69" s="5">
        <v>4.0</v>
      </c>
      <c r="K69" s="15" t="s">
        <v>358</v>
      </c>
      <c r="L69" s="15" t="s">
        <v>359</v>
      </c>
      <c r="M69" s="15" t="s">
        <v>360</v>
      </c>
      <c r="N69" s="15" t="s">
        <v>361</v>
      </c>
      <c r="O69" s="15" t="s">
        <v>362</v>
      </c>
      <c r="P69" s="13">
        <v>1.0</v>
      </c>
    </row>
    <row r="70">
      <c r="J70" s="5">
        <v>5.0</v>
      </c>
      <c r="K70" s="15" t="s">
        <v>363</v>
      </c>
      <c r="L70" s="15" t="s">
        <v>344</v>
      </c>
      <c r="M70" s="15" t="s">
        <v>364</v>
      </c>
      <c r="N70" s="15" t="s">
        <v>359</v>
      </c>
      <c r="O70" s="15" t="s">
        <v>360</v>
      </c>
      <c r="P70" s="13">
        <v>3.0</v>
      </c>
    </row>
    <row r="71">
      <c r="J71" s="5">
        <v>6.0</v>
      </c>
      <c r="K71" s="15" t="s">
        <v>365</v>
      </c>
      <c r="L71" s="15" t="s">
        <v>366</v>
      </c>
      <c r="M71" s="15" t="s">
        <v>367</v>
      </c>
      <c r="N71" s="15" t="s">
        <v>368</v>
      </c>
      <c r="O71" s="15" t="s">
        <v>369</v>
      </c>
      <c r="P71" s="13">
        <v>4.0</v>
      </c>
    </row>
    <row r="72">
      <c r="J72" s="5">
        <v>7.0</v>
      </c>
      <c r="K72" s="15" t="s">
        <v>370</v>
      </c>
      <c r="L72" s="15" t="s">
        <v>371</v>
      </c>
      <c r="M72" s="15" t="s">
        <v>362</v>
      </c>
      <c r="N72" s="15" t="s">
        <v>372</v>
      </c>
      <c r="O72" s="15" t="s">
        <v>373</v>
      </c>
      <c r="P72" s="13">
        <v>3.0</v>
      </c>
    </row>
    <row r="73" ht="58.5" customHeight="1">
      <c r="J73" s="5">
        <v>8.0</v>
      </c>
      <c r="K73" s="15" t="s">
        <v>374</v>
      </c>
      <c r="L73" s="15" t="s">
        <v>375</v>
      </c>
      <c r="M73" s="15" t="s">
        <v>376</v>
      </c>
      <c r="N73" s="15" t="s">
        <v>377</v>
      </c>
      <c r="O73" s="15" t="s">
        <v>378</v>
      </c>
      <c r="P73" s="13">
        <v>1.0</v>
      </c>
    </row>
    <row r="74">
      <c r="A74" s="7" t="s">
        <v>16</v>
      </c>
      <c r="B74" s="8">
        <v>7.0</v>
      </c>
      <c r="C74" s="9">
        <v>10.0</v>
      </c>
      <c r="D74" s="10" t="s">
        <v>379</v>
      </c>
      <c r="E74" s="8">
        <f>IFERROR(__xludf.DUMMYFUNCTION("IF(D74="""",0,COUNTA(SPLIT(D74,"" "")))"),347.0)</f>
        <v>347</v>
      </c>
      <c r="F74" s="8">
        <f>IFERROR(__xludf.DUMMYFUNCTION("IF(D74="""",0,COUNTA(SPLIT(D74,"".!?”"")))"),19.0)</f>
        <v>19</v>
      </c>
      <c r="G74" s="8">
        <f>E74/F74</f>
        <v>18.26315789</v>
      </c>
      <c r="H74" s="9">
        <v>72.6</v>
      </c>
      <c r="I74" s="9">
        <v>7.7</v>
      </c>
      <c r="J74" s="8">
        <v>1.0</v>
      </c>
      <c r="K74" s="11" t="s">
        <v>380</v>
      </c>
      <c r="L74" s="11" t="s">
        <v>381</v>
      </c>
      <c r="M74" s="11" t="s">
        <v>382</v>
      </c>
      <c r="N74" s="11" t="s">
        <v>383</v>
      </c>
      <c r="O74" s="11" t="s">
        <v>384</v>
      </c>
      <c r="P74" s="9">
        <v>4.0</v>
      </c>
    </row>
    <row r="75">
      <c r="J75" s="8">
        <v>2.0</v>
      </c>
      <c r="K75" s="11" t="s">
        <v>385</v>
      </c>
      <c r="L75" s="11" t="s">
        <v>386</v>
      </c>
      <c r="M75" s="11" t="s">
        <v>387</v>
      </c>
      <c r="N75" s="11" t="s">
        <v>388</v>
      </c>
      <c r="O75" s="11" t="s">
        <v>389</v>
      </c>
      <c r="P75" s="9">
        <v>3.0</v>
      </c>
    </row>
    <row r="76">
      <c r="J76" s="8">
        <v>3.0</v>
      </c>
      <c r="K76" s="11" t="s">
        <v>390</v>
      </c>
      <c r="L76" s="11" t="s">
        <v>391</v>
      </c>
      <c r="M76" s="11" t="s">
        <v>392</v>
      </c>
      <c r="N76" s="11" t="s">
        <v>393</v>
      </c>
      <c r="O76" s="11" t="s">
        <v>394</v>
      </c>
      <c r="P76" s="9">
        <v>4.0</v>
      </c>
    </row>
    <row r="77">
      <c r="J77" s="8">
        <v>4.0</v>
      </c>
      <c r="K77" s="11" t="s">
        <v>395</v>
      </c>
      <c r="L77" s="11" t="s">
        <v>396</v>
      </c>
      <c r="M77" s="11" t="s">
        <v>397</v>
      </c>
      <c r="N77" s="11" t="s">
        <v>398</v>
      </c>
      <c r="O77" s="11" t="s">
        <v>399</v>
      </c>
      <c r="P77" s="9">
        <v>1.0</v>
      </c>
    </row>
    <row r="78">
      <c r="J78" s="8">
        <v>5.0</v>
      </c>
      <c r="K78" s="11" t="s">
        <v>400</v>
      </c>
      <c r="L78" s="11" t="s">
        <v>401</v>
      </c>
      <c r="M78" s="11" t="s">
        <v>402</v>
      </c>
      <c r="N78" s="11" t="s">
        <v>403</v>
      </c>
      <c r="O78" s="11" t="s">
        <v>404</v>
      </c>
      <c r="P78" s="9">
        <v>3.0</v>
      </c>
    </row>
    <row r="79">
      <c r="J79" s="8">
        <v>6.0</v>
      </c>
      <c r="K79" s="11" t="s">
        <v>405</v>
      </c>
      <c r="L79" s="11" t="s">
        <v>406</v>
      </c>
      <c r="M79" s="11" t="s">
        <v>407</v>
      </c>
      <c r="N79" s="11" t="s">
        <v>408</v>
      </c>
      <c r="O79" s="11" t="s">
        <v>409</v>
      </c>
      <c r="P79" s="9">
        <v>1.0</v>
      </c>
    </row>
    <row r="80">
      <c r="J80" s="8">
        <v>7.0</v>
      </c>
      <c r="K80" s="11" t="s">
        <v>410</v>
      </c>
      <c r="L80" s="11" t="s">
        <v>411</v>
      </c>
      <c r="M80" s="11" t="s">
        <v>412</v>
      </c>
      <c r="N80" s="11" t="s">
        <v>413</v>
      </c>
      <c r="O80" s="11" t="s">
        <v>414</v>
      </c>
      <c r="P80" s="9">
        <v>4.0</v>
      </c>
    </row>
    <row r="81">
      <c r="J81" s="8">
        <v>8.0</v>
      </c>
      <c r="K81" s="11" t="s">
        <v>415</v>
      </c>
      <c r="L81" s="11" t="s">
        <v>416</v>
      </c>
      <c r="M81" s="11" t="s">
        <v>417</v>
      </c>
      <c r="N81" s="11" t="s">
        <v>418</v>
      </c>
      <c r="O81" s="11" t="s">
        <v>419</v>
      </c>
      <c r="P81" s="9">
        <v>2.0</v>
      </c>
    </row>
    <row r="82">
      <c r="A82" s="4" t="s">
        <v>16</v>
      </c>
      <c r="B82" s="5">
        <v>7.0</v>
      </c>
      <c r="C82" s="13">
        <v>11.0</v>
      </c>
      <c r="D82" s="14" t="s">
        <v>420</v>
      </c>
      <c r="E82" s="5">
        <f>IFERROR(__xludf.DUMMYFUNCTION("IF(D82="""",0,COUNTA(SPLIT(D82,"" "")))"),356.0)</f>
        <v>356</v>
      </c>
      <c r="F82" s="5">
        <f>IFERROR(__xludf.DUMMYFUNCTION("IF(D82="""",0,COUNTA(SPLIT(D82,"".!?”"")))"),26.0)</f>
        <v>26</v>
      </c>
      <c r="G82" s="5">
        <f>E82/F82</f>
        <v>13.69230769</v>
      </c>
      <c r="H82" s="13">
        <v>74.3</v>
      </c>
      <c r="I82" s="13">
        <v>6.4</v>
      </c>
      <c r="J82" s="5">
        <v>1.0</v>
      </c>
      <c r="K82" s="15" t="s">
        <v>421</v>
      </c>
      <c r="L82" s="15" t="s">
        <v>422</v>
      </c>
      <c r="M82" s="15" t="s">
        <v>423</v>
      </c>
      <c r="N82" s="15" t="s">
        <v>424</v>
      </c>
      <c r="O82" s="15" t="s">
        <v>425</v>
      </c>
      <c r="P82" s="13">
        <v>3.0</v>
      </c>
    </row>
    <row r="83">
      <c r="J83" s="5">
        <v>2.0</v>
      </c>
      <c r="K83" s="15" t="s">
        <v>426</v>
      </c>
      <c r="L83" s="15" t="s">
        <v>427</v>
      </c>
      <c r="M83" s="15" t="s">
        <v>428</v>
      </c>
      <c r="N83" s="15" t="s">
        <v>429</v>
      </c>
      <c r="O83" s="15" t="s">
        <v>430</v>
      </c>
      <c r="P83" s="13">
        <v>2.0</v>
      </c>
    </row>
    <row r="84">
      <c r="J84" s="5">
        <v>3.0</v>
      </c>
      <c r="K84" s="15" t="s">
        <v>431</v>
      </c>
      <c r="L84" s="15" t="s">
        <v>432</v>
      </c>
      <c r="M84" s="15" t="s">
        <v>433</v>
      </c>
      <c r="N84" s="15" t="s">
        <v>434</v>
      </c>
      <c r="O84" s="15" t="s">
        <v>435</v>
      </c>
      <c r="P84" s="13">
        <v>1.0</v>
      </c>
    </row>
    <row r="85">
      <c r="J85" s="5">
        <v>4.0</v>
      </c>
      <c r="K85" s="15" t="s">
        <v>436</v>
      </c>
      <c r="L85" s="15" t="s">
        <v>437</v>
      </c>
      <c r="M85" s="15" t="s">
        <v>438</v>
      </c>
      <c r="N85" s="15" t="s">
        <v>439</v>
      </c>
      <c r="O85" s="15" t="s">
        <v>440</v>
      </c>
      <c r="P85" s="13">
        <v>2.0</v>
      </c>
    </row>
    <row r="86">
      <c r="J86" s="5">
        <v>5.0</v>
      </c>
      <c r="K86" s="15" t="s">
        <v>441</v>
      </c>
      <c r="L86" s="15" t="s">
        <v>442</v>
      </c>
      <c r="M86" s="15" t="s">
        <v>443</v>
      </c>
      <c r="N86" s="15" t="s">
        <v>444</v>
      </c>
      <c r="O86" s="15" t="s">
        <v>384</v>
      </c>
      <c r="P86" s="13">
        <v>4.0</v>
      </c>
    </row>
    <row r="87">
      <c r="J87" s="5">
        <v>6.0</v>
      </c>
      <c r="K87" s="15" t="s">
        <v>445</v>
      </c>
      <c r="L87" s="15" t="s">
        <v>446</v>
      </c>
      <c r="M87" s="15" t="s">
        <v>447</v>
      </c>
      <c r="N87" s="15" t="s">
        <v>448</v>
      </c>
      <c r="O87" s="15" t="s">
        <v>449</v>
      </c>
      <c r="P87" s="13">
        <v>4.0</v>
      </c>
    </row>
    <row r="88">
      <c r="J88" s="5">
        <v>7.0</v>
      </c>
      <c r="K88" s="15" t="s">
        <v>450</v>
      </c>
      <c r="L88" s="15" t="s">
        <v>451</v>
      </c>
      <c r="M88" s="15" t="s">
        <v>452</v>
      </c>
      <c r="N88" s="15" t="s">
        <v>453</v>
      </c>
      <c r="O88" s="15" t="s">
        <v>454</v>
      </c>
      <c r="P88" s="13">
        <v>2.0</v>
      </c>
    </row>
    <row r="89">
      <c r="J89" s="5">
        <v>8.0</v>
      </c>
      <c r="K89" s="15" t="s">
        <v>455</v>
      </c>
      <c r="L89" s="15" t="s">
        <v>456</v>
      </c>
      <c r="M89" s="15" t="s">
        <v>457</v>
      </c>
      <c r="N89" s="15" t="s">
        <v>458</v>
      </c>
      <c r="O89" s="15" t="s">
        <v>459</v>
      </c>
      <c r="P89" s="13">
        <v>3.0</v>
      </c>
    </row>
    <row r="90">
      <c r="A90" s="7" t="s">
        <v>16</v>
      </c>
      <c r="B90" s="8">
        <v>7.0</v>
      </c>
      <c r="C90" s="9">
        <v>12.0</v>
      </c>
      <c r="D90" s="10" t="s">
        <v>460</v>
      </c>
      <c r="E90" s="8">
        <f>IFERROR(__xludf.DUMMYFUNCTION("IF(D90="""",0,COUNTA(SPLIT(D90,"" "")))"),348.0)</f>
        <v>348</v>
      </c>
      <c r="F90" s="8">
        <f>IFERROR(__xludf.DUMMYFUNCTION("IF(D90="""",0,COUNTA(SPLIT(D90,"".!?”"")))"),20.0)</f>
        <v>20</v>
      </c>
      <c r="G90" s="8">
        <f>E90/F90</f>
        <v>17.4</v>
      </c>
      <c r="H90" s="9">
        <v>61.1</v>
      </c>
      <c r="I90" s="9">
        <v>9.1</v>
      </c>
      <c r="J90" s="8">
        <v>1.0</v>
      </c>
      <c r="K90" s="11" t="s">
        <v>461</v>
      </c>
      <c r="L90" s="11" t="s">
        <v>462</v>
      </c>
      <c r="M90" s="11" t="s">
        <v>463</v>
      </c>
      <c r="N90" s="11" t="s">
        <v>464</v>
      </c>
      <c r="O90" s="11" t="s">
        <v>465</v>
      </c>
      <c r="P90" s="9">
        <v>3.0</v>
      </c>
    </row>
    <row r="91">
      <c r="J91" s="8">
        <v>2.0</v>
      </c>
      <c r="K91" s="11" t="s">
        <v>466</v>
      </c>
      <c r="L91" s="11" t="s">
        <v>467</v>
      </c>
      <c r="M91" s="11" t="s">
        <v>468</v>
      </c>
      <c r="N91" s="11" t="s">
        <v>469</v>
      </c>
      <c r="O91" s="11" t="s">
        <v>470</v>
      </c>
      <c r="P91" s="9">
        <v>1.0</v>
      </c>
    </row>
    <row r="92">
      <c r="J92" s="8">
        <v>3.0</v>
      </c>
      <c r="K92" s="11" t="s">
        <v>471</v>
      </c>
      <c r="L92" s="11">
        <v>40.0</v>
      </c>
      <c r="M92" s="11">
        <v>400.0</v>
      </c>
      <c r="N92" s="16">
        <v>1000.0</v>
      </c>
      <c r="O92" s="16">
        <v>4000.0</v>
      </c>
      <c r="P92" s="9">
        <v>4.0</v>
      </c>
    </row>
    <row r="93">
      <c r="J93" s="8">
        <v>4.0</v>
      </c>
      <c r="K93" s="11" t="s">
        <v>472</v>
      </c>
      <c r="L93" s="11" t="s">
        <v>473</v>
      </c>
      <c r="M93" s="11" t="s">
        <v>474</v>
      </c>
      <c r="N93" s="11" t="s">
        <v>475</v>
      </c>
      <c r="O93" s="11" t="s">
        <v>476</v>
      </c>
      <c r="P93" s="9">
        <v>3.0</v>
      </c>
    </row>
    <row r="94">
      <c r="J94" s="8">
        <v>5.0</v>
      </c>
      <c r="K94" s="11" t="s">
        <v>477</v>
      </c>
      <c r="L94" s="11" t="s">
        <v>478</v>
      </c>
      <c r="M94" s="11" t="s">
        <v>479</v>
      </c>
      <c r="N94" s="11" t="s">
        <v>480</v>
      </c>
      <c r="O94" s="11" t="s">
        <v>481</v>
      </c>
      <c r="P94" s="9">
        <v>2.0</v>
      </c>
    </row>
    <row r="95">
      <c r="J95" s="8">
        <v>6.0</v>
      </c>
      <c r="K95" s="11" t="s">
        <v>482</v>
      </c>
      <c r="L95" s="11" t="s">
        <v>483</v>
      </c>
      <c r="M95" s="11" t="s">
        <v>484</v>
      </c>
      <c r="N95" s="11" t="s">
        <v>315</v>
      </c>
      <c r="O95" s="11" t="s">
        <v>485</v>
      </c>
      <c r="P95" s="9">
        <v>1.0</v>
      </c>
    </row>
    <row r="96">
      <c r="J96" s="8">
        <v>7.0</v>
      </c>
      <c r="K96" s="11" t="s">
        <v>486</v>
      </c>
      <c r="L96" s="11" t="s">
        <v>487</v>
      </c>
      <c r="M96" s="11" t="s">
        <v>488</v>
      </c>
      <c r="N96" s="11" t="s">
        <v>489</v>
      </c>
      <c r="O96" s="11" t="s">
        <v>490</v>
      </c>
      <c r="P96" s="9">
        <v>3.0</v>
      </c>
    </row>
    <row r="97" ht="66.0" customHeight="1">
      <c r="J97" s="8">
        <v>8.0</v>
      </c>
      <c r="K97" s="11" t="s">
        <v>491</v>
      </c>
      <c r="L97" s="11" t="s">
        <v>492</v>
      </c>
      <c r="M97" s="11" t="s">
        <v>493</v>
      </c>
      <c r="N97" s="11" t="s">
        <v>494</v>
      </c>
      <c r="O97" s="11" t="s">
        <v>495</v>
      </c>
      <c r="P97" s="9">
        <v>4.0</v>
      </c>
    </row>
    <row r="98">
      <c r="A98" s="4" t="s">
        <v>16</v>
      </c>
      <c r="B98" s="5">
        <v>7.0</v>
      </c>
      <c r="C98" s="13">
        <v>13.0</v>
      </c>
      <c r="D98" s="14" t="s">
        <v>496</v>
      </c>
      <c r="E98" s="5">
        <f>IFERROR(__xludf.DUMMYFUNCTION("IF(D98="""",0,COUNTA(SPLIT(D98,"" "")))"),374.0)</f>
        <v>374</v>
      </c>
      <c r="F98" s="5">
        <f>IFERROR(__xludf.DUMMYFUNCTION("IF(D98="""",0,COUNTA(SPLIT(D98,"".!?”"")))"),33.0)</f>
        <v>33</v>
      </c>
      <c r="G98" s="5">
        <f>E98/F98</f>
        <v>11.33333333</v>
      </c>
      <c r="H98" s="13">
        <v>66.2</v>
      </c>
      <c r="I98" s="13">
        <v>6.9</v>
      </c>
      <c r="J98" s="5">
        <v>1.0</v>
      </c>
      <c r="K98" s="15" t="s">
        <v>497</v>
      </c>
      <c r="L98" s="15" t="s">
        <v>498</v>
      </c>
      <c r="M98" s="15" t="s">
        <v>499</v>
      </c>
      <c r="N98" s="15" t="s">
        <v>500</v>
      </c>
      <c r="O98" s="15" t="s">
        <v>501</v>
      </c>
      <c r="P98" s="13">
        <v>4.0</v>
      </c>
    </row>
    <row r="99">
      <c r="J99" s="5">
        <v>2.0</v>
      </c>
      <c r="K99" s="15" t="s">
        <v>502</v>
      </c>
      <c r="L99" s="15" t="s">
        <v>503</v>
      </c>
      <c r="M99" s="15" t="s">
        <v>504</v>
      </c>
      <c r="N99" s="15" t="s">
        <v>505</v>
      </c>
      <c r="O99" s="15" t="s">
        <v>506</v>
      </c>
      <c r="P99" s="13">
        <v>4.0</v>
      </c>
    </row>
    <row r="100">
      <c r="J100" s="5">
        <v>3.0</v>
      </c>
      <c r="K100" s="15" t="s">
        <v>507</v>
      </c>
      <c r="L100" s="15" t="s">
        <v>508</v>
      </c>
      <c r="M100" s="15" t="s">
        <v>509</v>
      </c>
      <c r="N100" s="15" t="s">
        <v>510</v>
      </c>
      <c r="O100" s="15" t="s">
        <v>511</v>
      </c>
      <c r="P100" s="13">
        <v>3.0</v>
      </c>
    </row>
    <row r="101">
      <c r="J101" s="5">
        <v>4.0</v>
      </c>
      <c r="K101" s="15" t="s">
        <v>512</v>
      </c>
      <c r="L101" s="15" t="s">
        <v>513</v>
      </c>
      <c r="M101" s="15" t="s">
        <v>514</v>
      </c>
      <c r="N101" s="15" t="s">
        <v>515</v>
      </c>
      <c r="O101" s="15" t="s">
        <v>516</v>
      </c>
      <c r="P101" s="13">
        <v>2.0</v>
      </c>
    </row>
    <row r="102">
      <c r="J102" s="5">
        <v>5.0</v>
      </c>
      <c r="K102" s="15" t="s">
        <v>517</v>
      </c>
      <c r="L102" s="15" t="s">
        <v>518</v>
      </c>
      <c r="M102" s="15" t="s">
        <v>519</v>
      </c>
      <c r="N102" s="15" t="s">
        <v>520</v>
      </c>
      <c r="O102" s="15" t="s">
        <v>521</v>
      </c>
      <c r="P102" s="13">
        <v>1.0</v>
      </c>
    </row>
    <row r="103">
      <c r="J103" s="5">
        <v>6.0</v>
      </c>
      <c r="K103" s="15" t="s">
        <v>522</v>
      </c>
      <c r="L103" s="15" t="s">
        <v>523</v>
      </c>
      <c r="M103" s="15" t="s">
        <v>524</v>
      </c>
      <c r="N103" s="15" t="s">
        <v>525</v>
      </c>
      <c r="O103" s="15" t="s">
        <v>526</v>
      </c>
      <c r="P103" s="13">
        <v>3.0</v>
      </c>
    </row>
    <row r="104">
      <c r="J104" s="5">
        <v>7.0</v>
      </c>
      <c r="K104" s="15" t="s">
        <v>527</v>
      </c>
      <c r="L104" s="15" t="s">
        <v>528</v>
      </c>
      <c r="M104" s="15" t="s">
        <v>529</v>
      </c>
      <c r="N104" s="15" t="s">
        <v>530</v>
      </c>
      <c r="O104" s="15" t="s">
        <v>531</v>
      </c>
      <c r="P104" s="13">
        <v>2.0</v>
      </c>
    </row>
    <row r="105" ht="66.0" customHeight="1">
      <c r="J105" s="5">
        <v>8.0</v>
      </c>
      <c r="K105" s="15" t="s">
        <v>532</v>
      </c>
      <c r="L105" s="15" t="s">
        <v>533</v>
      </c>
      <c r="M105" s="15" t="s">
        <v>534</v>
      </c>
      <c r="N105" s="15" t="s">
        <v>535</v>
      </c>
      <c r="O105" s="15" t="s">
        <v>536</v>
      </c>
      <c r="P105" s="13">
        <v>2.0</v>
      </c>
    </row>
    <row r="106" ht="48.0" customHeight="1">
      <c r="A106" s="4" t="s">
        <v>16</v>
      </c>
      <c r="B106" s="5">
        <v>7.0</v>
      </c>
      <c r="C106" s="13">
        <v>14.0</v>
      </c>
      <c r="D106" s="14" t="s">
        <v>537</v>
      </c>
      <c r="E106" s="5">
        <f>IFERROR(__xludf.DUMMYFUNCTION("IF(D106="""",0,COUNTA(SPLIT(D106,"" "")))"),371.0)</f>
        <v>371</v>
      </c>
      <c r="F106" s="5">
        <f>IFERROR(__xludf.DUMMYFUNCTION("IF(D106="""",0,COUNTA(SPLIT(D106,"".!?”"")))"),35.0)</f>
        <v>35</v>
      </c>
      <c r="G106" s="5">
        <f>E106/F106</f>
        <v>10.6</v>
      </c>
      <c r="H106" s="13">
        <v>79.5</v>
      </c>
      <c r="I106" s="13">
        <v>4.9</v>
      </c>
      <c r="J106" s="5">
        <v>1.0</v>
      </c>
      <c r="K106" s="15" t="s">
        <v>538</v>
      </c>
      <c r="L106" s="15" t="s">
        <v>539</v>
      </c>
      <c r="M106" s="15" t="s">
        <v>540</v>
      </c>
      <c r="N106" s="15" t="s">
        <v>541</v>
      </c>
      <c r="O106" s="15" t="s">
        <v>542</v>
      </c>
      <c r="P106" s="13">
        <v>4.0</v>
      </c>
    </row>
    <row r="107">
      <c r="J107" s="5">
        <v>2.0</v>
      </c>
      <c r="K107" s="15" t="s">
        <v>543</v>
      </c>
      <c r="L107" s="15" t="s">
        <v>544</v>
      </c>
      <c r="M107" s="15" t="s">
        <v>545</v>
      </c>
      <c r="N107" s="15" t="s">
        <v>546</v>
      </c>
      <c r="O107" s="15" t="s">
        <v>547</v>
      </c>
      <c r="P107" s="13">
        <v>3.0</v>
      </c>
    </row>
    <row r="108">
      <c r="J108" s="5">
        <v>3.0</v>
      </c>
      <c r="K108" s="15" t="s">
        <v>548</v>
      </c>
      <c r="L108" s="15" t="s">
        <v>549</v>
      </c>
      <c r="M108" s="15" t="s">
        <v>550</v>
      </c>
      <c r="N108" s="15" t="s">
        <v>551</v>
      </c>
      <c r="O108" s="15" t="s">
        <v>552</v>
      </c>
      <c r="P108" s="13">
        <v>1.0</v>
      </c>
    </row>
    <row r="109">
      <c r="J109" s="5">
        <v>4.0</v>
      </c>
      <c r="K109" s="15" t="s">
        <v>553</v>
      </c>
      <c r="L109" s="15" t="s">
        <v>554</v>
      </c>
      <c r="M109" s="15" t="s">
        <v>555</v>
      </c>
      <c r="N109" s="15" t="s">
        <v>556</v>
      </c>
      <c r="O109" s="15" t="s">
        <v>557</v>
      </c>
      <c r="P109" s="13">
        <v>2.0</v>
      </c>
    </row>
    <row r="110">
      <c r="J110" s="5">
        <v>5.0</v>
      </c>
      <c r="K110" s="15" t="s">
        <v>558</v>
      </c>
      <c r="L110" s="15" t="s">
        <v>559</v>
      </c>
      <c r="M110" s="15" t="s">
        <v>560</v>
      </c>
      <c r="N110" s="15" t="s">
        <v>561</v>
      </c>
      <c r="O110" s="15" t="s">
        <v>562</v>
      </c>
      <c r="P110" s="13">
        <v>3.0</v>
      </c>
    </row>
    <row r="111">
      <c r="J111" s="5">
        <v>6.0</v>
      </c>
      <c r="K111" s="15" t="s">
        <v>563</v>
      </c>
      <c r="L111" s="15" t="s">
        <v>564</v>
      </c>
      <c r="M111" s="15" t="s">
        <v>565</v>
      </c>
      <c r="N111" s="15" t="s">
        <v>566</v>
      </c>
      <c r="O111" s="15" t="s">
        <v>567</v>
      </c>
      <c r="P111" s="13">
        <v>4.0</v>
      </c>
    </row>
    <row r="112">
      <c r="J112" s="5">
        <v>7.0</v>
      </c>
      <c r="K112" s="15" t="s">
        <v>568</v>
      </c>
      <c r="L112" s="15" t="s">
        <v>569</v>
      </c>
      <c r="M112" s="15" t="s">
        <v>567</v>
      </c>
      <c r="N112" s="15" t="s">
        <v>570</v>
      </c>
      <c r="O112" s="15" t="s">
        <v>571</v>
      </c>
      <c r="P112" s="13">
        <v>3.0</v>
      </c>
    </row>
    <row r="113">
      <c r="J113" s="5">
        <v>8.0</v>
      </c>
      <c r="K113" s="15" t="s">
        <v>572</v>
      </c>
      <c r="L113" s="15" t="s">
        <v>573</v>
      </c>
      <c r="M113" s="15" t="s">
        <v>574</v>
      </c>
      <c r="N113" s="15" t="s">
        <v>575</v>
      </c>
      <c r="O113" s="15" t="s">
        <v>576</v>
      </c>
      <c r="P113" s="13">
        <v>2.0</v>
      </c>
    </row>
    <row r="114">
      <c r="A114" s="4" t="s">
        <v>16</v>
      </c>
      <c r="B114" s="5">
        <v>7.0</v>
      </c>
      <c r="C114" s="13">
        <v>15.0</v>
      </c>
      <c r="D114" s="14" t="s">
        <v>577</v>
      </c>
      <c r="E114" s="5">
        <f>IFERROR(__xludf.DUMMYFUNCTION("IF(D114="""",0,COUNTA(SPLIT(D114,"" "")))"),360.0)</f>
        <v>360</v>
      </c>
      <c r="F114" s="5">
        <f>IFERROR(__xludf.DUMMYFUNCTION("IF(D114="""",0,COUNTA(SPLIT(D114,"".!?”"")))"),35.0)</f>
        <v>35</v>
      </c>
      <c r="G114" s="5">
        <f>E114/F114</f>
        <v>10.28571429</v>
      </c>
      <c r="H114" s="13">
        <v>70.5</v>
      </c>
      <c r="I114" s="13">
        <v>6.0</v>
      </c>
      <c r="J114" s="5">
        <v>1.0</v>
      </c>
      <c r="K114" s="15" t="s">
        <v>578</v>
      </c>
      <c r="L114" s="15" t="s">
        <v>579</v>
      </c>
      <c r="M114" s="15" t="s">
        <v>580</v>
      </c>
      <c r="N114" s="15" t="s">
        <v>581</v>
      </c>
      <c r="O114" s="15" t="s">
        <v>582</v>
      </c>
      <c r="P114" s="13">
        <v>3.0</v>
      </c>
    </row>
    <row r="115">
      <c r="J115" s="5">
        <v>2.0</v>
      </c>
      <c r="K115" s="15" t="s">
        <v>583</v>
      </c>
      <c r="L115" s="15" t="s">
        <v>584</v>
      </c>
      <c r="M115" s="15" t="s">
        <v>585</v>
      </c>
      <c r="N115" s="15" t="s">
        <v>586</v>
      </c>
      <c r="O115" s="15" t="s">
        <v>587</v>
      </c>
      <c r="P115" s="13">
        <v>4.0</v>
      </c>
    </row>
    <row r="116">
      <c r="J116" s="5">
        <v>3.0</v>
      </c>
      <c r="K116" s="15" t="s">
        <v>588</v>
      </c>
      <c r="L116" s="15">
        <v>10.0</v>
      </c>
      <c r="M116" s="15">
        <v>25.0</v>
      </c>
      <c r="N116" s="15">
        <v>40.0</v>
      </c>
      <c r="O116" s="15">
        <v>75.0</v>
      </c>
      <c r="P116" s="13">
        <v>3.0</v>
      </c>
    </row>
    <row r="117">
      <c r="J117" s="5">
        <v>4.0</v>
      </c>
      <c r="K117" s="15" t="s">
        <v>589</v>
      </c>
      <c r="L117" s="15" t="s">
        <v>590</v>
      </c>
      <c r="M117" s="15" t="s">
        <v>591</v>
      </c>
      <c r="N117" s="15" t="s">
        <v>592</v>
      </c>
      <c r="O117" s="15" t="s">
        <v>593</v>
      </c>
      <c r="P117" s="13">
        <v>2.0</v>
      </c>
    </row>
    <row r="118">
      <c r="J118" s="5">
        <v>5.0</v>
      </c>
      <c r="K118" s="15" t="s">
        <v>594</v>
      </c>
      <c r="L118" s="15" t="s">
        <v>595</v>
      </c>
      <c r="M118" s="15" t="s">
        <v>596</v>
      </c>
      <c r="N118" s="15" t="s">
        <v>597</v>
      </c>
      <c r="O118" s="15" t="s">
        <v>598</v>
      </c>
      <c r="P118" s="13">
        <v>3.0</v>
      </c>
    </row>
    <row r="119">
      <c r="J119" s="5">
        <v>6.0</v>
      </c>
      <c r="K119" s="15" t="s">
        <v>599</v>
      </c>
      <c r="L119" s="15" t="s">
        <v>600</v>
      </c>
      <c r="M119" s="15" t="s">
        <v>601</v>
      </c>
      <c r="N119" s="15" t="s">
        <v>602</v>
      </c>
      <c r="O119" s="15" t="s">
        <v>603</v>
      </c>
      <c r="P119" s="13">
        <v>1.0</v>
      </c>
    </row>
    <row r="120">
      <c r="J120" s="5">
        <v>7.0</v>
      </c>
      <c r="K120" s="15" t="s">
        <v>604</v>
      </c>
      <c r="L120" s="15" t="s">
        <v>605</v>
      </c>
      <c r="M120" s="15" t="s">
        <v>606</v>
      </c>
      <c r="N120" s="15" t="s">
        <v>607</v>
      </c>
      <c r="O120" s="15" t="s">
        <v>608</v>
      </c>
      <c r="P120" s="13">
        <v>2.0</v>
      </c>
    </row>
    <row r="121">
      <c r="J121" s="5">
        <v>8.0</v>
      </c>
      <c r="K121" s="15" t="s">
        <v>609</v>
      </c>
      <c r="L121" s="15" t="s">
        <v>610</v>
      </c>
      <c r="M121" s="15" t="s">
        <v>611</v>
      </c>
      <c r="N121" s="15" t="s">
        <v>612</v>
      </c>
      <c r="O121" s="15" t="s">
        <v>613</v>
      </c>
      <c r="P121" s="13">
        <v>3.0</v>
      </c>
    </row>
    <row r="122">
      <c r="A122" s="4" t="s">
        <v>16</v>
      </c>
      <c r="B122" s="5">
        <v>7.0</v>
      </c>
      <c r="C122" s="13">
        <v>16.0</v>
      </c>
      <c r="D122" s="14" t="s">
        <v>614</v>
      </c>
      <c r="E122" s="5">
        <f>IFERROR(__xludf.DUMMYFUNCTION("IF(D122="""",0,COUNTA(SPLIT(D122,"" "")))"),339.0)</f>
        <v>339</v>
      </c>
      <c r="F122" s="5">
        <f>IFERROR(__xludf.DUMMYFUNCTION("IF(D122="""",0,COUNTA(SPLIT(D122,"".!?”"")))"),43.0)</f>
        <v>43</v>
      </c>
      <c r="G122" s="5">
        <f>E122/F122</f>
        <v>7.88372093</v>
      </c>
      <c r="H122" s="13">
        <v>70.5</v>
      </c>
      <c r="I122" s="13">
        <v>5.4</v>
      </c>
      <c r="J122" s="5">
        <v>1.0</v>
      </c>
      <c r="K122" s="15" t="s">
        <v>615</v>
      </c>
      <c r="L122" s="15" t="s">
        <v>616</v>
      </c>
      <c r="M122" s="15" t="s">
        <v>617</v>
      </c>
      <c r="N122" s="15" t="s">
        <v>618</v>
      </c>
      <c r="O122" s="15" t="s">
        <v>619</v>
      </c>
      <c r="P122" s="13">
        <v>2.0</v>
      </c>
    </row>
    <row r="123">
      <c r="J123" s="5">
        <v>2.0</v>
      </c>
      <c r="K123" s="15" t="s">
        <v>620</v>
      </c>
      <c r="L123" s="15" t="s">
        <v>621</v>
      </c>
      <c r="M123" s="15" t="s">
        <v>622</v>
      </c>
      <c r="N123" s="15" t="s">
        <v>623</v>
      </c>
      <c r="O123" s="15" t="s">
        <v>624</v>
      </c>
      <c r="P123" s="13">
        <v>4.0</v>
      </c>
    </row>
    <row r="124">
      <c r="J124" s="5">
        <v>3.0</v>
      </c>
      <c r="K124" s="15" t="s">
        <v>625</v>
      </c>
      <c r="L124" s="15" t="s">
        <v>626</v>
      </c>
      <c r="M124" s="15" t="s">
        <v>627</v>
      </c>
      <c r="N124" s="15" t="s">
        <v>628</v>
      </c>
      <c r="O124" s="15" t="s">
        <v>629</v>
      </c>
      <c r="P124" s="13">
        <v>3.0</v>
      </c>
    </row>
    <row r="125">
      <c r="J125" s="5">
        <v>4.0</v>
      </c>
      <c r="K125" s="15" t="s">
        <v>630</v>
      </c>
      <c r="L125" s="15" t="s">
        <v>631</v>
      </c>
      <c r="M125" s="15" t="s">
        <v>632</v>
      </c>
      <c r="N125" s="15" t="s">
        <v>633</v>
      </c>
      <c r="O125" s="15" t="s">
        <v>634</v>
      </c>
      <c r="P125" s="13">
        <v>1.0</v>
      </c>
    </row>
    <row r="126">
      <c r="J126" s="5">
        <v>5.0</v>
      </c>
      <c r="K126" s="15" t="s">
        <v>635</v>
      </c>
      <c r="L126" s="15" t="s">
        <v>636</v>
      </c>
      <c r="M126" s="15" t="s">
        <v>637</v>
      </c>
      <c r="N126" s="15" t="s">
        <v>638</v>
      </c>
      <c r="O126" s="15" t="s">
        <v>639</v>
      </c>
      <c r="P126" s="13">
        <v>3.0</v>
      </c>
    </row>
    <row r="127">
      <c r="J127" s="5">
        <v>6.0</v>
      </c>
      <c r="K127" s="15" t="s">
        <v>640</v>
      </c>
      <c r="L127" s="15" t="s">
        <v>641</v>
      </c>
      <c r="M127" s="15" t="s">
        <v>642</v>
      </c>
      <c r="N127" s="15" t="s">
        <v>643</v>
      </c>
      <c r="O127" s="15" t="s">
        <v>644</v>
      </c>
      <c r="P127" s="13">
        <v>3.0</v>
      </c>
    </row>
    <row r="128">
      <c r="J128" s="5">
        <v>7.0</v>
      </c>
      <c r="K128" s="15" t="s">
        <v>645</v>
      </c>
      <c r="L128" s="15" t="s">
        <v>646</v>
      </c>
      <c r="M128" s="15" t="s">
        <v>647</v>
      </c>
      <c r="N128" s="15" t="s">
        <v>648</v>
      </c>
      <c r="O128" s="15" t="s">
        <v>649</v>
      </c>
      <c r="P128" s="13">
        <v>2.0</v>
      </c>
    </row>
    <row r="129">
      <c r="J129" s="5">
        <v>8.0</v>
      </c>
      <c r="K129" s="15" t="s">
        <v>650</v>
      </c>
      <c r="L129" s="15" t="s">
        <v>651</v>
      </c>
      <c r="M129" s="15" t="s">
        <v>652</v>
      </c>
      <c r="N129" s="15" t="s">
        <v>653</v>
      </c>
      <c r="O129" s="15" t="s">
        <v>654</v>
      </c>
      <c r="P129" s="13">
        <v>3.0</v>
      </c>
    </row>
    <row r="130">
      <c r="A130" s="4" t="s">
        <v>16</v>
      </c>
      <c r="B130" s="5">
        <v>7.0</v>
      </c>
      <c r="C130" s="13">
        <v>17.0</v>
      </c>
      <c r="D130" s="14" t="s">
        <v>655</v>
      </c>
      <c r="E130" s="5">
        <f>IFERROR(__xludf.DUMMYFUNCTION("IF(D130="""",0,COUNTA(SPLIT(D130,"" "")))"),375.0)</f>
        <v>375</v>
      </c>
      <c r="F130" s="5">
        <f>IFERROR(__xludf.DUMMYFUNCTION("IF(D130="""",0,COUNTA(SPLIT(D130,"".!?”"")))"),29.0)</f>
        <v>29</v>
      </c>
      <c r="G130" s="5">
        <f>E130/F130</f>
        <v>12.93103448</v>
      </c>
      <c r="H130" s="13">
        <v>75.4</v>
      </c>
      <c r="I130" s="13">
        <v>6.0</v>
      </c>
      <c r="J130" s="5">
        <v>1.0</v>
      </c>
      <c r="K130" s="15" t="s">
        <v>656</v>
      </c>
      <c r="L130" s="15" t="s">
        <v>657</v>
      </c>
      <c r="M130" s="15" t="s">
        <v>658</v>
      </c>
      <c r="N130" s="15" t="s">
        <v>659</v>
      </c>
      <c r="O130" s="15" t="s">
        <v>660</v>
      </c>
      <c r="P130" s="13">
        <v>3.0</v>
      </c>
    </row>
    <row r="131">
      <c r="J131" s="5">
        <v>2.0</v>
      </c>
      <c r="K131" s="15" t="s">
        <v>661</v>
      </c>
      <c r="L131" s="15" t="s">
        <v>662</v>
      </c>
      <c r="M131" s="15" t="s">
        <v>663</v>
      </c>
      <c r="N131" s="15" t="s">
        <v>664</v>
      </c>
      <c r="O131" s="15" t="s">
        <v>665</v>
      </c>
      <c r="P131" s="13">
        <v>4.0</v>
      </c>
    </row>
    <row r="132">
      <c r="J132" s="5">
        <v>3.0</v>
      </c>
      <c r="K132" s="15" t="s">
        <v>666</v>
      </c>
      <c r="L132" s="15" t="s">
        <v>667</v>
      </c>
      <c r="M132" s="15" t="s">
        <v>668</v>
      </c>
      <c r="N132" s="15" t="s">
        <v>669</v>
      </c>
      <c r="O132" s="15" t="s">
        <v>670</v>
      </c>
      <c r="P132" s="13">
        <v>3.0</v>
      </c>
    </row>
    <row r="133">
      <c r="J133" s="5">
        <v>4.0</v>
      </c>
      <c r="K133" s="15" t="s">
        <v>671</v>
      </c>
      <c r="L133" s="15" t="s">
        <v>672</v>
      </c>
      <c r="M133" s="15" t="s">
        <v>673</v>
      </c>
      <c r="N133" s="15" t="s">
        <v>674</v>
      </c>
      <c r="O133" s="15" t="s">
        <v>675</v>
      </c>
      <c r="P133" s="13">
        <v>3.0</v>
      </c>
    </row>
    <row r="134">
      <c r="J134" s="5">
        <v>5.0</v>
      </c>
      <c r="K134" s="15" t="s">
        <v>676</v>
      </c>
      <c r="L134" s="15" t="s">
        <v>677</v>
      </c>
      <c r="M134" s="15" t="s">
        <v>678</v>
      </c>
      <c r="N134" s="15" t="s">
        <v>679</v>
      </c>
      <c r="O134" s="15" t="s">
        <v>680</v>
      </c>
      <c r="P134" s="13">
        <v>1.0</v>
      </c>
    </row>
    <row r="135">
      <c r="J135" s="5">
        <v>6.0</v>
      </c>
      <c r="K135" s="15" t="s">
        <v>681</v>
      </c>
      <c r="L135" s="15" t="s">
        <v>682</v>
      </c>
      <c r="M135" s="15" t="s">
        <v>683</v>
      </c>
      <c r="N135" s="15" t="s">
        <v>684</v>
      </c>
      <c r="O135" s="15" t="s">
        <v>685</v>
      </c>
      <c r="P135" s="13">
        <v>2.0</v>
      </c>
    </row>
    <row r="136">
      <c r="J136" s="5">
        <v>7.0</v>
      </c>
      <c r="K136" s="15" t="s">
        <v>686</v>
      </c>
      <c r="L136" s="15" t="s">
        <v>687</v>
      </c>
      <c r="M136" s="15" t="s">
        <v>688</v>
      </c>
      <c r="N136" s="15" t="s">
        <v>680</v>
      </c>
      <c r="O136" s="15" t="s">
        <v>677</v>
      </c>
      <c r="P136" s="13">
        <v>1.0</v>
      </c>
    </row>
    <row r="137" ht="51.0" customHeight="1">
      <c r="J137" s="5">
        <v>8.0</v>
      </c>
      <c r="K137" s="15" t="s">
        <v>689</v>
      </c>
      <c r="L137" s="15" t="s">
        <v>690</v>
      </c>
      <c r="M137" s="15" t="s">
        <v>691</v>
      </c>
      <c r="N137" s="15" t="s">
        <v>692</v>
      </c>
      <c r="O137" s="15" t="s">
        <v>693</v>
      </c>
      <c r="P137" s="13">
        <v>2.0</v>
      </c>
    </row>
    <row r="138">
      <c r="A138" s="4" t="s">
        <v>16</v>
      </c>
      <c r="B138" s="5">
        <v>7.0</v>
      </c>
      <c r="C138" s="13">
        <v>18.0</v>
      </c>
      <c r="D138" s="14" t="s">
        <v>694</v>
      </c>
      <c r="E138" s="5">
        <f>IFERROR(__xludf.DUMMYFUNCTION("IF(D138="""",0,COUNTA(SPLIT(D138,"" "")))"),356.0)</f>
        <v>356</v>
      </c>
      <c r="F138" s="5">
        <f>IFERROR(__xludf.DUMMYFUNCTION("IF(D138="""",0,COUNTA(SPLIT(D138,"".!?”"")))"),38.0)</f>
        <v>38</v>
      </c>
      <c r="G138" s="5">
        <f>E138/F138</f>
        <v>9.368421053</v>
      </c>
      <c r="H138" s="13">
        <v>76.7</v>
      </c>
      <c r="I138" s="13">
        <v>4.9</v>
      </c>
      <c r="J138" s="5">
        <v>1.0</v>
      </c>
      <c r="K138" s="15" t="s">
        <v>695</v>
      </c>
      <c r="L138" s="15" t="s">
        <v>696</v>
      </c>
      <c r="M138" s="15" t="s">
        <v>697</v>
      </c>
      <c r="N138" s="15" t="s">
        <v>698</v>
      </c>
      <c r="O138" s="15" t="s">
        <v>699</v>
      </c>
      <c r="P138" s="13">
        <v>3.0</v>
      </c>
    </row>
    <row r="139">
      <c r="J139" s="5">
        <v>2.0</v>
      </c>
      <c r="K139" s="15" t="s">
        <v>700</v>
      </c>
      <c r="L139" s="15" t="s">
        <v>701</v>
      </c>
      <c r="M139" s="15" t="s">
        <v>702</v>
      </c>
      <c r="N139" s="15" t="s">
        <v>703</v>
      </c>
      <c r="O139" s="15" t="s">
        <v>704</v>
      </c>
      <c r="P139" s="13">
        <v>1.0</v>
      </c>
    </row>
    <row r="140">
      <c r="J140" s="5">
        <v>3.0</v>
      </c>
      <c r="K140" s="15" t="s">
        <v>705</v>
      </c>
      <c r="L140" s="15" t="s">
        <v>706</v>
      </c>
      <c r="M140" s="15" t="s">
        <v>707</v>
      </c>
      <c r="N140" s="15" t="s">
        <v>708</v>
      </c>
      <c r="O140" s="15" t="s">
        <v>709</v>
      </c>
      <c r="P140" s="13">
        <v>4.0</v>
      </c>
    </row>
    <row r="141">
      <c r="J141" s="5">
        <v>4.0</v>
      </c>
      <c r="K141" s="15" t="s">
        <v>710</v>
      </c>
      <c r="L141" s="15" t="s">
        <v>711</v>
      </c>
      <c r="M141" s="15" t="s">
        <v>712</v>
      </c>
      <c r="N141" s="15" t="s">
        <v>713</v>
      </c>
      <c r="O141" s="15" t="s">
        <v>714</v>
      </c>
      <c r="P141" s="13">
        <v>3.0</v>
      </c>
    </row>
    <row r="142">
      <c r="J142" s="5">
        <v>5.0</v>
      </c>
      <c r="K142" s="15" t="s">
        <v>715</v>
      </c>
      <c r="L142" s="15" t="s">
        <v>716</v>
      </c>
      <c r="M142" s="15" t="s">
        <v>717</v>
      </c>
      <c r="N142" s="15" t="s">
        <v>718</v>
      </c>
      <c r="O142" s="15" t="s">
        <v>719</v>
      </c>
      <c r="P142" s="13">
        <v>4.0</v>
      </c>
    </row>
    <row r="143">
      <c r="J143" s="5">
        <v>6.0</v>
      </c>
      <c r="K143" s="15" t="s">
        <v>720</v>
      </c>
      <c r="L143" s="15" t="s">
        <v>721</v>
      </c>
      <c r="M143" s="15" t="s">
        <v>722</v>
      </c>
      <c r="N143" s="15" t="s">
        <v>723</v>
      </c>
      <c r="O143" s="15" t="s">
        <v>724</v>
      </c>
      <c r="P143" s="13">
        <v>2.0</v>
      </c>
    </row>
    <row r="144">
      <c r="J144" s="5">
        <v>7.0</v>
      </c>
      <c r="K144" s="15" t="s">
        <v>725</v>
      </c>
      <c r="L144" s="15" t="s">
        <v>726</v>
      </c>
      <c r="M144" s="15" t="s">
        <v>727</v>
      </c>
      <c r="N144" s="15" t="s">
        <v>728</v>
      </c>
      <c r="O144" s="15" t="s">
        <v>729</v>
      </c>
      <c r="P144" s="13">
        <v>1.0</v>
      </c>
    </row>
    <row r="145">
      <c r="J145" s="5">
        <v>8.0</v>
      </c>
      <c r="K145" s="15" t="s">
        <v>730</v>
      </c>
      <c r="L145" s="15">
        <v>300.0</v>
      </c>
      <c r="M145" s="17">
        <v>1000.0</v>
      </c>
      <c r="N145" s="17">
        <v>3000.0</v>
      </c>
      <c r="O145" s="17">
        <v>10000.0</v>
      </c>
      <c r="P145" s="13">
        <v>3.0</v>
      </c>
    </row>
    <row r="146">
      <c r="A146" s="7" t="s">
        <v>16</v>
      </c>
      <c r="B146" s="8">
        <v>7.0</v>
      </c>
      <c r="C146" s="9">
        <v>19.0</v>
      </c>
      <c r="D146" s="10" t="s">
        <v>731</v>
      </c>
      <c r="E146" s="8">
        <f>IFERROR(__xludf.DUMMYFUNCTION("IF(D146="""",0,COUNTA(SPLIT(D146,"" "")))"),375.0)</f>
        <v>375</v>
      </c>
      <c r="F146" s="8">
        <f>IFERROR(__xludf.DUMMYFUNCTION("IF(D146="""",0,COUNTA(SPLIT(D146,"".!?”"")))"),34.0)</f>
        <v>34</v>
      </c>
      <c r="G146" s="8">
        <f>E146/F146</f>
        <v>11.02941176</v>
      </c>
      <c r="H146" s="9">
        <v>60.2</v>
      </c>
      <c r="I146" s="9">
        <v>7.7</v>
      </c>
      <c r="J146" s="8">
        <v>1.0</v>
      </c>
      <c r="K146" s="11" t="s">
        <v>732</v>
      </c>
      <c r="L146" s="11" t="s">
        <v>733</v>
      </c>
      <c r="M146" s="11" t="s">
        <v>734</v>
      </c>
      <c r="N146" s="11" t="s">
        <v>735</v>
      </c>
      <c r="O146" s="11" t="s">
        <v>736</v>
      </c>
      <c r="P146" s="9">
        <v>3.0</v>
      </c>
    </row>
    <row r="147">
      <c r="J147" s="8">
        <v>2.0</v>
      </c>
      <c r="K147" s="11" t="s">
        <v>737</v>
      </c>
      <c r="L147" s="11" t="s">
        <v>738</v>
      </c>
      <c r="M147" s="11" t="s">
        <v>739</v>
      </c>
      <c r="N147" s="11" t="s">
        <v>740</v>
      </c>
      <c r="O147" s="11" t="s">
        <v>741</v>
      </c>
      <c r="P147" s="9">
        <v>2.0</v>
      </c>
    </row>
    <row r="148">
      <c r="J148" s="8">
        <v>3.0</v>
      </c>
      <c r="K148" s="11" t="s">
        <v>742</v>
      </c>
      <c r="L148" s="11" t="s">
        <v>743</v>
      </c>
      <c r="M148" s="11" t="s">
        <v>744</v>
      </c>
      <c r="N148" s="11" t="s">
        <v>745</v>
      </c>
      <c r="O148" s="11" t="s">
        <v>746</v>
      </c>
      <c r="P148" s="9">
        <v>3.0</v>
      </c>
    </row>
    <row r="149">
      <c r="J149" s="8">
        <v>4.0</v>
      </c>
      <c r="K149" s="11" t="s">
        <v>747</v>
      </c>
      <c r="L149" s="11" t="s">
        <v>748</v>
      </c>
      <c r="M149" s="11" t="s">
        <v>315</v>
      </c>
      <c r="N149" s="11" t="s">
        <v>749</v>
      </c>
      <c r="O149" s="11" t="s">
        <v>63</v>
      </c>
      <c r="P149" s="9">
        <v>3.0</v>
      </c>
    </row>
    <row r="150">
      <c r="J150" s="8">
        <v>5.0</v>
      </c>
      <c r="K150" s="11" t="s">
        <v>750</v>
      </c>
      <c r="L150" s="11" t="s">
        <v>751</v>
      </c>
      <c r="M150" s="11" t="s">
        <v>752</v>
      </c>
      <c r="N150" s="11" t="s">
        <v>753</v>
      </c>
      <c r="O150" s="11" t="s">
        <v>754</v>
      </c>
      <c r="P150" s="9">
        <v>3.0</v>
      </c>
    </row>
    <row r="151">
      <c r="J151" s="8">
        <v>6.0</v>
      </c>
      <c r="K151" s="11" t="s">
        <v>755</v>
      </c>
      <c r="L151" s="11" t="s">
        <v>749</v>
      </c>
      <c r="M151" s="11" t="s">
        <v>756</v>
      </c>
      <c r="N151" s="11" t="s">
        <v>63</v>
      </c>
      <c r="O151" s="11" t="s">
        <v>757</v>
      </c>
      <c r="P151" s="9">
        <v>2.0</v>
      </c>
    </row>
    <row r="152">
      <c r="J152" s="8">
        <v>7.0</v>
      </c>
      <c r="K152" s="11" t="s">
        <v>758</v>
      </c>
      <c r="L152" s="11" t="s">
        <v>759</v>
      </c>
      <c r="M152" s="11" t="s">
        <v>760</v>
      </c>
      <c r="N152" s="11" t="s">
        <v>761</v>
      </c>
      <c r="O152" s="11" t="s">
        <v>762</v>
      </c>
      <c r="P152" s="9">
        <v>1.0</v>
      </c>
    </row>
    <row r="153">
      <c r="J153" s="8">
        <v>8.0</v>
      </c>
      <c r="K153" s="11" t="s">
        <v>763</v>
      </c>
      <c r="L153" s="11" t="s">
        <v>764</v>
      </c>
      <c r="M153" s="11" t="s">
        <v>765</v>
      </c>
      <c r="N153" s="11" t="s">
        <v>766</v>
      </c>
      <c r="O153" s="11" t="s">
        <v>767</v>
      </c>
      <c r="P153" s="9">
        <v>4.0</v>
      </c>
    </row>
    <row r="154">
      <c r="A154" s="7" t="s">
        <v>16</v>
      </c>
      <c r="B154" s="8">
        <v>7.0</v>
      </c>
      <c r="C154" s="9">
        <v>20.0</v>
      </c>
      <c r="D154" s="10" t="s">
        <v>768</v>
      </c>
      <c r="E154" s="8">
        <f>IFERROR(__xludf.DUMMYFUNCTION("IF(D154="""",0,COUNTA(SPLIT(D154,"" "")))"),349.0)</f>
        <v>349</v>
      </c>
      <c r="F154" s="8">
        <f>IFERROR(__xludf.DUMMYFUNCTION("IF(D154="""",0,COUNTA(SPLIT(D154,"".!?”"")))"),35.0)</f>
        <v>35</v>
      </c>
      <c r="G154" s="8">
        <f>E154/F154</f>
        <v>9.971428571</v>
      </c>
      <c r="H154" s="9">
        <v>70.5</v>
      </c>
      <c r="I154" s="9">
        <v>5.9</v>
      </c>
      <c r="J154" s="8">
        <v>1.0</v>
      </c>
      <c r="K154" s="11" t="s">
        <v>769</v>
      </c>
      <c r="L154" s="11" t="s">
        <v>770</v>
      </c>
      <c r="M154" s="11" t="s">
        <v>771</v>
      </c>
      <c r="N154" s="11" t="s">
        <v>772</v>
      </c>
      <c r="O154" s="11" t="s">
        <v>773</v>
      </c>
      <c r="P154" s="9">
        <v>1.0</v>
      </c>
    </row>
    <row r="155">
      <c r="J155" s="8">
        <v>2.0</v>
      </c>
      <c r="K155" s="11" t="s">
        <v>774</v>
      </c>
      <c r="L155" s="11" t="s">
        <v>775</v>
      </c>
      <c r="M155" s="11" t="s">
        <v>776</v>
      </c>
      <c r="N155" s="11" t="s">
        <v>777</v>
      </c>
      <c r="O155" s="11" t="s">
        <v>778</v>
      </c>
      <c r="P155" s="9">
        <v>3.0</v>
      </c>
    </row>
    <row r="156">
      <c r="J156" s="8">
        <v>3.0</v>
      </c>
      <c r="K156" s="11" t="s">
        <v>779</v>
      </c>
      <c r="L156" s="11" t="s">
        <v>780</v>
      </c>
      <c r="M156" s="11" t="s">
        <v>781</v>
      </c>
      <c r="N156" s="11" t="s">
        <v>782</v>
      </c>
      <c r="O156" s="11" t="s">
        <v>783</v>
      </c>
      <c r="P156" s="9">
        <v>4.0</v>
      </c>
    </row>
    <row r="157">
      <c r="J157" s="8">
        <v>4.0</v>
      </c>
      <c r="K157" s="11" t="s">
        <v>784</v>
      </c>
      <c r="L157" s="11" t="s">
        <v>785</v>
      </c>
      <c r="M157" s="11" t="s">
        <v>786</v>
      </c>
      <c r="N157" s="11" t="s">
        <v>787</v>
      </c>
      <c r="O157" s="11" t="s">
        <v>788</v>
      </c>
      <c r="P157" s="9">
        <v>3.0</v>
      </c>
    </row>
    <row r="158">
      <c r="J158" s="8">
        <v>5.0</v>
      </c>
      <c r="K158" s="11" t="s">
        <v>789</v>
      </c>
      <c r="L158" s="11" t="s">
        <v>790</v>
      </c>
      <c r="M158" s="11" t="s">
        <v>791</v>
      </c>
      <c r="N158" s="11" t="s">
        <v>792</v>
      </c>
      <c r="O158" s="11" t="s">
        <v>793</v>
      </c>
      <c r="P158" s="9">
        <v>3.0</v>
      </c>
    </row>
    <row r="159">
      <c r="J159" s="8">
        <v>6.0</v>
      </c>
      <c r="K159" s="11" t="s">
        <v>794</v>
      </c>
      <c r="L159" s="11" t="s">
        <v>795</v>
      </c>
      <c r="M159" s="11" t="s">
        <v>796</v>
      </c>
      <c r="N159" s="11" t="s">
        <v>797</v>
      </c>
      <c r="O159" s="11" t="s">
        <v>798</v>
      </c>
      <c r="P159" s="9">
        <v>1.0</v>
      </c>
    </row>
    <row r="160">
      <c r="J160" s="8">
        <v>7.0</v>
      </c>
      <c r="K160" s="11" t="s">
        <v>799</v>
      </c>
      <c r="L160" s="11" t="s">
        <v>800</v>
      </c>
      <c r="M160" s="11" t="s">
        <v>801</v>
      </c>
      <c r="N160" s="11" t="s">
        <v>802</v>
      </c>
      <c r="O160" s="11" t="s">
        <v>803</v>
      </c>
      <c r="P160" s="9">
        <v>3.0</v>
      </c>
    </row>
    <row r="161">
      <c r="J161" s="8">
        <v>8.0</v>
      </c>
      <c r="K161" s="11" t="s">
        <v>804</v>
      </c>
      <c r="L161" s="11" t="s">
        <v>805</v>
      </c>
      <c r="M161" s="11" t="s">
        <v>806</v>
      </c>
      <c r="N161" s="11" t="s">
        <v>807</v>
      </c>
      <c r="O161" s="11" t="s">
        <v>808</v>
      </c>
      <c r="P161" s="9">
        <v>2.0</v>
      </c>
    </row>
  </sheetData>
  <mergeCells count="180">
    <mergeCell ref="H26:H33"/>
    <mergeCell ref="I26:I33"/>
    <mergeCell ref="A26:A33"/>
    <mergeCell ref="B26:B33"/>
    <mergeCell ref="C26:C33"/>
    <mergeCell ref="D26:D33"/>
    <mergeCell ref="E26:E33"/>
    <mergeCell ref="F26:F33"/>
    <mergeCell ref="G26:G33"/>
    <mergeCell ref="H34:H41"/>
    <mergeCell ref="I34:I41"/>
    <mergeCell ref="A34:A41"/>
    <mergeCell ref="B34:B41"/>
    <mergeCell ref="C34:C41"/>
    <mergeCell ref="D34:D41"/>
    <mergeCell ref="E34:E41"/>
    <mergeCell ref="F34:F41"/>
    <mergeCell ref="G34:G41"/>
    <mergeCell ref="H42:H49"/>
    <mergeCell ref="I42:I49"/>
    <mergeCell ref="A42:A49"/>
    <mergeCell ref="B42:B49"/>
    <mergeCell ref="C42:C49"/>
    <mergeCell ref="D42:D49"/>
    <mergeCell ref="E42:E49"/>
    <mergeCell ref="F42:F49"/>
    <mergeCell ref="G42:G49"/>
    <mergeCell ref="H50:H57"/>
    <mergeCell ref="I50:I57"/>
    <mergeCell ref="A50:A57"/>
    <mergeCell ref="B50:B57"/>
    <mergeCell ref="C50:C57"/>
    <mergeCell ref="D50:D57"/>
    <mergeCell ref="E50:E57"/>
    <mergeCell ref="F50:F57"/>
    <mergeCell ref="G50:G57"/>
    <mergeCell ref="H58:H65"/>
    <mergeCell ref="I58:I65"/>
    <mergeCell ref="A58:A65"/>
    <mergeCell ref="B58:B65"/>
    <mergeCell ref="C58:C65"/>
    <mergeCell ref="D58:D65"/>
    <mergeCell ref="E58:E65"/>
    <mergeCell ref="F58:F65"/>
    <mergeCell ref="G58:G65"/>
    <mergeCell ref="H66:H73"/>
    <mergeCell ref="I66:I73"/>
    <mergeCell ref="A66:A73"/>
    <mergeCell ref="B66:B73"/>
    <mergeCell ref="C66:C73"/>
    <mergeCell ref="D66:D73"/>
    <mergeCell ref="E66:E73"/>
    <mergeCell ref="F66:F73"/>
    <mergeCell ref="G66:G73"/>
    <mergeCell ref="H74:H81"/>
    <mergeCell ref="I74:I81"/>
    <mergeCell ref="A74:A81"/>
    <mergeCell ref="B74:B81"/>
    <mergeCell ref="C74:C81"/>
    <mergeCell ref="D74:D81"/>
    <mergeCell ref="E74:E81"/>
    <mergeCell ref="F74:F81"/>
    <mergeCell ref="G74:G81"/>
    <mergeCell ref="H138:H145"/>
    <mergeCell ref="I138:I145"/>
    <mergeCell ref="A138:A145"/>
    <mergeCell ref="B138:B145"/>
    <mergeCell ref="C138:C145"/>
    <mergeCell ref="D138:D145"/>
    <mergeCell ref="E138:E145"/>
    <mergeCell ref="F138:F145"/>
    <mergeCell ref="G138:G145"/>
    <mergeCell ref="H146:H153"/>
    <mergeCell ref="I146:I153"/>
    <mergeCell ref="A146:A153"/>
    <mergeCell ref="B146:B153"/>
    <mergeCell ref="C146:C153"/>
    <mergeCell ref="D146:D153"/>
    <mergeCell ref="E146:E153"/>
    <mergeCell ref="F146:F153"/>
    <mergeCell ref="G146:G153"/>
    <mergeCell ref="H2:H9"/>
    <mergeCell ref="I2:I9"/>
    <mergeCell ref="A2:A9"/>
    <mergeCell ref="B2:B9"/>
    <mergeCell ref="C2:C9"/>
    <mergeCell ref="D2:D9"/>
    <mergeCell ref="E2:E9"/>
    <mergeCell ref="F2:F9"/>
    <mergeCell ref="G2:G9"/>
    <mergeCell ref="H10:H17"/>
    <mergeCell ref="I10:I17"/>
    <mergeCell ref="A10:A17"/>
    <mergeCell ref="B10:B17"/>
    <mergeCell ref="C10:C17"/>
    <mergeCell ref="D10:D17"/>
    <mergeCell ref="E10:E17"/>
    <mergeCell ref="F10:F17"/>
    <mergeCell ref="G10:G17"/>
    <mergeCell ref="H18:H25"/>
    <mergeCell ref="I18:I25"/>
    <mergeCell ref="A18:A25"/>
    <mergeCell ref="B18:B25"/>
    <mergeCell ref="C18:C25"/>
    <mergeCell ref="D18:D25"/>
    <mergeCell ref="E18:E25"/>
    <mergeCell ref="F18:F25"/>
    <mergeCell ref="G18:G25"/>
    <mergeCell ref="H154:H161"/>
    <mergeCell ref="I154:I161"/>
    <mergeCell ref="A154:A161"/>
    <mergeCell ref="B154:B161"/>
    <mergeCell ref="C154:C161"/>
    <mergeCell ref="D154:D161"/>
    <mergeCell ref="E154:E161"/>
    <mergeCell ref="F154:F161"/>
    <mergeCell ref="G154:G161"/>
    <mergeCell ref="H82:H89"/>
    <mergeCell ref="I82:I89"/>
    <mergeCell ref="A82:A89"/>
    <mergeCell ref="B82:B89"/>
    <mergeCell ref="C82:C89"/>
    <mergeCell ref="D82:D89"/>
    <mergeCell ref="E82:E89"/>
    <mergeCell ref="F82:F89"/>
    <mergeCell ref="G82:G89"/>
    <mergeCell ref="H90:H97"/>
    <mergeCell ref="I90:I97"/>
    <mergeCell ref="A90:A97"/>
    <mergeCell ref="B90:B97"/>
    <mergeCell ref="C90:C97"/>
    <mergeCell ref="D90:D97"/>
    <mergeCell ref="E90:E97"/>
    <mergeCell ref="F90:F97"/>
    <mergeCell ref="G90:G97"/>
    <mergeCell ref="H98:H105"/>
    <mergeCell ref="I98:I105"/>
    <mergeCell ref="A98:A105"/>
    <mergeCell ref="B98:B105"/>
    <mergeCell ref="C98:C105"/>
    <mergeCell ref="D98:D105"/>
    <mergeCell ref="E98:E105"/>
    <mergeCell ref="F98:F105"/>
    <mergeCell ref="G98:G105"/>
    <mergeCell ref="H106:H113"/>
    <mergeCell ref="I106:I113"/>
    <mergeCell ref="A106:A113"/>
    <mergeCell ref="B106:B113"/>
    <mergeCell ref="C106:C113"/>
    <mergeCell ref="D106:D113"/>
    <mergeCell ref="E106:E113"/>
    <mergeCell ref="F106:F113"/>
    <mergeCell ref="G106:G113"/>
    <mergeCell ref="H114:H121"/>
    <mergeCell ref="I114:I121"/>
    <mergeCell ref="A114:A121"/>
    <mergeCell ref="B114:B121"/>
    <mergeCell ref="C114:C121"/>
    <mergeCell ref="D114:D121"/>
    <mergeCell ref="E114:E121"/>
    <mergeCell ref="F114:F121"/>
    <mergeCell ref="G114:G121"/>
    <mergeCell ref="H122:H129"/>
    <mergeCell ref="I122:I129"/>
    <mergeCell ref="A122:A129"/>
    <mergeCell ref="B122:B129"/>
    <mergeCell ref="C122:C129"/>
    <mergeCell ref="D122:D129"/>
    <mergeCell ref="E122:E129"/>
    <mergeCell ref="F122:F129"/>
    <mergeCell ref="G122:G129"/>
    <mergeCell ref="H130:H137"/>
    <mergeCell ref="I130:I137"/>
    <mergeCell ref="A130:A137"/>
    <mergeCell ref="B130:B137"/>
    <mergeCell ref="C130:C137"/>
    <mergeCell ref="D130:D137"/>
    <mergeCell ref="E130:E137"/>
    <mergeCell ref="F130:F137"/>
    <mergeCell ref="G130:G137"/>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809</v>
      </c>
    </row>
    <row r="2">
      <c r="A2" s="18" t="s">
        <v>810</v>
      </c>
      <c r="B2" s="19" t="s">
        <v>811</v>
      </c>
    </row>
    <row r="3">
      <c r="A3" s="20"/>
      <c r="B3" s="20" t="s">
        <v>812</v>
      </c>
    </row>
    <row r="4">
      <c r="B4" s="20" t="s">
        <v>813</v>
      </c>
    </row>
    <row r="5">
      <c r="A5" s="20" t="s">
        <v>814</v>
      </c>
    </row>
    <row r="17">
      <c r="A17" s="20" t="s">
        <v>815</v>
      </c>
    </row>
    <row r="28">
      <c r="A28" s="20" t="s">
        <v>816</v>
      </c>
    </row>
  </sheetData>
  <hyperlinks>
    <hyperlink r:id="rId1" ref="B2"/>
  </hyperlinks>
  <drawing r:id="rId2"/>
</worksheet>
</file>