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E698B4B-1F9A-4A82-B759-7D685415BA70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1" l="1"/>
  <c r="L17" i="1"/>
  <c r="J2" i="1"/>
  <c r="K2" i="1" s="1" a="1"/>
  <c r="K2" i="1" s="1"/>
  <c r="J3" i="1"/>
  <c r="L3" i="1" s="1"/>
  <c r="J4" i="1"/>
  <c r="L4" i="1" s="1"/>
  <c r="J5" i="1"/>
  <c r="J6" i="1"/>
  <c r="J7" i="1"/>
  <c r="K7" i="1" s="1" a="1"/>
  <c r="K7" i="1" s="1"/>
  <c r="J8" i="1"/>
  <c r="K8" i="1" s="1" a="1"/>
  <c r="K8" i="1" s="1"/>
  <c r="J9" i="1"/>
  <c r="K9" i="1" s="1" a="1"/>
  <c r="K9" i="1" s="1"/>
  <c r="J10" i="1"/>
  <c r="K10" i="1" s="1" a="1"/>
  <c r="K10" i="1" s="1"/>
  <c r="D17" i="1"/>
  <c r="C17" i="1"/>
  <c r="L10" i="1"/>
  <c r="L8" i="1"/>
  <c r="L7" i="1"/>
  <c r="L6" i="1"/>
  <c r="L5" i="1"/>
  <c r="K6" i="1" a="1"/>
  <c r="K6" i="1" s="1"/>
  <c r="K5" i="1" a="1"/>
  <c r="K5" i="1" s="1"/>
  <c r="K4" i="1" a="1"/>
  <c r="K4" i="1" s="1"/>
  <c r="H4" i="1"/>
  <c r="H15" i="1"/>
  <c r="J15" i="1" s="1"/>
  <c r="H14" i="1"/>
  <c r="J14" i="1" s="1"/>
  <c r="H13" i="1"/>
  <c r="J13" i="1" s="1"/>
  <c r="H12" i="1"/>
  <c r="J12" i="1" s="1"/>
  <c r="H11" i="1"/>
  <c r="J11" i="1" s="1"/>
  <c r="H10" i="1"/>
  <c r="H9" i="1"/>
  <c r="H8" i="1"/>
  <c r="H7" i="1"/>
  <c r="H6" i="1"/>
  <c r="H5" i="1"/>
  <c r="H3" i="1"/>
  <c r="H2" i="1"/>
  <c r="H17" i="1" s="1"/>
  <c r="K11" i="1" l="1" a="1"/>
  <c r="K11" i="1" s="1"/>
  <c r="L11" i="1"/>
  <c r="K12" i="1" a="1"/>
  <c r="K12" i="1" s="1"/>
  <c r="L12" i="1"/>
  <c r="K13" i="1" a="1"/>
  <c r="K13" i="1" s="1"/>
  <c r="L13" i="1"/>
  <c r="K14" i="1" a="1"/>
  <c r="K14" i="1" s="1"/>
  <c r="L14" i="1"/>
  <c r="K15" i="1" a="1"/>
  <c r="K15" i="1" s="1"/>
  <c r="L15" i="1"/>
  <c r="L9" i="1"/>
  <c r="J17" i="1"/>
  <c r="L2" i="1"/>
  <c r="K3" i="1" a="1"/>
  <c r="K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<sst xmlns="http://schemas.openxmlformats.org/spreadsheetml/2006/main" count="34" uniqueCount="34">
  <si>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</si>
  <si>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</si>
  <si>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</si>
  <si>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</si>
  <si>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</si>
  <si>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</si>
  <si>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</si>
  <si>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</si>
  <si>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</si>
  <si>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</si>
  <si>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</si>
  <si>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</si>
  <si>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</si>
  <si>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</si>
  <si>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</si>
  <si>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</si>
  <si>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</si>
  <si>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</si>
  <si>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</si>
  <si>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</si>
  <si>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</si>
  <si>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</si>
  <si>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</si>
  <si>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</si>
  <si>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</si>
  <si>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</si>
  <si>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</si>
  <si>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</si>
  <si>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</si>
  <si>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</si>
  <si>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</si>
  <si>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</si>
  <si>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FAIL</t>
    <phoneticPr fontId="2" type="noConversion"/>
  </si>
  <si>
    <t>PASS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</si>
</sst>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  <font>
      <sz val="12"/>
      <color rgb="FFFF0000"/>
      <name val="新細明體"/>
      <family val="2"/>
      <charset val="136"/>
      <scheme val="minor"/>
    </font>
    <font>
      <sz val="12"/>
      <color rgb="FF00B05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F7-4527-854B-0E71674B1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4183663"/>
        <c:axId val="1082827519"/>
      </c:barChart>
      <c:catAx>
        <c:axId val="1464183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82827519"/>
        <c:crosses val="autoZero"/>
        <c:auto val="1"/>
        <c:lblAlgn val="ctr"/>
        <c:lblOffset val="100"/>
        <c:noMultiLvlLbl val="0"/>
      </c:catAx>
      <c:valAx>
        <c:axId val="108282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64183663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EE4-4540-9791-CB822E8DE48E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EE4-4540-9791-CB822E8DE48E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工作表1!$K$17:$K$18</c:f>
              <c:strCache>
                <c:ptCount val="2"/>
                <c:pt idx="0">
                  <c:v>FAIL</c:v>
                </c:pt>
                <c:pt idx="1">
                  <c:v>PASS</c:v>
                </c:pt>
              </c:strCache>
            </c:strRef>
          </c:cat>
          <c:val>
            <c:numRef>
              <c:f>工作表1!$L$17:$L$18</c:f>
              <c:numCache>
                <c:formatCode>General</c:formatCode>
                <c:ptCount val="2"/>
                <c:pt idx="0">
                  <c:v>2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E4-4540-9791-CB822E8DE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224790</xdr:colOff>
      <xdr:row>24</xdr:row>
      <xdr:rowOff>60960</xdr:rowOff>
    </xdr:from>
    <xdr:to>
      <xdr:col>9</xdr:col>
      <xdr:colOff>1078230</xdr:colOff>
      <xdr:row>37</xdr:row>
      <xdr:rowOff>129540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1007A7BA-B0C6-F32E-81F9-ECF5083B92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1657350</xdr:colOff>
      <xdr:row>17</xdr:row>
      <xdr:rowOff>190500</xdr:rowOff>
    </xdr:from>
    <xdr:to>
      <xdr:col>16</xdr:col>
      <xdr:colOff>552450</xdr:colOff>
      <xdr:row>31</xdr:row>
      <xdr:rowOff>53340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AFD3452A-A078-F52E-AC20-147A37798B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P24"/>
  <sheetViews>
    <sheetView tabSelected="1" topLeftCell="A16" zoomScaleNormal="100" workbookViewId="0">
      <selection activeCell="H15" sqref="H15"/>
    </sheetView>
  </sheetViews>
  <sheetFormatPr defaultRowHeight="16.2"/>
  <cols>
    <col min="3" max="4" width="13" bestFit="1" customWidth="1"/>
    <col min="8" max="8" width="18.6640625" bestFit="1" customWidth="1"/>
    <col min="10" max="10" width="16.109375" bestFit="1" customWidth="1"/>
    <col min="11" max="11" width="24.21875" customWidth="1"/>
    <col min="12" max="12" width="23" customWidth="1"/>
  </cols>
  <sheetData>
    <row r="1" spans="1:1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  <c r="M1" s="1"/>
    </row>
    <row r="2" spans="1:16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5">
        <f>SUM(C2:G2)*0.1+I2*0.5</f>
        <v>91.7</v>
      </c>
      <c r="K2" s="5" t="str" cm="1">
        <f t="array" ref="K2">_xlfn.IFS(90&lt;=J2,"A",80&lt;=J2,"B",70&lt;=J2,"C",60&lt;=J2,"D",59&gt;=J2,"F")</f>
        <v>A</v>
      </c>
      <c r="L2" s="7" t="str">
        <f>IF(60&lt;=J2,"PASS","FAIL")</f>
        <v>PASS</v>
      </c>
      <c r="M2" s="1"/>
      <c r="P2" s="7"/>
    </row>
    <row r="3" spans="1:16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>AVERAGE(C3:G3)</f>
        <v>86</v>
      </c>
      <c r="I3" s="1">
        <v>94</v>
      </c>
      <c r="J3" s="5">
        <f>SUM(C3:G3)*0.1+I3*0.5</f>
        <v>90</v>
      </c>
      <c r="K3" s="5" t="str" cm="1">
        <f t="array" ref="K3">_xlfn.IFS(90&lt;=J3,"A",80&lt;=J3,"B",70&lt;=J3,"C",60&lt;=J3,"D",59&gt;=J3,"F")</f>
        <v>A</v>
      </c>
      <c r="L3" s="7" t="str">
        <f>IF(60&lt;=J3,"PASS","FAIL")</f>
        <v>PASS</v>
      </c>
      <c r="M3" s="1"/>
      <c r="P3" s="7"/>
    </row>
    <row r="4" spans="1:16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>AVERAGE(C4:G4)</f>
        <v>82.4</v>
      </c>
      <c r="I4" s="1">
        <v>80</v>
      </c>
      <c r="J4" s="5">
        <f>SUM(C4:G4)*0.1+I4*0.5</f>
        <v>81.2</v>
      </c>
      <c r="K4" s="5" t="str" cm="1">
        <f t="array" ref="K4">_xlfn.IFS(90&lt;=J4,"A",80&lt;=J4,"B",70&lt;=J4,"C",60&lt;=J4,"D",59&gt;=J4,"F")</f>
        <v>B</v>
      </c>
      <c r="L4" s="7" t="str">
        <f>IF(60&lt;=J4,"PASS","FAIL")</f>
        <v>PASS</v>
      </c>
      <c r="M4" s="1"/>
      <c r="P4" s="7"/>
    </row>
    <row r="5" spans="1:16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>AVERAGE(C5:G5)</f>
        <v>81.599999999999994</v>
      </c>
      <c r="I5" s="1">
        <v>80</v>
      </c>
      <c r="J5" s="5">
        <f>SUM(C5:G5)*0.1+I5*0.5</f>
        <v>80.800000000000011</v>
      </c>
      <c r="K5" s="5" t="str" cm="1">
        <f t="array" ref="K5">_xlfn.IFS(90&lt;=J5,"A",80&lt;=J5,"B",70&lt;=J5,"C",60&lt;=J5,"D",59&gt;=J5,"F")</f>
        <v>B</v>
      </c>
      <c r="L5" s="7" t="str">
        <f>IF(60&lt;=J5,"PASS","FAIL")</f>
        <v>PASS</v>
      </c>
      <c r="M5" s="1"/>
      <c r="P5" s="7"/>
    </row>
    <row r="6" spans="1:16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>AVERAGE(C6:G6)</f>
        <v>81.400000000000006</v>
      </c>
      <c r="I6" s="1">
        <v>88</v>
      </c>
      <c r="J6" s="5">
        <f>SUM(C6:G6)*0.1+I6*0.5</f>
        <v>84.7</v>
      </c>
      <c r="K6" s="5" t="str" cm="1">
        <f t="array" ref="K6">_xlfn.IFS(90&lt;=J6,"A",80&lt;=J6,"B",70&lt;=J6,"C",60&lt;=J6,"D",59&gt;=J6,"F")</f>
        <v>B</v>
      </c>
      <c r="L6" s="7" t="str">
        <f>IF(60&lt;=J6,"PASS","FAIL")</f>
        <v>PASS</v>
      </c>
      <c r="M6" s="1"/>
      <c r="P6" s="7"/>
    </row>
    <row r="7" spans="1:16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>AVERAGE(C7:G7)</f>
        <v>80.599999999999994</v>
      </c>
      <c r="I7" s="1">
        <v>81</v>
      </c>
      <c r="J7" s="5">
        <f>SUM(C7:G7)*0.1+I7*0.5</f>
        <v>80.800000000000011</v>
      </c>
      <c r="K7" s="5" t="str" cm="1">
        <f t="array" ref="K7">_xlfn.IFS(90&lt;=J7,"A",80&lt;=J7,"B",70&lt;=J7,"C",60&lt;=J7,"D",59&gt;=J7,"F")</f>
        <v>B</v>
      </c>
      <c r="L7" s="7" t="str">
        <f>IF(60&lt;=J7,"PASS","FAIL")</f>
        <v>PASS</v>
      </c>
      <c r="M7" s="1"/>
      <c r="P7" s="7"/>
    </row>
    <row r="8" spans="1:16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>AVERAGE(C8:G8)</f>
        <v>78.8</v>
      </c>
      <c r="I8" s="1">
        <v>77</v>
      </c>
      <c r="J8" s="5">
        <f>SUM(C8:G8)*0.1+I8*0.5</f>
        <v>77.900000000000006</v>
      </c>
      <c r="K8" s="5" t="str" cm="1">
        <f t="array" ref="K8">_xlfn.IFS(90&lt;=J8,"A",80&lt;=J8,"B",70&lt;=J8,"C",60&lt;=J8,"D",59&gt;=J8,"F")</f>
        <v>C</v>
      </c>
      <c r="L8" s="7" t="str">
        <f>IF(60&lt;=J8,"PASS","FAIL")</f>
        <v>PASS</v>
      </c>
      <c r="M8" s="1"/>
      <c r="P8" s="7"/>
    </row>
    <row r="9" spans="1:16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>AVERAGE(C9:G9)</f>
        <v>75.400000000000006</v>
      </c>
      <c r="I9" s="1">
        <v>73</v>
      </c>
      <c r="J9" s="5">
        <f>H9*0.5+I9*0.5</f>
        <v>74.2</v>
      </c>
      <c r="K9" s="5" t="str" cm="1">
        <f t="array" ref="K9">_xlfn.IFS(90&lt;=J9,"A",80&lt;=J9,"B",70&lt;=J9,"C",60&lt;=J9,"D",59&gt;=J9,"F")</f>
        <v>C</v>
      </c>
      <c r="L9" s="7" t="str">
        <f>IF(60&lt;=J9,"PASS","FAIL")</f>
        <v>PASS</v>
      </c>
      <c r="M9" s="1"/>
      <c r="P9" s="7"/>
    </row>
    <row r="10" spans="1:16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>AVERAGE(C10:G10)</f>
        <v>73.400000000000006</v>
      </c>
      <c r="I10" s="1">
        <v>77</v>
      </c>
      <c r="J10" s="5">
        <f>(H10+I10)*0.5</f>
        <v>75.2</v>
      </c>
      <c r="K10" s="5" t="str" cm="1">
        <f t="array" ref="K10">_xlfn.IFS(90&lt;=J10,"A",80&lt;=J10,"B",70&lt;=J10,"C",60&lt;=J10,"D",59&gt;=J10,"F")</f>
        <v>C</v>
      </c>
      <c r="L10" s="7" t="str">
        <f>IF(60&lt;=103,"PASS","FAIL")</f>
        <v>PASS</v>
      </c>
      <c r="M10" s="1"/>
      <c r="P10" s="7"/>
    </row>
    <row r="11" spans="1:16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>AVERAGE(C11:G11)</f>
        <v>73.2</v>
      </c>
      <c r="I11" s="1">
        <v>82</v>
      </c>
      <c r="J11" s="5">
        <f>(H11+I11)*0.5</f>
        <v>77.599999999999994</v>
      </c>
      <c r="K11" s="5" t="str" cm="1">
        <f t="array" ref="K11">_xlfn.IFS(90&lt;=J11,"A",80&lt;=J11,"B",70&lt;=J11,"C",60&lt;=J11,"D",59&gt;=J11,"F")</f>
        <v>C</v>
      </c>
      <c r="L11" s="7" t="str">
        <f>IF(60&lt;=J11,"PASS","FAIL")</f>
        <v>PASS</v>
      </c>
      <c r="M11" s="1"/>
      <c r="P11" s="7"/>
    </row>
    <row r="12" spans="1:16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>AVERAGE(C12:G12)</f>
        <v>73.2</v>
      </c>
      <c r="I12" s="1">
        <v>88</v>
      </c>
      <c r="J12" s="5">
        <f>(H12+I12)*0.5</f>
        <v>80.599999999999994</v>
      </c>
      <c r="K12" s="5" t="str" cm="1">
        <f t="array" ref="K12">_xlfn.IFS(90&lt;=J12,"A",80&lt;=J12,"B",70&lt;=J12,"C",60&lt;=J12,"D",59&gt;=J12,"F")</f>
        <v>B</v>
      </c>
      <c r="L12" s="7" t="str">
        <f>IF(60&lt;=J12,"PASS","FAIL")</f>
        <v>PASS</v>
      </c>
      <c r="M12" s="1"/>
      <c r="P12" s="7"/>
    </row>
    <row r="13" spans="1:16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>AVERAGE(C13:G13)</f>
        <v>66</v>
      </c>
      <c r="I13" s="1">
        <v>52</v>
      </c>
      <c r="J13" s="5">
        <f>(H13+I13)*0.5</f>
        <v>59</v>
      </c>
      <c r="K13" s="5" t="str" cm="1">
        <f t="array" ref="K13">_xlfn.IFS(90&lt;=J13,"A",80&lt;=J13,"B",70&lt;=J13,"C",60&lt;=J13,"D",59&gt;=J13,"F")</f>
        <v>F</v>
      </c>
      <c r="L13" s="6" t="str">
        <f>IF(60&lt;=J13,"PASS","FAIL")</f>
        <v>FAIL</v>
      </c>
      <c r="M13" s="1"/>
      <c r="P13" s="6"/>
    </row>
    <row r="14" spans="1:16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>AVERAGE(C14:G14)</f>
        <v>64.8</v>
      </c>
      <c r="I14" s="1">
        <v>69</v>
      </c>
      <c r="J14" s="5">
        <f>(H14+I14)*0.5</f>
        <v>66.900000000000006</v>
      </c>
      <c r="K14" s="5" t="str" cm="1">
        <f t="array" ref="K14">_xlfn.IFS(90&lt;=J14,"A",80&lt;=J14,"B",70&lt;=J14,"C",60&lt;=J14,"D",59&gt;=J14,"F")</f>
        <v>D</v>
      </c>
      <c r="L14" s="7" t="str">
        <f>IF(60&lt;=J14,"PASS","FAIL")</f>
        <v>PASS</v>
      </c>
      <c r="M14" s="1"/>
      <c r="P14" s="7"/>
    </row>
    <row r="15" spans="1:16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>AVERAGE(C15:G15)</f>
        <v>57.2</v>
      </c>
      <c r="I15" s="1">
        <v>54</v>
      </c>
      <c r="J15" s="5">
        <f>(H15+I15)*0.5</f>
        <v>55.6</v>
      </c>
      <c r="K15" s="5" t="str" cm="1">
        <f t="array" ref="K15">_xlfn.IFS(90&lt;=J15,"A",80&lt;=J15,"B",70&lt;=J15,"C",60&lt;=J15,"D",59&gt;=J15,"F")</f>
        <v>F</v>
      </c>
      <c r="L15" s="6" t="str">
        <f>IF(60&lt;=J15,"PASS","FAIL")</f>
        <v>FAIL</v>
      </c>
      <c r="P15" s="6"/>
    </row>
    <row r="16" spans="1: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2">
      <c r="C17" s="5">
        <f>LARGE(C2:C15,1)</f>
        <v>98</v>
      </c>
      <c r="D17" s="5">
        <f>LARGE(D2:D15,2)</f>
        <v>92</v>
      </c>
      <c r="H17" s="1">
        <f>COUNTIF(H2:H15,"&lt;=80")</f>
        <v>8</v>
      </c>
      <c r="J17" s="5">
        <f>AVERAGE(J2:J15)</f>
        <v>76.871428571428581</v>
      </c>
      <c r="K17" t="s">
        <v>32</v>
      </c>
      <c r="L17">
        <f>COUNTIF(J2:J15,"&lt;=60")</f>
        <v>2</v>
      </c>
    </row>
    <row r="18" spans="3:12">
      <c r="K18" t="s">
        <v>33</v>
      </c>
      <c r="L18">
        <f>COUNTIF(J2:J15,"&gt;=60")</f>
        <v>12</v>
      </c>
    </row>
    <row r="24" spans="3:12">
      <c r="J24" s="4" t="s">
        <v>30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冠昕 劉</cp:lastModifiedBy>
  <dcterms:created xsi:type="dcterms:W3CDTF">2023-10-19T05:27:10Z</dcterms:created>
  <dcterms:modified xsi:type="dcterms:W3CDTF">2023-10-26T14:42:31Z</dcterms:modified>
</cp:coreProperties>
</file>