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adilah\Dropbox\Skripsi Bismillahi\"/>
    </mc:Choice>
  </mc:AlternateContent>
  <bookViews>
    <workbookView xWindow="0" yWindow="0" windowWidth="20490" windowHeight="7755" activeTab="3"/>
  </bookViews>
  <sheets>
    <sheet name="Sheet1" sheetId="1" r:id="rId1"/>
    <sheet name="parkir" sheetId="2" r:id="rId2"/>
    <sheet name="kpk" sheetId="3" r:id="rId3"/>
    <sheet name="Hitung NB" sheetId="5" r:id="rId4"/>
    <sheet name="dpr" sheetId="4" r:id="rId5"/>
    <sheet name="Cluster KNN" sheetId="6" r:id="rId6"/>
  </sheets>
  <definedNames>
    <definedName name="_xlnm._FilterDatabase" localSheetId="0" hidden="1">Sheet1!#REF!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5" l="1"/>
  <c r="AE11" i="6" l="1"/>
  <c r="AF11" i="6"/>
  <c r="AG11" i="6"/>
  <c r="AH11" i="6"/>
  <c r="AD11" i="6"/>
  <c r="Y30" i="6"/>
  <c r="V35" i="6"/>
  <c r="V36" i="6" s="1"/>
  <c r="U35" i="6"/>
  <c r="U36" i="6" s="1"/>
  <c r="Z27" i="6"/>
  <c r="Y27" i="6"/>
  <c r="Y28" i="6" s="1"/>
  <c r="Z28" i="6"/>
  <c r="V25" i="6"/>
  <c r="V26" i="6" s="1"/>
  <c r="U25" i="6"/>
  <c r="U26" i="6" s="1"/>
  <c r="Z16" i="6"/>
  <c r="Z17" i="6" s="1"/>
  <c r="Y16" i="6"/>
  <c r="Y17" i="6" s="1"/>
  <c r="U18" i="6"/>
  <c r="V17" i="6"/>
  <c r="V18" i="6" s="1"/>
  <c r="U17" i="6"/>
  <c r="Y10" i="6"/>
  <c r="Y9" i="6"/>
  <c r="X10" i="6"/>
  <c r="X9" i="6"/>
  <c r="Y8" i="6"/>
  <c r="X8" i="6"/>
  <c r="Y7" i="6"/>
  <c r="X7" i="6"/>
  <c r="Y6" i="6"/>
  <c r="X6" i="6"/>
  <c r="W10" i="6"/>
  <c r="W9" i="6"/>
  <c r="W8" i="6"/>
  <c r="W7" i="6"/>
  <c r="W6" i="6"/>
  <c r="V10" i="6"/>
  <c r="V9" i="6"/>
  <c r="V8" i="6"/>
  <c r="V7" i="6"/>
  <c r="V6" i="6"/>
  <c r="U10" i="6"/>
  <c r="U9" i="6"/>
  <c r="U8" i="6"/>
  <c r="U7" i="6"/>
  <c r="U6" i="6"/>
  <c r="Y5" i="6"/>
  <c r="X5" i="6"/>
  <c r="W5" i="6"/>
  <c r="V5" i="6"/>
  <c r="U5" i="6"/>
  <c r="Y4" i="6"/>
  <c r="X4" i="6"/>
  <c r="W4" i="6"/>
  <c r="V4" i="6"/>
  <c r="U4"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J30" i="6"/>
  <c r="K5" i="6"/>
  <c r="K6" i="6"/>
  <c r="K7" i="6"/>
  <c r="K8" i="6"/>
  <c r="K4" i="6"/>
  <c r="I57" i="6"/>
  <c r="H57" i="6"/>
  <c r="G57" i="6"/>
  <c r="F57" i="6"/>
  <c r="E57" i="6"/>
  <c r="D57" i="6"/>
  <c r="C57" i="6"/>
  <c r="J56" i="6"/>
  <c r="J55" i="6"/>
  <c r="J54" i="6"/>
  <c r="J53" i="6"/>
  <c r="J52" i="6"/>
  <c r="J51" i="6"/>
  <c r="J50" i="6"/>
  <c r="J49" i="6"/>
  <c r="J48" i="6"/>
  <c r="J47" i="6"/>
  <c r="J46" i="6"/>
  <c r="J45" i="6"/>
  <c r="J44" i="6"/>
  <c r="J43" i="6"/>
  <c r="J42" i="6"/>
  <c r="J41" i="6"/>
  <c r="J40" i="6"/>
  <c r="J39" i="6"/>
  <c r="J38" i="6"/>
  <c r="J37" i="6"/>
  <c r="J36" i="6"/>
  <c r="J35" i="6"/>
  <c r="J34" i="6"/>
  <c r="J33" i="6"/>
  <c r="J32" i="6"/>
  <c r="J31" i="6"/>
  <c r="J29" i="6"/>
  <c r="J28" i="6"/>
  <c r="J27" i="6"/>
  <c r="J26" i="6"/>
  <c r="J25" i="6"/>
  <c r="J24" i="6"/>
  <c r="J23" i="6"/>
  <c r="J22" i="6"/>
  <c r="J21" i="6"/>
  <c r="J20" i="6"/>
  <c r="J19" i="6"/>
  <c r="J18" i="6"/>
  <c r="J17" i="6"/>
  <c r="J16" i="6"/>
  <c r="J15" i="6"/>
  <c r="J14" i="6"/>
  <c r="J13" i="6"/>
  <c r="J12" i="6"/>
  <c r="J11" i="6"/>
  <c r="J10" i="6"/>
  <c r="J9" i="6"/>
  <c r="J8" i="6"/>
  <c r="J7" i="6"/>
  <c r="J6" i="6"/>
  <c r="J5" i="6"/>
  <c r="J4" i="6"/>
  <c r="J57" i="6" l="1"/>
  <c r="Y19" i="5"/>
  <c r="Y18" i="5"/>
  <c r="Y17" i="5"/>
  <c r="Y16" i="5"/>
  <c r="Y14" i="5"/>
  <c r="Y12" i="5"/>
  <c r="Y10" i="5"/>
  <c r="Y9" i="5"/>
  <c r="Y8" i="5"/>
  <c r="Y7" i="5"/>
  <c r="Y6" i="5"/>
  <c r="Y5" i="5"/>
  <c r="Y4" i="5"/>
  <c r="X1" i="5"/>
  <c r="X5" i="5"/>
  <c r="X6" i="5"/>
  <c r="X4" i="5"/>
  <c r="X24" i="5"/>
  <c r="X28" i="5"/>
  <c r="X32" i="5"/>
  <c r="X36" i="5"/>
  <c r="X44" i="5"/>
  <c r="X48" i="5"/>
  <c r="X52" i="5"/>
  <c r="X56" i="5"/>
  <c r="W6" i="5"/>
  <c r="W10" i="5"/>
  <c r="W14" i="5"/>
  <c r="W18" i="5"/>
  <c r="W22" i="5"/>
  <c r="W42" i="5"/>
  <c r="V44" i="5"/>
  <c r="V45" i="5"/>
  <c r="V46" i="5"/>
  <c r="V47" i="5"/>
  <c r="X47" i="5" s="1"/>
  <c r="V48" i="5"/>
  <c r="V49" i="5"/>
  <c r="V50" i="5"/>
  <c r="V51" i="5"/>
  <c r="X51" i="5" s="1"/>
  <c r="V52" i="5"/>
  <c r="V53" i="5"/>
  <c r="V54" i="5"/>
  <c r="V55" i="5"/>
  <c r="X55" i="5" s="1"/>
  <c r="V56" i="5"/>
  <c r="V57" i="5"/>
  <c r="U44" i="5"/>
  <c r="U45" i="5"/>
  <c r="U46" i="5"/>
  <c r="U47" i="5"/>
  <c r="U48" i="5"/>
  <c r="U49" i="5"/>
  <c r="U50" i="5"/>
  <c r="U51" i="5"/>
  <c r="U52" i="5"/>
  <c r="U53" i="5"/>
  <c r="U54" i="5"/>
  <c r="U55" i="5"/>
  <c r="U56" i="5"/>
  <c r="U57" i="5"/>
  <c r="T43" i="5"/>
  <c r="T44" i="5"/>
  <c r="T45" i="5"/>
  <c r="X45" i="5" s="1"/>
  <c r="T46" i="5"/>
  <c r="X46" i="5" s="1"/>
  <c r="T47" i="5"/>
  <c r="T48" i="5"/>
  <c r="T49" i="5"/>
  <c r="X49" i="5" s="1"/>
  <c r="T50" i="5"/>
  <c r="X50" i="5" s="1"/>
  <c r="T51" i="5"/>
  <c r="T52" i="5"/>
  <c r="T53" i="5"/>
  <c r="X53" i="5" s="1"/>
  <c r="T54" i="5"/>
  <c r="X54" i="5" s="1"/>
  <c r="T55" i="5"/>
  <c r="T56" i="5"/>
  <c r="T57" i="5"/>
  <c r="X57" i="5" s="1"/>
  <c r="S44" i="5"/>
  <c r="S45" i="5"/>
  <c r="S46" i="5"/>
  <c r="S47" i="5"/>
  <c r="S48" i="5"/>
  <c r="S49" i="5"/>
  <c r="S50" i="5"/>
  <c r="S51" i="5"/>
  <c r="S52" i="5"/>
  <c r="S53" i="5"/>
  <c r="S54" i="5"/>
  <c r="S55" i="5"/>
  <c r="S56" i="5"/>
  <c r="S57" i="5"/>
  <c r="R44" i="5"/>
  <c r="R45" i="5"/>
  <c r="R46" i="5"/>
  <c r="W46" i="5" s="1"/>
  <c r="R47" i="5"/>
  <c r="R48" i="5"/>
  <c r="R49" i="5"/>
  <c r="R50" i="5"/>
  <c r="W50" i="5" s="1"/>
  <c r="R51" i="5"/>
  <c r="R52" i="5"/>
  <c r="R53" i="5"/>
  <c r="R54" i="5"/>
  <c r="W54" i="5" s="1"/>
  <c r="R55" i="5"/>
  <c r="R56" i="5"/>
  <c r="R57" i="5"/>
  <c r="V40" i="5"/>
  <c r="X40" i="5" s="1"/>
  <c r="V41" i="5"/>
  <c r="V42" i="5"/>
  <c r="V43" i="5"/>
  <c r="R40" i="5"/>
  <c r="R41" i="5"/>
  <c r="R42" i="5"/>
  <c r="R43" i="5"/>
  <c r="T30" i="5"/>
  <c r="X30" i="5" s="1"/>
  <c r="T31" i="5"/>
  <c r="T32" i="5"/>
  <c r="T33" i="5"/>
  <c r="X33" i="5" s="1"/>
  <c r="T34" i="5"/>
  <c r="X34" i="5" s="1"/>
  <c r="T35" i="5"/>
  <c r="T36" i="5"/>
  <c r="T37" i="5"/>
  <c r="X37" i="5" s="1"/>
  <c r="T38" i="5"/>
  <c r="X38" i="5" s="1"/>
  <c r="T39" i="5"/>
  <c r="T40" i="5"/>
  <c r="T41" i="5"/>
  <c r="X41" i="5" s="1"/>
  <c r="T42" i="5"/>
  <c r="X42" i="5" s="1"/>
  <c r="U24" i="5"/>
  <c r="U25" i="5"/>
  <c r="U26" i="5"/>
  <c r="U27" i="5"/>
  <c r="X27" i="5" s="1"/>
  <c r="U28" i="5"/>
  <c r="U29" i="5"/>
  <c r="U30" i="5"/>
  <c r="U31" i="5"/>
  <c r="X31" i="5" s="1"/>
  <c r="U32" i="5"/>
  <c r="U33" i="5"/>
  <c r="U34" i="5"/>
  <c r="U35" i="5"/>
  <c r="X35" i="5" s="1"/>
  <c r="U36" i="5"/>
  <c r="U37" i="5"/>
  <c r="U38" i="5"/>
  <c r="U39" i="5"/>
  <c r="X39" i="5" s="1"/>
  <c r="U40" i="5"/>
  <c r="U41" i="5"/>
  <c r="U42" i="5"/>
  <c r="U43" i="5"/>
  <c r="X43" i="5" s="1"/>
  <c r="S24" i="5"/>
  <c r="S25" i="5"/>
  <c r="S26" i="5"/>
  <c r="S27" i="5"/>
  <c r="S28" i="5"/>
  <c r="S29" i="5"/>
  <c r="S30" i="5"/>
  <c r="S31" i="5"/>
  <c r="S32" i="5"/>
  <c r="S33" i="5"/>
  <c r="S34" i="5"/>
  <c r="S35" i="5"/>
  <c r="S36" i="5"/>
  <c r="S37" i="5"/>
  <c r="S38" i="5"/>
  <c r="S39" i="5"/>
  <c r="S40" i="5"/>
  <c r="S41" i="5"/>
  <c r="S42" i="5"/>
  <c r="S43" i="5"/>
  <c r="R23" i="5"/>
  <c r="R24" i="5"/>
  <c r="R25" i="5"/>
  <c r="R26" i="5"/>
  <c r="W26" i="5" s="1"/>
  <c r="R27" i="5"/>
  <c r="R28" i="5"/>
  <c r="R29" i="5"/>
  <c r="R30" i="5"/>
  <c r="W30" i="5" s="1"/>
  <c r="R31" i="5"/>
  <c r="R32" i="5"/>
  <c r="R33" i="5"/>
  <c r="R34" i="5"/>
  <c r="W34" i="5" s="1"/>
  <c r="R35" i="5"/>
  <c r="R36" i="5"/>
  <c r="R37" i="5"/>
  <c r="R38" i="5"/>
  <c r="W38" i="5" s="1"/>
  <c r="R39" i="5"/>
  <c r="V21" i="5"/>
  <c r="V22" i="5"/>
  <c r="V23" i="5"/>
  <c r="V24" i="5"/>
  <c r="V25" i="5"/>
  <c r="V26" i="5"/>
  <c r="V27" i="5"/>
  <c r="V28" i="5"/>
  <c r="V29" i="5"/>
  <c r="V30" i="5"/>
  <c r="V31" i="5"/>
  <c r="V32" i="5"/>
  <c r="V33" i="5"/>
  <c r="V34" i="5"/>
  <c r="V35" i="5"/>
  <c r="V36" i="5"/>
  <c r="V37" i="5"/>
  <c r="V38" i="5"/>
  <c r="V39" i="5"/>
  <c r="V5" i="5"/>
  <c r="V6" i="5"/>
  <c r="V7" i="5"/>
  <c r="V8" i="5"/>
  <c r="V9" i="5"/>
  <c r="V10" i="5"/>
  <c r="V11" i="5"/>
  <c r="V12" i="5"/>
  <c r="V13" i="5"/>
  <c r="V14" i="5"/>
  <c r="V15" i="5"/>
  <c r="V16" i="5"/>
  <c r="V17" i="5"/>
  <c r="V18" i="5"/>
  <c r="V19" i="5"/>
  <c r="V20" i="5"/>
  <c r="U5" i="5"/>
  <c r="U6" i="5"/>
  <c r="X7" i="5"/>
  <c r="U8" i="5"/>
  <c r="X8" i="5" s="1"/>
  <c r="U9" i="5"/>
  <c r="U10" i="5"/>
  <c r="U11" i="5"/>
  <c r="X11" i="5" s="1"/>
  <c r="U12" i="5"/>
  <c r="X12" i="5" s="1"/>
  <c r="U13" i="5"/>
  <c r="U14" i="5"/>
  <c r="U15" i="5"/>
  <c r="X15" i="5" s="1"/>
  <c r="U16" i="5"/>
  <c r="X16" i="5" s="1"/>
  <c r="U17" i="5"/>
  <c r="U18" i="5"/>
  <c r="U19" i="5"/>
  <c r="X19" i="5" s="1"/>
  <c r="U20" i="5"/>
  <c r="X20" i="5" s="1"/>
  <c r="U21" i="5"/>
  <c r="U22" i="5"/>
  <c r="U23" i="5"/>
  <c r="X23" i="5" s="1"/>
  <c r="T5" i="5"/>
  <c r="T6" i="5"/>
  <c r="T7" i="5"/>
  <c r="T8" i="5"/>
  <c r="T9" i="5"/>
  <c r="X9" i="5" s="1"/>
  <c r="T10" i="5"/>
  <c r="X10" i="5" s="1"/>
  <c r="T11" i="5"/>
  <c r="T12" i="5"/>
  <c r="T13" i="5"/>
  <c r="X13" i="5" s="1"/>
  <c r="T14" i="5"/>
  <c r="X14" i="5" s="1"/>
  <c r="T15" i="5"/>
  <c r="T16" i="5"/>
  <c r="T17" i="5"/>
  <c r="X17" i="5" s="1"/>
  <c r="T18" i="5"/>
  <c r="X18" i="5" s="1"/>
  <c r="T19" i="5"/>
  <c r="T20" i="5"/>
  <c r="T21" i="5"/>
  <c r="X21" i="5" s="1"/>
  <c r="T22" i="5"/>
  <c r="X22" i="5" s="1"/>
  <c r="T23" i="5"/>
  <c r="T24" i="5"/>
  <c r="T25" i="5"/>
  <c r="X25" i="5" s="1"/>
  <c r="T26" i="5"/>
  <c r="X26" i="5" s="1"/>
  <c r="T27" i="5"/>
  <c r="T28" i="5"/>
  <c r="T29" i="5"/>
  <c r="X29" i="5" s="1"/>
  <c r="S5" i="5"/>
  <c r="S6" i="5"/>
  <c r="S7" i="5"/>
  <c r="S8" i="5"/>
  <c r="S9" i="5"/>
  <c r="S10" i="5"/>
  <c r="S11" i="5"/>
  <c r="S12" i="5"/>
  <c r="S13" i="5"/>
  <c r="S14" i="5"/>
  <c r="S15" i="5"/>
  <c r="S16" i="5"/>
  <c r="S17" i="5"/>
  <c r="S18" i="5"/>
  <c r="S19" i="5"/>
  <c r="S20" i="5"/>
  <c r="S21" i="5"/>
  <c r="S22" i="5"/>
  <c r="S23" i="5"/>
  <c r="R5" i="5"/>
  <c r="W5" i="5" s="1"/>
  <c r="R6" i="5"/>
  <c r="R7" i="5"/>
  <c r="R8" i="5"/>
  <c r="R9" i="5"/>
  <c r="R10" i="5"/>
  <c r="R11" i="5"/>
  <c r="R12" i="5"/>
  <c r="R13" i="5"/>
  <c r="R14" i="5"/>
  <c r="R15" i="5"/>
  <c r="R16" i="5"/>
  <c r="R17" i="5"/>
  <c r="R18" i="5"/>
  <c r="R19" i="5"/>
  <c r="R20" i="5"/>
  <c r="R21" i="5"/>
  <c r="R22" i="5"/>
  <c r="V4" i="5"/>
  <c r="U4" i="5"/>
  <c r="T4" i="5"/>
  <c r="S4" i="5"/>
  <c r="R4" i="5"/>
  <c r="Q6" i="5"/>
  <c r="Q9" i="5"/>
  <c r="W9" i="5" s="1"/>
  <c r="Q10" i="5"/>
  <c r="Q11" i="5"/>
  <c r="W11" i="5" s="1"/>
  <c r="Q12" i="5"/>
  <c r="W12" i="5" s="1"/>
  <c r="Q13" i="5"/>
  <c r="W13" i="5" s="1"/>
  <c r="Q14" i="5"/>
  <c r="Q15" i="5"/>
  <c r="W15" i="5" s="1"/>
  <c r="Q16" i="5"/>
  <c r="W16" i="5" s="1"/>
  <c r="Q17" i="5"/>
  <c r="W17" i="5" s="1"/>
  <c r="Q18" i="5"/>
  <c r="Q19" i="5"/>
  <c r="W19" i="5" s="1"/>
  <c r="Q20" i="5"/>
  <c r="W20" i="5" s="1"/>
  <c r="Q21" i="5"/>
  <c r="W21" i="5" s="1"/>
  <c r="Q22" i="5"/>
  <c r="Q23" i="5"/>
  <c r="W23" i="5" s="1"/>
  <c r="Q24" i="5"/>
  <c r="W24" i="5" s="1"/>
  <c r="Q25" i="5"/>
  <c r="W25" i="5" s="1"/>
  <c r="Q26" i="5"/>
  <c r="Q27" i="5"/>
  <c r="W27" i="5" s="1"/>
  <c r="Q28" i="5"/>
  <c r="W28" i="5" s="1"/>
  <c r="Q29" i="5"/>
  <c r="W29" i="5" s="1"/>
  <c r="Q30" i="5"/>
  <c r="Q31" i="5"/>
  <c r="W31" i="5" s="1"/>
  <c r="Q32" i="5"/>
  <c r="W32" i="5" s="1"/>
  <c r="Q33" i="5"/>
  <c r="W33" i="5" s="1"/>
  <c r="Q34" i="5"/>
  <c r="Q35" i="5"/>
  <c r="W35" i="5" s="1"/>
  <c r="Q36" i="5"/>
  <c r="W36" i="5" s="1"/>
  <c r="Q37" i="5"/>
  <c r="W37" i="5" s="1"/>
  <c r="Q38" i="5"/>
  <c r="Q39" i="5"/>
  <c r="W39" i="5" s="1"/>
  <c r="Q40" i="5"/>
  <c r="W40" i="5" s="1"/>
  <c r="Q41" i="5"/>
  <c r="W41" i="5" s="1"/>
  <c r="Q42" i="5"/>
  <c r="Q43" i="5"/>
  <c r="W43" i="5" s="1"/>
  <c r="Q44" i="5"/>
  <c r="W44" i="5" s="1"/>
  <c r="Q45" i="5"/>
  <c r="W45" i="5" s="1"/>
  <c r="Q46" i="5"/>
  <c r="Q47" i="5"/>
  <c r="W47" i="5" s="1"/>
  <c r="Q48" i="5"/>
  <c r="W48" i="5" s="1"/>
  <c r="Q49" i="5"/>
  <c r="W49" i="5" s="1"/>
  <c r="Q50" i="5"/>
  <c r="Q51" i="5"/>
  <c r="W51" i="5" s="1"/>
  <c r="Q52" i="5"/>
  <c r="W52" i="5" s="1"/>
  <c r="Q53" i="5"/>
  <c r="W53" i="5" s="1"/>
  <c r="Q54" i="5"/>
  <c r="Q55" i="5"/>
  <c r="W55" i="5" s="1"/>
  <c r="Q56" i="5"/>
  <c r="W56" i="5" s="1"/>
  <c r="Q57" i="5"/>
  <c r="W57" i="5" s="1"/>
  <c r="Q5" i="5"/>
  <c r="Q7" i="5"/>
  <c r="W7" i="5" s="1"/>
  <c r="Q8" i="5"/>
  <c r="W8" i="5" s="1"/>
  <c r="Q4" i="5"/>
  <c r="W4" i="5" s="1"/>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P1" i="5" l="1"/>
  <c r="P5" i="5"/>
  <c r="P12" i="5"/>
  <c r="P8" i="5"/>
  <c r="P7" i="5"/>
  <c r="P9" i="5"/>
  <c r="P16" i="5"/>
  <c r="P6" i="5"/>
  <c r="P10" i="5"/>
  <c r="AF62" i="5"/>
  <c r="AG62" i="5"/>
  <c r="AH62" i="5"/>
  <c r="AI62" i="5"/>
  <c r="AJ62" i="5"/>
  <c r="AK62" i="5"/>
  <c r="S62" i="5"/>
  <c r="T62" i="5"/>
  <c r="U62" i="5"/>
  <c r="V62" i="5"/>
  <c r="W62" i="5"/>
  <c r="X62" i="5"/>
  <c r="Y62" i="5"/>
  <c r="Z62" i="5"/>
  <c r="AA62" i="5"/>
  <c r="AB62" i="5"/>
  <c r="AC62" i="5"/>
  <c r="AD62" i="5"/>
  <c r="R62" i="5"/>
  <c r="AE62" i="5"/>
  <c r="AF61" i="5"/>
  <c r="AG61" i="5"/>
  <c r="AH61" i="5"/>
  <c r="AI61" i="5"/>
  <c r="AJ61" i="5"/>
  <c r="AK61" i="5"/>
  <c r="AE61" i="5"/>
  <c r="S61" i="5"/>
  <c r="T61" i="5"/>
  <c r="U61" i="5"/>
  <c r="V61" i="5"/>
  <c r="W61" i="5"/>
  <c r="X61" i="5"/>
  <c r="Y61" i="5"/>
  <c r="Z61" i="5"/>
  <c r="AA61" i="5"/>
  <c r="AB61" i="5"/>
  <c r="AC61" i="5"/>
  <c r="AD61" i="5"/>
  <c r="R61" i="5"/>
  <c r="U81" i="5"/>
  <c r="T81" i="5"/>
  <c r="Q62" i="5"/>
  <c r="Q61" i="5"/>
  <c r="O11" i="5"/>
  <c r="O56" i="5"/>
  <c r="O57" i="5"/>
  <c r="O55" i="5"/>
  <c r="O54" i="5"/>
  <c r="O51" i="5"/>
  <c r="O52" i="5"/>
  <c r="O53" i="5"/>
  <c r="O50" i="5"/>
  <c r="O49" i="5"/>
  <c r="O45" i="5"/>
  <c r="O46" i="5"/>
  <c r="O47" i="5"/>
  <c r="O48" i="5"/>
  <c r="O44" i="5"/>
  <c r="O43" i="5"/>
  <c r="O39" i="5"/>
  <c r="O40" i="5"/>
  <c r="O41" i="5"/>
  <c r="O42" i="5"/>
  <c r="O38" i="5"/>
  <c r="O37" i="5"/>
  <c r="O32" i="5"/>
  <c r="O33" i="5"/>
  <c r="O34" i="5"/>
  <c r="O35" i="5"/>
  <c r="O36" i="5"/>
  <c r="O31" i="5"/>
  <c r="O30" i="5"/>
  <c r="O6" i="5"/>
  <c r="O7" i="5"/>
  <c r="O8" i="5"/>
  <c r="O9" i="5"/>
  <c r="O10" i="5"/>
  <c r="O12" i="5"/>
  <c r="O13" i="5"/>
  <c r="O14" i="5"/>
  <c r="O15" i="5"/>
  <c r="O16" i="5"/>
  <c r="O17" i="5"/>
  <c r="O18" i="5"/>
  <c r="O5" i="5"/>
  <c r="O4" i="5"/>
  <c r="O21" i="5"/>
  <c r="O22" i="5"/>
  <c r="O23" i="5"/>
  <c r="O24" i="5"/>
  <c r="O25" i="5"/>
  <c r="O26" i="5"/>
  <c r="O27" i="5"/>
  <c r="O28" i="5"/>
  <c r="O29" i="5"/>
  <c r="O20" i="5"/>
  <c r="O19" i="5"/>
  <c r="N4" i="5"/>
  <c r="P4" i="5" s="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4" i="5"/>
  <c r="C58" i="5"/>
  <c r="D58" i="5"/>
  <c r="J58" i="5" s="1"/>
  <c r="E58" i="5"/>
  <c r="F58" i="5"/>
  <c r="G58" i="5"/>
  <c r="H58" i="5"/>
  <c r="I58" i="5"/>
  <c r="L57"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4" i="5"/>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8" i="1"/>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16" i="5"/>
  <c r="J17" i="5"/>
  <c r="J18" i="5"/>
  <c r="J19" i="5"/>
  <c r="J10" i="5"/>
  <c r="J11" i="5"/>
  <c r="J12" i="5"/>
  <c r="J13" i="5"/>
  <c r="J14" i="5"/>
  <c r="J15" i="5"/>
  <c r="J5" i="5"/>
  <c r="J6" i="5"/>
  <c r="J7" i="5"/>
  <c r="J8" i="5"/>
  <c r="J9" i="5"/>
  <c r="J4" i="5"/>
  <c r="B47" i="4"/>
  <c r="C46" i="4" s="1"/>
  <c r="B66" i="3"/>
  <c r="C27" i="3" s="1"/>
  <c r="D20" i="2"/>
  <c r="D19" i="2"/>
  <c r="M58" i="5" l="1"/>
  <c r="K58" i="5"/>
  <c r="L58" i="5"/>
  <c r="P17" i="5"/>
  <c r="P14" i="5"/>
  <c r="P18" i="5"/>
  <c r="C16" i="4"/>
  <c r="C20" i="4"/>
  <c r="C24" i="4"/>
  <c r="C28" i="4"/>
  <c r="C32" i="4"/>
  <c r="C36" i="4"/>
  <c r="C40" i="4"/>
  <c r="C44" i="4"/>
  <c r="C19" i="4"/>
  <c r="C31" i="4"/>
  <c r="C39" i="4"/>
  <c r="C13" i="4"/>
  <c r="C17" i="4"/>
  <c r="C21" i="4"/>
  <c r="C25" i="4"/>
  <c r="C29" i="4"/>
  <c r="C33" i="4"/>
  <c r="C37" i="4"/>
  <c r="C41" i="4"/>
  <c r="C45" i="4"/>
  <c r="C15" i="4"/>
  <c r="C23" i="4"/>
  <c r="C27" i="4"/>
  <c r="C35" i="4"/>
  <c r="C43" i="4"/>
  <c r="C14" i="4"/>
  <c r="C18" i="4"/>
  <c r="C22" i="4"/>
  <c r="C26" i="4"/>
  <c r="C30" i="4"/>
  <c r="C34" i="4"/>
  <c r="C38" i="4"/>
  <c r="C42" i="4"/>
  <c r="C65" i="3"/>
  <c r="C25" i="3"/>
  <c r="C17" i="3"/>
  <c r="C21" i="3"/>
  <c r="C30" i="3"/>
  <c r="C34" i="3"/>
  <c r="C42" i="3"/>
  <c r="C46" i="3"/>
  <c r="C50" i="3"/>
  <c r="C54" i="3"/>
  <c r="C58" i="3"/>
  <c r="C62" i="3"/>
  <c r="C18" i="3"/>
  <c r="C22" i="3"/>
  <c r="C26" i="3"/>
  <c r="C31" i="3"/>
  <c r="C35" i="3"/>
  <c r="C39" i="3"/>
  <c r="C43" i="3"/>
  <c r="C47" i="3"/>
  <c r="C51" i="3"/>
  <c r="C55" i="3"/>
  <c r="C59" i="3"/>
  <c r="C63" i="3"/>
  <c r="C19" i="3"/>
  <c r="C23" i="3"/>
  <c r="C28" i="3"/>
  <c r="C32" i="3"/>
  <c r="C36" i="3"/>
  <c r="C40" i="3"/>
  <c r="C44" i="3"/>
  <c r="C48" i="3"/>
  <c r="C52" i="3"/>
  <c r="C56" i="3"/>
  <c r="C60" i="3"/>
  <c r="C64" i="3"/>
  <c r="C38" i="3"/>
  <c r="C16" i="3"/>
  <c r="C20" i="3"/>
  <c r="C24" i="3"/>
  <c r="C29" i="3"/>
  <c r="C33" i="3"/>
  <c r="C37" i="3"/>
  <c r="C41" i="3"/>
  <c r="C45" i="3"/>
  <c r="C49" i="3"/>
  <c r="C53" i="3"/>
  <c r="C57" i="3"/>
  <c r="C61" i="3"/>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C121" i="2"/>
  <c r="M206" i="1" l="1"/>
  <c r="N206" i="1"/>
  <c r="O206" i="1"/>
  <c r="P206" i="1"/>
  <c r="Q206" i="1"/>
  <c r="R206" i="1"/>
  <c r="L206" i="1"/>
  <c r="K206" i="1"/>
  <c r="J206" i="1"/>
  <c r="I206" i="1"/>
  <c r="H206"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85" i="1"/>
  <c r="AE24" i="1" l="1"/>
  <c r="AE40" i="1"/>
  <c r="AE142" i="1"/>
  <c r="AD24" i="1"/>
  <c r="AD40" i="1"/>
  <c r="AB15" i="1"/>
  <c r="AB31" i="1"/>
  <c r="AB47" i="1"/>
  <c r="AA17" i="1"/>
  <c r="AA33" i="1"/>
  <c r="AA49" i="1"/>
  <c r="AA93" i="1"/>
  <c r="AA125" i="1"/>
  <c r="Z13" i="1"/>
  <c r="Z29" i="1"/>
  <c r="Z45" i="1"/>
  <c r="Z127" i="1"/>
  <c r="Y19" i="1"/>
  <c r="Y35" i="1"/>
  <c r="Y51" i="1"/>
  <c r="Y68" i="1"/>
  <c r="Y84" i="1"/>
  <c r="Y101" i="1"/>
  <c r="Y117" i="1"/>
  <c r="Y133" i="1"/>
  <c r="Y142" i="1"/>
  <c r="Y146" i="1"/>
  <c r="Y150" i="1"/>
  <c r="Y154" i="1"/>
  <c r="Y158" i="1"/>
  <c r="Y162" i="1"/>
  <c r="Y166" i="1"/>
  <c r="Y170" i="1"/>
  <c r="Y174" i="1"/>
  <c r="Y178" i="1"/>
  <c r="X16" i="1"/>
  <c r="X21" i="1"/>
  <c r="X25" i="1"/>
  <c r="X29" i="1"/>
  <c r="X33" i="1"/>
  <c r="X37" i="1"/>
  <c r="X41" i="1"/>
  <c r="X45" i="1"/>
  <c r="X49" i="1"/>
  <c r="X53" i="1"/>
  <c r="X56" i="1"/>
  <c r="X60" i="1"/>
  <c r="X64" i="1"/>
  <c r="X68" i="1"/>
  <c r="X72" i="1"/>
  <c r="X76" i="1"/>
  <c r="X80" i="1"/>
  <c r="X84" i="1"/>
  <c r="X89" i="1"/>
  <c r="X93" i="1"/>
  <c r="X97" i="1"/>
  <c r="X101" i="1"/>
  <c r="X105" i="1"/>
  <c r="X109" i="1"/>
  <c r="X113" i="1"/>
  <c r="X117" i="1"/>
  <c r="X121" i="1"/>
  <c r="X125" i="1"/>
  <c r="X129" i="1"/>
  <c r="X133" i="1"/>
  <c r="X137" i="1"/>
  <c r="X141" i="1"/>
  <c r="X145" i="1"/>
  <c r="X149" i="1"/>
  <c r="X153" i="1"/>
  <c r="X157" i="1"/>
  <c r="X161" i="1"/>
  <c r="X165" i="1"/>
  <c r="X169" i="1"/>
  <c r="X173" i="1"/>
  <c r="X177" i="1"/>
  <c r="W11" i="1"/>
  <c r="W15" i="1"/>
  <c r="W19" i="1"/>
  <c r="W23" i="1"/>
  <c r="W27" i="1"/>
  <c r="W31" i="1"/>
  <c r="W35" i="1"/>
  <c r="W39" i="1"/>
  <c r="W43" i="1"/>
  <c r="W47" i="1"/>
  <c r="W51" i="1"/>
  <c r="W55" i="1"/>
  <c r="W57" i="1"/>
  <c r="W61" i="1"/>
  <c r="W65" i="1"/>
  <c r="W69" i="1"/>
  <c r="W73" i="1"/>
  <c r="W77" i="1"/>
  <c r="W81" i="1"/>
  <c r="W85" i="1"/>
  <c r="W90" i="1"/>
  <c r="W94" i="1"/>
  <c r="W98" i="1"/>
  <c r="W102" i="1"/>
  <c r="W106" i="1"/>
  <c r="W110" i="1"/>
  <c r="W114" i="1"/>
  <c r="W118" i="1"/>
  <c r="W122" i="1"/>
  <c r="W126" i="1"/>
  <c r="W130" i="1"/>
  <c r="W134" i="1"/>
  <c r="W138" i="1"/>
  <c r="W142" i="1"/>
  <c r="W146" i="1"/>
  <c r="W150" i="1"/>
  <c r="W154" i="1"/>
  <c r="W158" i="1"/>
  <c r="W162" i="1"/>
  <c r="W166" i="1"/>
  <c r="W170" i="1"/>
  <c r="W174" i="1"/>
  <c r="W178" i="1"/>
  <c r="W193" i="1"/>
  <c r="V11" i="1"/>
  <c r="V15" i="1"/>
  <c r="V19" i="1"/>
  <c r="V23" i="1"/>
  <c r="V27" i="1"/>
  <c r="V31" i="1"/>
  <c r="V35" i="1"/>
  <c r="V39" i="1"/>
  <c r="V43" i="1"/>
  <c r="V47" i="1"/>
  <c r="V51" i="1"/>
  <c r="V55" i="1"/>
  <c r="V56" i="1"/>
  <c r="V60" i="1"/>
  <c r="V64" i="1"/>
  <c r="V68" i="1"/>
  <c r="V72" i="1"/>
  <c r="V76" i="1"/>
  <c r="V80" i="1"/>
  <c r="V84" i="1"/>
  <c r="V89" i="1"/>
  <c r="V93" i="1"/>
  <c r="V97" i="1"/>
  <c r="V101" i="1"/>
  <c r="V105" i="1"/>
  <c r="V109" i="1"/>
  <c r="V113" i="1"/>
  <c r="V117" i="1"/>
  <c r="V121" i="1"/>
  <c r="V125" i="1"/>
  <c r="V129" i="1"/>
  <c r="V133" i="1"/>
  <c r="V137" i="1"/>
  <c r="V141" i="1"/>
  <c r="V145" i="1"/>
  <c r="V149" i="1"/>
  <c r="V153" i="1"/>
  <c r="V157" i="1"/>
  <c r="V161" i="1"/>
  <c r="V165" i="1"/>
  <c r="V169" i="1"/>
  <c r="V173" i="1"/>
  <c r="V177" i="1"/>
  <c r="U9" i="1"/>
  <c r="U13" i="1"/>
  <c r="U17" i="1"/>
  <c r="U21" i="1"/>
  <c r="U25" i="1"/>
  <c r="U29" i="1"/>
  <c r="U33" i="1"/>
  <c r="U37" i="1"/>
  <c r="U41" i="1"/>
  <c r="U45" i="1"/>
  <c r="U49" i="1"/>
  <c r="U53" i="1"/>
  <c r="U57" i="1"/>
  <c r="U61" i="1"/>
  <c r="U65" i="1"/>
  <c r="U69" i="1"/>
  <c r="U73" i="1"/>
  <c r="U77" i="1"/>
  <c r="U81" i="1"/>
  <c r="U85" i="1"/>
  <c r="U90" i="1"/>
  <c r="U94" i="1"/>
  <c r="U98" i="1"/>
  <c r="U102" i="1"/>
  <c r="U106" i="1"/>
  <c r="U110" i="1"/>
  <c r="U114" i="1"/>
  <c r="U118" i="1"/>
  <c r="U122" i="1"/>
  <c r="U126" i="1"/>
  <c r="U130" i="1"/>
  <c r="U134" i="1"/>
  <c r="U138" i="1"/>
  <c r="U142" i="1"/>
  <c r="U146" i="1"/>
  <c r="U150" i="1"/>
  <c r="U154" i="1"/>
  <c r="U158" i="1"/>
  <c r="U162" i="1"/>
  <c r="U166" i="1"/>
  <c r="U170" i="1"/>
  <c r="U174" i="1"/>
  <c r="U178" i="1"/>
  <c r="T9" i="1"/>
  <c r="T10" i="1"/>
  <c r="AC10" i="1" s="1"/>
  <c r="T11" i="1"/>
  <c r="Y11" i="1" s="1"/>
  <c r="T12" i="1"/>
  <c r="U12" i="1" s="1"/>
  <c r="T13" i="1"/>
  <c r="T14" i="1"/>
  <c r="W14" i="1" s="1"/>
  <c r="T15" i="1"/>
  <c r="U15" i="1" s="1"/>
  <c r="T16" i="1"/>
  <c r="U16" i="1" s="1"/>
  <c r="T17" i="1"/>
  <c r="T18" i="1"/>
  <c r="T19" i="1"/>
  <c r="X19" i="1" s="1"/>
  <c r="T20" i="1"/>
  <c r="AE20" i="1" s="1"/>
  <c r="T21" i="1"/>
  <c r="T22" i="1"/>
  <c r="AC22" i="1" s="1"/>
  <c r="T23" i="1"/>
  <c r="AB23" i="1" s="1"/>
  <c r="T24" i="1"/>
  <c r="X24" i="1" s="1"/>
  <c r="T25" i="1"/>
  <c r="T26" i="1"/>
  <c r="AC26" i="1" s="1"/>
  <c r="T27" i="1"/>
  <c r="Y27" i="1" s="1"/>
  <c r="T28" i="1"/>
  <c r="X28" i="1" s="1"/>
  <c r="T29" i="1"/>
  <c r="T30" i="1"/>
  <c r="T31" i="1"/>
  <c r="X31" i="1" s="1"/>
  <c r="T32" i="1"/>
  <c r="X32" i="1" s="1"/>
  <c r="T33" i="1"/>
  <c r="T34" i="1"/>
  <c r="W34" i="1" s="1"/>
  <c r="T35" i="1"/>
  <c r="X35" i="1" s="1"/>
  <c r="T36" i="1"/>
  <c r="AE36" i="1" s="1"/>
  <c r="T37" i="1"/>
  <c r="T38" i="1"/>
  <c r="W38" i="1" s="1"/>
  <c r="T39" i="1"/>
  <c r="AB39" i="1" s="1"/>
  <c r="T40" i="1"/>
  <c r="X40" i="1" s="1"/>
  <c r="T41" i="1"/>
  <c r="T42" i="1"/>
  <c r="T43" i="1"/>
  <c r="Y43" i="1" s="1"/>
  <c r="T44" i="1"/>
  <c r="X44" i="1" s="1"/>
  <c r="T45" i="1"/>
  <c r="T46" i="1"/>
  <c r="AC46" i="1" s="1"/>
  <c r="T47" i="1"/>
  <c r="X47" i="1" s="1"/>
  <c r="T48" i="1"/>
  <c r="X48" i="1" s="1"/>
  <c r="T49" i="1"/>
  <c r="T50" i="1"/>
  <c r="W50" i="1" s="1"/>
  <c r="T51" i="1"/>
  <c r="X51" i="1" s="1"/>
  <c r="T52" i="1"/>
  <c r="AE52" i="1" s="1"/>
  <c r="T53" i="1"/>
  <c r="T54" i="1"/>
  <c r="T55" i="1"/>
  <c r="AB55" i="1" s="1"/>
  <c r="T56" i="1"/>
  <c r="W56" i="1" s="1"/>
  <c r="T57" i="1"/>
  <c r="T58" i="1"/>
  <c r="T59" i="1"/>
  <c r="W59" i="1" s="1"/>
  <c r="T60" i="1"/>
  <c r="W60" i="1" s="1"/>
  <c r="T61" i="1"/>
  <c r="T62" i="1"/>
  <c r="T63" i="1"/>
  <c r="W63" i="1" s="1"/>
  <c r="T64" i="1"/>
  <c r="Y64" i="1" s="1"/>
  <c r="T65" i="1"/>
  <c r="T66" i="1"/>
  <c r="T67" i="1"/>
  <c r="W67" i="1" s="1"/>
  <c r="T68" i="1"/>
  <c r="W68" i="1" s="1"/>
  <c r="T69" i="1"/>
  <c r="T70" i="1"/>
  <c r="T71" i="1"/>
  <c r="W71" i="1" s="1"/>
  <c r="T72" i="1"/>
  <c r="W72" i="1" s="1"/>
  <c r="T73" i="1"/>
  <c r="T74" i="1"/>
  <c r="T75" i="1"/>
  <c r="W75" i="1" s="1"/>
  <c r="T76" i="1"/>
  <c r="W76" i="1" s="1"/>
  <c r="T77" i="1"/>
  <c r="T78" i="1"/>
  <c r="T79" i="1"/>
  <c r="W79" i="1" s="1"/>
  <c r="T80" i="1"/>
  <c r="Y80" i="1" s="1"/>
  <c r="T81" i="1"/>
  <c r="T82" i="1"/>
  <c r="T83" i="1"/>
  <c r="W83" i="1" s="1"/>
  <c r="T84" i="1"/>
  <c r="AA84" i="1" s="1"/>
  <c r="T85" i="1"/>
  <c r="T86" i="1"/>
  <c r="T88" i="1"/>
  <c r="W88" i="1" s="1"/>
  <c r="T89" i="1"/>
  <c r="W89" i="1" s="1"/>
  <c r="T90" i="1"/>
  <c r="T91" i="1"/>
  <c r="T92" i="1"/>
  <c r="W92" i="1" s="1"/>
  <c r="T93" i="1"/>
  <c r="W93" i="1" s="1"/>
  <c r="T94" i="1"/>
  <c r="T95" i="1"/>
  <c r="T96" i="1"/>
  <c r="W96" i="1" s="1"/>
  <c r="T97" i="1"/>
  <c r="Y97" i="1" s="1"/>
  <c r="T98" i="1"/>
  <c r="T99" i="1"/>
  <c r="T100" i="1"/>
  <c r="W100" i="1" s="1"/>
  <c r="T101" i="1"/>
  <c r="W101" i="1" s="1"/>
  <c r="T102" i="1"/>
  <c r="T103" i="1"/>
  <c r="T104" i="1"/>
  <c r="W104" i="1" s="1"/>
  <c r="T105" i="1"/>
  <c r="W105" i="1" s="1"/>
  <c r="T106" i="1"/>
  <c r="T107" i="1"/>
  <c r="T108" i="1"/>
  <c r="W108" i="1" s="1"/>
  <c r="T109" i="1"/>
  <c r="W109" i="1" s="1"/>
  <c r="T110" i="1"/>
  <c r="T111" i="1"/>
  <c r="Z111" i="1" s="1"/>
  <c r="T112" i="1"/>
  <c r="W112" i="1" s="1"/>
  <c r="T113" i="1"/>
  <c r="Y113" i="1" s="1"/>
  <c r="T114" i="1"/>
  <c r="T115" i="1"/>
  <c r="T116" i="1"/>
  <c r="W116" i="1" s="1"/>
  <c r="T117" i="1"/>
  <c r="AA117" i="1" s="1"/>
  <c r="T118" i="1"/>
  <c r="T119" i="1"/>
  <c r="T120" i="1"/>
  <c r="W120" i="1" s="1"/>
  <c r="T121" i="1"/>
  <c r="W121" i="1" s="1"/>
  <c r="T122" i="1"/>
  <c r="T123" i="1"/>
  <c r="T124" i="1"/>
  <c r="W124" i="1" s="1"/>
  <c r="T125" i="1"/>
  <c r="W125" i="1" s="1"/>
  <c r="T126" i="1"/>
  <c r="T127" i="1"/>
  <c r="T128" i="1"/>
  <c r="W128" i="1" s="1"/>
  <c r="T129" i="1"/>
  <c r="Y129" i="1" s="1"/>
  <c r="T130" i="1"/>
  <c r="T131" i="1"/>
  <c r="T132" i="1"/>
  <c r="W132" i="1" s="1"/>
  <c r="T133" i="1"/>
  <c r="W133" i="1" s="1"/>
  <c r="T134" i="1"/>
  <c r="T135" i="1"/>
  <c r="T136" i="1"/>
  <c r="W136" i="1" s="1"/>
  <c r="T137" i="1"/>
  <c r="W137" i="1" s="1"/>
  <c r="T138" i="1"/>
  <c r="T139" i="1"/>
  <c r="T140" i="1"/>
  <c r="Y140" i="1" s="1"/>
  <c r="T141" i="1"/>
  <c r="Y141" i="1" s="1"/>
  <c r="T142" i="1"/>
  <c r="T143" i="1"/>
  <c r="T144" i="1"/>
  <c r="Y144" i="1" s="1"/>
  <c r="T145" i="1"/>
  <c r="Y145" i="1" s="1"/>
  <c r="T146" i="1"/>
  <c r="T147" i="1"/>
  <c r="T148" i="1"/>
  <c r="Y148" i="1" s="1"/>
  <c r="T149" i="1"/>
  <c r="AA149" i="1" s="1"/>
  <c r="T150" i="1"/>
  <c r="T151" i="1"/>
  <c r="T152" i="1"/>
  <c r="Y152" i="1" s="1"/>
  <c r="T153" i="1"/>
  <c r="Y153" i="1" s="1"/>
  <c r="T154" i="1"/>
  <c r="T155" i="1"/>
  <c r="T156" i="1"/>
  <c r="Y156" i="1" s="1"/>
  <c r="T157" i="1"/>
  <c r="Y157" i="1" s="1"/>
  <c r="T158" i="1"/>
  <c r="T159" i="1"/>
  <c r="T160" i="1"/>
  <c r="Y160" i="1" s="1"/>
  <c r="T161" i="1"/>
  <c r="Y161" i="1" s="1"/>
  <c r="T162" i="1"/>
  <c r="T163" i="1"/>
  <c r="T164" i="1"/>
  <c r="Y164" i="1" s="1"/>
  <c r="T165" i="1"/>
  <c r="Y165" i="1" s="1"/>
  <c r="T166" i="1"/>
  <c r="T167" i="1"/>
  <c r="T168" i="1"/>
  <c r="Y168" i="1" s="1"/>
  <c r="T169" i="1"/>
  <c r="Y169" i="1" s="1"/>
  <c r="T170" i="1"/>
  <c r="T171" i="1"/>
  <c r="T172" i="1"/>
  <c r="Y172" i="1" s="1"/>
  <c r="T173" i="1"/>
  <c r="Y173" i="1" s="1"/>
  <c r="T174" i="1"/>
  <c r="T175" i="1"/>
  <c r="Z175" i="1" s="1"/>
  <c r="T176" i="1"/>
  <c r="Y176" i="1" s="1"/>
  <c r="T177" i="1"/>
  <c r="Y177" i="1" s="1"/>
  <c r="T178" i="1"/>
  <c r="T179" i="1"/>
  <c r="AC179" i="1" s="1"/>
  <c r="T181" i="1"/>
  <c r="AA181" i="1" s="1"/>
  <c r="T183" i="1"/>
  <c r="AC183" i="1" s="1"/>
  <c r="T185" i="1"/>
  <c r="T187" i="1"/>
  <c r="T189" i="1"/>
  <c r="W189" i="1" s="1"/>
  <c r="T191" i="1"/>
  <c r="T193" i="1"/>
  <c r="T197" i="1"/>
  <c r="T199" i="1"/>
  <c r="T201" i="1"/>
  <c r="T203" i="1"/>
  <c r="T205" i="1"/>
  <c r="AF197" i="1"/>
  <c r="AF198" i="1"/>
  <c r="AF199" i="1"/>
  <c r="AF201" i="1"/>
  <c r="AF202" i="1"/>
  <c r="AF203" i="1"/>
  <c r="AF205" i="1"/>
  <c r="AF179" i="1"/>
  <c r="AF181" i="1"/>
  <c r="AF182" i="1"/>
  <c r="AF183" i="1"/>
  <c r="AF186" i="1"/>
  <c r="AF187" i="1"/>
  <c r="AF189" i="1"/>
  <c r="AF190" i="1"/>
  <c r="AF191" i="1"/>
  <c r="AF193" i="1"/>
  <c r="AF194" i="1"/>
  <c r="AF195" i="1"/>
  <c r="AF87" i="1"/>
  <c r="AD205" i="1" l="1"/>
  <c r="AE205" i="1"/>
  <c r="AA205" i="1"/>
  <c r="W205" i="1"/>
  <c r="AE171" i="1"/>
  <c r="AC171" i="1"/>
  <c r="AB171" i="1"/>
  <c r="Y171" i="1"/>
  <c r="W171" i="1"/>
  <c r="U171" i="1"/>
  <c r="X171" i="1"/>
  <c r="V171" i="1"/>
  <c r="AD171" i="1"/>
  <c r="AA171" i="1"/>
  <c r="Z171" i="1"/>
  <c r="AE163" i="1"/>
  <c r="AC163" i="1"/>
  <c r="AD163" i="1"/>
  <c r="AB163" i="1"/>
  <c r="Z163" i="1"/>
  <c r="Y163" i="1"/>
  <c r="W163" i="1"/>
  <c r="U163" i="1"/>
  <c r="AA163" i="1"/>
  <c r="X163" i="1"/>
  <c r="V163" i="1"/>
  <c r="AE159" i="1"/>
  <c r="AD159" i="1"/>
  <c r="AC159" i="1"/>
  <c r="AB159" i="1"/>
  <c r="AA159" i="1"/>
  <c r="Y159" i="1"/>
  <c r="W159" i="1"/>
  <c r="U159" i="1"/>
  <c r="X159" i="1"/>
  <c r="V159" i="1"/>
  <c r="AE151" i="1"/>
  <c r="AC151" i="1"/>
  <c r="AD151" i="1"/>
  <c r="AA151" i="1"/>
  <c r="AB151" i="1"/>
  <c r="Y151" i="1"/>
  <c r="W151" i="1"/>
  <c r="U151" i="1"/>
  <c r="Z151" i="1"/>
  <c r="X151" i="1"/>
  <c r="V151" i="1"/>
  <c r="AE139" i="1"/>
  <c r="AC139" i="1"/>
  <c r="AD139" i="1"/>
  <c r="Y139" i="1"/>
  <c r="AB139" i="1"/>
  <c r="AA139" i="1"/>
  <c r="W139" i="1"/>
  <c r="U139" i="1"/>
  <c r="X139" i="1"/>
  <c r="V139" i="1"/>
  <c r="Z139" i="1"/>
  <c r="AE135" i="1"/>
  <c r="AD135" i="1"/>
  <c r="AA135" i="1"/>
  <c r="AC135" i="1"/>
  <c r="AB135" i="1"/>
  <c r="Y135" i="1"/>
  <c r="W135" i="1"/>
  <c r="U135" i="1"/>
  <c r="Z135" i="1"/>
  <c r="X135" i="1"/>
  <c r="V135" i="1"/>
  <c r="AE127" i="1"/>
  <c r="AD127" i="1"/>
  <c r="AC127" i="1"/>
  <c r="AA127" i="1"/>
  <c r="Y127" i="1"/>
  <c r="W127" i="1"/>
  <c r="U127" i="1"/>
  <c r="X127" i="1"/>
  <c r="V127" i="1"/>
  <c r="AB127" i="1"/>
  <c r="AE119" i="1"/>
  <c r="AC119" i="1"/>
  <c r="AD119" i="1"/>
  <c r="AA119" i="1"/>
  <c r="AB119" i="1"/>
  <c r="Y119" i="1"/>
  <c r="W119" i="1"/>
  <c r="U119" i="1"/>
  <c r="Z119" i="1"/>
  <c r="X119" i="1"/>
  <c r="V119" i="1"/>
  <c r="AE111" i="1"/>
  <c r="AC111" i="1"/>
  <c r="AD111" i="1"/>
  <c r="AA111" i="1"/>
  <c r="Y111" i="1"/>
  <c r="W111" i="1"/>
  <c r="U111" i="1"/>
  <c r="AB111" i="1"/>
  <c r="X111" i="1"/>
  <c r="V111" i="1"/>
  <c r="AE103" i="1"/>
  <c r="AC103" i="1"/>
  <c r="AD103" i="1"/>
  <c r="AA103" i="1"/>
  <c r="AB103" i="1"/>
  <c r="Y103" i="1"/>
  <c r="W103" i="1"/>
  <c r="U103" i="1"/>
  <c r="Z103" i="1"/>
  <c r="X103" i="1"/>
  <c r="V103" i="1"/>
  <c r="AE95" i="1"/>
  <c r="AC95" i="1"/>
  <c r="AD95" i="1"/>
  <c r="AA95" i="1"/>
  <c r="Y95" i="1"/>
  <c r="AB95" i="1"/>
  <c r="W95" i="1"/>
  <c r="U95" i="1"/>
  <c r="X95" i="1"/>
  <c r="V95" i="1"/>
  <c r="AE86" i="1"/>
  <c r="AC86" i="1"/>
  <c r="AD86" i="1"/>
  <c r="AA86" i="1"/>
  <c r="AB86" i="1"/>
  <c r="Y86" i="1"/>
  <c r="W86" i="1"/>
  <c r="U86" i="1"/>
  <c r="Z86" i="1"/>
  <c r="X86" i="1"/>
  <c r="V86" i="1"/>
  <c r="AE82" i="1"/>
  <c r="AC82" i="1"/>
  <c r="AD82" i="1"/>
  <c r="AA82" i="1"/>
  <c r="AB82" i="1"/>
  <c r="Y82" i="1"/>
  <c r="Z82" i="1"/>
  <c r="W82" i="1"/>
  <c r="U82" i="1"/>
  <c r="X82" i="1"/>
  <c r="V82" i="1"/>
  <c r="AE74" i="1"/>
  <c r="AC74" i="1"/>
  <c r="AA74" i="1"/>
  <c r="AD74" i="1"/>
  <c r="Y74" i="1"/>
  <c r="AB74" i="1"/>
  <c r="W74" i="1"/>
  <c r="U74" i="1"/>
  <c r="X74" i="1"/>
  <c r="V74" i="1"/>
  <c r="Z74" i="1"/>
  <c r="AE70" i="1"/>
  <c r="AC70" i="1"/>
  <c r="AA70" i="1"/>
  <c r="AD70" i="1"/>
  <c r="AB70" i="1"/>
  <c r="Y70" i="1"/>
  <c r="W70" i="1"/>
  <c r="U70" i="1"/>
  <c r="Z70" i="1"/>
  <c r="X70" i="1"/>
  <c r="V70" i="1"/>
  <c r="AE66" i="1"/>
  <c r="AC66" i="1"/>
  <c r="AD66" i="1"/>
  <c r="AA66" i="1"/>
  <c r="AB66" i="1"/>
  <c r="Y66" i="1"/>
  <c r="Z66" i="1"/>
  <c r="W66" i="1"/>
  <c r="U66" i="1"/>
  <c r="X66" i="1"/>
  <c r="V66" i="1"/>
  <c r="AE62" i="1"/>
  <c r="AC62" i="1"/>
  <c r="AD62" i="1"/>
  <c r="AA62" i="1"/>
  <c r="Y62" i="1"/>
  <c r="W62" i="1"/>
  <c r="U62" i="1"/>
  <c r="X62" i="1"/>
  <c r="V62" i="1"/>
  <c r="AB62" i="1"/>
  <c r="Z62" i="1"/>
  <c r="AE58" i="1"/>
  <c r="AC58" i="1"/>
  <c r="AA58" i="1"/>
  <c r="AD58" i="1"/>
  <c r="Y58" i="1"/>
  <c r="AB58" i="1"/>
  <c r="W58" i="1"/>
  <c r="U58" i="1"/>
  <c r="X58" i="1"/>
  <c r="V58" i="1"/>
  <c r="Z58" i="1"/>
  <c r="Z159" i="1"/>
  <c r="Z95" i="1"/>
  <c r="AD197" i="1"/>
  <c r="AE197" i="1"/>
  <c r="W197" i="1"/>
  <c r="AA197" i="1"/>
  <c r="AE175" i="1"/>
  <c r="AD175" i="1"/>
  <c r="AC175" i="1"/>
  <c r="AA175" i="1"/>
  <c r="Y175" i="1"/>
  <c r="W175" i="1"/>
  <c r="U175" i="1"/>
  <c r="AB175" i="1"/>
  <c r="X175" i="1"/>
  <c r="V175" i="1"/>
  <c r="AE167" i="1"/>
  <c r="AC167" i="1"/>
  <c r="AD167" i="1"/>
  <c r="AB167" i="1"/>
  <c r="Y167" i="1"/>
  <c r="W167" i="1"/>
  <c r="U167" i="1"/>
  <c r="Z167" i="1"/>
  <c r="X167" i="1"/>
  <c r="V167" i="1"/>
  <c r="AA167" i="1"/>
  <c r="AE155" i="1"/>
  <c r="AC155" i="1"/>
  <c r="AD155" i="1"/>
  <c r="AB155" i="1"/>
  <c r="Y155" i="1"/>
  <c r="W155" i="1"/>
  <c r="U155" i="1"/>
  <c r="X155" i="1"/>
  <c r="V155" i="1"/>
  <c r="Z155" i="1"/>
  <c r="AA155" i="1"/>
  <c r="AE147" i="1"/>
  <c r="AD147" i="1"/>
  <c r="AC147" i="1"/>
  <c r="AB147" i="1"/>
  <c r="AA147" i="1"/>
  <c r="Z147" i="1"/>
  <c r="Y147" i="1"/>
  <c r="W147" i="1"/>
  <c r="U147" i="1"/>
  <c r="X147" i="1"/>
  <c r="V147" i="1"/>
  <c r="AE143" i="1"/>
  <c r="AD143" i="1"/>
  <c r="AA143" i="1"/>
  <c r="AC143" i="1"/>
  <c r="Y143" i="1"/>
  <c r="W143" i="1"/>
  <c r="U143" i="1"/>
  <c r="X143" i="1"/>
  <c r="V143" i="1"/>
  <c r="AB143" i="1"/>
  <c r="AE131" i="1"/>
  <c r="AD131" i="1"/>
  <c r="AC131" i="1"/>
  <c r="AB131" i="1"/>
  <c r="Y131" i="1"/>
  <c r="AA131" i="1"/>
  <c r="Z131" i="1"/>
  <c r="W131" i="1"/>
  <c r="U131" i="1"/>
  <c r="X131" i="1"/>
  <c r="V131" i="1"/>
  <c r="AE123" i="1"/>
  <c r="AC123" i="1"/>
  <c r="AD123" i="1"/>
  <c r="Y123" i="1"/>
  <c r="AB123" i="1"/>
  <c r="AA123" i="1"/>
  <c r="W123" i="1"/>
  <c r="U123" i="1"/>
  <c r="X123" i="1"/>
  <c r="V123" i="1"/>
  <c r="Z123" i="1"/>
  <c r="AE115" i="1"/>
  <c r="AC115" i="1"/>
  <c r="AD115" i="1"/>
  <c r="AB115" i="1"/>
  <c r="Y115" i="1"/>
  <c r="AA115" i="1"/>
  <c r="Z115" i="1"/>
  <c r="W115" i="1"/>
  <c r="U115" i="1"/>
  <c r="X115" i="1"/>
  <c r="V115" i="1"/>
  <c r="AE107" i="1"/>
  <c r="AC107" i="1"/>
  <c r="Y107" i="1"/>
  <c r="AB107" i="1"/>
  <c r="AA107" i="1"/>
  <c r="W107" i="1"/>
  <c r="BD107" i="1" s="1"/>
  <c r="U107" i="1"/>
  <c r="X107" i="1"/>
  <c r="V107" i="1"/>
  <c r="AD107" i="1"/>
  <c r="Z107" i="1"/>
  <c r="AE99" i="1"/>
  <c r="AC99" i="1"/>
  <c r="AD99" i="1"/>
  <c r="AB99" i="1"/>
  <c r="Y99" i="1"/>
  <c r="AA99" i="1"/>
  <c r="Z99" i="1"/>
  <c r="W99" i="1"/>
  <c r="U99" i="1"/>
  <c r="X99" i="1"/>
  <c r="V99" i="1"/>
  <c r="AE91" i="1"/>
  <c r="AC91" i="1"/>
  <c r="Y91" i="1"/>
  <c r="AD91" i="1"/>
  <c r="AB91" i="1"/>
  <c r="AA91" i="1"/>
  <c r="W91" i="1"/>
  <c r="U91" i="1"/>
  <c r="X91" i="1"/>
  <c r="V91" i="1"/>
  <c r="Z91" i="1"/>
  <c r="AE78" i="1"/>
  <c r="AC78" i="1"/>
  <c r="AD78" i="1"/>
  <c r="AA78" i="1"/>
  <c r="Y78" i="1"/>
  <c r="W78" i="1"/>
  <c r="U78" i="1"/>
  <c r="X78" i="1"/>
  <c r="V78" i="1"/>
  <c r="AB78" i="1"/>
  <c r="Z143" i="1"/>
  <c r="Z78" i="1"/>
  <c r="AC203" i="1"/>
  <c r="AE203" i="1"/>
  <c r="AD193" i="1"/>
  <c r="AE193" i="1"/>
  <c r="AA193" i="1"/>
  <c r="AE185" i="1"/>
  <c r="AD185" i="1"/>
  <c r="AC185" i="1"/>
  <c r="AB185" i="1"/>
  <c r="AA185" i="1"/>
  <c r="AD178" i="1"/>
  <c r="AE178" i="1"/>
  <c r="AB178" i="1"/>
  <c r="AC178" i="1"/>
  <c r="AA178" i="1"/>
  <c r="Z178" i="1"/>
  <c r="AD174" i="1"/>
  <c r="AB174" i="1"/>
  <c r="AE174" i="1"/>
  <c r="AC174" i="1"/>
  <c r="AA174" i="1"/>
  <c r="Z174" i="1"/>
  <c r="AD170" i="1"/>
  <c r="AE170" i="1"/>
  <c r="AB170" i="1"/>
  <c r="AC170" i="1"/>
  <c r="AA170" i="1"/>
  <c r="Z170" i="1"/>
  <c r="AD166" i="1"/>
  <c r="AE166" i="1"/>
  <c r="AB166" i="1"/>
  <c r="AA166" i="1"/>
  <c r="Z166" i="1"/>
  <c r="AD162" i="1"/>
  <c r="AE162" i="1"/>
  <c r="AB162" i="1"/>
  <c r="AC162" i="1"/>
  <c r="AA162" i="1"/>
  <c r="Z162" i="1"/>
  <c r="AD158" i="1"/>
  <c r="AB158" i="1"/>
  <c r="AE158" i="1"/>
  <c r="AC158" i="1"/>
  <c r="AA158" i="1"/>
  <c r="Z158" i="1"/>
  <c r="AD154" i="1"/>
  <c r="AE154" i="1"/>
  <c r="AB154" i="1"/>
  <c r="AC154" i="1"/>
  <c r="AA154" i="1"/>
  <c r="Z154" i="1"/>
  <c r="AD150" i="1"/>
  <c r="AA150" i="1"/>
  <c r="AE150" i="1"/>
  <c r="AB150" i="1"/>
  <c r="Z150" i="1"/>
  <c r="AC146" i="1"/>
  <c r="AD146" i="1"/>
  <c r="AE146" i="1"/>
  <c r="AA146" i="1"/>
  <c r="AB146" i="1"/>
  <c r="Z146" i="1"/>
  <c r="AC142" i="1"/>
  <c r="AD142" i="1"/>
  <c r="AA142" i="1"/>
  <c r="AB142" i="1"/>
  <c r="Z142" i="1"/>
  <c r="AC138" i="1"/>
  <c r="AD138" i="1"/>
  <c r="AA138" i="1"/>
  <c r="AE138" i="1"/>
  <c r="AB138" i="1"/>
  <c r="Y138" i="1"/>
  <c r="Z138" i="1"/>
  <c r="AC134" i="1"/>
  <c r="AD134" i="1"/>
  <c r="AA134" i="1"/>
  <c r="AE134" i="1"/>
  <c r="AB134" i="1"/>
  <c r="Y134" i="1"/>
  <c r="Z134" i="1"/>
  <c r="AC130" i="1"/>
  <c r="AD130" i="1"/>
  <c r="AE130" i="1"/>
  <c r="AA130" i="1"/>
  <c r="AB130" i="1"/>
  <c r="Y130" i="1"/>
  <c r="Z130" i="1"/>
  <c r="AC126" i="1"/>
  <c r="AD126" i="1"/>
  <c r="AA126" i="1"/>
  <c r="AB126" i="1"/>
  <c r="Y126" i="1"/>
  <c r="AE126" i="1"/>
  <c r="Z126" i="1"/>
  <c r="AC122" i="1"/>
  <c r="AD122" i="1"/>
  <c r="AA122" i="1"/>
  <c r="AE122" i="1"/>
  <c r="AB122" i="1"/>
  <c r="Y122" i="1"/>
  <c r="Z122" i="1"/>
  <c r="AC118" i="1"/>
  <c r="AD118" i="1"/>
  <c r="AA118" i="1"/>
  <c r="AE118" i="1"/>
  <c r="AB118" i="1"/>
  <c r="Y118" i="1"/>
  <c r="Z118" i="1"/>
  <c r="AC114" i="1"/>
  <c r="AD114" i="1"/>
  <c r="AE114" i="1"/>
  <c r="AA114" i="1"/>
  <c r="AB114" i="1"/>
  <c r="Y114" i="1"/>
  <c r="Z114" i="1"/>
  <c r="AC110" i="1"/>
  <c r="AD110" i="1"/>
  <c r="AA110" i="1"/>
  <c r="AB110" i="1"/>
  <c r="Y110" i="1"/>
  <c r="AE110" i="1"/>
  <c r="Z110" i="1"/>
  <c r="AC106" i="1"/>
  <c r="AD106" i="1"/>
  <c r="AA106" i="1"/>
  <c r="AE106" i="1"/>
  <c r="AB106" i="1"/>
  <c r="Y106" i="1"/>
  <c r="Z106" i="1"/>
  <c r="AC102" i="1"/>
  <c r="AD102" i="1"/>
  <c r="AA102" i="1"/>
  <c r="AE102" i="1"/>
  <c r="AB102" i="1"/>
  <c r="Y102" i="1"/>
  <c r="Z102" i="1"/>
  <c r="AC98" i="1"/>
  <c r="AD98" i="1"/>
  <c r="AE98" i="1"/>
  <c r="AA98" i="1"/>
  <c r="AB98" i="1"/>
  <c r="Y98" i="1"/>
  <c r="Z98" i="1"/>
  <c r="AC94" i="1"/>
  <c r="AD94" i="1"/>
  <c r="AA94" i="1"/>
  <c r="AB94" i="1"/>
  <c r="AE94" i="1"/>
  <c r="Y94" i="1"/>
  <c r="Z94" i="1"/>
  <c r="AC90" i="1"/>
  <c r="AD90" i="1"/>
  <c r="AA90" i="1"/>
  <c r="AE90" i="1"/>
  <c r="AB90" i="1"/>
  <c r="Y90" i="1"/>
  <c r="Z90" i="1"/>
  <c r="AC85" i="1"/>
  <c r="AD85" i="1"/>
  <c r="AA85" i="1"/>
  <c r="AE85" i="1"/>
  <c r="AB85" i="1"/>
  <c r="Y85" i="1"/>
  <c r="Z85" i="1"/>
  <c r="AC81" i="1"/>
  <c r="AD81" i="1"/>
  <c r="AE81" i="1"/>
  <c r="AA81" i="1"/>
  <c r="AB81" i="1"/>
  <c r="Y81" i="1"/>
  <c r="Z81" i="1"/>
  <c r="AC77" i="1"/>
  <c r="AD77" i="1"/>
  <c r="AA77" i="1"/>
  <c r="AB77" i="1"/>
  <c r="Y77" i="1"/>
  <c r="Z77" i="1"/>
  <c r="AC73" i="1"/>
  <c r="AD73" i="1"/>
  <c r="AA73" i="1"/>
  <c r="AE73" i="1"/>
  <c r="AB73" i="1"/>
  <c r="Y73" i="1"/>
  <c r="Z73" i="1"/>
  <c r="AC69" i="1"/>
  <c r="AD69" i="1"/>
  <c r="AA69" i="1"/>
  <c r="AE69" i="1"/>
  <c r="AB69" i="1"/>
  <c r="Y69" i="1"/>
  <c r="Z69" i="1"/>
  <c r="AC65" i="1"/>
  <c r="AD65" i="1"/>
  <c r="AE65" i="1"/>
  <c r="AA65" i="1"/>
  <c r="AB65" i="1"/>
  <c r="Y65" i="1"/>
  <c r="Z65" i="1"/>
  <c r="AC61" i="1"/>
  <c r="AD61" i="1"/>
  <c r="AA61" i="1"/>
  <c r="AB61" i="1"/>
  <c r="Y61" i="1"/>
  <c r="AE61" i="1"/>
  <c r="Z61" i="1"/>
  <c r="AC57" i="1"/>
  <c r="AD57" i="1"/>
  <c r="AA57" i="1"/>
  <c r="AE57" i="1"/>
  <c r="AB57" i="1"/>
  <c r="Y57" i="1"/>
  <c r="Z57" i="1"/>
  <c r="U177" i="1"/>
  <c r="U173" i="1"/>
  <c r="U169" i="1"/>
  <c r="U165" i="1"/>
  <c r="U161" i="1"/>
  <c r="U157" i="1"/>
  <c r="U153" i="1"/>
  <c r="U149" i="1"/>
  <c r="U145" i="1"/>
  <c r="U141" i="1"/>
  <c r="U137" i="1"/>
  <c r="U133" i="1"/>
  <c r="U129" i="1"/>
  <c r="U125" i="1"/>
  <c r="U121" i="1"/>
  <c r="U117" i="1"/>
  <c r="U113" i="1"/>
  <c r="U109" i="1"/>
  <c r="U105" i="1"/>
  <c r="U101" i="1"/>
  <c r="U97" i="1"/>
  <c r="U93" i="1"/>
  <c r="U89" i="1"/>
  <c r="U84" i="1"/>
  <c r="U80" i="1"/>
  <c r="U76" i="1"/>
  <c r="U72" i="1"/>
  <c r="U68" i="1"/>
  <c r="U64" i="1"/>
  <c r="U60" i="1"/>
  <c r="U56" i="1"/>
  <c r="V176" i="1"/>
  <c r="V172" i="1"/>
  <c r="V168" i="1"/>
  <c r="V164" i="1"/>
  <c r="V160" i="1"/>
  <c r="V156" i="1"/>
  <c r="V152" i="1"/>
  <c r="V148" i="1"/>
  <c r="V144" i="1"/>
  <c r="V140" i="1"/>
  <c r="V136" i="1"/>
  <c r="V132" i="1"/>
  <c r="V128" i="1"/>
  <c r="V124" i="1"/>
  <c r="V120" i="1"/>
  <c r="V116" i="1"/>
  <c r="V112" i="1"/>
  <c r="V108" i="1"/>
  <c r="V104" i="1"/>
  <c r="V100" i="1"/>
  <c r="V96" i="1"/>
  <c r="V92" i="1"/>
  <c r="V88" i="1"/>
  <c r="V83" i="1"/>
  <c r="V79" i="1"/>
  <c r="V75" i="1"/>
  <c r="V71" i="1"/>
  <c r="V67" i="1"/>
  <c r="V63" i="1"/>
  <c r="BC63" i="1" s="1"/>
  <c r="V59" i="1"/>
  <c r="W177" i="1"/>
  <c r="W173" i="1"/>
  <c r="W169" i="1"/>
  <c r="W165" i="1"/>
  <c r="W161" i="1"/>
  <c r="W157" i="1"/>
  <c r="W153" i="1"/>
  <c r="W149" i="1"/>
  <c r="W145" i="1"/>
  <c r="W141" i="1"/>
  <c r="W129" i="1"/>
  <c r="W117" i="1"/>
  <c r="W113" i="1"/>
  <c r="W97" i="1"/>
  <c r="W84" i="1"/>
  <c r="W80" i="1"/>
  <c r="W64" i="1"/>
  <c r="X176" i="1"/>
  <c r="X172" i="1"/>
  <c r="X168" i="1"/>
  <c r="X164" i="1"/>
  <c r="X160" i="1"/>
  <c r="X156" i="1"/>
  <c r="X152" i="1"/>
  <c r="X148" i="1"/>
  <c r="X144" i="1"/>
  <c r="X140" i="1"/>
  <c r="X136" i="1"/>
  <c r="X132" i="1"/>
  <c r="X128" i="1"/>
  <c r="X124" i="1"/>
  <c r="X120" i="1"/>
  <c r="X116" i="1"/>
  <c r="X112" i="1"/>
  <c r="X108" i="1"/>
  <c r="X104" i="1"/>
  <c r="X100" i="1"/>
  <c r="X96" i="1"/>
  <c r="X92" i="1"/>
  <c r="X88" i="1"/>
  <c r="X83" i="1"/>
  <c r="X79" i="1"/>
  <c r="X75" i="1"/>
  <c r="X71" i="1"/>
  <c r="X67" i="1"/>
  <c r="X63" i="1"/>
  <c r="X59" i="1"/>
  <c r="Y149" i="1"/>
  <c r="AC166" i="1"/>
  <c r="AE77" i="1"/>
  <c r="AD201" i="1"/>
  <c r="AE201" i="1"/>
  <c r="AA201" i="1"/>
  <c r="AC191" i="1"/>
  <c r="AE191" i="1"/>
  <c r="AD177" i="1"/>
  <c r="AE177" i="1"/>
  <c r="AB177" i="1"/>
  <c r="AC177" i="1"/>
  <c r="AA177" i="1"/>
  <c r="Z177" i="1"/>
  <c r="AD173" i="1"/>
  <c r="AE173" i="1"/>
  <c r="AB173" i="1"/>
  <c r="AC173" i="1"/>
  <c r="AA173" i="1"/>
  <c r="Z173" i="1"/>
  <c r="AD169" i="1"/>
  <c r="AE169" i="1"/>
  <c r="AB169" i="1"/>
  <c r="AC169" i="1"/>
  <c r="AA169" i="1"/>
  <c r="Z169" i="1"/>
  <c r="AD165" i="1"/>
  <c r="AE165" i="1"/>
  <c r="AB165" i="1"/>
  <c r="AC165" i="1"/>
  <c r="AA165" i="1"/>
  <c r="Z165" i="1"/>
  <c r="AD161" i="1"/>
  <c r="AE161" i="1"/>
  <c r="AB161" i="1"/>
  <c r="AC161" i="1"/>
  <c r="AA161" i="1"/>
  <c r="Z161" i="1"/>
  <c r="AD157" i="1"/>
  <c r="AE157" i="1"/>
  <c r="AB157" i="1"/>
  <c r="AC157" i="1"/>
  <c r="AA157" i="1"/>
  <c r="Z157" i="1"/>
  <c r="AD153" i="1"/>
  <c r="AE153" i="1"/>
  <c r="AB153" i="1"/>
  <c r="AC153" i="1"/>
  <c r="AA153" i="1"/>
  <c r="Z153" i="1"/>
  <c r="AC149" i="1"/>
  <c r="AD149" i="1"/>
  <c r="AE149" i="1"/>
  <c r="AB149" i="1"/>
  <c r="Z149" i="1"/>
  <c r="AC145" i="1"/>
  <c r="AD145" i="1"/>
  <c r="AE145" i="1"/>
  <c r="AB145" i="1"/>
  <c r="AA145" i="1"/>
  <c r="Z145" i="1"/>
  <c r="AC141" i="1"/>
  <c r="AD141" i="1"/>
  <c r="AE141" i="1"/>
  <c r="AB141" i="1"/>
  <c r="Z141" i="1"/>
  <c r="AC137" i="1"/>
  <c r="AD137" i="1"/>
  <c r="AE137" i="1"/>
  <c r="AB137" i="1"/>
  <c r="AA137" i="1"/>
  <c r="Z137" i="1"/>
  <c r="AC133" i="1"/>
  <c r="AD133" i="1"/>
  <c r="AE133" i="1"/>
  <c r="AB133" i="1"/>
  <c r="Z133" i="1"/>
  <c r="AC129" i="1"/>
  <c r="AD129" i="1"/>
  <c r="AE129" i="1"/>
  <c r="AB129" i="1"/>
  <c r="AA129" i="1"/>
  <c r="Z129" i="1"/>
  <c r="AC125" i="1"/>
  <c r="AD125" i="1"/>
  <c r="AE125" i="1"/>
  <c r="AB125" i="1"/>
  <c r="Z125" i="1"/>
  <c r="AC121" i="1"/>
  <c r="AD121" i="1"/>
  <c r="AE121" i="1"/>
  <c r="AB121" i="1"/>
  <c r="AA121" i="1"/>
  <c r="Z121" i="1"/>
  <c r="AC117" i="1"/>
  <c r="AD117" i="1"/>
  <c r="AE117" i="1"/>
  <c r="AB117" i="1"/>
  <c r="Z117" i="1"/>
  <c r="AC113" i="1"/>
  <c r="AD113" i="1"/>
  <c r="AE113" i="1"/>
  <c r="AB113" i="1"/>
  <c r="AA113" i="1"/>
  <c r="Z113" i="1"/>
  <c r="AC109" i="1"/>
  <c r="AD109" i="1"/>
  <c r="AE109" i="1"/>
  <c r="AB109" i="1"/>
  <c r="Z109" i="1"/>
  <c r="AC105" i="1"/>
  <c r="AD105" i="1"/>
  <c r="AE105" i="1"/>
  <c r="AB105" i="1"/>
  <c r="AA105" i="1"/>
  <c r="Z105" i="1"/>
  <c r="AC101" i="1"/>
  <c r="AD101" i="1"/>
  <c r="AE101" i="1"/>
  <c r="AB101" i="1"/>
  <c r="Z101" i="1"/>
  <c r="AC97" i="1"/>
  <c r="AD97" i="1"/>
  <c r="AE97" i="1"/>
  <c r="AB97" i="1"/>
  <c r="AA97" i="1"/>
  <c r="Z97" i="1"/>
  <c r="AC93" i="1"/>
  <c r="AD93" i="1"/>
  <c r="AE93" i="1"/>
  <c r="AB93" i="1"/>
  <c r="Z93" i="1"/>
  <c r="AC89" i="1"/>
  <c r="AD89" i="1"/>
  <c r="AE89" i="1"/>
  <c r="AB89" i="1"/>
  <c r="AA89" i="1"/>
  <c r="Z89" i="1"/>
  <c r="AC84" i="1"/>
  <c r="AD84" i="1"/>
  <c r="AE84" i="1"/>
  <c r="AB84" i="1"/>
  <c r="Z84" i="1"/>
  <c r="AC80" i="1"/>
  <c r="AD80" i="1"/>
  <c r="AE80" i="1"/>
  <c r="AB80" i="1"/>
  <c r="Z80" i="1"/>
  <c r="AA80" i="1"/>
  <c r="AC76" i="1"/>
  <c r="AD76" i="1"/>
  <c r="AE76" i="1"/>
  <c r="AB76" i="1"/>
  <c r="AA76" i="1"/>
  <c r="Z76" i="1"/>
  <c r="AC72" i="1"/>
  <c r="AD72" i="1"/>
  <c r="AE72" i="1"/>
  <c r="AB72" i="1"/>
  <c r="AA72" i="1"/>
  <c r="Z72" i="1"/>
  <c r="AC68" i="1"/>
  <c r="AD68" i="1"/>
  <c r="AE68" i="1"/>
  <c r="AB68" i="1"/>
  <c r="Z68" i="1"/>
  <c r="AC64" i="1"/>
  <c r="AD64" i="1"/>
  <c r="AE64" i="1"/>
  <c r="AB64" i="1"/>
  <c r="Z64" i="1"/>
  <c r="AA64" i="1"/>
  <c r="AC60" i="1"/>
  <c r="AD60" i="1"/>
  <c r="AE60" i="1"/>
  <c r="AB60" i="1"/>
  <c r="AA60" i="1"/>
  <c r="Z60" i="1"/>
  <c r="AC56" i="1"/>
  <c r="AD56" i="1"/>
  <c r="AE56" i="1"/>
  <c r="AB56" i="1"/>
  <c r="AA56" i="1"/>
  <c r="Z56" i="1"/>
  <c r="U185" i="1"/>
  <c r="U176" i="1"/>
  <c r="U172" i="1"/>
  <c r="U168" i="1"/>
  <c r="U164" i="1"/>
  <c r="U160" i="1"/>
  <c r="U156" i="1"/>
  <c r="U152" i="1"/>
  <c r="U148" i="1"/>
  <c r="U144" i="1"/>
  <c r="U140" i="1"/>
  <c r="U136" i="1"/>
  <c r="U132" i="1"/>
  <c r="U128" i="1"/>
  <c r="U124" i="1"/>
  <c r="U120" i="1"/>
  <c r="U116" i="1"/>
  <c r="U112" i="1"/>
  <c r="U108" i="1"/>
  <c r="U104" i="1"/>
  <c r="U100" i="1"/>
  <c r="U96" i="1"/>
  <c r="U92" i="1"/>
  <c r="U88" i="1"/>
  <c r="U83" i="1"/>
  <c r="U79" i="1"/>
  <c r="U75" i="1"/>
  <c r="U71" i="1"/>
  <c r="U67" i="1"/>
  <c r="U63" i="1"/>
  <c r="U59" i="1"/>
  <c r="V185" i="1"/>
  <c r="W201" i="1"/>
  <c r="W185" i="1"/>
  <c r="W176" i="1"/>
  <c r="W172" i="1"/>
  <c r="W168" i="1"/>
  <c r="W164" i="1"/>
  <c r="W160" i="1"/>
  <c r="W156" i="1"/>
  <c r="W152" i="1"/>
  <c r="W148" i="1"/>
  <c r="W144" i="1"/>
  <c r="W140" i="1"/>
  <c r="X185" i="1"/>
  <c r="Y125" i="1"/>
  <c r="Y109" i="1"/>
  <c r="Y93" i="1"/>
  <c r="Y76" i="1"/>
  <c r="Y60" i="1"/>
  <c r="AA141" i="1"/>
  <c r="AA109" i="1"/>
  <c r="AA68" i="1"/>
  <c r="AC150" i="1"/>
  <c r="Y199" i="1"/>
  <c r="AE199" i="1"/>
  <c r="AD189" i="1"/>
  <c r="AE189" i="1"/>
  <c r="AA189" i="1"/>
  <c r="AD181" i="1"/>
  <c r="AE181" i="1"/>
  <c r="AD176" i="1"/>
  <c r="AE176" i="1"/>
  <c r="AB176" i="1"/>
  <c r="AC176" i="1"/>
  <c r="AA176" i="1"/>
  <c r="Z176" i="1"/>
  <c r="AD172" i="1"/>
  <c r="AE172" i="1"/>
  <c r="AB172" i="1"/>
  <c r="AC172" i="1"/>
  <c r="AA172" i="1"/>
  <c r="Z172" i="1"/>
  <c r="AD168" i="1"/>
  <c r="AE168" i="1"/>
  <c r="AB168" i="1"/>
  <c r="AC168" i="1"/>
  <c r="AA168" i="1"/>
  <c r="Z168" i="1"/>
  <c r="AD164" i="1"/>
  <c r="AE164" i="1"/>
  <c r="AB164" i="1"/>
  <c r="AC164" i="1"/>
  <c r="AA164" i="1"/>
  <c r="Z164" i="1"/>
  <c r="AD160" i="1"/>
  <c r="AE160" i="1"/>
  <c r="AB160" i="1"/>
  <c r="AC160" i="1"/>
  <c r="AA160" i="1"/>
  <c r="Z160" i="1"/>
  <c r="AD156" i="1"/>
  <c r="AE156" i="1"/>
  <c r="AB156" i="1"/>
  <c r="AC156" i="1"/>
  <c r="AA156" i="1"/>
  <c r="Z156" i="1"/>
  <c r="AD152" i="1"/>
  <c r="AE152" i="1"/>
  <c r="AB152" i="1"/>
  <c r="AC152" i="1"/>
  <c r="AA152" i="1"/>
  <c r="Z152" i="1"/>
  <c r="AD148" i="1"/>
  <c r="AE148" i="1"/>
  <c r="AB148" i="1"/>
  <c r="AC148" i="1"/>
  <c r="AA148" i="1"/>
  <c r="Z148" i="1"/>
  <c r="AD144" i="1"/>
  <c r="AE144" i="1"/>
  <c r="AC144" i="1"/>
  <c r="AB144" i="1"/>
  <c r="AA144" i="1"/>
  <c r="Z144" i="1"/>
  <c r="AD140" i="1"/>
  <c r="AE140" i="1"/>
  <c r="AB140" i="1"/>
  <c r="AC140" i="1"/>
  <c r="AA140" i="1"/>
  <c r="Z140" i="1"/>
  <c r="AD136" i="1"/>
  <c r="AE136" i="1"/>
  <c r="AC136" i="1"/>
  <c r="AB136" i="1"/>
  <c r="AA136" i="1"/>
  <c r="Z136" i="1"/>
  <c r="Y136" i="1"/>
  <c r="AD132" i="1"/>
  <c r="AE132" i="1"/>
  <c r="AB132" i="1"/>
  <c r="AC132" i="1"/>
  <c r="AA132" i="1"/>
  <c r="Z132" i="1"/>
  <c r="Y132" i="1"/>
  <c r="AD128" i="1"/>
  <c r="AE128" i="1"/>
  <c r="AC128" i="1"/>
  <c r="AB128" i="1"/>
  <c r="AA128" i="1"/>
  <c r="Z128" i="1"/>
  <c r="Y128" i="1"/>
  <c r="AD124" i="1"/>
  <c r="AE124" i="1"/>
  <c r="AB124" i="1"/>
  <c r="AC124" i="1"/>
  <c r="AA124" i="1"/>
  <c r="Z124" i="1"/>
  <c r="Y124" i="1"/>
  <c r="AD120" i="1"/>
  <c r="AE120" i="1"/>
  <c r="AB120" i="1"/>
  <c r="AC120" i="1"/>
  <c r="AA120" i="1"/>
  <c r="Z120" i="1"/>
  <c r="Y120" i="1"/>
  <c r="AD116" i="1"/>
  <c r="AE116" i="1"/>
  <c r="AC116" i="1"/>
  <c r="AB116" i="1"/>
  <c r="AA116" i="1"/>
  <c r="Z116" i="1"/>
  <c r="Y116" i="1"/>
  <c r="AD112" i="1"/>
  <c r="AE112" i="1"/>
  <c r="AB112" i="1"/>
  <c r="AA112" i="1"/>
  <c r="Z112" i="1"/>
  <c r="Y112" i="1"/>
  <c r="AD108" i="1"/>
  <c r="AE108" i="1"/>
  <c r="AB108" i="1"/>
  <c r="AC108" i="1"/>
  <c r="AA108" i="1"/>
  <c r="Z108" i="1"/>
  <c r="Y108" i="1"/>
  <c r="AD104" i="1"/>
  <c r="AE104" i="1"/>
  <c r="AB104" i="1"/>
  <c r="AC104" i="1"/>
  <c r="AA104" i="1"/>
  <c r="Z104" i="1"/>
  <c r="Y104" i="1"/>
  <c r="AD100" i="1"/>
  <c r="AE100" i="1"/>
  <c r="AC100" i="1"/>
  <c r="AB100" i="1"/>
  <c r="AA100" i="1"/>
  <c r="Z100" i="1"/>
  <c r="Y100" i="1"/>
  <c r="AD96" i="1"/>
  <c r="AE96" i="1"/>
  <c r="AB96" i="1"/>
  <c r="AA96" i="1"/>
  <c r="Z96" i="1"/>
  <c r="AC96" i="1"/>
  <c r="Y96" i="1"/>
  <c r="AD92" i="1"/>
  <c r="AE92" i="1"/>
  <c r="AB92" i="1"/>
  <c r="AC92" i="1"/>
  <c r="AA92" i="1"/>
  <c r="Z92" i="1"/>
  <c r="Y92" i="1"/>
  <c r="AD88" i="1"/>
  <c r="AE88" i="1"/>
  <c r="AB88" i="1"/>
  <c r="AC88" i="1"/>
  <c r="AA88" i="1"/>
  <c r="Z88" i="1"/>
  <c r="Y88" i="1"/>
  <c r="AD83" i="1"/>
  <c r="AE83" i="1"/>
  <c r="AC83" i="1"/>
  <c r="AB83" i="1"/>
  <c r="AA83" i="1"/>
  <c r="Z83" i="1"/>
  <c r="Y83" i="1"/>
  <c r="AD79" i="1"/>
  <c r="AE79" i="1"/>
  <c r="AB79" i="1"/>
  <c r="AA79" i="1"/>
  <c r="Z79" i="1"/>
  <c r="AC79" i="1"/>
  <c r="Y79" i="1"/>
  <c r="AD75" i="1"/>
  <c r="AE75" i="1"/>
  <c r="AB75" i="1"/>
  <c r="AC75" i="1"/>
  <c r="AA75" i="1"/>
  <c r="Z75" i="1"/>
  <c r="Y75" i="1"/>
  <c r="AD71" i="1"/>
  <c r="AE71" i="1"/>
  <c r="AB71" i="1"/>
  <c r="AC71" i="1"/>
  <c r="AA71" i="1"/>
  <c r="Z71" i="1"/>
  <c r="Y71" i="1"/>
  <c r="AD67" i="1"/>
  <c r="AE67" i="1"/>
  <c r="AC67" i="1"/>
  <c r="AB67" i="1"/>
  <c r="AA67" i="1"/>
  <c r="Z67" i="1"/>
  <c r="Y67" i="1"/>
  <c r="AD63" i="1"/>
  <c r="AE63" i="1"/>
  <c r="AB63" i="1"/>
  <c r="AA63" i="1"/>
  <c r="AC63" i="1"/>
  <c r="Z63" i="1"/>
  <c r="Y63" i="1"/>
  <c r="AD59" i="1"/>
  <c r="AE59" i="1"/>
  <c r="AB59" i="1"/>
  <c r="AC59" i="1"/>
  <c r="AA59" i="1"/>
  <c r="Z59" i="1"/>
  <c r="Y59" i="1"/>
  <c r="U183" i="1"/>
  <c r="V178" i="1"/>
  <c r="V174" i="1"/>
  <c r="V170" i="1"/>
  <c r="V166" i="1"/>
  <c r="V162" i="1"/>
  <c r="V158" i="1"/>
  <c r="V154" i="1"/>
  <c r="V150" i="1"/>
  <c r="V146" i="1"/>
  <c r="V142" i="1"/>
  <c r="V138" i="1"/>
  <c r="V134" i="1"/>
  <c r="V130" i="1"/>
  <c r="V126" i="1"/>
  <c r="V122" i="1"/>
  <c r="V118" i="1"/>
  <c r="V114" i="1"/>
  <c r="V110" i="1"/>
  <c r="V106" i="1"/>
  <c r="V102" i="1"/>
  <c r="V98" i="1"/>
  <c r="V94" i="1"/>
  <c r="V90" i="1"/>
  <c r="V85" i="1"/>
  <c r="V81" i="1"/>
  <c r="V77" i="1"/>
  <c r="V73" i="1"/>
  <c r="BC73" i="1" s="1"/>
  <c r="V69" i="1"/>
  <c r="V65" i="1"/>
  <c r="V61" i="1"/>
  <c r="V57" i="1"/>
  <c r="W181" i="1"/>
  <c r="X178" i="1"/>
  <c r="X174" i="1"/>
  <c r="X170" i="1"/>
  <c r="X166" i="1"/>
  <c r="X162" i="1"/>
  <c r="X158" i="1"/>
  <c r="X154" i="1"/>
  <c r="X150" i="1"/>
  <c r="X146" i="1"/>
  <c r="X142" i="1"/>
  <c r="X138" i="1"/>
  <c r="X134" i="1"/>
  <c r="X130" i="1"/>
  <c r="X126" i="1"/>
  <c r="X122" i="1"/>
  <c r="X118" i="1"/>
  <c r="X114" i="1"/>
  <c r="X110" i="1"/>
  <c r="X106" i="1"/>
  <c r="X102" i="1"/>
  <c r="X98" i="1"/>
  <c r="X94" i="1"/>
  <c r="X90" i="1"/>
  <c r="X85" i="1"/>
  <c r="X81" i="1"/>
  <c r="X77" i="1"/>
  <c r="X73" i="1"/>
  <c r="X69" i="1"/>
  <c r="X65" i="1"/>
  <c r="X61" i="1"/>
  <c r="X57" i="1"/>
  <c r="BE57" i="1" s="1"/>
  <c r="Y185" i="1"/>
  <c r="Y137" i="1"/>
  <c r="Y121" i="1"/>
  <c r="Y105" i="1"/>
  <c r="Y89" i="1"/>
  <c r="Y72" i="1"/>
  <c r="Y56" i="1"/>
  <c r="Z185" i="1"/>
  <c r="AA133" i="1"/>
  <c r="AA101" i="1"/>
  <c r="AC112" i="1"/>
  <c r="AA54" i="1"/>
  <c r="Z54" i="1"/>
  <c r="AE54" i="1"/>
  <c r="AD54" i="1"/>
  <c r="AB54" i="1"/>
  <c r="Y54" i="1"/>
  <c r="AA42" i="1"/>
  <c r="Z42" i="1"/>
  <c r="AE42" i="1"/>
  <c r="AD42" i="1"/>
  <c r="AB42" i="1"/>
  <c r="Y42" i="1"/>
  <c r="AA30" i="1"/>
  <c r="Z30" i="1"/>
  <c r="AE30" i="1"/>
  <c r="AD30" i="1"/>
  <c r="AB30" i="1"/>
  <c r="Y30" i="1"/>
  <c r="AA18" i="1"/>
  <c r="Z18" i="1"/>
  <c r="X18" i="1"/>
  <c r="AE18" i="1"/>
  <c r="AD18" i="1"/>
  <c r="AB18" i="1"/>
  <c r="Y18" i="1"/>
  <c r="AC14" i="1"/>
  <c r="AE53" i="1"/>
  <c r="AD53" i="1"/>
  <c r="AB53" i="1"/>
  <c r="Y53" i="1"/>
  <c r="AC53" i="1"/>
  <c r="AE49" i="1"/>
  <c r="AD49" i="1"/>
  <c r="AB49" i="1"/>
  <c r="Y49" i="1"/>
  <c r="AC49" i="1"/>
  <c r="AE45" i="1"/>
  <c r="AD45" i="1"/>
  <c r="AB45" i="1"/>
  <c r="Y45" i="1"/>
  <c r="AC45" i="1"/>
  <c r="AE41" i="1"/>
  <c r="AD41" i="1"/>
  <c r="AB41" i="1"/>
  <c r="Y41" i="1"/>
  <c r="AC41" i="1"/>
  <c r="AE37" i="1"/>
  <c r="AD37" i="1"/>
  <c r="AB37" i="1"/>
  <c r="Y37" i="1"/>
  <c r="AC37" i="1"/>
  <c r="AE33" i="1"/>
  <c r="AD33" i="1"/>
  <c r="AB33" i="1"/>
  <c r="Y33" i="1"/>
  <c r="AC33" i="1"/>
  <c r="AE29" i="1"/>
  <c r="AD29" i="1"/>
  <c r="AB29" i="1"/>
  <c r="Y29" i="1"/>
  <c r="AC29" i="1"/>
  <c r="AE25" i="1"/>
  <c r="AD25" i="1"/>
  <c r="AB25" i="1"/>
  <c r="Y25" i="1"/>
  <c r="AC25" i="1"/>
  <c r="AE21" i="1"/>
  <c r="AD21" i="1"/>
  <c r="AB21" i="1"/>
  <c r="Y21" i="1"/>
  <c r="AC21" i="1"/>
  <c r="AE17" i="1"/>
  <c r="AD17" i="1"/>
  <c r="AB17" i="1"/>
  <c r="Y17" i="1"/>
  <c r="AC17" i="1"/>
  <c r="AE13" i="1"/>
  <c r="AD13" i="1"/>
  <c r="AB13" i="1"/>
  <c r="Y13" i="1"/>
  <c r="AC13" i="1"/>
  <c r="AE9" i="1"/>
  <c r="AD9" i="1"/>
  <c r="AB9" i="1"/>
  <c r="Y9" i="1"/>
  <c r="AC9" i="1"/>
  <c r="U52" i="1"/>
  <c r="U48" i="1"/>
  <c r="U44" i="1"/>
  <c r="U40" i="1"/>
  <c r="U36" i="1"/>
  <c r="U32" i="1"/>
  <c r="U28" i="1"/>
  <c r="U24" i="1"/>
  <c r="U20" i="1"/>
  <c r="V54" i="1"/>
  <c r="V50" i="1"/>
  <c r="V46" i="1"/>
  <c r="V42" i="1"/>
  <c r="V38" i="1"/>
  <c r="V34" i="1"/>
  <c r="V30" i="1"/>
  <c r="V26" i="1"/>
  <c r="V22" i="1"/>
  <c r="V18" i="1"/>
  <c r="V14" i="1"/>
  <c r="V10" i="1"/>
  <c r="W54" i="1"/>
  <c r="W46" i="1"/>
  <c r="W42" i="1"/>
  <c r="W30" i="1"/>
  <c r="W26" i="1"/>
  <c r="W22" i="1"/>
  <c r="W18" i="1"/>
  <c r="W10" i="1"/>
  <c r="X52" i="1"/>
  <c r="X36" i="1"/>
  <c r="X20" i="1"/>
  <c r="X13" i="1"/>
  <c r="Y47" i="1"/>
  <c r="Y31" i="1"/>
  <c r="Y15" i="1"/>
  <c r="Z41" i="1"/>
  <c r="Z25" i="1"/>
  <c r="Z9" i="1"/>
  <c r="AA45" i="1"/>
  <c r="AA29" i="1"/>
  <c r="AA13" i="1"/>
  <c r="AB43" i="1"/>
  <c r="AB27" i="1"/>
  <c r="AB11" i="1"/>
  <c r="AC42" i="1"/>
  <c r="AD52" i="1"/>
  <c r="AD36" i="1"/>
  <c r="AD20" i="1"/>
  <c r="AA50" i="1"/>
  <c r="Z50" i="1"/>
  <c r="AE50" i="1"/>
  <c r="AD50" i="1"/>
  <c r="AB50" i="1"/>
  <c r="Y50" i="1"/>
  <c r="AA38" i="1"/>
  <c r="Z38" i="1"/>
  <c r="AE38" i="1"/>
  <c r="AD38" i="1"/>
  <c r="AB38" i="1"/>
  <c r="Y38" i="1"/>
  <c r="AA26" i="1"/>
  <c r="Z26" i="1"/>
  <c r="AE26" i="1"/>
  <c r="AD26" i="1"/>
  <c r="AB26" i="1"/>
  <c r="Y26" i="1"/>
  <c r="AA10" i="1"/>
  <c r="Z10" i="1"/>
  <c r="X10" i="1"/>
  <c r="AE10" i="1"/>
  <c r="AD10" i="1"/>
  <c r="AB10" i="1"/>
  <c r="Y10" i="1"/>
  <c r="AB52" i="1"/>
  <c r="Y52" i="1"/>
  <c r="AC52" i="1"/>
  <c r="AA52" i="1"/>
  <c r="Z52" i="1"/>
  <c r="AB48" i="1"/>
  <c r="Y48" i="1"/>
  <c r="AC48" i="1"/>
  <c r="AA48" i="1"/>
  <c r="Z48" i="1"/>
  <c r="AB44" i="1"/>
  <c r="Y44" i="1"/>
  <c r="AC44" i="1"/>
  <c r="AA44" i="1"/>
  <c r="Z44" i="1"/>
  <c r="AB40" i="1"/>
  <c r="Y40" i="1"/>
  <c r="AC40" i="1"/>
  <c r="AA40" i="1"/>
  <c r="Z40" i="1"/>
  <c r="AB36" i="1"/>
  <c r="Y36" i="1"/>
  <c r="AC36" i="1"/>
  <c r="AA36" i="1"/>
  <c r="Z36" i="1"/>
  <c r="AB32" i="1"/>
  <c r="Y32" i="1"/>
  <c r="AC32" i="1"/>
  <c r="AA32" i="1"/>
  <c r="Z32" i="1"/>
  <c r="AB28" i="1"/>
  <c r="Y28" i="1"/>
  <c r="AC28" i="1"/>
  <c r="AA28" i="1"/>
  <c r="Z28" i="1"/>
  <c r="AB24" i="1"/>
  <c r="Y24" i="1"/>
  <c r="AC24" i="1"/>
  <c r="AA24" i="1"/>
  <c r="Z24" i="1"/>
  <c r="AB20" i="1"/>
  <c r="Y20" i="1"/>
  <c r="AC20" i="1"/>
  <c r="AA20" i="1"/>
  <c r="Z20" i="1"/>
  <c r="AB16" i="1"/>
  <c r="Y16" i="1"/>
  <c r="AC16" i="1"/>
  <c r="AA16" i="1"/>
  <c r="Z16" i="1"/>
  <c r="AB12" i="1"/>
  <c r="Y12" i="1"/>
  <c r="AC12" i="1"/>
  <c r="AA12" i="1"/>
  <c r="Z12" i="1"/>
  <c r="U55" i="1"/>
  <c r="U51" i="1"/>
  <c r="U47" i="1"/>
  <c r="U43" i="1"/>
  <c r="U39" i="1"/>
  <c r="U35" i="1"/>
  <c r="U31" i="1"/>
  <c r="U27" i="1"/>
  <c r="U23" i="1"/>
  <c r="U19" i="1"/>
  <c r="U11" i="1"/>
  <c r="V53" i="1"/>
  <c r="V49" i="1"/>
  <c r="V45" i="1"/>
  <c r="V41" i="1"/>
  <c r="V37" i="1"/>
  <c r="V33" i="1"/>
  <c r="V29" i="1"/>
  <c r="V25" i="1"/>
  <c r="V21" i="1"/>
  <c r="V17" i="1"/>
  <c r="V13" i="1"/>
  <c r="V9" i="1"/>
  <c r="W53" i="1"/>
  <c r="W49" i="1"/>
  <c r="W45" i="1"/>
  <c r="W41" i="1"/>
  <c r="W37" i="1"/>
  <c r="W33" i="1"/>
  <c r="W29" i="1"/>
  <c r="W25" i="1"/>
  <c r="W21" i="1"/>
  <c r="W17" i="1"/>
  <c r="W13" i="1"/>
  <c r="W9" i="1"/>
  <c r="X55" i="1"/>
  <c r="X43" i="1"/>
  <c r="BE43" i="1" s="1"/>
  <c r="X39" i="1"/>
  <c r="BE39" i="1" s="1"/>
  <c r="X27" i="1"/>
  <c r="X23" i="1"/>
  <c r="X12" i="1"/>
  <c r="Z53" i="1"/>
  <c r="Z37" i="1"/>
  <c r="Z21" i="1"/>
  <c r="AA41" i="1"/>
  <c r="AA25" i="1"/>
  <c r="AA9" i="1"/>
  <c r="AC54" i="1"/>
  <c r="AC38" i="1"/>
  <c r="AD48" i="1"/>
  <c r="AD32" i="1"/>
  <c r="AD16" i="1"/>
  <c r="AE48" i="1"/>
  <c r="AE32" i="1"/>
  <c r="AE16" i="1"/>
  <c r="AA46" i="1"/>
  <c r="Z46" i="1"/>
  <c r="AE46" i="1"/>
  <c r="AD46" i="1"/>
  <c r="AB46" i="1"/>
  <c r="Y46" i="1"/>
  <c r="AA34" i="1"/>
  <c r="Z34" i="1"/>
  <c r="AE34" i="1"/>
  <c r="AD34" i="1"/>
  <c r="AB34" i="1"/>
  <c r="Y34" i="1"/>
  <c r="AA22" i="1"/>
  <c r="Z22" i="1"/>
  <c r="AE22" i="1"/>
  <c r="AD22" i="1"/>
  <c r="AB22" i="1"/>
  <c r="Y22" i="1"/>
  <c r="AA14" i="1"/>
  <c r="Z14" i="1"/>
  <c r="X14" i="1"/>
  <c r="AE14" i="1"/>
  <c r="AD14" i="1"/>
  <c r="AB14" i="1"/>
  <c r="Y14" i="1"/>
  <c r="AC30" i="1"/>
  <c r="AC55" i="1"/>
  <c r="AA55" i="1"/>
  <c r="Z55" i="1"/>
  <c r="AE55" i="1"/>
  <c r="AD55" i="1"/>
  <c r="AC51" i="1"/>
  <c r="AA51" i="1"/>
  <c r="Z51" i="1"/>
  <c r="AE51" i="1"/>
  <c r="AD51" i="1"/>
  <c r="AC47" i="1"/>
  <c r="AA47" i="1"/>
  <c r="Z47" i="1"/>
  <c r="AE47" i="1"/>
  <c r="AD47" i="1"/>
  <c r="AC43" i="1"/>
  <c r="AA43" i="1"/>
  <c r="Z43" i="1"/>
  <c r="AE43" i="1"/>
  <c r="AD43" i="1"/>
  <c r="AC39" i="1"/>
  <c r="AA39" i="1"/>
  <c r="Z39" i="1"/>
  <c r="AE39" i="1"/>
  <c r="AD39" i="1"/>
  <c r="AC35" i="1"/>
  <c r="AA35" i="1"/>
  <c r="Z35" i="1"/>
  <c r="AE35" i="1"/>
  <c r="AD35" i="1"/>
  <c r="AC31" i="1"/>
  <c r="AA31" i="1"/>
  <c r="Z31" i="1"/>
  <c r="AE31" i="1"/>
  <c r="AD31" i="1"/>
  <c r="AC27" i="1"/>
  <c r="AA27" i="1"/>
  <c r="Z27" i="1"/>
  <c r="AE27" i="1"/>
  <c r="AD27" i="1"/>
  <c r="AC23" i="1"/>
  <c r="AA23" i="1"/>
  <c r="Z23" i="1"/>
  <c r="AE23" i="1"/>
  <c r="AD23" i="1"/>
  <c r="AC19" i="1"/>
  <c r="AA19" i="1"/>
  <c r="Z19" i="1"/>
  <c r="AE19" i="1"/>
  <c r="AD19" i="1"/>
  <c r="AC15" i="1"/>
  <c r="AA15" i="1"/>
  <c r="Z15" i="1"/>
  <c r="X15" i="1"/>
  <c r="AE15" i="1"/>
  <c r="AD15" i="1"/>
  <c r="AC11" i="1"/>
  <c r="AA11" i="1"/>
  <c r="Z11" i="1"/>
  <c r="X11" i="1"/>
  <c r="AE11" i="1"/>
  <c r="AD11" i="1"/>
  <c r="U54" i="1"/>
  <c r="U50" i="1"/>
  <c r="U46" i="1"/>
  <c r="U42" i="1"/>
  <c r="U38" i="1"/>
  <c r="U34" i="1"/>
  <c r="U30" i="1"/>
  <c r="U26" i="1"/>
  <c r="U22" i="1"/>
  <c r="U18" i="1"/>
  <c r="U14" i="1"/>
  <c r="U10" i="1"/>
  <c r="V52" i="1"/>
  <c r="V48" i="1"/>
  <c r="V44" i="1"/>
  <c r="V40" i="1"/>
  <c r="V36" i="1"/>
  <c r="V32" i="1"/>
  <c r="V28" i="1"/>
  <c r="V24" i="1"/>
  <c r="V20" i="1"/>
  <c r="V16" i="1"/>
  <c r="V12" i="1"/>
  <c r="W52" i="1"/>
  <c r="W48" i="1"/>
  <c r="W44" i="1"/>
  <c r="BD44" i="1" s="1"/>
  <c r="W40" i="1"/>
  <c r="W36" i="1"/>
  <c r="W32" i="1"/>
  <c r="W28" i="1"/>
  <c r="W24" i="1"/>
  <c r="W20" i="1"/>
  <c r="W16" i="1"/>
  <c r="W12" i="1"/>
  <c r="X54" i="1"/>
  <c r="X50" i="1"/>
  <c r="X46" i="1"/>
  <c r="X42" i="1"/>
  <c r="X38" i="1"/>
  <c r="X34" i="1"/>
  <c r="X30" i="1"/>
  <c r="X26" i="1"/>
  <c r="X22" i="1"/>
  <c r="X17" i="1"/>
  <c r="X9" i="1"/>
  <c r="Y55" i="1"/>
  <c r="Y39" i="1"/>
  <c r="Y23" i="1"/>
  <c r="Z49" i="1"/>
  <c r="Z33" i="1"/>
  <c r="Z17" i="1"/>
  <c r="AA53" i="1"/>
  <c r="AA37" i="1"/>
  <c r="AA21" i="1"/>
  <c r="AB51" i="1"/>
  <c r="AB35" i="1"/>
  <c r="AB19" i="1"/>
  <c r="AC50" i="1"/>
  <c r="AC34" i="1"/>
  <c r="AC18" i="1"/>
  <c r="AD44" i="1"/>
  <c r="AD28" i="1"/>
  <c r="AD12" i="1"/>
  <c r="AE44" i="1"/>
  <c r="AE28" i="1"/>
  <c r="AE12" i="1"/>
  <c r="T87" i="1"/>
  <c r="T195" i="1"/>
  <c r="AD195" i="1" s="1"/>
  <c r="AB187" i="1"/>
  <c r="X187" i="1"/>
  <c r="AE187" i="1"/>
  <c r="AA187" i="1"/>
  <c r="W187" i="1"/>
  <c r="AD187" i="1"/>
  <c r="Z187" i="1"/>
  <c r="V187" i="1"/>
  <c r="Y203" i="1"/>
  <c r="AF192" i="1"/>
  <c r="T192" i="1"/>
  <c r="AE192" i="1" s="1"/>
  <c r="AF188" i="1"/>
  <c r="T188" i="1"/>
  <c r="AF184" i="1"/>
  <c r="T184" i="1"/>
  <c r="AF180" i="1"/>
  <c r="T180" i="1"/>
  <c r="AF204" i="1"/>
  <c r="T204" i="1"/>
  <c r="AE204" i="1" s="1"/>
  <c r="AF200" i="1"/>
  <c r="T200" i="1"/>
  <c r="AE200" i="1" s="1"/>
  <c r="AF196" i="1"/>
  <c r="T196" i="1"/>
  <c r="AE196" i="1" s="1"/>
  <c r="U191" i="1"/>
  <c r="U179" i="1"/>
  <c r="AB179" i="1"/>
  <c r="X179" i="1"/>
  <c r="AE179" i="1"/>
  <c r="AA179" i="1"/>
  <c r="W179" i="1"/>
  <c r="AD179" i="1"/>
  <c r="Z179" i="1"/>
  <c r="V179" i="1"/>
  <c r="AB199" i="1"/>
  <c r="X199" i="1"/>
  <c r="AA199" i="1"/>
  <c r="W199" i="1"/>
  <c r="AD199" i="1"/>
  <c r="Z199" i="1"/>
  <c r="V199" i="1"/>
  <c r="AB183" i="1"/>
  <c r="X183" i="1"/>
  <c r="AE183" i="1"/>
  <c r="AA183" i="1"/>
  <c r="W183" i="1"/>
  <c r="AD183" i="1"/>
  <c r="Z183" i="1"/>
  <c r="V183" i="1"/>
  <c r="U203" i="1"/>
  <c r="U187" i="1"/>
  <c r="Y183" i="1"/>
  <c r="AC187" i="1"/>
  <c r="AB203" i="1"/>
  <c r="X203" i="1"/>
  <c r="AA203" i="1"/>
  <c r="W203" i="1"/>
  <c r="AD203" i="1"/>
  <c r="Z203" i="1"/>
  <c r="V203" i="1"/>
  <c r="X195" i="1"/>
  <c r="Y187" i="1"/>
  <c r="AC195" i="1"/>
  <c r="AB191" i="1"/>
  <c r="X191" i="1"/>
  <c r="AA191" i="1"/>
  <c r="W191" i="1"/>
  <c r="AD191" i="1"/>
  <c r="Z191" i="1"/>
  <c r="V191" i="1"/>
  <c r="U199" i="1"/>
  <c r="Y191" i="1"/>
  <c r="Y179" i="1"/>
  <c r="AC199" i="1"/>
  <c r="T202" i="1"/>
  <c r="AE202" i="1" s="1"/>
  <c r="T198" i="1"/>
  <c r="AE198" i="1" s="1"/>
  <c r="T194" i="1"/>
  <c r="AE194" i="1" s="1"/>
  <c r="T190" i="1"/>
  <c r="T186" i="1"/>
  <c r="T182" i="1"/>
  <c r="X205" i="1"/>
  <c r="X201" i="1"/>
  <c r="X197" i="1"/>
  <c r="X193" i="1"/>
  <c r="X189" i="1"/>
  <c r="X181" i="1"/>
  <c r="AB205" i="1"/>
  <c r="AB201" i="1"/>
  <c r="AB197" i="1"/>
  <c r="AB193" i="1"/>
  <c r="AB189" i="1"/>
  <c r="AB181" i="1"/>
  <c r="U205" i="1"/>
  <c r="U201" i="1"/>
  <c r="U197" i="1"/>
  <c r="U193" i="1"/>
  <c r="U189" i="1"/>
  <c r="U181" i="1"/>
  <c r="Y205" i="1"/>
  <c r="Y201" i="1"/>
  <c r="Y197" i="1"/>
  <c r="Y193" i="1"/>
  <c r="Y189" i="1"/>
  <c r="Y181" i="1"/>
  <c r="AC205" i="1"/>
  <c r="AC201" i="1"/>
  <c r="AC197" i="1"/>
  <c r="AC193" i="1"/>
  <c r="AC189" i="1"/>
  <c r="AC181" i="1"/>
  <c r="V205" i="1"/>
  <c r="V201" i="1"/>
  <c r="V197" i="1"/>
  <c r="V193" i="1"/>
  <c r="V189" i="1"/>
  <c r="V181" i="1"/>
  <c r="Z205" i="1"/>
  <c r="Z201" i="1"/>
  <c r="Z197" i="1"/>
  <c r="Z193" i="1"/>
  <c r="Z189" i="1"/>
  <c r="Z181" i="1"/>
  <c r="BD99" i="1"/>
  <c r="BF103" i="1"/>
  <c r="BC81" i="1"/>
  <c r="BD85" i="1"/>
  <c r="BC89" i="1"/>
  <c r="BD93" i="1"/>
  <c r="BC66" i="1"/>
  <c r="BF68" i="1"/>
  <c r="BC72" i="1"/>
  <c r="BE76" i="1"/>
  <c r="BD48" i="1"/>
  <c r="BF52" i="1"/>
  <c r="BD56" i="1"/>
  <c r="BF60" i="1"/>
  <c r="BE35" i="1"/>
  <c r="BC23" i="1"/>
  <c r="BE94" i="1"/>
  <c r="BD95" i="1"/>
  <c r="BC97" i="1"/>
  <c r="BD77" i="1"/>
  <c r="BE78" i="1"/>
  <c r="BD79" i="1"/>
  <c r="BE86" i="1"/>
  <c r="BC64" i="1"/>
  <c r="BC70" i="1"/>
  <c r="BD36" i="1"/>
  <c r="BE49" i="1"/>
  <c r="BE31" i="1"/>
  <c r="BC9" i="1"/>
  <c r="Z195" i="1" l="1"/>
  <c r="Y195" i="1"/>
  <c r="AE195" i="1"/>
  <c r="X87" i="1"/>
  <c r="BE87" i="1" s="1"/>
  <c r="V87" i="1"/>
  <c r="AA87" i="1"/>
  <c r="Y87" i="1"/>
  <c r="BF87" i="1" s="1"/>
  <c r="AE87" i="1"/>
  <c r="AC87" i="1"/>
  <c r="AB87" i="1"/>
  <c r="Z87" i="1"/>
  <c r="AD87" i="1"/>
  <c r="W87" i="1"/>
  <c r="U87" i="1"/>
  <c r="U195" i="1"/>
  <c r="W195" i="1"/>
  <c r="AB195" i="1"/>
  <c r="V195" i="1"/>
  <c r="AA195" i="1"/>
  <c r="AC204" i="1"/>
  <c r="Y204" i="1"/>
  <c r="U204" i="1"/>
  <c r="AB204" i="1"/>
  <c r="X204" i="1"/>
  <c r="AA204" i="1"/>
  <c r="W204" i="1"/>
  <c r="AD204" i="1"/>
  <c r="V204" i="1"/>
  <c r="Z204" i="1"/>
  <c r="AE190" i="1"/>
  <c r="AA190" i="1"/>
  <c r="W190" i="1"/>
  <c r="AD190" i="1"/>
  <c r="Z190" i="1"/>
  <c r="V190" i="1"/>
  <c r="AC190" i="1"/>
  <c r="Y190" i="1"/>
  <c r="U190" i="1"/>
  <c r="X190" i="1"/>
  <c r="AB190" i="1"/>
  <c r="AE186" i="1"/>
  <c r="AA186" i="1"/>
  <c r="W186" i="1"/>
  <c r="AD186" i="1"/>
  <c r="Z186" i="1"/>
  <c r="V186" i="1"/>
  <c r="AC186" i="1"/>
  <c r="Y186" i="1"/>
  <c r="U186" i="1"/>
  <c r="X186" i="1"/>
  <c r="AB186" i="1"/>
  <c r="AC192" i="1"/>
  <c r="Y192" i="1"/>
  <c r="U192" i="1"/>
  <c r="AB192" i="1"/>
  <c r="X192" i="1"/>
  <c r="AA192" i="1"/>
  <c r="W192" i="1"/>
  <c r="AD192" i="1"/>
  <c r="V192" i="1"/>
  <c r="Z192" i="1"/>
  <c r="AA194" i="1"/>
  <c r="W194" i="1"/>
  <c r="AD194" i="1"/>
  <c r="Z194" i="1"/>
  <c r="V194" i="1"/>
  <c r="AC194" i="1"/>
  <c r="Y194" i="1"/>
  <c r="U194" i="1"/>
  <c r="AB194" i="1"/>
  <c r="X194" i="1"/>
  <c r="AC200" i="1"/>
  <c r="Y200" i="1"/>
  <c r="U200" i="1"/>
  <c r="AD200" i="1"/>
  <c r="AB200" i="1"/>
  <c r="X200" i="1"/>
  <c r="AA200" i="1"/>
  <c r="W200" i="1"/>
  <c r="Z200" i="1"/>
  <c r="V200" i="1"/>
  <c r="AC180" i="1"/>
  <c r="Y180" i="1"/>
  <c r="U180" i="1"/>
  <c r="AB180" i="1"/>
  <c r="X180" i="1"/>
  <c r="AE180" i="1"/>
  <c r="AA180" i="1"/>
  <c r="W180" i="1"/>
  <c r="AD180" i="1"/>
  <c r="V180" i="1"/>
  <c r="Z180" i="1"/>
  <c r="AC188" i="1"/>
  <c r="Y188" i="1"/>
  <c r="U188" i="1"/>
  <c r="AB188" i="1"/>
  <c r="X188" i="1"/>
  <c r="AE188" i="1"/>
  <c r="AA188" i="1"/>
  <c r="W188" i="1"/>
  <c r="AD188" i="1"/>
  <c r="Z188" i="1"/>
  <c r="V188" i="1"/>
  <c r="AA202" i="1"/>
  <c r="W202" i="1"/>
  <c r="AD202" i="1"/>
  <c r="Z202" i="1"/>
  <c r="V202" i="1"/>
  <c r="AC202" i="1"/>
  <c r="Y202" i="1"/>
  <c r="U202" i="1"/>
  <c r="X202" i="1"/>
  <c r="AB202" i="1"/>
  <c r="AC196" i="1"/>
  <c r="Y196" i="1"/>
  <c r="U196" i="1"/>
  <c r="AD196" i="1"/>
  <c r="AB196" i="1"/>
  <c r="X196" i="1"/>
  <c r="AA196" i="1"/>
  <c r="W196" i="1"/>
  <c r="Z196" i="1"/>
  <c r="V196" i="1"/>
  <c r="AC184" i="1"/>
  <c r="Y184" i="1"/>
  <c r="U184" i="1"/>
  <c r="AD184" i="1"/>
  <c r="AB184" i="1"/>
  <c r="X184" i="1"/>
  <c r="AE184" i="1"/>
  <c r="AA184" i="1"/>
  <c r="W184" i="1"/>
  <c r="V184" i="1"/>
  <c r="Z184" i="1"/>
  <c r="AE182" i="1"/>
  <c r="AA182" i="1"/>
  <c r="W182" i="1"/>
  <c r="AD182" i="1"/>
  <c r="Z182" i="1"/>
  <c r="V182" i="1"/>
  <c r="AC182" i="1"/>
  <c r="Y182" i="1"/>
  <c r="U182" i="1"/>
  <c r="AB182" i="1"/>
  <c r="X182" i="1"/>
  <c r="AA198" i="1"/>
  <c r="W198" i="1"/>
  <c r="AD198" i="1"/>
  <c r="Z198" i="1"/>
  <c r="V198" i="1"/>
  <c r="AC198" i="1"/>
  <c r="Y198" i="1"/>
  <c r="U198" i="1"/>
  <c r="AB198" i="1"/>
  <c r="X198" i="1"/>
  <c r="BB29" i="1"/>
  <c r="BB19" i="1"/>
  <c r="BB15" i="1"/>
  <c r="BB74" i="1"/>
  <c r="BB61" i="1"/>
  <c r="BB53" i="1"/>
  <c r="BB90" i="1"/>
  <c r="BB82" i="1"/>
  <c r="BB104" i="1"/>
  <c r="BD11" i="1"/>
  <c r="BF11" i="1"/>
  <c r="BE11" i="1"/>
  <c r="BB10" i="1"/>
  <c r="BB22" i="1"/>
  <c r="BB18" i="1"/>
  <c r="BB14" i="1"/>
  <c r="BE32" i="1"/>
  <c r="BB28" i="1"/>
  <c r="BB24" i="1"/>
  <c r="BE42" i="1"/>
  <c r="BC42" i="1"/>
  <c r="BF42" i="1"/>
  <c r="BE38" i="1"/>
  <c r="BC38" i="1"/>
  <c r="BF38" i="1"/>
  <c r="BE34" i="1"/>
  <c r="BF34" i="1"/>
  <c r="BD59" i="1"/>
  <c r="BF59" i="1"/>
  <c r="BD55" i="1"/>
  <c r="BF55" i="1"/>
  <c r="BD51" i="1"/>
  <c r="BF51" i="1"/>
  <c r="BD47" i="1"/>
  <c r="BF47" i="1"/>
  <c r="BE75" i="1"/>
  <c r="BE71" i="1"/>
  <c r="BF65" i="1"/>
  <c r="BD65" i="1"/>
  <c r="BF96" i="1"/>
  <c r="BD96" i="1"/>
  <c r="BF92" i="1"/>
  <c r="BD92" i="1"/>
  <c r="BF88" i="1"/>
  <c r="BD88" i="1"/>
  <c r="BF84" i="1"/>
  <c r="BD84" i="1"/>
  <c r="BF80" i="1"/>
  <c r="BD80" i="1"/>
  <c r="BD110" i="1"/>
  <c r="BF110" i="1"/>
  <c r="BE110" i="1"/>
  <c r="BD106" i="1"/>
  <c r="BF106" i="1"/>
  <c r="BD102" i="1"/>
  <c r="BF102" i="1"/>
  <c r="BD98" i="1"/>
  <c r="BF98" i="1"/>
  <c r="BC14" i="1"/>
  <c r="BC32" i="1"/>
  <c r="BC28" i="1"/>
  <c r="BC24" i="1"/>
  <c r="BC20" i="1"/>
  <c r="BC36" i="1"/>
  <c r="BC110" i="1"/>
  <c r="BC106" i="1"/>
  <c r="BC102" i="1"/>
  <c r="BC98" i="1"/>
  <c r="BC94" i="1"/>
  <c r="BC90" i="1"/>
  <c r="BC86" i="1"/>
  <c r="BC82" i="1"/>
  <c r="BC78" i="1"/>
  <c r="BC74" i="1"/>
  <c r="BC60" i="1"/>
  <c r="BC55" i="1"/>
  <c r="BC47" i="1"/>
  <c r="BC39" i="1"/>
  <c r="BD111" i="1"/>
  <c r="BD103" i="1"/>
  <c r="BD87" i="1"/>
  <c r="BD71" i="1"/>
  <c r="BD60" i="1"/>
  <c r="BD52" i="1"/>
  <c r="BD28" i="1"/>
  <c r="BD20" i="1"/>
  <c r="BD12" i="1"/>
  <c r="BE26" i="1"/>
  <c r="BE18" i="1"/>
  <c r="BE10" i="1"/>
  <c r="BE59" i="1"/>
  <c r="BE51" i="1"/>
  <c r="BE88" i="1"/>
  <c r="BE80" i="1"/>
  <c r="BE72" i="1"/>
  <c r="BE104" i="1"/>
  <c r="BE96" i="1"/>
  <c r="BE109" i="1"/>
  <c r="BF26" i="1"/>
  <c r="BF18" i="1"/>
  <c r="BF10" i="1"/>
  <c r="BF71" i="1"/>
  <c r="BF9" i="1"/>
  <c r="BE9" i="1"/>
  <c r="BD9" i="1"/>
  <c r="BF21" i="1"/>
  <c r="BE21" i="1"/>
  <c r="BD21" i="1"/>
  <c r="BF17" i="1"/>
  <c r="BE17" i="1"/>
  <c r="BD17" i="1"/>
  <c r="BF13" i="1"/>
  <c r="BE13" i="1"/>
  <c r="BD13" i="1"/>
  <c r="BD31" i="1"/>
  <c r="BF31" i="1"/>
  <c r="BD27" i="1"/>
  <c r="BF27" i="1"/>
  <c r="BE27" i="1"/>
  <c r="BF45" i="1"/>
  <c r="BD45" i="1"/>
  <c r="BF41" i="1"/>
  <c r="BD41" i="1"/>
  <c r="BF37" i="1"/>
  <c r="BD37" i="1"/>
  <c r="BE62" i="1"/>
  <c r="BF62" i="1"/>
  <c r="BE58" i="1"/>
  <c r="BF58" i="1"/>
  <c r="BE54" i="1"/>
  <c r="BC54" i="1"/>
  <c r="BF54" i="1"/>
  <c r="BE50" i="1"/>
  <c r="BC50" i="1"/>
  <c r="BF50" i="1"/>
  <c r="BE46" i="1"/>
  <c r="BC46" i="1"/>
  <c r="BF46" i="1"/>
  <c r="BD74" i="1"/>
  <c r="BF74" i="1"/>
  <c r="BD70" i="1"/>
  <c r="BF70" i="1"/>
  <c r="BE64" i="1"/>
  <c r="BE95" i="1"/>
  <c r="BE91" i="1"/>
  <c r="BE83" i="1"/>
  <c r="BE79" i="1"/>
  <c r="BB109" i="1"/>
  <c r="BF105" i="1"/>
  <c r="BE105" i="1"/>
  <c r="BF101" i="1"/>
  <c r="BE101" i="1"/>
  <c r="BC17" i="1"/>
  <c r="BC13" i="1"/>
  <c r="BC31" i="1"/>
  <c r="BC27" i="1"/>
  <c r="BC19" i="1"/>
  <c r="BC35" i="1"/>
  <c r="BC109" i="1"/>
  <c r="BC105" i="1"/>
  <c r="BC101" i="1"/>
  <c r="BC93" i="1"/>
  <c r="BC85" i="1"/>
  <c r="BC77" i="1"/>
  <c r="BC68" i="1"/>
  <c r="BC59" i="1"/>
  <c r="BC53" i="1"/>
  <c r="BC45" i="1"/>
  <c r="BD109" i="1"/>
  <c r="BD101" i="1"/>
  <c r="BD66" i="1"/>
  <c r="BD58" i="1"/>
  <c r="BD50" i="1"/>
  <c r="BD42" i="1"/>
  <c r="BD34" i="1"/>
  <c r="BD26" i="1"/>
  <c r="BD18" i="1"/>
  <c r="BD10" i="1"/>
  <c r="BE24" i="1"/>
  <c r="BE16" i="1"/>
  <c r="BE45" i="1"/>
  <c r="BE37" i="1"/>
  <c r="BE65" i="1"/>
  <c r="BE70" i="1"/>
  <c r="BE102" i="1"/>
  <c r="BF32" i="1"/>
  <c r="BF24" i="1"/>
  <c r="BF16" i="1"/>
  <c r="BF111" i="1"/>
  <c r="BF99" i="1"/>
  <c r="BF83" i="1"/>
  <c r="BF64" i="1"/>
  <c r="BF48" i="1"/>
  <c r="BB20" i="1"/>
  <c r="AX20" i="1"/>
  <c r="BB12" i="1"/>
  <c r="AY12" i="1"/>
  <c r="BE30" i="1"/>
  <c r="BA26" i="1"/>
  <c r="BB26" i="1"/>
  <c r="AZ26" i="1"/>
  <c r="BF44" i="1"/>
  <c r="BE44" i="1"/>
  <c r="BC44" i="1"/>
  <c r="BF40" i="1"/>
  <c r="BE40" i="1"/>
  <c r="BC40" i="1"/>
  <c r="BF36" i="1"/>
  <c r="BE36" i="1"/>
  <c r="BF61" i="1"/>
  <c r="BD61" i="1"/>
  <c r="BF57" i="1"/>
  <c r="BD57" i="1"/>
  <c r="BF53" i="1"/>
  <c r="BD53" i="1"/>
  <c r="BF49" i="1"/>
  <c r="BD49" i="1"/>
  <c r="BF77" i="1"/>
  <c r="BE77" i="1"/>
  <c r="BF73" i="1"/>
  <c r="BE73" i="1"/>
  <c r="BD63" i="1"/>
  <c r="BF63" i="1"/>
  <c r="BD94" i="1"/>
  <c r="BF94" i="1"/>
  <c r="BD90" i="1"/>
  <c r="BF90" i="1"/>
  <c r="BD86" i="1"/>
  <c r="BF86" i="1"/>
  <c r="BD82" i="1"/>
  <c r="BF82" i="1"/>
  <c r="BD78" i="1"/>
  <c r="BF78" i="1"/>
  <c r="BF108" i="1"/>
  <c r="BD108" i="1"/>
  <c r="BF104" i="1"/>
  <c r="BD104" i="1"/>
  <c r="BF100" i="1"/>
  <c r="BD100" i="1"/>
  <c r="BC11" i="1"/>
  <c r="BC16" i="1"/>
  <c r="BC12" i="1"/>
  <c r="BC30" i="1"/>
  <c r="BC26" i="1"/>
  <c r="BC22" i="1"/>
  <c r="BC18" i="1"/>
  <c r="BC34" i="1"/>
  <c r="BC108" i="1"/>
  <c r="BC104" i="1"/>
  <c r="BC100" i="1"/>
  <c r="BC96" i="1"/>
  <c r="BC92" i="1"/>
  <c r="BC88" i="1"/>
  <c r="BC84" i="1"/>
  <c r="BC80" i="1"/>
  <c r="BC76" i="1"/>
  <c r="BC62" i="1"/>
  <c r="BC58" i="1"/>
  <c r="BC51" i="1"/>
  <c r="BC43" i="1"/>
  <c r="BD91" i="1"/>
  <c r="BD83" i="1"/>
  <c r="BD75" i="1"/>
  <c r="BD64" i="1"/>
  <c r="BD40" i="1"/>
  <c r="BD32" i="1"/>
  <c r="BD24" i="1"/>
  <c r="BD16" i="1"/>
  <c r="BE22" i="1"/>
  <c r="BE14" i="1"/>
  <c r="BE63" i="1"/>
  <c r="BE55" i="1"/>
  <c r="BE47" i="1"/>
  <c r="BE84" i="1"/>
  <c r="BE108" i="1"/>
  <c r="BE100" i="1"/>
  <c r="BE92" i="1"/>
  <c r="BF30" i="1"/>
  <c r="BF22" i="1"/>
  <c r="BF14" i="1"/>
  <c r="BF109" i="1"/>
  <c r="BF95" i="1"/>
  <c r="BF79" i="1"/>
  <c r="BB16" i="1"/>
  <c r="AZ16" i="1"/>
  <c r="BD23" i="1"/>
  <c r="BF23" i="1"/>
  <c r="BE23" i="1"/>
  <c r="BD19" i="1"/>
  <c r="BF19" i="1"/>
  <c r="BE19" i="1"/>
  <c r="BD15" i="1"/>
  <c r="BF15" i="1"/>
  <c r="BE15" i="1"/>
  <c r="BF33" i="1"/>
  <c r="BD33" i="1"/>
  <c r="BF29" i="1"/>
  <c r="BE29" i="1"/>
  <c r="BD29" i="1"/>
  <c r="BF25" i="1"/>
  <c r="BE25" i="1"/>
  <c r="BD25" i="1"/>
  <c r="BD43" i="1"/>
  <c r="BF43" i="1"/>
  <c r="BD39" i="1"/>
  <c r="BF39" i="1"/>
  <c r="BD35" i="1"/>
  <c r="BF35" i="1"/>
  <c r="BE60" i="1"/>
  <c r="BE56" i="1"/>
  <c r="BC56" i="1"/>
  <c r="BE52" i="1"/>
  <c r="BC52" i="1"/>
  <c r="BE48" i="1"/>
  <c r="BC48" i="1"/>
  <c r="BF76" i="1"/>
  <c r="BD76" i="1"/>
  <c r="BF72" i="1"/>
  <c r="BD72" i="1"/>
  <c r="BF66" i="1"/>
  <c r="BE66" i="1"/>
  <c r="BF97" i="1"/>
  <c r="BE97" i="1"/>
  <c r="BF93" i="1"/>
  <c r="BE93" i="1"/>
  <c r="BF89" i="1"/>
  <c r="BE89" i="1"/>
  <c r="BF85" i="1"/>
  <c r="BE85" i="1"/>
  <c r="BF81" i="1"/>
  <c r="BE81" i="1"/>
  <c r="BB111" i="1"/>
  <c r="AY111" i="1"/>
  <c r="BE107" i="1"/>
  <c r="BE103" i="1"/>
  <c r="BE99" i="1"/>
  <c r="BC10" i="1"/>
  <c r="BC15" i="1"/>
  <c r="BC33" i="1"/>
  <c r="BC29" i="1"/>
  <c r="BC25" i="1"/>
  <c r="BC21" i="1"/>
  <c r="BC37" i="1"/>
  <c r="BC111" i="1"/>
  <c r="BC107" i="1"/>
  <c r="BC103" i="1"/>
  <c r="BC99" i="1"/>
  <c r="BC95" i="1"/>
  <c r="BC91" i="1"/>
  <c r="BC87" i="1"/>
  <c r="BC83" i="1"/>
  <c r="BC79" i="1"/>
  <c r="BC75" i="1"/>
  <c r="BC71" i="1"/>
  <c r="BC65" i="1"/>
  <c r="BC61" i="1"/>
  <c r="BC57" i="1"/>
  <c r="BC49" i="1"/>
  <c r="BC41" i="1"/>
  <c r="BD105" i="1"/>
  <c r="BD97" i="1"/>
  <c r="BD89" i="1"/>
  <c r="BD81" i="1"/>
  <c r="BD73" i="1"/>
  <c r="BD62" i="1"/>
  <c r="BD54" i="1"/>
  <c r="BD46" i="1"/>
  <c r="BD38" i="1"/>
  <c r="BD30" i="1"/>
  <c r="BD22" i="1"/>
  <c r="BD14" i="1"/>
  <c r="BE28" i="1"/>
  <c r="BE20" i="1"/>
  <c r="BE12" i="1"/>
  <c r="BE41" i="1"/>
  <c r="BE33" i="1"/>
  <c r="BE61" i="1"/>
  <c r="BE53" i="1"/>
  <c r="BE90" i="1"/>
  <c r="BE82" i="1"/>
  <c r="BE74" i="1"/>
  <c r="BE106" i="1"/>
  <c r="BE98" i="1"/>
  <c r="BE111" i="1"/>
  <c r="BF28" i="1"/>
  <c r="BF20" i="1"/>
  <c r="BF12" i="1"/>
  <c r="BF107" i="1"/>
  <c r="BF91" i="1"/>
  <c r="BF75" i="1"/>
  <c r="BF56" i="1"/>
  <c r="BE68" i="1"/>
  <c r="BD68" i="1"/>
  <c r="BE69" i="1"/>
  <c r="BC69" i="1"/>
  <c r="BD69" i="1"/>
  <c r="BF69" i="1"/>
  <c r="BF67" i="1"/>
  <c r="BD67" i="1"/>
  <c r="BC67" i="1"/>
  <c r="BE67" i="1"/>
  <c r="AY26" i="1" l="1"/>
  <c r="AZ109" i="1"/>
  <c r="BA111" i="1"/>
  <c r="AY16" i="1"/>
  <c r="AY20" i="1"/>
  <c r="AX16" i="1"/>
  <c r="BA16" i="1"/>
  <c r="AZ68" i="1"/>
  <c r="BA68" i="1"/>
  <c r="BB68" i="1"/>
  <c r="AY68" i="1"/>
  <c r="AX68" i="1"/>
  <c r="BB25" i="1"/>
  <c r="AZ25" i="1"/>
  <c r="BA25" i="1"/>
  <c r="AX25" i="1"/>
  <c r="AY25" i="1"/>
  <c r="BB57" i="1"/>
  <c r="BA57" i="1"/>
  <c r="AX57" i="1"/>
  <c r="AZ57" i="1"/>
  <c r="AY57" i="1"/>
  <c r="BA92" i="1"/>
  <c r="BB92" i="1"/>
  <c r="AZ92" i="1"/>
  <c r="AY92" i="1"/>
  <c r="AX92" i="1"/>
  <c r="BA103" i="1"/>
  <c r="BB103" i="1"/>
  <c r="AX103" i="1"/>
  <c r="AZ103" i="1"/>
  <c r="AY103" i="1"/>
  <c r="BB93" i="1"/>
  <c r="BA93" i="1"/>
  <c r="AX93" i="1"/>
  <c r="AZ93" i="1"/>
  <c r="AY93" i="1"/>
  <c r="AZ48" i="1"/>
  <c r="BA48" i="1"/>
  <c r="BB48" i="1"/>
  <c r="AY48" i="1"/>
  <c r="AX48" i="1"/>
  <c r="AZ60" i="1"/>
  <c r="BA60" i="1"/>
  <c r="BB60" i="1"/>
  <c r="AY60" i="1"/>
  <c r="AX60" i="1"/>
  <c r="AZ27" i="1"/>
  <c r="BA27" i="1"/>
  <c r="BB27" i="1"/>
  <c r="AX27" i="1"/>
  <c r="AY27" i="1"/>
  <c r="BA59" i="1"/>
  <c r="BB59" i="1"/>
  <c r="AZ59" i="1"/>
  <c r="AX59" i="1"/>
  <c r="AY59" i="1"/>
  <c r="BA94" i="1"/>
  <c r="BB94" i="1"/>
  <c r="AX94" i="1"/>
  <c r="AZ94" i="1"/>
  <c r="AY94" i="1"/>
  <c r="BB73" i="1"/>
  <c r="BA73" i="1"/>
  <c r="AX73" i="1"/>
  <c r="AZ73" i="1"/>
  <c r="AY73" i="1"/>
  <c r="AZ36" i="1"/>
  <c r="BA36" i="1"/>
  <c r="BB36" i="1"/>
  <c r="AY36" i="1"/>
  <c r="AX36" i="1"/>
  <c r="AZ40" i="1"/>
  <c r="BA40" i="1"/>
  <c r="BB40" i="1"/>
  <c r="AY40" i="1"/>
  <c r="AX40" i="1"/>
  <c r="AZ44" i="1"/>
  <c r="BA44" i="1"/>
  <c r="BB44" i="1"/>
  <c r="AY44" i="1"/>
  <c r="AX44" i="1"/>
  <c r="AX26" i="1"/>
  <c r="BA30" i="1"/>
  <c r="BB30" i="1"/>
  <c r="AZ30" i="1"/>
  <c r="AX30" i="1"/>
  <c r="AY30" i="1"/>
  <c r="BB45" i="1"/>
  <c r="AZ45" i="1"/>
  <c r="BA45" i="1"/>
  <c r="AX45" i="1"/>
  <c r="AY45" i="1"/>
  <c r="BA96" i="1"/>
  <c r="BB96" i="1"/>
  <c r="AZ96" i="1"/>
  <c r="AY96" i="1"/>
  <c r="AX96" i="1"/>
  <c r="BB105" i="1"/>
  <c r="BA105" i="1"/>
  <c r="AX105" i="1"/>
  <c r="AZ105" i="1"/>
  <c r="AY105" i="1"/>
  <c r="BA109" i="1"/>
  <c r="BA83" i="1"/>
  <c r="BB83" i="1"/>
  <c r="AX83" i="1"/>
  <c r="AZ83" i="1"/>
  <c r="AY83" i="1"/>
  <c r="BA91" i="1"/>
  <c r="BB91" i="1"/>
  <c r="AX91" i="1"/>
  <c r="AZ91" i="1"/>
  <c r="AY91" i="1"/>
  <c r="AZ64" i="1"/>
  <c r="BA64" i="1"/>
  <c r="BB64" i="1"/>
  <c r="AY64" i="1"/>
  <c r="AX64" i="1"/>
  <c r="BA46" i="1"/>
  <c r="BB46" i="1"/>
  <c r="AZ46" i="1"/>
  <c r="AX46" i="1"/>
  <c r="AY46" i="1"/>
  <c r="BA50" i="1"/>
  <c r="BB50" i="1"/>
  <c r="AZ50" i="1"/>
  <c r="AX50" i="1"/>
  <c r="AY50" i="1"/>
  <c r="BA54" i="1"/>
  <c r="BB54" i="1"/>
  <c r="AZ54" i="1"/>
  <c r="AX54" i="1"/>
  <c r="AY54" i="1"/>
  <c r="AZ31" i="1"/>
  <c r="BA31" i="1"/>
  <c r="BB31" i="1"/>
  <c r="AX31" i="1"/>
  <c r="AY31" i="1"/>
  <c r="BA63" i="1"/>
  <c r="BB63" i="1"/>
  <c r="AZ63" i="1"/>
  <c r="AX63" i="1"/>
  <c r="AY63" i="1"/>
  <c r="BA71" i="1"/>
  <c r="BB71" i="1"/>
  <c r="AZ71" i="1"/>
  <c r="AX71" i="1"/>
  <c r="AY71" i="1"/>
  <c r="AY24" i="1"/>
  <c r="AX28" i="1"/>
  <c r="AZ28" i="1"/>
  <c r="AZ14" i="1"/>
  <c r="AY18" i="1"/>
  <c r="BA18" i="1"/>
  <c r="AZ104" i="1"/>
  <c r="AZ82" i="1"/>
  <c r="AY90" i="1"/>
  <c r="BA90" i="1"/>
  <c r="BA53" i="1"/>
  <c r="AX61" i="1"/>
  <c r="AZ74" i="1"/>
  <c r="AX15" i="1"/>
  <c r="BA19" i="1"/>
  <c r="AX29" i="1"/>
  <c r="BA67" i="1"/>
  <c r="BB67" i="1"/>
  <c r="AZ67" i="1"/>
  <c r="AX67" i="1"/>
  <c r="AY67" i="1"/>
  <c r="BB33" i="1"/>
  <c r="AZ33" i="1"/>
  <c r="BA33" i="1"/>
  <c r="AX33" i="1"/>
  <c r="AY33" i="1"/>
  <c r="BB65" i="1"/>
  <c r="BA65" i="1"/>
  <c r="AX65" i="1"/>
  <c r="AZ65" i="1"/>
  <c r="AY65" i="1"/>
  <c r="BA100" i="1"/>
  <c r="BB100" i="1"/>
  <c r="AZ100" i="1"/>
  <c r="AY100" i="1"/>
  <c r="AX100" i="1"/>
  <c r="AZ111" i="1"/>
  <c r="BB89" i="1"/>
  <c r="BA89" i="1"/>
  <c r="AX89" i="1"/>
  <c r="AZ89" i="1"/>
  <c r="AY89" i="1"/>
  <c r="AZ35" i="1"/>
  <c r="BA35" i="1"/>
  <c r="BB35" i="1"/>
  <c r="AX35" i="1"/>
  <c r="AY35" i="1"/>
  <c r="BA70" i="1"/>
  <c r="BB70" i="1"/>
  <c r="AZ70" i="1"/>
  <c r="AX70" i="1"/>
  <c r="AY70" i="1"/>
  <c r="BA102" i="1"/>
  <c r="BB102" i="1"/>
  <c r="AX102" i="1"/>
  <c r="AZ102" i="1"/>
  <c r="AY102" i="1"/>
  <c r="BA20" i="1"/>
  <c r="AZ13" i="1"/>
  <c r="BB13" i="1"/>
  <c r="AY13" i="1"/>
  <c r="BA13" i="1"/>
  <c r="AX13" i="1"/>
  <c r="AZ72" i="1"/>
  <c r="BA72" i="1"/>
  <c r="BB72" i="1"/>
  <c r="AY72" i="1"/>
  <c r="AX72" i="1"/>
  <c r="BB101" i="1"/>
  <c r="BA101" i="1"/>
  <c r="AX101" i="1"/>
  <c r="AZ101" i="1"/>
  <c r="AY101" i="1"/>
  <c r="AY109" i="1"/>
  <c r="AZ39" i="1"/>
  <c r="BA39" i="1"/>
  <c r="BB39" i="1"/>
  <c r="AX39" i="1"/>
  <c r="AY39" i="1"/>
  <c r="BA98" i="1"/>
  <c r="BB98" i="1"/>
  <c r="AX98" i="1"/>
  <c r="AZ98" i="1"/>
  <c r="AY98" i="1"/>
  <c r="BA34" i="1"/>
  <c r="BB34" i="1"/>
  <c r="AZ34" i="1"/>
  <c r="AX34" i="1"/>
  <c r="AY34" i="1"/>
  <c r="BA38" i="1"/>
  <c r="BB38" i="1"/>
  <c r="AZ38" i="1"/>
  <c r="AX38" i="1"/>
  <c r="AY38" i="1"/>
  <c r="BA42" i="1"/>
  <c r="BB42" i="1"/>
  <c r="AZ42" i="1"/>
  <c r="AX42" i="1"/>
  <c r="AY42" i="1"/>
  <c r="AY28" i="1"/>
  <c r="AZ32" i="1"/>
  <c r="BA32" i="1"/>
  <c r="BB32" i="1"/>
  <c r="AY32" i="1"/>
  <c r="AX32" i="1"/>
  <c r="BA14" i="1"/>
  <c r="AX18" i="1"/>
  <c r="AY22" i="1"/>
  <c r="BA22" i="1"/>
  <c r="BA10" i="1"/>
  <c r="AX82" i="1"/>
  <c r="AZ90" i="1"/>
  <c r="AZ53" i="1"/>
  <c r="BA61" i="1"/>
  <c r="AX74" i="1"/>
  <c r="BA15" i="1"/>
  <c r="AZ19" i="1"/>
  <c r="BA29" i="1"/>
  <c r="BB9" i="1"/>
  <c r="AZ9" i="1"/>
  <c r="AY9" i="1"/>
  <c r="BA9" i="1"/>
  <c r="AX9" i="1"/>
  <c r="BB41" i="1"/>
  <c r="AZ41" i="1"/>
  <c r="BA41" i="1"/>
  <c r="AX41" i="1"/>
  <c r="AY41" i="1"/>
  <c r="BA76" i="1"/>
  <c r="BB76" i="1"/>
  <c r="AZ76" i="1"/>
  <c r="AY76" i="1"/>
  <c r="AX76" i="1"/>
  <c r="BA108" i="1"/>
  <c r="BB108" i="1"/>
  <c r="AZ108" i="1"/>
  <c r="AY108" i="1"/>
  <c r="AX108" i="1"/>
  <c r="BA99" i="1"/>
  <c r="BB99" i="1"/>
  <c r="AX99" i="1"/>
  <c r="AZ99" i="1"/>
  <c r="AY99" i="1"/>
  <c r="BA107" i="1"/>
  <c r="BB107" i="1"/>
  <c r="AX107" i="1"/>
  <c r="AZ107" i="1"/>
  <c r="AY107" i="1"/>
  <c r="AX111" i="1"/>
  <c r="BB85" i="1"/>
  <c r="BA85" i="1"/>
  <c r="AX85" i="1"/>
  <c r="AZ85" i="1"/>
  <c r="AY85" i="1"/>
  <c r="BA66" i="1"/>
  <c r="BB66" i="1"/>
  <c r="AZ66" i="1"/>
  <c r="AX66" i="1"/>
  <c r="AY66" i="1"/>
  <c r="AZ56" i="1"/>
  <c r="BA56" i="1"/>
  <c r="BB56" i="1"/>
  <c r="AY56" i="1"/>
  <c r="AX56" i="1"/>
  <c r="AZ43" i="1"/>
  <c r="BA43" i="1"/>
  <c r="BB43" i="1"/>
  <c r="AX43" i="1"/>
  <c r="AY43" i="1"/>
  <c r="BA78" i="1"/>
  <c r="BB78" i="1"/>
  <c r="AX78" i="1"/>
  <c r="AZ78" i="1"/>
  <c r="AY78" i="1"/>
  <c r="BA110" i="1"/>
  <c r="BB110" i="1"/>
  <c r="AX110" i="1"/>
  <c r="AZ110" i="1"/>
  <c r="AY110" i="1"/>
  <c r="AX12" i="1"/>
  <c r="AZ12" i="1"/>
  <c r="AZ20" i="1"/>
  <c r="BB21" i="1"/>
  <c r="AZ21" i="1"/>
  <c r="BA21" i="1"/>
  <c r="AX21" i="1"/>
  <c r="AY21" i="1"/>
  <c r="BA80" i="1"/>
  <c r="BB80" i="1"/>
  <c r="AZ80" i="1"/>
  <c r="AY80" i="1"/>
  <c r="AX80" i="1"/>
  <c r="BA79" i="1"/>
  <c r="BB79" i="1"/>
  <c r="AX79" i="1"/>
  <c r="AZ79" i="1"/>
  <c r="AY79" i="1"/>
  <c r="BA87" i="1"/>
  <c r="BB87" i="1"/>
  <c r="AX87" i="1"/>
  <c r="AZ87" i="1"/>
  <c r="AY87" i="1"/>
  <c r="BA95" i="1"/>
  <c r="BB95" i="1"/>
  <c r="AX95" i="1"/>
  <c r="AZ95" i="1"/>
  <c r="AY95" i="1"/>
  <c r="BA62" i="1"/>
  <c r="BB62" i="1"/>
  <c r="AZ62" i="1"/>
  <c r="AX62" i="1"/>
  <c r="AY62" i="1"/>
  <c r="BA47" i="1"/>
  <c r="BB47" i="1"/>
  <c r="AZ47" i="1"/>
  <c r="AX47" i="1"/>
  <c r="AY47" i="1"/>
  <c r="BA106" i="1"/>
  <c r="BB106" i="1"/>
  <c r="AX106" i="1"/>
  <c r="AZ106" i="1"/>
  <c r="AY106" i="1"/>
  <c r="BA75" i="1"/>
  <c r="BB75" i="1"/>
  <c r="AX75" i="1"/>
  <c r="AZ75" i="1"/>
  <c r="AY75" i="1"/>
  <c r="BA24" i="1"/>
  <c r="AY14" i="1"/>
  <c r="AZ18" i="1"/>
  <c r="AX22" i="1"/>
  <c r="AX10" i="1"/>
  <c r="AY10" i="1"/>
  <c r="AX104" i="1"/>
  <c r="BA104" i="1"/>
  <c r="AX90" i="1"/>
  <c r="AY53" i="1"/>
  <c r="AZ61" i="1"/>
  <c r="AY15" i="1"/>
  <c r="AY19" i="1"/>
  <c r="AZ29" i="1"/>
  <c r="BB69" i="1"/>
  <c r="BA69" i="1"/>
  <c r="AX69" i="1"/>
  <c r="AY69" i="1"/>
  <c r="AZ69" i="1"/>
  <c r="BB17" i="1"/>
  <c r="AZ17" i="1"/>
  <c r="BA17" i="1"/>
  <c r="AX17" i="1"/>
  <c r="AY17" i="1"/>
  <c r="BB49" i="1"/>
  <c r="BA49" i="1"/>
  <c r="AX49" i="1"/>
  <c r="AZ49" i="1"/>
  <c r="AY49" i="1"/>
  <c r="BA84" i="1"/>
  <c r="BB84" i="1"/>
  <c r="AZ84" i="1"/>
  <c r="AY84" i="1"/>
  <c r="AX84" i="1"/>
  <c r="BB81" i="1"/>
  <c r="BA81" i="1"/>
  <c r="AX81" i="1"/>
  <c r="AZ81" i="1"/>
  <c r="AY81" i="1"/>
  <c r="BB97" i="1"/>
  <c r="BA97" i="1"/>
  <c r="AX97" i="1"/>
  <c r="AZ97" i="1"/>
  <c r="AY97" i="1"/>
  <c r="AZ52" i="1"/>
  <c r="BA52" i="1"/>
  <c r="BB52" i="1"/>
  <c r="AY52" i="1"/>
  <c r="AX52" i="1"/>
  <c r="BB11" i="1"/>
  <c r="AZ11" i="1"/>
  <c r="AY11" i="1"/>
  <c r="BA11" i="1"/>
  <c r="AX11" i="1"/>
  <c r="BA51" i="1"/>
  <c r="BB51" i="1"/>
  <c r="AZ51" i="1"/>
  <c r="AX51" i="1"/>
  <c r="AY51" i="1"/>
  <c r="BA86" i="1"/>
  <c r="BB86" i="1"/>
  <c r="AX86" i="1"/>
  <c r="AZ86" i="1"/>
  <c r="AY86" i="1"/>
  <c r="BB77" i="1"/>
  <c r="BA77" i="1"/>
  <c r="AX77" i="1"/>
  <c r="AZ77" i="1"/>
  <c r="AY77" i="1"/>
  <c r="BA12" i="1"/>
  <c r="BB37" i="1"/>
  <c r="AZ37" i="1"/>
  <c r="BA37" i="1"/>
  <c r="AX37" i="1"/>
  <c r="AY37" i="1"/>
  <c r="BA88" i="1"/>
  <c r="BB88" i="1"/>
  <c r="AZ88" i="1"/>
  <c r="AY88" i="1"/>
  <c r="AX88" i="1"/>
  <c r="AX109" i="1"/>
  <c r="BA58" i="1"/>
  <c r="BB58" i="1"/>
  <c r="AZ58" i="1"/>
  <c r="AX58" i="1"/>
  <c r="AY58" i="1"/>
  <c r="BB23" i="1"/>
  <c r="AZ23" i="1"/>
  <c r="BA23" i="1"/>
  <c r="AX23" i="1"/>
  <c r="AY23" i="1"/>
  <c r="BA55" i="1"/>
  <c r="BB55" i="1"/>
  <c r="AZ55" i="1"/>
  <c r="AX55" i="1"/>
  <c r="AY55" i="1"/>
  <c r="AX24" i="1"/>
  <c r="AZ24" i="1"/>
  <c r="BA28" i="1"/>
  <c r="AX14" i="1"/>
  <c r="AZ22" i="1"/>
  <c r="AZ10" i="1"/>
  <c r="AY104" i="1"/>
  <c r="AY82" i="1"/>
  <c r="BA82" i="1"/>
  <c r="AX53" i="1"/>
  <c r="AY61" i="1"/>
  <c r="AY74" i="1"/>
  <c r="BA74" i="1"/>
  <c r="AZ15" i="1"/>
  <c r="AX19" i="1"/>
  <c r="AY29" i="1"/>
  <c r="AF8" i="1" l="1"/>
  <c r="T8" i="1"/>
  <c r="V8" i="1" s="1"/>
  <c r="BC8" i="1" l="1"/>
  <c r="BC112" i="1" s="1"/>
  <c r="BC113" i="1" s="1"/>
  <c r="V207" i="1"/>
  <c r="W8" i="1"/>
  <c r="Y8" i="1"/>
  <c r="Z8" i="1"/>
  <c r="Z207" i="1" s="1"/>
  <c r="AC8" i="1"/>
  <c r="AC207" i="1" s="1"/>
  <c r="AD8" i="1"/>
  <c r="AD207" i="1" s="1"/>
  <c r="AE8" i="1"/>
  <c r="AE207" i="1" s="1"/>
  <c r="AB8" i="1"/>
  <c r="AB207" i="1" s="1"/>
  <c r="X8" i="1"/>
  <c r="AA8" i="1"/>
  <c r="AA207" i="1" s="1"/>
  <c r="U8" i="1"/>
  <c r="BF8" i="1" l="1"/>
  <c r="BF112" i="1" s="1"/>
  <c r="BF113" i="1" s="1"/>
  <c r="Y207" i="1"/>
  <c r="BD8" i="1"/>
  <c r="BD112" i="1" s="1"/>
  <c r="BD113" i="1" s="1"/>
  <c r="W207" i="1"/>
  <c r="U207" i="1"/>
  <c r="BA8" i="1"/>
  <c r="BA112" i="1" s="1"/>
  <c r="BB8" i="1"/>
  <c r="BB112" i="1" s="1"/>
  <c r="BB113" i="1" s="1"/>
  <c r="AX8" i="1"/>
  <c r="AX112" i="1" s="1"/>
  <c r="AY3" i="1" s="1"/>
  <c r="AZ8" i="1"/>
  <c r="AZ112" i="1" s="1"/>
  <c r="AY8" i="1"/>
  <c r="AY112" i="1" s="1"/>
  <c r="BE8" i="1"/>
  <c r="BE112" i="1" s="1"/>
  <c r="BE113" i="1" s="1"/>
  <c r="X207" i="1"/>
  <c r="AY4" i="1" l="1"/>
  <c r="AY5" i="1"/>
</calcChain>
</file>

<file path=xl/sharedStrings.xml><?xml version="1.0" encoding="utf-8"?>
<sst xmlns="http://schemas.openxmlformats.org/spreadsheetml/2006/main" count="844" uniqueCount="491">
  <si>
    <t>D1</t>
  </si>
  <si>
    <t>D2</t>
  </si>
  <si>
    <t>Term yang Mewakili Dokumen</t>
  </si>
  <si>
    <t>Hasil Preprocessing</t>
  </si>
  <si>
    <t>Term</t>
  </si>
  <si>
    <t>tf</t>
  </si>
  <si>
    <t>jalan</t>
  </si>
  <si>
    <t>idf</t>
  </si>
  <si>
    <t>log(n/df)</t>
  </si>
  <si>
    <t>df</t>
  </si>
  <si>
    <t>Sandiaga Salahudin Uno memaparkan dan memperdalam tentang visi misi serta program kerjanya kepada panelis seleksi cagub cawagub DPW PKB DKI. Dalam paparannya, politisi Gerindra tersebut menekankan bagaimana menjaga kestabilan harga bahan pokok hingga buang sampah pada tempatnya.</t>
  </si>
  <si>
    <t>Kerusuhan terjadi di Lapas kelas II Gorontalo hingga menyebabkan polisi terluka. Anggota Komisi III DPR Aboe Bakar Al-Habsyi menilai gesekan terjadi karena adanya over capacity sehingga DPR pun mempertimbangkan untuk menambah dana bagi pembangunan lapas-lapas yang ada di Indonesia.</t>
  </si>
  <si>
    <t>D3</t>
  </si>
  <si>
    <t>Badan Pemeriksa Keuangan (BPK) memberi penilaian wajar dengan pengecualian (WDP) terhadap Laporan Keuangan Pemerintah Daerah (LKPD) DKI tahun 2015. Menyambut opini BPK, Gubernur DKI Basuki Tjahaja Purnama (Ahok) menerima dengan hormat.</t>
  </si>
  <si>
    <t>Majelis Permusyawaratan Rakyat (MPR) RI dan Parlemen Malaysia menjajaki kemungkinan kedua negara serumpun itu menjalin kerja sama untuk menanggulangi kejahatan narkoba. Hal itu mengingat kejahatan dan peredaran narkoba kini sudah terjadi lintas negara.</t>
  </si>
  <si>
    <t>D4</t>
  </si>
  <si>
    <t>Revisi UU Pilkada yang masih berjalan alot di DPR akan dibawa ke rapat paripurna pada Kamis (2/6). Ketua DPR RI Ade Komarudin menganggap hal tersebut sebagai bagian proses demokrasi yang sehat.</t>
  </si>
  <si>
    <t>D5</t>
  </si>
  <si>
    <t>Dokumen</t>
  </si>
  <si>
    <t>sandiago salahudin uno papar visi misi program kerja panelis seleksi cagub cawagub dpw pkb dki papar politisi gerindra tekan jaga stabil harga bahan pokok buang sampah tempat</t>
  </si>
  <si>
    <t>sandiago</t>
  </si>
  <si>
    <t>salahudin</t>
  </si>
  <si>
    <t>uno</t>
  </si>
  <si>
    <t>papar</t>
  </si>
  <si>
    <t>visi</t>
  </si>
  <si>
    <t>misi</t>
  </si>
  <si>
    <t>program</t>
  </si>
  <si>
    <t>kerja</t>
  </si>
  <si>
    <t>panelis</t>
  </si>
  <si>
    <t>seleksi</t>
  </si>
  <si>
    <t>cagub</t>
  </si>
  <si>
    <t>cawagub</t>
  </si>
  <si>
    <t>dpw</t>
  </si>
  <si>
    <t>pkb</t>
  </si>
  <si>
    <t>dki</t>
  </si>
  <si>
    <t>politisi</t>
  </si>
  <si>
    <t>gerindra</t>
  </si>
  <si>
    <t>tekan</t>
  </si>
  <si>
    <t>jaga</t>
  </si>
  <si>
    <t>stabil</t>
  </si>
  <si>
    <t>harga</t>
  </si>
  <si>
    <t>bahan</t>
  </si>
  <si>
    <t>pokok</t>
  </si>
  <si>
    <t>buang</t>
  </si>
  <si>
    <t>sampah</t>
  </si>
  <si>
    <t>tempat</t>
  </si>
  <si>
    <t>rusuh</t>
  </si>
  <si>
    <t>lapas</t>
  </si>
  <si>
    <t>kelas</t>
  </si>
  <si>
    <t>ii</t>
  </si>
  <si>
    <t>gorontalo</t>
  </si>
  <si>
    <t>polisi</t>
  </si>
  <si>
    <t>luka</t>
  </si>
  <si>
    <t>anggota</t>
  </si>
  <si>
    <t>komisi</t>
  </si>
  <si>
    <t>iii</t>
  </si>
  <si>
    <t>dpr</t>
  </si>
  <si>
    <t>abu</t>
  </si>
  <si>
    <t>bakar</t>
  </si>
  <si>
    <t>al habsyi</t>
  </si>
  <si>
    <t>nilai</t>
  </si>
  <si>
    <t>gesek</t>
  </si>
  <si>
    <t>over</t>
  </si>
  <si>
    <t>capacity</t>
  </si>
  <si>
    <t>timbang</t>
  </si>
  <si>
    <t>tambah</t>
  </si>
  <si>
    <t>dana</t>
  </si>
  <si>
    <t>bangun</t>
  </si>
  <si>
    <t>rusuh lapas kelas ii gorontalo polisi luka anggota komisi iii dpr aboe bakar al habsyi nilai gesek over capacity  dpr timbang tambah dana bangun lapas lapas indonesia</t>
  </si>
  <si>
    <t>indonesia</t>
  </si>
  <si>
    <t>badan</t>
  </si>
  <si>
    <t>pemeriksa</t>
  </si>
  <si>
    <t>keuangan</t>
  </si>
  <si>
    <t>bpk</t>
  </si>
  <si>
    <t>beri</t>
  </si>
  <si>
    <t>wajar</t>
  </si>
  <si>
    <t>wdp</t>
  </si>
  <si>
    <t>laporan</t>
  </si>
  <si>
    <t>pemerintah</t>
  </si>
  <si>
    <t>daerah</t>
  </si>
  <si>
    <t>lkpd</t>
  </si>
  <si>
    <t>sambut</t>
  </si>
  <si>
    <t>opini</t>
  </si>
  <si>
    <t>badan pemeriksa keuangan bpk beri nilai wajar wdp laporan keuangan pemerintah daerah lkpd 2015 sambut opini bpk gubernur dki basuki tjahaja purnama ahok terima hormat</t>
  </si>
  <si>
    <t>gubernur</t>
  </si>
  <si>
    <t>basuki</t>
  </si>
  <si>
    <t>tjahaja</t>
  </si>
  <si>
    <t>purnama</t>
  </si>
  <si>
    <t>ahok</t>
  </si>
  <si>
    <t>terima</t>
  </si>
  <si>
    <t>hormat</t>
  </si>
  <si>
    <t>majelis</t>
  </si>
  <si>
    <t>musyawarah</t>
  </si>
  <si>
    <t>rakyat</t>
  </si>
  <si>
    <t>mpr</t>
  </si>
  <si>
    <t>ri</t>
  </si>
  <si>
    <t>manjelis musyawarah rakyat mpr ri parlemen malaysia jajak mungkin negara rumpun jalin kerja sama tanggung jahat narkoba ingat jahat edar narkoba lintas negara</t>
  </si>
  <si>
    <t>parlemen</t>
  </si>
  <si>
    <t>malaysia</t>
  </si>
  <si>
    <t>jajak</t>
  </si>
  <si>
    <t>mungkin</t>
  </si>
  <si>
    <t>negara</t>
  </si>
  <si>
    <t>rumpun</t>
  </si>
  <si>
    <t>jalin</t>
  </si>
  <si>
    <t>sama</t>
  </si>
  <si>
    <t>tanggung</t>
  </si>
  <si>
    <t>jahat</t>
  </si>
  <si>
    <t>narkoba</t>
  </si>
  <si>
    <t>ingat</t>
  </si>
  <si>
    <t>edar</t>
  </si>
  <si>
    <t>lintas</t>
  </si>
  <si>
    <t>revisi</t>
  </si>
  <si>
    <t>uu</t>
  </si>
  <si>
    <t>revisi uu pilkada jalan alot dpr bawa rapat paripurna ketua dpr ri ade komarudin anggap proses demokrasi sehat</t>
  </si>
  <si>
    <t>pilkada</t>
  </si>
  <si>
    <t>alot</t>
  </si>
  <si>
    <t>bawa</t>
  </si>
  <si>
    <t>rapat</t>
  </si>
  <si>
    <t>paripurna</t>
  </si>
  <si>
    <t>ketua</t>
  </si>
  <si>
    <t>ade</t>
  </si>
  <si>
    <t>komarudin</t>
  </si>
  <si>
    <t>anggap</t>
  </si>
  <si>
    <t>proses</t>
  </si>
  <si>
    <t>demokrasi</t>
  </si>
  <si>
    <t>sehat</t>
  </si>
  <si>
    <t>Wdt = tf * idf</t>
  </si>
  <si>
    <t>WD2 * Wdi</t>
  </si>
  <si>
    <t>Panjang Vektor (WDi) * (WDi)</t>
  </si>
  <si>
    <t>Cos (D2, D1)</t>
  </si>
  <si>
    <t>Cos (D2, D3)</t>
  </si>
  <si>
    <t>Cos (D2, D4)</t>
  </si>
  <si>
    <t>C1 = {}</t>
  </si>
  <si>
    <t>Polisi menggerebek perkampungan narkoba di Medan, Sumatera Utara (Sumut). Dari lokasi tersebut, sebanyak 3 orang pria diciduk dan beragam jenis narkoba diamankan petugas.</t>
  </si>
  <si>
    <t>Tuan rumah sudah harus kehilangan tiga pasang tumpuan di babak kedua Indonesia Terbuka Super Series Premier. Menghadapi perempatfinal, pasukan Merah Putih meloloskan lima wakilnya.</t>
  </si>
  <si>
    <t>Sony Dwi Kuncoro gagal meraih tiket babak perempatfinal Indonesia Terbuka Super Series Premier. Hasil berbeda diraih ganda putri Anggia Shitta Awanda/Ni Ketut Mahadewi Istirani.</t>
  </si>
  <si>
    <t>Aksi perampokan bersenjata api menjelang puasa mulai marak. Sebuah toko emas di Pasar Cemplak, Kaliasin, Sukamulya, Kabupaten Tangerang didatangi kawanan perampok bersenjata api. Pemilik toko dikabarkan mengalami luka tembak.</t>
  </si>
  <si>
    <t>Timnas Brasil kembali kehilangan pemainnya sehari jelang bergulirnya Copa America Centenario. Kali ini giliran Luiz Gustavo yang mundur dari skuat Selecao.</t>
  </si>
  <si>
    <t>Seorang warga negara Jepang bernama Saiganji Atushi (46) ditemukan tewas di sebuah kamar hotel di Tanah Abang, Jakarta Pusat. Saiganji pertama kali ditemukan oleh petugas laundry yang hendak mengantarkan pakaian.</t>
  </si>
  <si>
    <t>D6</t>
  </si>
  <si>
    <t>D7</t>
  </si>
  <si>
    <t>D8</t>
  </si>
  <si>
    <t>D9</t>
  </si>
  <si>
    <t>D10</t>
  </si>
  <si>
    <t>D11</t>
  </si>
  <si>
    <t>polisi gerebek kampung narkoba medan sumatera utara sumut lokasi pria ciduk ragam narkoba aman petugas</t>
  </si>
  <si>
    <t>aksi rampok senjata api jelang puasa marak toko emas pasar cemplak kaliasin sukamulya kabupaten tangerang kawan rampok senjata api milik toko kabar alam luka tembak</t>
  </si>
  <si>
    <t>gerebek</t>
  </si>
  <si>
    <t>kampung</t>
  </si>
  <si>
    <t>medan</t>
  </si>
  <si>
    <t>sumatera</t>
  </si>
  <si>
    <t>utara</t>
  </si>
  <si>
    <t>sumut</t>
  </si>
  <si>
    <t>lokasi</t>
  </si>
  <si>
    <t>pria</t>
  </si>
  <si>
    <t>ciduk</t>
  </si>
  <si>
    <t>ragam</t>
  </si>
  <si>
    <t>aman</t>
  </si>
  <si>
    <t>petugas</t>
  </si>
  <si>
    <t>tuan</t>
  </si>
  <si>
    <t>rumah</t>
  </si>
  <si>
    <t>hilang</t>
  </si>
  <si>
    <t>pasang</t>
  </si>
  <si>
    <t>tumpu</t>
  </si>
  <si>
    <t>babak</t>
  </si>
  <si>
    <t>super</t>
  </si>
  <si>
    <t>series</t>
  </si>
  <si>
    <t>premier</t>
  </si>
  <si>
    <t>hadap</t>
  </si>
  <si>
    <t>empatfinal</t>
  </si>
  <si>
    <t>pasukan</t>
  </si>
  <si>
    <t>merah</t>
  </si>
  <si>
    <t>putih</t>
  </si>
  <si>
    <t>lolos</t>
  </si>
  <si>
    <t>wakil</t>
  </si>
  <si>
    <t>sony</t>
  </si>
  <si>
    <t>dwi</t>
  </si>
  <si>
    <t>kuncoro</t>
  </si>
  <si>
    <t>gagal</t>
  </si>
  <si>
    <t>raih</t>
  </si>
  <si>
    <t>tiket</t>
  </si>
  <si>
    <t>buka</t>
  </si>
  <si>
    <t>hasil</t>
  </si>
  <si>
    <t>beda</t>
  </si>
  <si>
    <t>ganda</t>
  </si>
  <si>
    <t>putri</t>
  </si>
  <si>
    <t>anggia</t>
  </si>
  <si>
    <t>shitta</t>
  </si>
  <si>
    <t>awanda</t>
  </si>
  <si>
    <t>ni</t>
  </si>
  <si>
    <t>ketut</t>
  </si>
  <si>
    <t>mahadewi</t>
  </si>
  <si>
    <t>istirani</t>
  </si>
  <si>
    <t>tuan rumah hilang pasang tumpu babak indonesia buka super series premier hadap empatfinal pasukan merah putih lolos wakil</t>
  </si>
  <si>
    <t>sony dwi kuncoro gagal rain tiket babak empatfinal indonesia buka super series premier hasil beda raih ganda putri anggia shitta awanda ni ketut mahadewi istirani</t>
  </si>
  <si>
    <t>aksi</t>
  </si>
  <si>
    <t>rampok</t>
  </si>
  <si>
    <t>senjata</t>
  </si>
  <si>
    <t>api</t>
  </si>
  <si>
    <t>jelang</t>
  </si>
  <si>
    <t>puasa</t>
  </si>
  <si>
    <t>marak</t>
  </si>
  <si>
    <t>toko</t>
  </si>
  <si>
    <t>emas</t>
  </si>
  <si>
    <t>pasar</t>
  </si>
  <si>
    <t>cemplak</t>
  </si>
  <si>
    <t>kaliasin</t>
  </si>
  <si>
    <t>sukamulya</t>
  </si>
  <si>
    <t>kabupaten</t>
  </si>
  <si>
    <t>tangerang</t>
  </si>
  <si>
    <t>kawan</t>
  </si>
  <si>
    <t>milik</t>
  </si>
  <si>
    <t>kabar</t>
  </si>
  <si>
    <t>alam</t>
  </si>
  <si>
    <t>tembak</t>
  </si>
  <si>
    <t>timnas</t>
  </si>
  <si>
    <t>brasil</t>
  </si>
  <si>
    <t>main</t>
  </si>
  <si>
    <t>gulir</t>
  </si>
  <si>
    <t>copa</t>
  </si>
  <si>
    <t>amerika</t>
  </si>
  <si>
    <t>centenario</t>
  </si>
  <si>
    <t>luiz</t>
  </si>
  <si>
    <t>gilir</t>
  </si>
  <si>
    <t>gustavo</t>
  </si>
  <si>
    <t>mundur</t>
  </si>
  <si>
    <t>skuat</t>
  </si>
  <si>
    <t>selecao</t>
  </si>
  <si>
    <t>warga</t>
  </si>
  <si>
    <t>jepang</t>
  </si>
  <si>
    <t>saiganji</t>
  </si>
  <si>
    <t>atushi</t>
  </si>
  <si>
    <t>temu</t>
  </si>
  <si>
    <t>tewas</t>
  </si>
  <si>
    <t>kamar</t>
  </si>
  <si>
    <t>hotel</t>
  </si>
  <si>
    <t>tanah</t>
  </si>
  <si>
    <t>abang</t>
  </si>
  <si>
    <t>jakarta</t>
  </si>
  <si>
    <t>pusat</t>
  </si>
  <si>
    <t>laundry</t>
  </si>
  <si>
    <t>antar</t>
  </si>
  <si>
    <t>pakai</t>
  </si>
  <si>
    <t>warga negara jepang saiganji atushi temu tewas kamar hotel tanah abang jakarta pusat saiganji temu petugas laundry antar pakai</t>
  </si>
  <si>
    <t>timnas brasil hilang main jelang gulir copa amerika centenario gilir luiz gustavo mundur skuat selecao</t>
  </si>
  <si>
    <t>Rata-Rata</t>
  </si>
  <si>
    <t>PVj</t>
  </si>
  <si>
    <t>Jumlah</t>
  </si>
  <si>
    <t>Preprocessing</t>
  </si>
  <si>
    <t>parkir</t>
  </si>
  <si>
    <t>provinsi</t>
  </si>
  <si>
    <t>pemprov</t>
  </si>
  <si>
    <t>taman</t>
  </si>
  <si>
    <t>ismail</t>
  </si>
  <si>
    <t>marzuki</t>
  </si>
  <si>
    <t>tim</t>
  </si>
  <si>
    <t>menteng</t>
  </si>
  <si>
    <t>cukup</t>
  </si>
  <si>
    <t>baik</t>
  </si>
  <si>
    <t>lihat</t>
  </si>
  <si>
    <t>Kelola parkir pemerintah provinsi pemprov dki jakarta taman ismail marzuki tim menteng jakarta pusat nilai cukup baik lihat  retribusi parkir lokasi naik signifikan</t>
  </si>
  <si>
    <t>minta kelola parkir rsud pasar kantor walikota kelola tahap</t>
  </si>
  <si>
    <t>kelola parkir tim pegang pt putraja usaha milik wakil ketua dprd dki abraham lunggana alias alias lulung pemprov dki panjang kontak usaha lapor masyarakat soal pungut liar</t>
  </si>
  <si>
    <t>perintah gubernur dki jakarta basuki tjahaja purnama ahok pemprov dki jakarta ambil alih kelola parkir tim pt putraja</t>
  </si>
  <si>
    <t>usaha swasta kelola parkir tim kontrak akhir</t>
  </si>
  <si>
    <t>retribusi</t>
  </si>
  <si>
    <t>naik</t>
  </si>
  <si>
    <t>signifikan</t>
  </si>
  <si>
    <t>kelola</t>
  </si>
  <si>
    <t>swasta</t>
  </si>
  <si>
    <t>andri</t>
  </si>
  <si>
    <t>ivan dasar lapor masyarkat pungut liar besar</t>
  </si>
  <si>
    <t>yansyah</t>
  </si>
  <si>
    <t>kepala</t>
  </si>
  <si>
    <t>dinas</t>
  </si>
  <si>
    <t>kelola swasta andri yansyah kepala dinas hubung transportasi dki jakarta</t>
  </si>
  <si>
    <t>hubung</t>
  </si>
  <si>
    <t>transportasi</t>
  </si>
  <si>
    <t>andri pihak jajak lokasi parkir kelola swasta ambil kelola retribusi tempat parkir daerah</t>
  </si>
  <si>
    <t>pihak</t>
  </si>
  <si>
    <t>ambil</t>
  </si>
  <si>
    <t>minta</t>
  </si>
  <si>
    <t>rsud</t>
  </si>
  <si>
    <t>kantor</t>
  </si>
  <si>
    <t>walikota</t>
  </si>
  <si>
    <t>tahap</t>
  </si>
  <si>
    <t>pegang</t>
  </si>
  <si>
    <t>pt</t>
  </si>
  <si>
    <t>putraja</t>
  </si>
  <si>
    <t>usaha</t>
  </si>
  <si>
    <t>dprd</t>
  </si>
  <si>
    <t>abraham</t>
  </si>
  <si>
    <t>lunggana</t>
  </si>
  <si>
    <t>alias</t>
  </si>
  <si>
    <t>lulung</t>
  </si>
  <si>
    <t>panjang</t>
  </si>
  <si>
    <t>kontak</t>
  </si>
  <si>
    <t>lapor</t>
  </si>
  <si>
    <t>masyarakat</t>
  </si>
  <si>
    <t>soal</t>
  </si>
  <si>
    <t>pungut</t>
  </si>
  <si>
    <t>liar</t>
  </si>
  <si>
    <t>laku</t>
  </si>
  <si>
    <t>lapor masyarakat pemprov soal pungut ganda pungut laku putraja pintu masuk pungut sinyalir pungut staf humas upt parkir dishubtrans dki ivan valentino hubung jakarta</t>
  </si>
  <si>
    <t>pintu</t>
  </si>
  <si>
    <t>masuk</t>
  </si>
  <si>
    <t>sinyalir</t>
  </si>
  <si>
    <t>staf</t>
  </si>
  <si>
    <t>humas</t>
  </si>
  <si>
    <t>upt</t>
  </si>
  <si>
    <t>dishubtrans</t>
  </si>
  <si>
    <t>ivan</t>
  </si>
  <si>
    <t>valentino</t>
  </si>
  <si>
    <t>perintah</t>
  </si>
  <si>
    <t>alih</t>
  </si>
  <si>
    <t>kontrak</t>
  </si>
  <si>
    <t>akhir</t>
  </si>
  <si>
    <t>dasar</t>
  </si>
  <si>
    <t>besar</t>
  </si>
  <si>
    <t>efektif</t>
  </si>
  <si>
    <t>sistematis</t>
  </si>
  <si>
    <t>fungsi</t>
  </si>
  <si>
    <t>tugas</t>
  </si>
  <si>
    <t>ganti</t>
  </si>
  <si>
    <t>mesin</t>
  </si>
  <si>
    <t>keluar</t>
  </si>
  <si>
    <t>pegawai</t>
  </si>
  <si>
    <t>dishub</t>
  </si>
  <si>
    <t>loket</t>
  </si>
  <si>
    <t>motor</t>
  </si>
  <si>
    <t>mobil</t>
  </si>
  <si>
    <t>terap</t>
  </si>
  <si>
    <t>tarif</t>
  </si>
  <si>
    <t>pergub</t>
  </si>
  <si>
    <t>layan</t>
  </si>
  <si>
    <t>ambil alih kelola parkir efektif ambil alih proses parkir liar tim sistematis pintu masuk fungsi tugas tiket ganti mesin pintu keluar jaga pegawai dishub dki jakarta  loket motor mobil</t>
  </si>
  <si>
    <t>dishubtrans terap tarif parkir pergub 179 tarif layan parkir mobil tarif sepeda motor</t>
  </si>
  <si>
    <t>sepeda</t>
  </si>
  <si>
    <t>Total</t>
  </si>
  <si>
    <t>P(Wk | Vj)</t>
  </si>
  <si>
    <t>Ketua Komisi III DPR Bambang Soesatyo, membenarkan adanya operasi tangkap tangan oleh KPK terhadap salah satu anggota Komisi III.</t>
  </si>
  <si>
    <t>Anggota tersebut, diduga dari Fraksi Partai Demokrat. Namun Bambang memastikan tidak terkait kegiatan di komisi.</t>
  </si>
  <si>
    <t>"Saya sudah cek, tidak terkait dengan tupoksi Komisi III. Lebih kepada kegiatan Banggar," kata Bambang, saat dikonfirmasi, Rabu 29 Juni 2016.</t>
  </si>
  <si>
    <t>Bambang mengaku sedih dengan penangkapan rekan sejawat di komisinya tersebut. Bambang yang juga Ketua DPP Golkar, menyebut Putu sebagai sosok yang humoris.</t>
  </si>
  <si>
    <t>"Kami semua di Komisi III sedih dan prihatin. Putu (I Putu Sudiartana) adalah sahabat yang baik dan humoris. Nggak ada Putu nggak rame," tutur Bambang.</t>
  </si>
  <si>
    <t>Saat ini, KPK juga sudah menyegel ruang anggota tersebut di DPR.</t>
  </si>
  <si>
    <t>Tim Satuan Tugas KPK dikabarkan telah menangkap seorang anggota DPR karena diduga terkait dengan tindak pidana korupsi. Anggota dewan itu disebut-sebut berasal dari Komisi lll DPR Fraksi Partai Demokrat berinisial IPS.</t>
  </si>
  <si>
    <t>Saat dikonfirmasi, Wakil Ketua KPK, Laode Muhammad Syarif tidak menampiknya. Namun menurut Syarif, penjelasan lebih detail akan diberikan pada konferensi pers nanti.</t>
  </si>
  <si>
    <t>"Tunggu sore saja detailnya," kata Syarif.</t>
  </si>
  <si>
    <t>bambang</t>
  </si>
  <si>
    <t>soesatyo</t>
  </si>
  <si>
    <t>operasi</t>
  </si>
  <si>
    <t>tangkap</t>
  </si>
  <si>
    <t>kpk</t>
  </si>
  <si>
    <t>salah</t>
  </si>
  <si>
    <t>duga</t>
  </si>
  <si>
    <t>fraksi</t>
  </si>
  <si>
    <t>partai</t>
  </si>
  <si>
    <t>demokrat</t>
  </si>
  <si>
    <t>kegiatan</t>
  </si>
  <si>
    <t>cek</t>
  </si>
  <si>
    <t>tupoksi</t>
  </si>
  <si>
    <t>banggar</t>
  </si>
  <si>
    <t>konfirmasi</t>
  </si>
  <si>
    <t>sedih</t>
  </si>
  <si>
    <t>rekan</t>
  </si>
  <si>
    <t>dpp</t>
  </si>
  <si>
    <t>golkar</t>
  </si>
  <si>
    <t>putu</t>
  </si>
  <si>
    <t>sosok</t>
  </si>
  <si>
    <t>humoris</t>
  </si>
  <si>
    <t>prihatin</t>
  </si>
  <si>
    <t>sudiartana</t>
  </si>
  <si>
    <t>sahabat</t>
  </si>
  <si>
    <t>segel</t>
  </si>
  <si>
    <t>kait</t>
  </si>
  <si>
    <t>tindak</t>
  </si>
  <si>
    <t>pidana</t>
  </si>
  <si>
    <t>korupsi</t>
  </si>
  <si>
    <t>dewan</t>
  </si>
  <si>
    <t>inisial</t>
  </si>
  <si>
    <t>ips</t>
  </si>
  <si>
    <t>laode</t>
  </si>
  <si>
    <t>muhammad</t>
  </si>
  <si>
    <t>syarif</t>
  </si>
  <si>
    <t>tampik</t>
  </si>
  <si>
    <t>konferensi</t>
  </si>
  <si>
    <t>pers</t>
  </si>
  <si>
    <t>detail</t>
  </si>
  <si>
    <t>sore</t>
  </si>
  <si>
    <t>Anggota Komisi III DPR I Putu Sudiatana diciduk KPK. Sudiartana merupakan politisi Partai Demokrat (PD) dengan jabatan Wakil Bendahara Umum (Wabendum).</t>
  </si>
  <si>
    <t>Atas penangkapan ini PD bereaksi. Putu Sudiartana dipecat dengan tidak hormat.</t>
  </si>
  <si>
    <t>"Kami pasti akan memberhentikan yang bersangkutan," jelas anggota Komisi Pengawas PD Amir Syamsuddin, Rabu (29/6/2016).</t>
  </si>
  <si>
    <t>Amir menjelaskan PD juga tidak akan memberikan bantuan hukum bagi Sudiartana. "PD tidak akan membela," terang dia.</t>
  </si>
  <si>
    <t>Amir menyampaikan, berkaca dari kasus yang lalu, PD akan segera melakukan pemeriksaan dan memanggil pihak-pihak terkait.</t>
  </si>
  <si>
    <t>"Kami proaktif, seperti yang lalu kami akan melakukan pemeriksaan," tegas dia. </t>
  </si>
  <si>
    <t>jabat</t>
  </si>
  <si>
    <t>bendahara</t>
  </si>
  <si>
    <t>umum</t>
  </si>
  <si>
    <t>wabendum</t>
  </si>
  <si>
    <t>pd</t>
  </si>
  <si>
    <t>reaksi</t>
  </si>
  <si>
    <t>pecat</t>
  </si>
  <si>
    <t>henti</t>
  </si>
  <si>
    <t>sangkut</t>
  </si>
  <si>
    <t>pengawas</t>
  </si>
  <si>
    <t>amir</t>
  </si>
  <si>
    <t>syamsuddin</t>
  </si>
  <si>
    <t>bantu</t>
  </si>
  <si>
    <t>hukum</t>
  </si>
  <si>
    <t>bela</t>
  </si>
  <si>
    <t>kaca</t>
  </si>
  <si>
    <t>kasus</t>
  </si>
  <si>
    <t>periksa</t>
  </si>
  <si>
    <t>panggil</t>
  </si>
  <si>
    <t>proaktif</t>
  </si>
  <si>
    <t>wasit</t>
  </si>
  <si>
    <t>sulit</t>
  </si>
  <si>
    <t>percaya</t>
  </si>
  <si>
    <t>tanding</t>
  </si>
  <si>
    <t>sepakbola</t>
  </si>
  <si>
    <t>tokoh</t>
  </si>
  <si>
    <t>adil</t>
  </si>
  <si>
    <t>politik</t>
  </si>
  <si>
    <t>benah</t>
  </si>
  <si>
    <t>menang</t>
  </si>
  <si>
    <t>nasional</t>
  </si>
  <si>
    <t>total</t>
  </si>
  <si>
    <t>bahas</t>
  </si>
  <si>
    <t>koalisi</t>
  </si>
  <si>
    <t>baru</t>
  </si>
  <si>
    <t>pemilu</t>
  </si>
  <si>
    <t>pilkad</t>
  </si>
  <si>
    <t>utama</t>
  </si>
  <si>
    <t>penting</t>
  </si>
  <si>
    <t>butuh</t>
  </si>
  <si>
    <t>figur</t>
  </si>
  <si>
    <t>sby</t>
  </si>
  <si>
    <t>seru</t>
  </si>
  <si>
    <t>pertama</t>
  </si>
  <si>
    <t>persema</t>
  </si>
  <si>
    <t>persebaya</t>
  </si>
  <si>
    <t>malang</t>
  </si>
  <si>
    <t>untung</t>
  </si>
  <si>
    <t>kampanye</t>
  </si>
  <si>
    <t>kota</t>
  </si>
  <si>
    <t>surabaya</t>
  </si>
  <si>
    <t>tunda</t>
  </si>
  <si>
    <t>bangkit</t>
  </si>
  <si>
    <t>manajemen</t>
  </si>
  <si>
    <t>tingkat</t>
  </si>
  <si>
    <t>Politik : {D1,D2,D3} = 3 -&gt; 7</t>
  </si>
  <si>
    <t>Olahraga: {D4,D7,D8} = 3 -&gt; 7</t>
  </si>
  <si>
    <t>Politik</t>
  </si>
  <si>
    <t>Olahraga</t>
  </si>
  <si>
    <t>f</t>
  </si>
  <si>
    <t>D1 = politik</t>
  </si>
  <si>
    <t>D4 = olahraga</t>
  </si>
  <si>
    <t>pilka</t>
  </si>
  <si>
    <t>Pol</t>
  </si>
  <si>
    <t>Olg</t>
  </si>
  <si>
    <t>PWk</t>
  </si>
  <si>
    <r>
      <t xml:space="preserve">P.D5 (Politik) = </t>
    </r>
    <r>
      <rPr>
        <b/>
        <sz val="11"/>
        <color theme="1"/>
        <rFont val="Calibri"/>
        <family val="2"/>
        <scheme val="minor"/>
      </rPr>
      <t>3.72867E-12</t>
    </r>
  </si>
  <si>
    <r>
      <t xml:space="preserve">P.D5 (Olahraga) = </t>
    </r>
    <r>
      <rPr>
        <b/>
        <sz val="11"/>
        <color theme="1"/>
        <rFont val="Calibri"/>
        <family val="2"/>
        <scheme val="minor"/>
      </rPr>
      <t>1.5521E-10</t>
    </r>
  </si>
  <si>
    <r>
      <t xml:space="preserve">Jadi D5 termasuk kategori </t>
    </r>
    <r>
      <rPr>
        <b/>
        <sz val="14"/>
        <color theme="1"/>
        <rFont val="Calibri"/>
        <family val="2"/>
        <scheme val="minor"/>
      </rPr>
      <t>Olahraga</t>
    </r>
  </si>
  <si>
    <t>feature</t>
  </si>
  <si>
    <t>X</t>
  </si>
  <si>
    <t>Y</t>
  </si>
  <si>
    <t>Fitur X</t>
  </si>
  <si>
    <t>Fitur Y</t>
  </si>
  <si>
    <t>Cluster</t>
  </si>
  <si>
    <t>Terdekat</t>
  </si>
  <si>
    <t>Jarak Ke Cluster</t>
  </si>
  <si>
    <t>Cluster yang diikuti</t>
  </si>
  <si>
    <t>1, 3</t>
  </si>
  <si>
    <t>4, 5</t>
  </si>
  <si>
    <t>Cluster 1</t>
  </si>
  <si>
    <t>Nk</t>
  </si>
  <si>
    <t>Jumlah x</t>
  </si>
  <si>
    <t>Jumlah Y</t>
  </si>
  <si>
    <t>Rata-rata</t>
  </si>
  <si>
    <t>Cluster 2</t>
  </si>
  <si>
    <t>Cluster 3</t>
  </si>
  <si>
    <t>Cluster 4</t>
  </si>
  <si>
    <t>Cluster 5</t>
  </si>
  <si>
    <t>Nilai Fungsi Objektif j = 0+0+0+0+0 = 0</t>
  </si>
  <si>
    <t>C1 = {D1, D3}</t>
  </si>
  <si>
    <t>C2 = {D2}</t>
  </si>
  <si>
    <t>C3 = {D1, D3}</t>
  </si>
  <si>
    <t>C4 = {D4, D5, D, D8}</t>
  </si>
  <si>
    <t>C5 = {D4, D, D7, D8}</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</si>
</sst>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2"/>
      <color theme="1"/>
      <name val="Times New Roman"/>
      <family val="1"/>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1"/>
      <color rgb="FF000000"/>
      <name val="Calibri"/>
      <family val="2"/>
      <scheme val="minor"/>
    </font>
    <font>
      <sz val="12"/>
      <color rgb="FF2D2D2D"/>
      <name val="Times New Roman"/>
      <family val="1"/>
    </font>
    <font>
      <sz val="12"/>
      <color rgb="FF000000"/>
      <name val="Times New Roman"/>
      <family val="1"/>
    </font>
    <font>
      <sz val="11"/>
      <name val="Calibri"/>
      <family val="2"/>
      <scheme val="minor"/>
    </font>
    <font>
      <b/>
      <sz val="12"/>
      <color theme="1"/>
      <name val="Times New Roman"/>
      <family val="1"/>
    </font>
    <font>
      <u/>
      <sz val="11"/>
      <color theme="10"/>
      <name val="Calibri"/>
      <family val="2"/>
      <scheme val="minor"/>
    </font>
    <font>
      <sz val="12"/>
      <name val="Calibri"/>
      <family val="2"/>
      <scheme val="minor"/>
    </font>
    <font>
      <sz val="11"/>
      <color rgb="FF000000"/>
      <name val="Times New Roman"/>
      <family val="1"/>
    </font>
    <font>
      <b/>
      <sz val="11"/>
      <color theme="1"/>
      <name val="Times New Roman"/>
      <family val="1"/>
    </font>
    <font>
      <sz val="11"/>
      <color theme="1"/>
      <name val="Times New Roman"/>
      <family val="1"/>
    </font>
    <font>
      <sz val="12"/>
      <name val="Times New Roman"/>
      <family val="1"/>
    </font>
  </fonts>
  <fills count="1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249977111117893"/>
        <bgColor indexed="64"/>
      </patternFill>
    </fill>
    <fill>
      <patternFill patternType="solid">
        <fgColor theme="7"/>
        <bgColor indexed="64"/>
      </patternFill>
    </fill>
    <fill>
      <patternFill patternType="solid">
        <fgColor rgb="FF92D050"/>
        <bgColor indexed="64"/>
      </patternFill>
    </fill>
    <fill>
      <patternFill patternType="solid">
        <fgColor theme="8" tint="0.39997558519241921"/>
        <bgColor indexed="64"/>
      </patternFill>
    </fill>
    <fill>
      <patternFill patternType="solid">
        <fgColor rgb="FFC00000"/>
        <bgColor indexed="64"/>
      </patternFill>
    </fill>
    <fill>
      <patternFill patternType="solid">
        <fgColor theme="1" tint="0.14999847407452621"/>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4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3" fillId="0" borderId="0" xfId="0" applyFont="1"/>
    <xf numFmtId="0" fontId="7" fillId="0" borderId="1" xfId="0" applyFont="1" applyBorder="1" applyAlignment="1">
      <alignment vertical="center" wrapText="1"/>
    </xf>
    <xf numFmtId="0" fontId="7" fillId="0" borderId="1" xfId="0" applyFont="1" applyBorder="1" applyAlignment="1">
      <alignment horizontal="left" vertical="top" wrapText="1"/>
    </xf>
    <xf numFmtId="0" fontId="2" fillId="0" borderId="0" xfId="0" applyFont="1" applyAlignment="1">
      <alignment vertical="center"/>
    </xf>
    <xf numFmtId="0" fontId="8" fillId="0" borderId="0" xfId="0" applyFont="1" applyFill="1" applyBorder="1" applyAlignment="1">
      <alignment vertical="center" wrapText="1"/>
    </xf>
    <xf numFmtId="0" fontId="1" fillId="0" borderId="2" xfId="0" applyFont="1" applyBorder="1" applyAlignment="1">
      <alignment horizontal="center"/>
    </xf>
    <xf numFmtId="0" fontId="0" fillId="0" borderId="2" xfId="0" applyBorder="1" applyAlignment="1">
      <alignment horizontal="center" vertical="center"/>
    </xf>
    <xf numFmtId="0" fontId="2" fillId="0" borderId="2" xfId="0" applyFont="1" applyBorder="1" applyAlignment="1">
      <alignment vertical="center" wrapText="1"/>
    </xf>
    <xf numFmtId="0" fontId="0" fillId="0" borderId="2" xfId="0" applyFill="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horizontal="center"/>
    </xf>
    <xf numFmtId="0" fontId="9" fillId="0" borderId="2" xfId="0" applyFont="1" applyBorder="1" applyAlignment="1">
      <alignment vertical="center" wrapText="1"/>
    </xf>
    <xf numFmtId="0" fontId="0" fillId="0" borderId="2" xfId="0" applyBorder="1"/>
    <xf numFmtId="0" fontId="1" fillId="4" borderId="2" xfId="0" applyFont="1" applyFill="1" applyBorder="1" applyAlignment="1">
      <alignment horizontal="center"/>
    </xf>
    <xf numFmtId="0" fontId="1" fillId="6" borderId="2" xfId="0" applyFont="1" applyFill="1" applyBorder="1" applyAlignment="1">
      <alignment horizontal="center"/>
    </xf>
    <xf numFmtId="0" fontId="0" fillId="2" borderId="2" xfId="0" applyFill="1" applyBorder="1"/>
    <xf numFmtId="0" fontId="0" fillId="4" borderId="2" xfId="0" applyFill="1" applyBorder="1" applyAlignment="1">
      <alignment horizontal="center"/>
    </xf>
    <xf numFmtId="0" fontId="0" fillId="6" borderId="2" xfId="0" applyFill="1" applyBorder="1" applyAlignment="1">
      <alignment horizontal="center"/>
    </xf>
    <xf numFmtId="0" fontId="0" fillId="5" borderId="2" xfId="0" applyFill="1" applyBorder="1" applyAlignment="1">
      <alignment horizontal="center"/>
    </xf>
    <xf numFmtId="0" fontId="0" fillId="3" borderId="2" xfId="0" applyFill="1" applyBorder="1" applyAlignment="1">
      <alignment horizontal="center"/>
    </xf>
    <xf numFmtId="0" fontId="7" fillId="0" borderId="3" xfId="0" applyFont="1" applyFill="1" applyBorder="1" applyAlignment="1">
      <alignment horizontal="left" vertical="top" wrapText="1"/>
    </xf>
    <xf numFmtId="0" fontId="0" fillId="0" borderId="0" xfId="0" applyBorder="1"/>
    <xf numFmtId="0" fontId="0" fillId="0" borderId="4" xfId="0" applyBorder="1" applyAlignment="1">
      <alignment horizontal="center"/>
    </xf>
    <xf numFmtId="0" fontId="1" fillId="0" borderId="2" xfId="0" applyFont="1" applyBorder="1" applyAlignment="1">
      <alignment horizontal="center" vertical="center"/>
    </xf>
    <xf numFmtId="0" fontId="1" fillId="0" borderId="2" xfId="0" applyFont="1" applyFill="1" applyBorder="1" applyAlignment="1">
      <alignment horizontal="center" vertical="center"/>
    </xf>
    <xf numFmtId="0" fontId="1" fillId="5" borderId="2" xfId="0" applyFont="1" applyFill="1" applyBorder="1" applyAlignment="1">
      <alignment horizontal="center" vertical="center"/>
    </xf>
    <xf numFmtId="0" fontId="4" fillId="0" borderId="2" xfId="0" applyFont="1" applyFill="1" applyBorder="1" applyAlignment="1">
      <alignment horizontal="center" vertical="center"/>
    </xf>
    <xf numFmtId="0" fontId="10" fillId="2" borderId="2" xfId="0" applyFont="1" applyFill="1" applyBorder="1"/>
    <xf numFmtId="0" fontId="0" fillId="0" borderId="2" xfId="0" applyFill="1" applyBorder="1"/>
    <xf numFmtId="0" fontId="0" fillId="0" borderId="2" xfId="0" applyFont="1" applyFill="1" applyBorder="1" applyAlignment="1">
      <alignment horizontal="left" vertical="center"/>
    </xf>
    <xf numFmtId="0" fontId="0" fillId="0" borderId="2" xfId="0" applyFont="1" applyFill="1" applyBorder="1"/>
    <xf numFmtId="0" fontId="0" fillId="2" borderId="2" xfId="0" applyFill="1" applyBorder="1" applyAlignment="1">
      <alignment horizontal="center" vertical="center"/>
    </xf>
    <xf numFmtId="0" fontId="0" fillId="8" borderId="2" xfId="0" applyFill="1" applyBorder="1" applyAlignment="1">
      <alignment horizontal="center" vertical="center"/>
    </xf>
    <xf numFmtId="0" fontId="0" fillId="2" borderId="2" xfId="0" applyFont="1" applyFill="1" applyBorder="1" applyAlignment="1">
      <alignment vertical="center"/>
    </xf>
    <xf numFmtId="0" fontId="0" fillId="0" borderId="2" xfId="0" applyBorder="1" applyAlignment="1">
      <alignment vertical="center"/>
    </xf>
    <xf numFmtId="0" fontId="0" fillId="2" borderId="0" xfId="0" applyFill="1"/>
    <xf numFmtId="0" fontId="0" fillId="0" borderId="6" xfId="0" applyFont="1" applyFill="1" applyBorder="1"/>
    <xf numFmtId="0" fontId="0" fillId="0" borderId="6" xfId="0" applyBorder="1" applyAlignment="1">
      <alignment horizontal="center" vertical="center"/>
    </xf>
    <xf numFmtId="0" fontId="0" fillId="8" borderId="6" xfId="0" applyFill="1" applyBorder="1" applyAlignment="1">
      <alignment horizontal="center" vertical="center"/>
    </xf>
    <xf numFmtId="0" fontId="0" fillId="0" borderId="6" xfId="0"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xf numFmtId="0" fontId="0" fillId="9" borderId="2" xfId="0" applyFont="1" applyFill="1" applyBorder="1"/>
    <xf numFmtId="0" fontId="0" fillId="9" borderId="2" xfId="0" applyFill="1" applyBorder="1" applyAlignment="1">
      <alignment horizontal="center" vertical="center"/>
    </xf>
    <xf numFmtId="0" fontId="0" fillId="0" borderId="0" xfId="0" applyFill="1" applyAlignment="1">
      <alignment vertical="center"/>
    </xf>
    <xf numFmtId="0" fontId="0" fillId="0" borderId="0" xfId="0" applyAlignment="1">
      <alignment horizontal="center"/>
    </xf>
    <xf numFmtId="0" fontId="11" fillId="0" borderId="0" xfId="0" applyFont="1" applyAlignment="1">
      <alignment vertical="center"/>
    </xf>
    <xf numFmtId="0" fontId="12" fillId="0" borderId="0" xfId="1" applyAlignment="1">
      <alignment vertical="center"/>
    </xf>
    <xf numFmtId="0" fontId="1" fillId="0" borderId="0" xfId="0" applyFont="1" applyAlignment="1">
      <alignment vertical="center"/>
    </xf>
    <xf numFmtId="0" fontId="2" fillId="0" borderId="0" xfId="0" applyFont="1" applyFill="1" applyBorder="1" applyAlignment="1">
      <alignment vertical="center"/>
    </xf>
    <xf numFmtId="0" fontId="0" fillId="0" borderId="0" xfId="0" applyAlignment="1"/>
    <xf numFmtId="0" fontId="0" fillId="0" borderId="0" xfId="0" applyAlignment="1">
      <alignment horizontal="left"/>
    </xf>
    <xf numFmtId="0" fontId="3" fillId="8" borderId="0" xfId="0" applyFont="1" applyFill="1" applyAlignment="1">
      <alignment horizontal="center" vertical="center"/>
    </xf>
    <xf numFmtId="0" fontId="1" fillId="10" borderId="0" xfId="0" applyFont="1" applyFill="1" applyAlignment="1">
      <alignment horizontal="center" vertical="center"/>
    </xf>
    <xf numFmtId="0" fontId="13" fillId="8" borderId="0" xfId="0" applyFont="1" applyFill="1" applyAlignment="1">
      <alignment horizontal="center"/>
    </xf>
    <xf numFmtId="0" fontId="0" fillId="10" borderId="0" xfId="0" applyFill="1" applyAlignment="1">
      <alignment horizontal="center"/>
    </xf>
    <xf numFmtId="0" fontId="3" fillId="5" borderId="0" xfId="0" applyFont="1" applyFill="1" applyAlignment="1">
      <alignment horizontal="center" vertical="center"/>
    </xf>
    <xf numFmtId="0" fontId="14" fillId="0" borderId="0" xfId="0" applyFont="1"/>
    <xf numFmtId="0" fontId="15" fillId="0" borderId="0" xfId="0" applyFont="1" applyAlignment="1">
      <alignment vertical="center"/>
    </xf>
    <xf numFmtId="0" fontId="16" fillId="0" borderId="0" xfId="0" applyFont="1"/>
    <xf numFmtId="0" fontId="16" fillId="0" borderId="0" xfId="0" applyFont="1" applyAlignment="1">
      <alignment horizontal="center"/>
    </xf>
    <xf numFmtId="0" fontId="11" fillId="8" borderId="0" xfId="0" applyFont="1" applyFill="1" applyAlignment="1">
      <alignment horizontal="center" vertical="center"/>
    </xf>
    <xf numFmtId="0" fontId="15" fillId="10" borderId="0" xfId="0" applyFont="1" applyFill="1" applyAlignment="1">
      <alignment horizontal="center" vertical="center"/>
    </xf>
    <xf numFmtId="0" fontId="11" fillId="5" borderId="0" xfId="0" applyFont="1" applyFill="1" applyAlignment="1">
      <alignment horizontal="center" vertical="center"/>
    </xf>
    <xf numFmtId="0" fontId="16" fillId="0" borderId="0" xfId="0" applyFont="1" applyAlignment="1">
      <alignment horizontal="center" vertical="center"/>
    </xf>
    <xf numFmtId="0" fontId="17" fillId="8" borderId="0" xfId="0" applyFont="1" applyFill="1" applyAlignment="1">
      <alignment horizontal="center"/>
    </xf>
    <xf numFmtId="0" fontId="16" fillId="10" borderId="0" xfId="0" applyFont="1" applyFill="1" applyAlignment="1">
      <alignment horizontal="center"/>
    </xf>
    <xf numFmtId="0" fontId="16" fillId="8" borderId="0" xfId="0" applyFont="1" applyFill="1" applyAlignment="1">
      <alignment horizontal="center" vertical="center"/>
    </xf>
    <xf numFmtId="0" fontId="0" fillId="0" borderId="0" xfId="0" applyBorder="1" applyAlignment="1">
      <alignment horizontal="center" vertical="center"/>
    </xf>
    <xf numFmtId="0" fontId="0" fillId="2" borderId="0" xfId="0" applyFill="1" applyBorder="1"/>
    <xf numFmtId="0" fontId="0" fillId="2" borderId="0" xfId="0" applyFill="1" applyBorder="1" applyAlignment="1">
      <alignment horizontal="center" vertical="center"/>
    </xf>
    <xf numFmtId="0" fontId="10" fillId="2" borderId="0" xfId="0" applyFont="1" applyFill="1" applyBorder="1"/>
    <xf numFmtId="0" fontId="0" fillId="0" borderId="0" xfId="0" applyFill="1" applyBorder="1"/>
    <xf numFmtId="0" fontId="0" fillId="0" borderId="0" xfId="0" applyFont="1" applyFill="1" applyBorder="1" applyAlignment="1">
      <alignment horizontal="left" vertical="center"/>
    </xf>
    <xf numFmtId="0" fontId="1" fillId="0" borderId="0"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Font="1" applyFill="1" applyBorder="1"/>
    <xf numFmtId="0" fontId="0" fillId="0" borderId="0" xfId="0" applyFill="1" applyBorder="1" applyAlignment="1">
      <alignment horizontal="center" vertical="center"/>
    </xf>
    <xf numFmtId="0" fontId="0" fillId="10" borderId="2" xfId="0" applyFill="1" applyBorder="1" applyAlignment="1">
      <alignment horizontal="center" vertical="center"/>
    </xf>
    <xf numFmtId="0" fontId="0" fillId="10" borderId="2" xfId="0" applyFill="1" applyBorder="1"/>
    <xf numFmtId="0" fontId="0" fillId="3" borderId="2" xfId="0" applyFill="1" applyBorder="1" applyAlignment="1">
      <alignment horizontal="center" vertical="center"/>
    </xf>
    <xf numFmtId="0" fontId="0" fillId="3" borderId="2" xfId="0" applyFill="1" applyBorder="1"/>
    <xf numFmtId="0" fontId="5" fillId="8" borderId="2" xfId="0" applyFont="1" applyFill="1" applyBorder="1" applyAlignment="1">
      <alignment vertical="center"/>
    </xf>
    <xf numFmtId="0" fontId="5" fillId="8" borderId="6" xfId="0" applyFont="1" applyFill="1" applyBorder="1" applyAlignment="1">
      <alignment vertical="center"/>
    </xf>
    <xf numFmtId="0" fontId="0" fillId="0" borderId="0" xfId="0" applyAlignment="1">
      <alignment horizontal="center"/>
    </xf>
    <xf numFmtId="0" fontId="1" fillId="11" borderId="2" xfId="0" applyFont="1" applyFill="1" applyBorder="1" applyAlignment="1">
      <alignment horizontal="center" vertical="center"/>
    </xf>
    <xf numFmtId="0" fontId="0" fillId="0" borderId="2" xfId="0" applyBorder="1" applyAlignment="1">
      <alignment horizontal="center" vertical="center"/>
    </xf>
    <xf numFmtId="0" fontId="0" fillId="7" borderId="2" xfId="0" applyFill="1" applyBorder="1" applyAlignment="1">
      <alignment horizontal="center" vertical="center"/>
    </xf>
    <xf numFmtId="0" fontId="0" fillId="7" borderId="2" xfId="0" applyFill="1" applyBorder="1"/>
    <xf numFmtId="0" fontId="0" fillId="3" borderId="7" xfId="0" applyFill="1" applyBorder="1" applyAlignment="1">
      <alignment horizontal="center" vertical="center"/>
    </xf>
    <xf numFmtId="0" fontId="1" fillId="5" borderId="7" xfId="0" applyFont="1" applyFill="1" applyBorder="1" applyAlignment="1">
      <alignment horizontal="center" vertical="center"/>
    </xf>
    <xf numFmtId="0" fontId="0" fillId="0" borderId="7" xfId="0" applyBorder="1"/>
    <xf numFmtId="0" fontId="0" fillId="7" borderId="7" xfId="0" applyFill="1" applyBorder="1"/>
    <xf numFmtId="0" fontId="0" fillId="0" borderId="5" xfId="0" applyBorder="1"/>
    <xf numFmtId="0" fontId="0" fillId="7" borderId="5" xfId="0" applyFill="1" applyBorder="1"/>
    <xf numFmtId="0" fontId="1" fillId="5" borderId="5" xfId="0" applyFont="1" applyFill="1" applyBorder="1" applyAlignment="1">
      <alignment horizontal="center" vertical="center"/>
    </xf>
    <xf numFmtId="0" fontId="1" fillId="0" borderId="0" xfId="0" applyFont="1"/>
    <xf numFmtId="0" fontId="1" fillId="5" borderId="0" xfId="0" applyFont="1" applyFill="1" applyBorder="1" applyAlignment="1">
      <alignment horizontal="center" vertical="center"/>
    </xf>
    <xf numFmtId="0" fontId="1" fillId="0" borderId="0" xfId="0" applyFont="1" applyAlignment="1">
      <alignment horizontal="center"/>
    </xf>
    <xf numFmtId="0" fontId="0" fillId="5" borderId="0" xfId="0" applyFill="1" applyAlignment="1">
      <alignment horizontal="center"/>
    </xf>
    <xf numFmtId="0" fontId="2" fillId="0" borderId="2" xfId="0" applyFont="1" applyBorder="1" applyAlignment="1">
      <alignment vertical="center"/>
    </xf>
    <xf numFmtId="0" fontId="0" fillId="0" borderId="0" xfId="0" applyFill="1" applyBorder="1" applyAlignment="1"/>
    <xf numFmtId="0" fontId="0" fillId="0" borderId="2" xfId="0" applyFill="1" applyBorder="1" applyAlignment="1">
      <alignment horizontal="center"/>
    </xf>
    <xf numFmtId="0" fontId="0" fillId="5" borderId="2" xfId="0" applyFill="1" applyBorder="1"/>
    <xf numFmtId="0" fontId="0" fillId="12" borderId="2" xfId="0" applyFill="1" applyBorder="1" applyAlignment="1">
      <alignment horizontal="center"/>
    </xf>
    <xf numFmtId="0" fontId="2" fillId="13" borderId="2" xfId="0" applyFont="1" applyFill="1" applyBorder="1" applyAlignment="1">
      <alignment vertical="center"/>
    </xf>
    <xf numFmtId="0" fontId="0" fillId="13" borderId="2" xfId="0" applyFill="1" applyBorder="1"/>
    <xf numFmtId="0" fontId="0" fillId="0" borderId="0" xfId="0" applyAlignment="1">
      <alignment horizontal="left" vertical="top" wrapText="1"/>
    </xf>
    <xf numFmtId="0" fontId="0" fillId="13" borderId="2" xfId="0" applyFill="1" applyBorder="1" applyAlignment="1">
      <alignment horizontal="center"/>
    </xf>
    <xf numFmtId="0" fontId="0" fillId="13" borderId="7" xfId="0" applyFill="1" applyBorder="1"/>
    <xf numFmtId="0" fontId="0" fillId="0" borderId="0" xfId="0" applyFill="1" applyAlignment="1">
      <alignment horizontal="center"/>
    </xf>
    <xf numFmtId="0" fontId="0" fillId="5" borderId="4" xfId="0" applyFill="1" applyBorder="1" applyAlignment="1">
      <alignment horizontal="center"/>
    </xf>
    <xf numFmtId="0" fontId="6" fillId="0" borderId="0" xfId="0" applyFont="1" applyBorder="1" applyAlignment="1">
      <alignment horizontal="center" vertical="center" textRotation="90"/>
    </xf>
    <xf numFmtId="0" fontId="4" fillId="0" borderId="2" xfId="0" applyFont="1" applyBorder="1" applyAlignment="1">
      <alignment horizontal="center" vertical="center"/>
    </xf>
    <xf numFmtId="0" fontId="5" fillId="8" borderId="2" xfId="0" applyFont="1" applyFill="1" applyBorder="1" applyAlignment="1">
      <alignment horizontal="center" vertical="center"/>
    </xf>
    <xf numFmtId="0" fontId="5" fillId="7" borderId="2" xfId="0" applyFont="1" applyFill="1" applyBorder="1" applyAlignment="1">
      <alignment horizontal="center" vertical="center"/>
    </xf>
    <xf numFmtId="0" fontId="0" fillId="0" borderId="0" xfId="0" applyAlignment="1">
      <alignment horizontal="center"/>
    </xf>
    <xf numFmtId="0" fontId="4"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0" fillId="8" borderId="5" xfId="0" applyFill="1" applyBorder="1" applyAlignment="1">
      <alignment horizontal="center" vertical="center"/>
    </xf>
    <xf numFmtId="0" fontId="0" fillId="5" borderId="2" xfId="0" applyFill="1" applyBorder="1" applyAlignment="1">
      <alignment horizontal="center" vertical="center"/>
    </xf>
    <xf numFmtId="0" fontId="0" fillId="8" borderId="2" xfId="0" applyFill="1" applyBorder="1" applyAlignment="1">
      <alignment horizontal="center" vertical="center"/>
    </xf>
    <xf numFmtId="0" fontId="0" fillId="0" borderId="2" xfId="0" applyBorder="1" applyAlignment="1">
      <alignment horizontal="center" vertical="center"/>
    </xf>
    <xf numFmtId="0" fontId="5" fillId="0" borderId="2" xfId="0" applyFont="1" applyFill="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8" borderId="7" xfId="0" applyFill="1" applyBorder="1" applyAlignment="1">
      <alignment horizontal="center" vertical="center"/>
    </xf>
    <xf numFmtId="0" fontId="0" fillId="8" borderId="9" xfId="0" applyFill="1" applyBorder="1" applyAlignment="1">
      <alignment horizontal="center" vertical="center"/>
    </xf>
    <xf numFmtId="0" fontId="0" fillId="12" borderId="2" xfId="0" applyFill="1" applyBorder="1" applyAlignment="1">
      <alignment horizontal="center"/>
    </xf>
    <xf numFmtId="0" fontId="0" fillId="13" borderId="2" xfId="0" applyFill="1" applyBorder="1" applyAlignment="1">
      <alignment horizontal="center"/>
    </xf>
    <xf numFmtId="0" fontId="1" fillId="12" borderId="2" xfId="0" applyFont="1" applyFill="1" applyBorder="1" applyAlignment="1">
      <alignment horizontal="center" vertical="center"/>
    </xf>
    <xf numFmtId="0" fontId="0" fillId="12" borderId="2" xfId="0" applyFill="1" applyBorder="1" applyAlignment="1">
      <alignment horizontal="center" vertical="center"/>
    </xf>
    <xf numFmtId="0" fontId="0" fillId="0" borderId="0" xfId="0" applyFill="1" applyBorder="1" applyAlignment="1">
      <alignment horizontal="left" vertical="top"/>
    </xf>
    <xf numFmtId="0" fontId="0" fillId="5" borderId="2" xfId="0" applyFill="1" applyBorder="1" applyAlignment="1">
      <alignment horizontal="center" vertical="center" wrapText="1"/>
    </xf>
    <xf numFmtId="0" fontId="0" fillId="7" borderId="0" xfId="0" applyFill="1" applyAlignment="1">
      <alignment horizontal="center"/>
    </xf>
    <xf numFmtId="0" fontId="0" fillId="12" borderId="5"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57</xdr:row>
      <xdr:rowOff>0</xdr:rowOff>
    </xdr:from>
    <xdr:to>
      <xdr:col>5</xdr:col>
      <xdr:colOff>304800</xdr:colOff>
      <xdr:row>58</xdr:row>
      <xdr:rowOff>114300</xdr:rowOff>
    </xdr:to>
    <xdr:sp macro="" textlink="">
      <xdr:nvSpPr>
        <xdr:cNvPr id="1025" name="AutoShape 1" descr="Ketua Komisi III Sedih Anggotanya Ditangkap KPK"/>
        <xdr:cNvSpPr>
          <a:spLocks noChangeAspect="1" noChangeArrowheads="1"/>
        </xdr:cNvSpPr>
      </xdr:nvSpPr>
      <xdr:spPr bwMode="auto">
        <a:xfrm>
          <a:off x="3638550" y="11068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07"/>
  <sheetViews>
    <sheetView topLeftCell="F2" zoomScaleNormal="100" workbookViewId="0">
      <selection activeCell="S8" sqref="S8:S205"/>
    </sheetView>
  </sheetViews>
  <sheetFormatPr defaultRowHeight="15" x14ac:dyDescent="0.25"/>
  <cols>
    <col min="1" max="1" width="14.42578125" customWidth="1"/>
    <col min="2" max="2" width="87.85546875" customWidth="1"/>
    <col min="4" max="4" width="10.140625" customWidth="1"/>
    <col min="5" max="5" width="64" customWidth="1"/>
    <col min="7" max="7" width="12.42578125" customWidth="1"/>
    <col min="8" max="8" width="4" customWidth="1"/>
    <col min="9" max="9" width="4.140625" customWidth="1"/>
    <col min="10" max="10" width="3.7109375" customWidth="1"/>
    <col min="11" max="12" width="3.85546875" customWidth="1"/>
    <col min="13" max="13" width="3.7109375" customWidth="1"/>
    <col min="14" max="14" width="4.42578125" customWidth="1"/>
    <col min="15" max="15" width="3.7109375" customWidth="1"/>
    <col min="16" max="16" width="3.42578125" customWidth="1"/>
    <col min="17" max="17" width="4" customWidth="1"/>
    <col min="18" max="18" width="4.42578125" customWidth="1"/>
    <col min="19" max="19" width="4.140625" customWidth="1"/>
    <col min="25" max="25" width="9.140625" customWidth="1"/>
    <col min="32" max="32" width="6.140625" customWidth="1"/>
  </cols>
  <sheetData>
    <row r="1" spans="1:58" ht="16.5" thickBot="1" x14ac:dyDescent="0.3">
      <c r="A1" s="9" t="s">
        <v>18</v>
      </c>
      <c r="B1" s="9" t="s">
        <v>2</v>
      </c>
      <c r="D1" s="4" t="s">
        <v>18</v>
      </c>
      <c r="E1" s="4"/>
    </row>
    <row r="2" spans="1:58" ht="63.75" thickBot="1" x14ac:dyDescent="0.3">
      <c r="A2" s="10" t="s">
        <v>0</v>
      </c>
      <c r="B2" s="11" t="s">
        <v>10</v>
      </c>
      <c r="C2" s="116" t="s">
        <v>3</v>
      </c>
      <c r="D2" s="3" t="s">
        <v>0</v>
      </c>
      <c r="E2" s="6" t="s">
        <v>19</v>
      </c>
    </row>
    <row r="3" spans="1:58" ht="63.75" thickBot="1" x14ac:dyDescent="0.3">
      <c r="A3" s="10" t="s">
        <v>1</v>
      </c>
      <c r="B3" s="11" t="s">
        <v>11</v>
      </c>
      <c r="C3" s="116"/>
      <c r="D3" s="3" t="s">
        <v>1</v>
      </c>
      <c r="E3" s="6" t="s">
        <v>68</v>
      </c>
      <c r="AW3" s="120" t="s">
        <v>129</v>
      </c>
      <c r="AX3" s="120"/>
      <c r="AY3" s="2">
        <f>AX112/(BB113*BC113)</f>
        <v>0</v>
      </c>
    </row>
    <row r="4" spans="1:58" ht="52.5" customHeight="1" thickBot="1" x14ac:dyDescent="0.3">
      <c r="A4" s="10" t="s">
        <v>12</v>
      </c>
      <c r="B4" s="11" t="s">
        <v>13</v>
      </c>
      <c r="C4" s="116"/>
      <c r="D4" s="3" t="s">
        <v>12</v>
      </c>
      <c r="E4" s="5" t="s">
        <v>83</v>
      </c>
      <c r="AW4" s="120" t="s">
        <v>130</v>
      </c>
      <c r="AX4" s="120"/>
      <c r="AY4" s="2">
        <f>AY112/(BB113*BD113)</f>
        <v>1.7946763741603238E-2</v>
      </c>
    </row>
    <row r="5" spans="1:58" ht="46.5" customHeight="1" thickBot="1" x14ac:dyDescent="0.3">
      <c r="A5" s="12" t="s">
        <v>15</v>
      </c>
      <c r="B5" s="11" t="s">
        <v>14</v>
      </c>
      <c r="C5" s="116"/>
      <c r="D5" s="3" t="s">
        <v>15</v>
      </c>
      <c r="E5" s="5" t="s">
        <v>96</v>
      </c>
      <c r="AW5" s="120" t="s">
        <v>131</v>
      </c>
      <c r="AX5" s="120"/>
      <c r="AY5" s="2">
        <f>AZ112/(BB113*BE113)</f>
        <v>0</v>
      </c>
    </row>
    <row r="6" spans="1:58" ht="48" thickBot="1" x14ac:dyDescent="0.3">
      <c r="A6" s="12" t="s">
        <v>17</v>
      </c>
      <c r="B6" s="11" t="s">
        <v>16</v>
      </c>
      <c r="C6" s="116"/>
      <c r="D6" s="3" t="s">
        <v>17</v>
      </c>
      <c r="E6" s="6" t="s">
        <v>113</v>
      </c>
      <c r="G6" s="118" t="s">
        <v>4</v>
      </c>
      <c r="H6" s="119" t="s">
        <v>5</v>
      </c>
      <c r="I6" s="119"/>
      <c r="J6" s="119"/>
      <c r="K6" s="119"/>
      <c r="L6" s="119"/>
      <c r="M6" s="119"/>
      <c r="N6" s="119"/>
      <c r="O6" s="119"/>
      <c r="P6" s="119"/>
      <c r="Q6" s="119"/>
      <c r="R6" s="119"/>
      <c r="S6" s="122" t="s">
        <v>9</v>
      </c>
      <c r="T6" s="30" t="s">
        <v>7</v>
      </c>
      <c r="U6" s="121" t="s">
        <v>126</v>
      </c>
      <c r="V6" s="121"/>
      <c r="W6" s="121"/>
      <c r="X6" s="121"/>
      <c r="Y6" s="121"/>
      <c r="Z6" s="121"/>
      <c r="AA6" s="121"/>
      <c r="AB6" s="121"/>
      <c r="AC6" s="121"/>
      <c r="AD6" s="121"/>
      <c r="AE6" s="121"/>
      <c r="AF6" s="123" t="s">
        <v>246</v>
      </c>
      <c r="AG6" s="48"/>
      <c r="AW6" s="117" t="s">
        <v>127</v>
      </c>
      <c r="AX6" s="117"/>
      <c r="AY6" s="117"/>
      <c r="AZ6" s="117"/>
      <c r="BA6" s="117"/>
      <c r="BB6" s="117" t="s">
        <v>128</v>
      </c>
      <c r="BC6" s="117"/>
      <c r="BD6" s="117"/>
      <c r="BE6" s="117"/>
      <c r="BF6" s="117"/>
    </row>
    <row r="7" spans="1:58" ht="31.5" x14ac:dyDescent="0.25">
      <c r="A7" s="12" t="s">
        <v>139</v>
      </c>
      <c r="B7" s="13" t="s">
        <v>133</v>
      </c>
      <c r="D7" s="3" t="s">
        <v>139</v>
      </c>
      <c r="E7" s="24" t="s">
        <v>145</v>
      </c>
      <c r="G7" s="118"/>
      <c r="H7" s="29" t="s">
        <v>1</v>
      </c>
      <c r="I7" s="29" t="s">
        <v>0</v>
      </c>
      <c r="J7" s="29" t="s">
        <v>12</v>
      </c>
      <c r="K7" s="29" t="s">
        <v>15</v>
      </c>
      <c r="L7" s="29" t="s">
        <v>17</v>
      </c>
      <c r="M7" s="29" t="s">
        <v>139</v>
      </c>
      <c r="N7" s="29" t="s">
        <v>140</v>
      </c>
      <c r="O7" s="29" t="s">
        <v>141</v>
      </c>
      <c r="P7" s="29" t="s">
        <v>142</v>
      </c>
      <c r="Q7" s="29" t="s">
        <v>143</v>
      </c>
      <c r="R7" s="29" t="s">
        <v>144</v>
      </c>
      <c r="S7" s="122"/>
      <c r="T7" s="27" t="s">
        <v>8</v>
      </c>
      <c r="U7" s="29" t="s">
        <v>1</v>
      </c>
      <c r="V7" s="29" t="s">
        <v>0</v>
      </c>
      <c r="W7" s="29" t="s">
        <v>12</v>
      </c>
      <c r="X7" s="29" t="s">
        <v>15</v>
      </c>
      <c r="Y7" s="29" t="s">
        <v>17</v>
      </c>
      <c r="Z7" s="29" t="s">
        <v>139</v>
      </c>
      <c r="AA7" s="29" t="s">
        <v>140</v>
      </c>
      <c r="AB7" s="29" t="s">
        <v>141</v>
      </c>
      <c r="AC7" s="29" t="s">
        <v>142</v>
      </c>
      <c r="AD7" s="29" t="s">
        <v>143</v>
      </c>
      <c r="AE7" s="29" t="s">
        <v>144</v>
      </c>
      <c r="AF7" s="123"/>
      <c r="AG7" s="48"/>
      <c r="AW7" s="17" t="s">
        <v>1</v>
      </c>
      <c r="AX7" s="9" t="s">
        <v>0</v>
      </c>
      <c r="AY7" s="9" t="s">
        <v>12</v>
      </c>
      <c r="AZ7" s="9" t="s">
        <v>15</v>
      </c>
      <c r="BA7" s="9" t="s">
        <v>17</v>
      </c>
      <c r="BB7" s="18" t="s">
        <v>1</v>
      </c>
      <c r="BC7" s="9" t="s">
        <v>0</v>
      </c>
      <c r="BD7" s="9" t="s">
        <v>12</v>
      </c>
      <c r="BE7" s="9" t="s">
        <v>15</v>
      </c>
      <c r="BF7" s="9" t="s">
        <v>17</v>
      </c>
    </row>
    <row r="8" spans="1:58" ht="47.25" x14ac:dyDescent="0.25">
      <c r="A8" s="10" t="s">
        <v>140</v>
      </c>
      <c r="B8" s="13" t="s">
        <v>134</v>
      </c>
      <c r="D8" s="3" t="s">
        <v>140</v>
      </c>
      <c r="E8" s="24" t="s">
        <v>193</v>
      </c>
      <c r="F8" t="s">
        <v>0</v>
      </c>
      <c r="G8" s="37" t="s">
        <v>20</v>
      </c>
      <c r="H8" s="35"/>
      <c r="I8" s="35">
        <v>1</v>
      </c>
      <c r="J8" s="35"/>
      <c r="K8" s="35"/>
      <c r="L8" s="35"/>
      <c r="M8" s="35"/>
      <c r="N8" s="35"/>
      <c r="O8" s="35"/>
      <c r="P8" s="35"/>
      <c r="Q8" s="35"/>
      <c r="R8" s="35"/>
      <c r="S8" s="35">
        <f>COUNTA(H8:R8)</f>
        <v>1</v>
      </c>
      <c r="T8" s="35">
        <f>LOG(11/S8)</f>
        <v>1.0413926851582251</v>
      </c>
      <c r="U8" s="35">
        <f>H8*T8</f>
        <v>0</v>
      </c>
      <c r="V8" s="35">
        <f>I8*T8</f>
        <v>1.0413926851582251</v>
      </c>
      <c r="W8" s="35">
        <f>J8*T8</f>
        <v>0</v>
      </c>
      <c r="X8" s="35">
        <f>K8*T8</f>
        <v>0</v>
      </c>
      <c r="Y8" s="35">
        <f>L8*T8</f>
        <v>0</v>
      </c>
      <c r="Z8" s="35">
        <f>M8*T8</f>
        <v>0</v>
      </c>
      <c r="AA8" s="35">
        <f>N8*T8</f>
        <v>0</v>
      </c>
      <c r="AB8" s="35">
        <f>O8*T8</f>
        <v>0</v>
      </c>
      <c r="AC8" s="35">
        <f>P8*T8</f>
        <v>0</v>
      </c>
      <c r="AD8" s="35">
        <f>Q8*T8</f>
        <v>0</v>
      </c>
      <c r="AE8" s="35">
        <f>R8*T8</f>
        <v>0</v>
      </c>
      <c r="AF8" s="39">
        <f>S8/11</f>
        <v>9.0909090909090912E-2</v>
      </c>
      <c r="AW8" s="20"/>
      <c r="AX8" s="14">
        <f t="shared" ref="AX8:AX39" si="0">U8*V8</f>
        <v>0</v>
      </c>
      <c r="AY8" s="14">
        <f t="shared" ref="AY8:AY39" si="1">U8*W8</f>
        <v>0</v>
      </c>
      <c r="AZ8" s="14">
        <f t="shared" ref="AZ8:AZ39" si="2">U8*X8</f>
        <v>0</v>
      </c>
      <c r="BA8" s="14">
        <f t="shared" ref="BA8:BA39" si="3">U8*Y8</f>
        <v>0</v>
      </c>
      <c r="BB8" s="21">
        <f t="shared" ref="BB8:BB39" si="4">U8*U8</f>
        <v>0</v>
      </c>
      <c r="BC8" s="14">
        <f t="shared" ref="BC8:BC39" si="5">V8*V8</f>
        <v>1.0844987247010582</v>
      </c>
      <c r="BD8" s="14">
        <f t="shared" ref="BD8:BD39" si="6">W8*W8</f>
        <v>0</v>
      </c>
      <c r="BE8" s="14">
        <f t="shared" ref="BE8:BE39" si="7">X8*X8</f>
        <v>0</v>
      </c>
      <c r="BF8" s="14">
        <f t="shared" ref="BF8:BF39" si="8">Y8*Y8</f>
        <v>0</v>
      </c>
    </row>
    <row r="9" spans="1:58" ht="48.75" customHeight="1" x14ac:dyDescent="0.25">
      <c r="A9" s="10" t="s">
        <v>141</v>
      </c>
      <c r="B9" s="13" t="s">
        <v>135</v>
      </c>
      <c r="D9" s="3" t="s">
        <v>141</v>
      </c>
      <c r="E9" s="24" t="s">
        <v>194</v>
      </c>
      <c r="G9" s="38" t="s">
        <v>21</v>
      </c>
      <c r="H9" s="10"/>
      <c r="I9" s="10">
        <v>1</v>
      </c>
      <c r="J9" s="10"/>
      <c r="K9" s="10"/>
      <c r="L9" s="10"/>
      <c r="M9" s="10"/>
      <c r="N9" s="10"/>
      <c r="O9" s="10"/>
      <c r="P9" s="10"/>
      <c r="Q9" s="10"/>
      <c r="R9" s="10"/>
      <c r="S9" s="35">
        <f t="shared" ref="S9:S72" si="9">COUNTA(H9:R9)</f>
        <v>1</v>
      </c>
      <c r="T9" s="36">
        <f t="shared" ref="T9:T72" si="10">LOG(11/S9)</f>
        <v>1.0413926851582251</v>
      </c>
      <c r="U9" s="12">
        <f t="shared" ref="U9:U72" si="11">H9*T9</f>
        <v>0</v>
      </c>
      <c r="V9" s="12">
        <f t="shared" ref="V9:V72" si="12">I9*T9</f>
        <v>1.0413926851582251</v>
      </c>
      <c r="W9" s="12">
        <f t="shared" ref="W9:W72" si="13">J9*T9</f>
        <v>0</v>
      </c>
      <c r="X9" s="12">
        <f t="shared" ref="X9:X72" si="14">K9*T9</f>
        <v>0</v>
      </c>
      <c r="Y9" s="12">
        <f t="shared" ref="Y9:Y72" si="15">L9*T9</f>
        <v>0</v>
      </c>
      <c r="Z9" s="12">
        <f t="shared" ref="Z9:Z72" si="16">M9*T9</f>
        <v>0</v>
      </c>
      <c r="AA9" s="12">
        <f t="shared" ref="AA9:AA72" si="17">N9*T9</f>
        <v>0</v>
      </c>
      <c r="AB9" s="12">
        <f t="shared" ref="AB9:AB72" si="18">O9*T9</f>
        <v>0</v>
      </c>
      <c r="AC9" s="12">
        <f t="shared" ref="AC9:AC72" si="19">P9*T9</f>
        <v>0</v>
      </c>
      <c r="AD9" s="12">
        <f t="shared" ref="AD9:AD72" si="20">Q9*T9</f>
        <v>0</v>
      </c>
      <c r="AE9" s="12">
        <f t="shared" ref="AE9:AE72" si="21">R9*T9</f>
        <v>0</v>
      </c>
      <c r="AF9">
        <f t="shared" ref="AF9:AF72" si="22">S9/11</f>
        <v>9.0909090909090912E-2</v>
      </c>
      <c r="AW9" s="20"/>
      <c r="AX9" s="14">
        <f t="shared" si="0"/>
        <v>0</v>
      </c>
      <c r="AY9" s="14">
        <f t="shared" si="1"/>
        <v>0</v>
      </c>
      <c r="AZ9" s="14">
        <f t="shared" si="2"/>
        <v>0</v>
      </c>
      <c r="BA9" s="14">
        <f t="shared" si="3"/>
        <v>0</v>
      </c>
      <c r="BB9" s="21">
        <f t="shared" si="4"/>
        <v>0</v>
      </c>
      <c r="BC9" s="14">
        <f t="shared" si="5"/>
        <v>1.0844987247010582</v>
      </c>
      <c r="BD9" s="14">
        <f t="shared" si="6"/>
        <v>0</v>
      </c>
      <c r="BE9" s="14">
        <f t="shared" si="7"/>
        <v>0</v>
      </c>
      <c r="BF9" s="14">
        <f t="shared" si="8"/>
        <v>0</v>
      </c>
    </row>
    <row r="10" spans="1:58" ht="47.25" x14ac:dyDescent="0.25">
      <c r="A10" s="10" t="s">
        <v>142</v>
      </c>
      <c r="B10" s="13" t="s">
        <v>136</v>
      </c>
      <c r="D10" s="3" t="s">
        <v>142</v>
      </c>
      <c r="E10" s="24" t="s">
        <v>146</v>
      </c>
      <c r="G10" s="38" t="s">
        <v>22</v>
      </c>
      <c r="H10" s="10"/>
      <c r="I10" s="10">
        <v>1</v>
      </c>
      <c r="J10" s="10"/>
      <c r="K10" s="10"/>
      <c r="L10" s="10"/>
      <c r="M10" s="10"/>
      <c r="N10" s="10"/>
      <c r="O10" s="10"/>
      <c r="P10" s="10"/>
      <c r="Q10" s="10"/>
      <c r="R10" s="10"/>
      <c r="S10" s="35">
        <f t="shared" si="9"/>
        <v>1</v>
      </c>
      <c r="T10" s="36">
        <f t="shared" si="10"/>
        <v>1.0413926851582251</v>
      </c>
      <c r="U10" s="12">
        <f t="shared" si="11"/>
        <v>0</v>
      </c>
      <c r="V10" s="12">
        <f t="shared" si="12"/>
        <v>1.0413926851582251</v>
      </c>
      <c r="W10" s="12">
        <f t="shared" si="13"/>
        <v>0</v>
      </c>
      <c r="X10" s="12">
        <f t="shared" si="14"/>
        <v>0</v>
      </c>
      <c r="Y10" s="12">
        <f t="shared" si="15"/>
        <v>0</v>
      </c>
      <c r="Z10" s="12">
        <f t="shared" si="16"/>
        <v>0</v>
      </c>
      <c r="AA10" s="12">
        <f t="shared" si="17"/>
        <v>0</v>
      </c>
      <c r="AB10" s="12">
        <f t="shared" si="18"/>
        <v>0</v>
      </c>
      <c r="AC10" s="12">
        <f t="shared" si="19"/>
        <v>0</v>
      </c>
      <c r="AD10" s="12">
        <f t="shared" si="20"/>
        <v>0</v>
      </c>
      <c r="AE10" s="12">
        <f t="shared" si="21"/>
        <v>0</v>
      </c>
      <c r="AF10">
        <f t="shared" si="22"/>
        <v>9.0909090909090912E-2</v>
      </c>
      <c r="AW10" s="20"/>
      <c r="AX10" s="14">
        <f t="shared" si="0"/>
        <v>0</v>
      </c>
      <c r="AY10" s="14">
        <f t="shared" si="1"/>
        <v>0</v>
      </c>
      <c r="AZ10" s="14">
        <f t="shared" si="2"/>
        <v>0</v>
      </c>
      <c r="BA10" s="14">
        <f t="shared" si="3"/>
        <v>0</v>
      </c>
      <c r="BB10" s="21">
        <f t="shared" si="4"/>
        <v>0</v>
      </c>
      <c r="BC10" s="14">
        <f t="shared" si="5"/>
        <v>1.0844987247010582</v>
      </c>
      <c r="BD10" s="14">
        <f t="shared" si="6"/>
        <v>0</v>
      </c>
      <c r="BE10" s="14">
        <f t="shared" si="7"/>
        <v>0</v>
      </c>
      <c r="BF10" s="14">
        <f t="shared" si="8"/>
        <v>0</v>
      </c>
    </row>
    <row r="11" spans="1:58" ht="31.5" x14ac:dyDescent="0.25">
      <c r="A11" s="10" t="s">
        <v>143</v>
      </c>
      <c r="B11" s="15" t="s">
        <v>137</v>
      </c>
      <c r="D11" s="3" t="s">
        <v>143</v>
      </c>
      <c r="E11" s="24" t="s">
        <v>244</v>
      </c>
      <c r="G11" s="38" t="s">
        <v>23</v>
      </c>
      <c r="H11" s="10"/>
      <c r="I11" s="10">
        <v>2</v>
      </c>
      <c r="J11" s="10"/>
      <c r="K11" s="10"/>
      <c r="L11" s="10"/>
      <c r="M11" s="10"/>
      <c r="N11" s="10"/>
      <c r="O11" s="10"/>
      <c r="P11" s="10"/>
      <c r="Q11" s="10"/>
      <c r="R11" s="10"/>
      <c r="S11" s="35">
        <f t="shared" si="9"/>
        <v>1</v>
      </c>
      <c r="T11" s="36">
        <f t="shared" si="10"/>
        <v>1.0413926851582251</v>
      </c>
      <c r="U11" s="12">
        <f t="shared" si="11"/>
        <v>0</v>
      </c>
      <c r="V11" s="12">
        <f t="shared" si="12"/>
        <v>2.0827853703164503</v>
      </c>
      <c r="W11" s="12">
        <f t="shared" si="13"/>
        <v>0</v>
      </c>
      <c r="X11" s="12">
        <f t="shared" si="14"/>
        <v>0</v>
      </c>
      <c r="Y11" s="12">
        <f t="shared" si="15"/>
        <v>0</v>
      </c>
      <c r="Z11" s="12">
        <f t="shared" si="16"/>
        <v>0</v>
      </c>
      <c r="AA11" s="12">
        <f t="shared" si="17"/>
        <v>0</v>
      </c>
      <c r="AB11" s="12">
        <f t="shared" si="18"/>
        <v>0</v>
      </c>
      <c r="AC11" s="12">
        <f t="shared" si="19"/>
        <v>0</v>
      </c>
      <c r="AD11" s="12">
        <f t="shared" si="20"/>
        <v>0</v>
      </c>
      <c r="AE11" s="12">
        <f t="shared" si="21"/>
        <v>0</v>
      </c>
      <c r="AF11">
        <f t="shared" si="22"/>
        <v>9.0909090909090912E-2</v>
      </c>
      <c r="AW11" s="20"/>
      <c r="AX11" s="14">
        <f t="shared" si="0"/>
        <v>0</v>
      </c>
      <c r="AY11" s="14">
        <f t="shared" si="1"/>
        <v>0</v>
      </c>
      <c r="AZ11" s="14">
        <f t="shared" si="2"/>
        <v>0</v>
      </c>
      <c r="BA11" s="14">
        <f t="shared" si="3"/>
        <v>0</v>
      </c>
      <c r="BB11" s="21">
        <f t="shared" si="4"/>
        <v>0</v>
      </c>
      <c r="BC11" s="14">
        <f t="shared" si="5"/>
        <v>4.3379948988042329</v>
      </c>
      <c r="BD11" s="14">
        <f t="shared" si="6"/>
        <v>0</v>
      </c>
      <c r="BE11" s="14">
        <f t="shared" si="7"/>
        <v>0</v>
      </c>
      <c r="BF11" s="14">
        <f t="shared" si="8"/>
        <v>0</v>
      </c>
    </row>
    <row r="12" spans="1:58" ht="47.25" x14ac:dyDescent="0.25">
      <c r="A12" s="10" t="s">
        <v>144</v>
      </c>
      <c r="B12" s="13" t="s">
        <v>138</v>
      </c>
      <c r="D12" s="3" t="s">
        <v>144</v>
      </c>
      <c r="E12" s="24" t="s">
        <v>243</v>
      </c>
      <c r="G12" s="38" t="s">
        <v>24</v>
      </c>
      <c r="H12" s="10"/>
      <c r="I12" s="10">
        <v>1</v>
      </c>
      <c r="J12" s="10"/>
      <c r="K12" s="10"/>
      <c r="L12" s="10"/>
      <c r="M12" s="10"/>
      <c r="N12" s="10"/>
      <c r="O12" s="10"/>
      <c r="P12" s="10"/>
      <c r="Q12" s="10"/>
      <c r="R12" s="10"/>
      <c r="S12" s="35">
        <f t="shared" si="9"/>
        <v>1</v>
      </c>
      <c r="T12" s="36">
        <f t="shared" si="10"/>
        <v>1.0413926851582251</v>
      </c>
      <c r="U12" s="12">
        <f t="shared" si="11"/>
        <v>0</v>
      </c>
      <c r="V12" s="12">
        <f t="shared" si="12"/>
        <v>1.0413926851582251</v>
      </c>
      <c r="W12" s="12">
        <f t="shared" si="13"/>
        <v>0</v>
      </c>
      <c r="X12" s="12">
        <f t="shared" si="14"/>
        <v>0</v>
      </c>
      <c r="Y12" s="12">
        <f t="shared" si="15"/>
        <v>0</v>
      </c>
      <c r="Z12" s="12">
        <f t="shared" si="16"/>
        <v>0</v>
      </c>
      <c r="AA12" s="12">
        <f t="shared" si="17"/>
        <v>0</v>
      </c>
      <c r="AB12" s="12">
        <f t="shared" si="18"/>
        <v>0</v>
      </c>
      <c r="AC12" s="12">
        <f t="shared" si="19"/>
        <v>0</v>
      </c>
      <c r="AD12" s="12">
        <f t="shared" si="20"/>
        <v>0</v>
      </c>
      <c r="AE12" s="12">
        <f t="shared" si="21"/>
        <v>0</v>
      </c>
      <c r="AF12">
        <f t="shared" si="22"/>
        <v>9.0909090909090912E-2</v>
      </c>
      <c r="AW12" s="20"/>
      <c r="AX12" s="14">
        <f t="shared" si="0"/>
        <v>0</v>
      </c>
      <c r="AY12" s="14">
        <f t="shared" si="1"/>
        <v>0</v>
      </c>
      <c r="AZ12" s="14">
        <f t="shared" si="2"/>
        <v>0</v>
      </c>
      <c r="BA12" s="14">
        <f t="shared" si="3"/>
        <v>0</v>
      </c>
      <c r="BB12" s="21">
        <f t="shared" si="4"/>
        <v>0</v>
      </c>
      <c r="BC12" s="14">
        <f t="shared" si="5"/>
        <v>1.0844987247010582</v>
      </c>
      <c r="BD12" s="14">
        <f t="shared" si="6"/>
        <v>0</v>
      </c>
      <c r="BE12" s="14">
        <f t="shared" si="7"/>
        <v>0</v>
      </c>
      <c r="BF12" s="14">
        <f t="shared" si="8"/>
        <v>0</v>
      </c>
    </row>
    <row r="13" spans="1:58" ht="15.75" x14ac:dyDescent="0.25">
      <c r="A13" s="1"/>
      <c r="B13" s="7"/>
      <c r="G13" s="16" t="s">
        <v>25</v>
      </c>
      <c r="H13" s="10"/>
      <c r="I13" s="10">
        <v>1</v>
      </c>
      <c r="J13" s="10"/>
      <c r="K13" s="10"/>
      <c r="L13" s="10"/>
      <c r="M13" s="10"/>
      <c r="N13" s="10"/>
      <c r="O13" s="10"/>
      <c r="P13" s="10"/>
      <c r="Q13" s="10"/>
      <c r="R13" s="10"/>
      <c r="S13" s="35">
        <f t="shared" si="9"/>
        <v>1</v>
      </c>
      <c r="T13" s="36">
        <f t="shared" si="10"/>
        <v>1.0413926851582251</v>
      </c>
      <c r="U13" s="12">
        <f t="shared" si="11"/>
        <v>0</v>
      </c>
      <c r="V13" s="12">
        <f t="shared" si="12"/>
        <v>1.0413926851582251</v>
      </c>
      <c r="W13" s="12">
        <f t="shared" si="13"/>
        <v>0</v>
      </c>
      <c r="X13" s="12">
        <f t="shared" si="14"/>
        <v>0</v>
      </c>
      <c r="Y13" s="12">
        <f t="shared" si="15"/>
        <v>0</v>
      </c>
      <c r="Z13" s="12">
        <f t="shared" si="16"/>
        <v>0</v>
      </c>
      <c r="AA13" s="12">
        <f t="shared" si="17"/>
        <v>0</v>
      </c>
      <c r="AB13" s="12">
        <f t="shared" si="18"/>
        <v>0</v>
      </c>
      <c r="AC13" s="12">
        <f t="shared" si="19"/>
        <v>0</v>
      </c>
      <c r="AD13" s="12">
        <f t="shared" si="20"/>
        <v>0</v>
      </c>
      <c r="AE13" s="12">
        <f t="shared" si="21"/>
        <v>0</v>
      </c>
      <c r="AF13">
        <f t="shared" si="22"/>
        <v>9.0909090909090912E-2</v>
      </c>
      <c r="AW13" s="20"/>
      <c r="AX13" s="14">
        <f t="shared" si="0"/>
        <v>0</v>
      </c>
      <c r="AY13" s="14">
        <f t="shared" si="1"/>
        <v>0</v>
      </c>
      <c r="AZ13" s="14">
        <f t="shared" si="2"/>
        <v>0</v>
      </c>
      <c r="BA13" s="14">
        <f t="shared" si="3"/>
        <v>0</v>
      </c>
      <c r="BB13" s="21">
        <f t="shared" si="4"/>
        <v>0</v>
      </c>
      <c r="BC13" s="14">
        <f t="shared" si="5"/>
        <v>1.0844987247010582</v>
      </c>
      <c r="BD13" s="14">
        <f t="shared" si="6"/>
        <v>0</v>
      </c>
      <c r="BE13" s="14">
        <f t="shared" si="7"/>
        <v>0</v>
      </c>
      <c r="BF13" s="14">
        <f t="shared" si="8"/>
        <v>0</v>
      </c>
    </row>
    <row r="14" spans="1:58" ht="15.75" x14ac:dyDescent="0.25">
      <c r="A14" s="1"/>
      <c r="B14" s="8" t="s">
        <v>132</v>
      </c>
      <c r="G14" s="16" t="s">
        <v>26</v>
      </c>
      <c r="H14" s="10"/>
      <c r="I14" s="10">
        <v>1</v>
      </c>
      <c r="J14" s="10"/>
      <c r="K14" s="10"/>
      <c r="L14" s="10"/>
      <c r="M14" s="10"/>
      <c r="N14" s="10"/>
      <c r="O14" s="10"/>
      <c r="P14" s="10"/>
      <c r="Q14" s="10"/>
      <c r="R14" s="10"/>
      <c r="S14" s="35">
        <f t="shared" si="9"/>
        <v>1</v>
      </c>
      <c r="T14" s="36">
        <f t="shared" si="10"/>
        <v>1.0413926851582251</v>
      </c>
      <c r="U14" s="12">
        <f t="shared" si="11"/>
        <v>0</v>
      </c>
      <c r="V14" s="12">
        <f t="shared" si="12"/>
        <v>1.0413926851582251</v>
      </c>
      <c r="W14" s="12">
        <f t="shared" si="13"/>
        <v>0</v>
      </c>
      <c r="X14" s="12">
        <f t="shared" si="14"/>
        <v>0</v>
      </c>
      <c r="Y14" s="12">
        <f t="shared" si="15"/>
        <v>0</v>
      </c>
      <c r="Z14" s="12">
        <f t="shared" si="16"/>
        <v>0</v>
      </c>
      <c r="AA14" s="12">
        <f t="shared" si="17"/>
        <v>0</v>
      </c>
      <c r="AB14" s="12">
        <f t="shared" si="18"/>
        <v>0</v>
      </c>
      <c r="AC14" s="12">
        <f t="shared" si="19"/>
        <v>0</v>
      </c>
      <c r="AD14" s="12">
        <f t="shared" si="20"/>
        <v>0</v>
      </c>
      <c r="AE14" s="12">
        <f t="shared" si="21"/>
        <v>0</v>
      </c>
      <c r="AF14">
        <f t="shared" si="22"/>
        <v>9.0909090909090912E-2</v>
      </c>
      <c r="AW14" s="20"/>
      <c r="AX14" s="14">
        <f t="shared" si="0"/>
        <v>0</v>
      </c>
      <c r="AY14" s="14">
        <f t="shared" si="1"/>
        <v>0</v>
      </c>
      <c r="AZ14" s="14">
        <f t="shared" si="2"/>
        <v>0</v>
      </c>
      <c r="BA14" s="14">
        <f t="shared" si="3"/>
        <v>0</v>
      </c>
      <c r="BB14" s="21">
        <f t="shared" si="4"/>
        <v>0</v>
      </c>
      <c r="BC14" s="14">
        <f t="shared" si="5"/>
        <v>1.0844987247010582</v>
      </c>
      <c r="BD14" s="14">
        <f t="shared" si="6"/>
        <v>0</v>
      </c>
      <c r="BE14" s="14">
        <f t="shared" si="7"/>
        <v>0</v>
      </c>
      <c r="BF14" s="14">
        <f t="shared" si="8"/>
        <v>0</v>
      </c>
    </row>
    <row r="15" spans="1:58" x14ac:dyDescent="0.25">
      <c r="A15" s="1"/>
      <c r="G15" s="16" t="s">
        <v>27</v>
      </c>
      <c r="H15" s="10"/>
      <c r="I15" s="10">
        <v>1</v>
      </c>
      <c r="J15" s="10"/>
      <c r="K15" s="10">
        <v>1</v>
      </c>
      <c r="L15" s="10"/>
      <c r="M15" s="10"/>
      <c r="N15" s="10"/>
      <c r="O15" s="10"/>
      <c r="P15" s="10"/>
      <c r="Q15" s="10"/>
      <c r="R15" s="10"/>
      <c r="S15" s="35">
        <f t="shared" si="9"/>
        <v>2</v>
      </c>
      <c r="T15" s="36">
        <f t="shared" si="10"/>
        <v>0.74036268949424389</v>
      </c>
      <c r="U15" s="12">
        <f t="shared" si="11"/>
        <v>0</v>
      </c>
      <c r="V15" s="12">
        <f t="shared" si="12"/>
        <v>0.74036268949424389</v>
      </c>
      <c r="W15" s="12">
        <f t="shared" si="13"/>
        <v>0</v>
      </c>
      <c r="X15" s="12">
        <f t="shared" si="14"/>
        <v>0.74036268949424389</v>
      </c>
      <c r="Y15" s="12">
        <f t="shared" si="15"/>
        <v>0</v>
      </c>
      <c r="Z15" s="12">
        <f t="shared" si="16"/>
        <v>0</v>
      </c>
      <c r="AA15" s="12">
        <f t="shared" si="17"/>
        <v>0</v>
      </c>
      <c r="AB15" s="12">
        <f t="shared" si="18"/>
        <v>0</v>
      </c>
      <c r="AC15" s="12">
        <f t="shared" si="19"/>
        <v>0</v>
      </c>
      <c r="AD15" s="12">
        <f t="shared" si="20"/>
        <v>0</v>
      </c>
      <c r="AE15" s="12">
        <f t="shared" si="21"/>
        <v>0</v>
      </c>
      <c r="AF15">
        <f t="shared" si="22"/>
        <v>0.18181818181818182</v>
      </c>
      <c r="AW15" s="20"/>
      <c r="AX15" s="14">
        <f t="shared" si="0"/>
        <v>0</v>
      </c>
      <c r="AY15" s="14">
        <f t="shared" si="1"/>
        <v>0</v>
      </c>
      <c r="AZ15" s="14">
        <f t="shared" si="2"/>
        <v>0</v>
      </c>
      <c r="BA15" s="14">
        <f t="shared" si="3"/>
        <v>0</v>
      </c>
      <c r="BB15" s="21">
        <f t="shared" si="4"/>
        <v>0</v>
      </c>
      <c r="BC15" s="14">
        <f t="shared" si="5"/>
        <v>0.54813691199515013</v>
      </c>
      <c r="BD15" s="14">
        <f t="shared" si="6"/>
        <v>0</v>
      </c>
      <c r="BE15" s="14">
        <f t="shared" si="7"/>
        <v>0.54813691199515013</v>
      </c>
      <c r="BF15" s="14">
        <f t="shared" si="8"/>
        <v>0</v>
      </c>
    </row>
    <row r="16" spans="1:58" x14ac:dyDescent="0.25">
      <c r="B16" s="3"/>
      <c r="G16" s="16" t="s">
        <v>28</v>
      </c>
      <c r="H16" s="10"/>
      <c r="I16" s="10">
        <v>1</v>
      </c>
      <c r="J16" s="10"/>
      <c r="K16" s="10"/>
      <c r="L16" s="10"/>
      <c r="M16" s="10"/>
      <c r="N16" s="10"/>
      <c r="O16" s="10"/>
      <c r="P16" s="10"/>
      <c r="Q16" s="10"/>
      <c r="R16" s="10"/>
      <c r="S16" s="35">
        <f t="shared" si="9"/>
        <v>1</v>
      </c>
      <c r="T16" s="36">
        <f t="shared" si="10"/>
        <v>1.0413926851582251</v>
      </c>
      <c r="U16" s="12">
        <f t="shared" si="11"/>
        <v>0</v>
      </c>
      <c r="V16" s="12">
        <f t="shared" si="12"/>
        <v>1.0413926851582251</v>
      </c>
      <c r="W16" s="12">
        <f t="shared" si="13"/>
        <v>0</v>
      </c>
      <c r="X16" s="12">
        <f t="shared" si="14"/>
        <v>0</v>
      </c>
      <c r="Y16" s="12">
        <f t="shared" si="15"/>
        <v>0</v>
      </c>
      <c r="Z16" s="12">
        <f t="shared" si="16"/>
        <v>0</v>
      </c>
      <c r="AA16" s="12">
        <f t="shared" si="17"/>
        <v>0</v>
      </c>
      <c r="AB16" s="12">
        <f t="shared" si="18"/>
        <v>0</v>
      </c>
      <c r="AC16" s="12">
        <f t="shared" si="19"/>
        <v>0</v>
      </c>
      <c r="AD16" s="12">
        <f t="shared" si="20"/>
        <v>0</v>
      </c>
      <c r="AE16" s="12">
        <f t="shared" si="21"/>
        <v>0</v>
      </c>
      <c r="AF16">
        <f t="shared" si="22"/>
        <v>9.0909090909090912E-2</v>
      </c>
      <c r="AW16" s="20"/>
      <c r="AX16" s="14">
        <f t="shared" si="0"/>
        <v>0</v>
      </c>
      <c r="AY16" s="14">
        <f t="shared" si="1"/>
        <v>0</v>
      </c>
      <c r="AZ16" s="14">
        <f t="shared" si="2"/>
        <v>0</v>
      </c>
      <c r="BA16" s="14">
        <f t="shared" si="3"/>
        <v>0</v>
      </c>
      <c r="BB16" s="21">
        <f t="shared" si="4"/>
        <v>0</v>
      </c>
      <c r="BC16" s="14">
        <f t="shared" si="5"/>
        <v>1.0844987247010582</v>
      </c>
      <c r="BD16" s="14">
        <f t="shared" si="6"/>
        <v>0</v>
      </c>
      <c r="BE16" s="14">
        <f t="shared" si="7"/>
        <v>0</v>
      </c>
      <c r="BF16" s="14">
        <f t="shared" si="8"/>
        <v>0</v>
      </c>
    </row>
    <row r="17" spans="7:58" x14ac:dyDescent="0.25">
      <c r="G17" s="16" t="s">
        <v>29</v>
      </c>
      <c r="H17" s="10"/>
      <c r="I17" s="10">
        <v>1</v>
      </c>
      <c r="J17" s="10"/>
      <c r="K17" s="10"/>
      <c r="L17" s="10"/>
      <c r="M17" s="10"/>
      <c r="N17" s="10"/>
      <c r="O17" s="10"/>
      <c r="P17" s="10"/>
      <c r="Q17" s="10"/>
      <c r="R17" s="10"/>
      <c r="S17" s="35">
        <f t="shared" si="9"/>
        <v>1</v>
      </c>
      <c r="T17" s="36">
        <f t="shared" si="10"/>
        <v>1.0413926851582251</v>
      </c>
      <c r="U17" s="12">
        <f t="shared" si="11"/>
        <v>0</v>
      </c>
      <c r="V17" s="12">
        <f t="shared" si="12"/>
        <v>1.0413926851582251</v>
      </c>
      <c r="W17" s="12">
        <f t="shared" si="13"/>
        <v>0</v>
      </c>
      <c r="X17" s="12">
        <f t="shared" si="14"/>
        <v>0</v>
      </c>
      <c r="Y17" s="12">
        <f t="shared" si="15"/>
        <v>0</v>
      </c>
      <c r="Z17" s="12">
        <f t="shared" si="16"/>
        <v>0</v>
      </c>
      <c r="AA17" s="12">
        <f t="shared" si="17"/>
        <v>0</v>
      </c>
      <c r="AB17" s="12">
        <f t="shared" si="18"/>
        <v>0</v>
      </c>
      <c r="AC17" s="12">
        <f t="shared" si="19"/>
        <v>0</v>
      </c>
      <c r="AD17" s="12">
        <f t="shared" si="20"/>
        <v>0</v>
      </c>
      <c r="AE17" s="12">
        <f t="shared" si="21"/>
        <v>0</v>
      </c>
      <c r="AF17">
        <f t="shared" si="22"/>
        <v>9.0909090909090912E-2</v>
      </c>
      <c r="AW17" s="20"/>
      <c r="AX17" s="14">
        <f t="shared" si="0"/>
        <v>0</v>
      </c>
      <c r="AY17" s="14">
        <f t="shared" si="1"/>
        <v>0</v>
      </c>
      <c r="AZ17" s="14">
        <f t="shared" si="2"/>
        <v>0</v>
      </c>
      <c r="BA17" s="14">
        <f t="shared" si="3"/>
        <v>0</v>
      </c>
      <c r="BB17" s="21">
        <f t="shared" si="4"/>
        <v>0</v>
      </c>
      <c r="BC17" s="14">
        <f t="shared" si="5"/>
        <v>1.0844987247010582</v>
      </c>
      <c r="BD17" s="14">
        <f t="shared" si="6"/>
        <v>0</v>
      </c>
      <c r="BE17" s="14">
        <f t="shared" si="7"/>
        <v>0</v>
      </c>
      <c r="BF17" s="14">
        <f t="shared" si="8"/>
        <v>0</v>
      </c>
    </row>
    <row r="18" spans="7:58" x14ac:dyDescent="0.25">
      <c r="G18" s="16" t="s">
        <v>30</v>
      </c>
      <c r="H18" s="10"/>
      <c r="I18" s="10">
        <v>1</v>
      </c>
      <c r="J18" s="10"/>
      <c r="K18" s="10"/>
      <c r="L18" s="10"/>
      <c r="M18" s="10"/>
      <c r="N18" s="10"/>
      <c r="O18" s="10"/>
      <c r="P18" s="10"/>
      <c r="Q18" s="10"/>
      <c r="R18" s="10"/>
      <c r="S18" s="35">
        <f t="shared" si="9"/>
        <v>1</v>
      </c>
      <c r="T18" s="36">
        <f t="shared" si="10"/>
        <v>1.0413926851582251</v>
      </c>
      <c r="U18" s="12">
        <f t="shared" si="11"/>
        <v>0</v>
      </c>
      <c r="V18" s="12">
        <f t="shared" si="12"/>
        <v>1.0413926851582251</v>
      </c>
      <c r="W18" s="12">
        <f t="shared" si="13"/>
        <v>0</v>
      </c>
      <c r="X18" s="12">
        <f t="shared" si="14"/>
        <v>0</v>
      </c>
      <c r="Y18" s="12">
        <f t="shared" si="15"/>
        <v>0</v>
      </c>
      <c r="Z18" s="12">
        <f t="shared" si="16"/>
        <v>0</v>
      </c>
      <c r="AA18" s="12">
        <f t="shared" si="17"/>
        <v>0</v>
      </c>
      <c r="AB18" s="12">
        <f t="shared" si="18"/>
        <v>0</v>
      </c>
      <c r="AC18" s="12">
        <f t="shared" si="19"/>
        <v>0</v>
      </c>
      <c r="AD18" s="12">
        <f t="shared" si="20"/>
        <v>0</v>
      </c>
      <c r="AE18" s="12">
        <f t="shared" si="21"/>
        <v>0</v>
      </c>
      <c r="AF18">
        <f t="shared" si="22"/>
        <v>9.0909090909090912E-2</v>
      </c>
      <c r="AW18" s="20"/>
      <c r="AX18" s="14">
        <f t="shared" si="0"/>
        <v>0</v>
      </c>
      <c r="AY18" s="14">
        <f t="shared" si="1"/>
        <v>0</v>
      </c>
      <c r="AZ18" s="14">
        <f t="shared" si="2"/>
        <v>0</v>
      </c>
      <c r="BA18" s="14">
        <f t="shared" si="3"/>
        <v>0</v>
      </c>
      <c r="BB18" s="21">
        <f t="shared" si="4"/>
        <v>0</v>
      </c>
      <c r="BC18" s="14">
        <f t="shared" si="5"/>
        <v>1.0844987247010582</v>
      </c>
      <c r="BD18" s="14">
        <f t="shared" si="6"/>
        <v>0</v>
      </c>
      <c r="BE18" s="14">
        <f t="shared" si="7"/>
        <v>0</v>
      </c>
      <c r="BF18" s="14">
        <f t="shared" si="8"/>
        <v>0</v>
      </c>
    </row>
    <row r="19" spans="7:58" x14ac:dyDescent="0.25">
      <c r="G19" s="16" t="s">
        <v>31</v>
      </c>
      <c r="H19" s="10"/>
      <c r="I19" s="10">
        <v>1</v>
      </c>
      <c r="J19" s="10"/>
      <c r="K19" s="10"/>
      <c r="L19" s="10"/>
      <c r="M19" s="10"/>
      <c r="N19" s="10"/>
      <c r="O19" s="10"/>
      <c r="P19" s="10"/>
      <c r="Q19" s="10"/>
      <c r="R19" s="10"/>
      <c r="S19" s="35">
        <f t="shared" si="9"/>
        <v>1</v>
      </c>
      <c r="T19" s="36">
        <f t="shared" si="10"/>
        <v>1.0413926851582251</v>
      </c>
      <c r="U19" s="12">
        <f t="shared" si="11"/>
        <v>0</v>
      </c>
      <c r="V19" s="12">
        <f t="shared" si="12"/>
        <v>1.0413926851582251</v>
      </c>
      <c r="W19" s="12">
        <f t="shared" si="13"/>
        <v>0</v>
      </c>
      <c r="X19" s="12">
        <f t="shared" si="14"/>
        <v>0</v>
      </c>
      <c r="Y19" s="12">
        <f t="shared" si="15"/>
        <v>0</v>
      </c>
      <c r="Z19" s="12">
        <f t="shared" si="16"/>
        <v>0</v>
      </c>
      <c r="AA19" s="12">
        <f t="shared" si="17"/>
        <v>0</v>
      </c>
      <c r="AB19" s="12">
        <f t="shared" si="18"/>
        <v>0</v>
      </c>
      <c r="AC19" s="12">
        <f t="shared" si="19"/>
        <v>0</v>
      </c>
      <c r="AD19" s="12">
        <f t="shared" si="20"/>
        <v>0</v>
      </c>
      <c r="AE19" s="12">
        <f t="shared" si="21"/>
        <v>0</v>
      </c>
      <c r="AF19">
        <f t="shared" si="22"/>
        <v>9.0909090909090912E-2</v>
      </c>
      <c r="AW19" s="20"/>
      <c r="AX19" s="14">
        <f t="shared" si="0"/>
        <v>0</v>
      </c>
      <c r="AY19" s="14">
        <f t="shared" si="1"/>
        <v>0</v>
      </c>
      <c r="AZ19" s="14">
        <f t="shared" si="2"/>
        <v>0</v>
      </c>
      <c r="BA19" s="14">
        <f t="shared" si="3"/>
        <v>0</v>
      </c>
      <c r="BB19" s="21">
        <f t="shared" si="4"/>
        <v>0</v>
      </c>
      <c r="BC19" s="14">
        <f t="shared" si="5"/>
        <v>1.0844987247010582</v>
      </c>
      <c r="BD19" s="14">
        <f t="shared" si="6"/>
        <v>0</v>
      </c>
      <c r="BE19" s="14">
        <f t="shared" si="7"/>
        <v>0</v>
      </c>
      <c r="BF19" s="14">
        <f t="shared" si="8"/>
        <v>0</v>
      </c>
    </row>
    <row r="20" spans="7:58" x14ac:dyDescent="0.25">
      <c r="G20" s="16" t="s">
        <v>32</v>
      </c>
      <c r="H20" s="10"/>
      <c r="I20" s="10">
        <v>1</v>
      </c>
      <c r="J20" s="10"/>
      <c r="K20" s="10"/>
      <c r="L20" s="10"/>
      <c r="M20" s="10"/>
      <c r="N20" s="10"/>
      <c r="O20" s="10"/>
      <c r="P20" s="10"/>
      <c r="Q20" s="10"/>
      <c r="R20" s="10"/>
      <c r="S20" s="35">
        <f t="shared" si="9"/>
        <v>1</v>
      </c>
      <c r="T20" s="36">
        <f t="shared" si="10"/>
        <v>1.0413926851582251</v>
      </c>
      <c r="U20" s="12">
        <f t="shared" si="11"/>
        <v>0</v>
      </c>
      <c r="V20" s="12">
        <f t="shared" si="12"/>
        <v>1.0413926851582251</v>
      </c>
      <c r="W20" s="12">
        <f t="shared" si="13"/>
        <v>0</v>
      </c>
      <c r="X20" s="12">
        <f t="shared" si="14"/>
        <v>0</v>
      </c>
      <c r="Y20" s="12">
        <f t="shared" si="15"/>
        <v>0</v>
      </c>
      <c r="Z20" s="12">
        <f t="shared" si="16"/>
        <v>0</v>
      </c>
      <c r="AA20" s="12">
        <f t="shared" si="17"/>
        <v>0</v>
      </c>
      <c r="AB20" s="12">
        <f t="shared" si="18"/>
        <v>0</v>
      </c>
      <c r="AC20" s="12">
        <f t="shared" si="19"/>
        <v>0</v>
      </c>
      <c r="AD20" s="12">
        <f t="shared" si="20"/>
        <v>0</v>
      </c>
      <c r="AE20" s="12">
        <f t="shared" si="21"/>
        <v>0</v>
      </c>
      <c r="AF20">
        <f t="shared" si="22"/>
        <v>9.0909090909090912E-2</v>
      </c>
      <c r="AW20" s="20"/>
      <c r="AX20" s="14">
        <f t="shared" si="0"/>
        <v>0</v>
      </c>
      <c r="AY20" s="14">
        <f t="shared" si="1"/>
        <v>0</v>
      </c>
      <c r="AZ20" s="14">
        <f t="shared" si="2"/>
        <v>0</v>
      </c>
      <c r="BA20" s="14">
        <f t="shared" si="3"/>
        <v>0</v>
      </c>
      <c r="BB20" s="21">
        <f t="shared" si="4"/>
        <v>0</v>
      </c>
      <c r="BC20" s="14">
        <f t="shared" si="5"/>
        <v>1.0844987247010582</v>
      </c>
      <c r="BD20" s="14">
        <f t="shared" si="6"/>
        <v>0</v>
      </c>
      <c r="BE20" s="14">
        <f t="shared" si="7"/>
        <v>0</v>
      </c>
      <c r="BF20" s="14">
        <f t="shared" si="8"/>
        <v>0</v>
      </c>
    </row>
    <row r="21" spans="7:58" x14ac:dyDescent="0.25">
      <c r="G21" s="16" t="s">
        <v>33</v>
      </c>
      <c r="H21" s="10"/>
      <c r="I21" s="10">
        <v>1</v>
      </c>
      <c r="J21" s="10"/>
      <c r="K21" s="10"/>
      <c r="L21" s="10"/>
      <c r="M21" s="10"/>
      <c r="N21" s="10"/>
      <c r="O21" s="10"/>
      <c r="P21" s="10"/>
      <c r="Q21" s="10"/>
      <c r="R21" s="10"/>
      <c r="S21" s="35">
        <f t="shared" si="9"/>
        <v>1</v>
      </c>
      <c r="T21" s="36">
        <f t="shared" si="10"/>
        <v>1.0413926851582251</v>
      </c>
      <c r="U21" s="12">
        <f t="shared" si="11"/>
        <v>0</v>
      </c>
      <c r="V21" s="12">
        <f t="shared" si="12"/>
        <v>1.0413926851582251</v>
      </c>
      <c r="W21" s="12">
        <f t="shared" si="13"/>
        <v>0</v>
      </c>
      <c r="X21" s="12">
        <f t="shared" si="14"/>
        <v>0</v>
      </c>
      <c r="Y21" s="12">
        <f t="shared" si="15"/>
        <v>0</v>
      </c>
      <c r="Z21" s="12">
        <f t="shared" si="16"/>
        <v>0</v>
      </c>
      <c r="AA21" s="12">
        <f t="shared" si="17"/>
        <v>0</v>
      </c>
      <c r="AB21" s="12">
        <f t="shared" si="18"/>
        <v>0</v>
      </c>
      <c r="AC21" s="12">
        <f t="shared" si="19"/>
        <v>0</v>
      </c>
      <c r="AD21" s="12">
        <f t="shared" si="20"/>
        <v>0</v>
      </c>
      <c r="AE21" s="12">
        <f t="shared" si="21"/>
        <v>0</v>
      </c>
      <c r="AF21">
        <f t="shared" si="22"/>
        <v>9.0909090909090912E-2</v>
      </c>
      <c r="AW21" s="20"/>
      <c r="AX21" s="14">
        <f t="shared" si="0"/>
        <v>0</v>
      </c>
      <c r="AY21" s="14">
        <f t="shared" si="1"/>
        <v>0</v>
      </c>
      <c r="AZ21" s="14">
        <f t="shared" si="2"/>
        <v>0</v>
      </c>
      <c r="BA21" s="14">
        <f t="shared" si="3"/>
        <v>0</v>
      </c>
      <c r="BB21" s="21">
        <f t="shared" si="4"/>
        <v>0</v>
      </c>
      <c r="BC21" s="14">
        <f t="shared" si="5"/>
        <v>1.0844987247010582</v>
      </c>
      <c r="BD21" s="14">
        <f t="shared" si="6"/>
        <v>0</v>
      </c>
      <c r="BE21" s="14">
        <f t="shared" si="7"/>
        <v>0</v>
      </c>
      <c r="BF21" s="14">
        <f t="shared" si="8"/>
        <v>0</v>
      </c>
    </row>
    <row r="22" spans="7:58" x14ac:dyDescent="0.25">
      <c r="G22" s="16" t="s">
        <v>34</v>
      </c>
      <c r="H22" s="10"/>
      <c r="I22" s="10">
        <v>1</v>
      </c>
      <c r="J22" s="10">
        <v>1</v>
      </c>
      <c r="K22" s="10"/>
      <c r="L22" s="10"/>
      <c r="M22" s="10"/>
      <c r="N22" s="10"/>
      <c r="O22" s="10"/>
      <c r="P22" s="10"/>
      <c r="Q22" s="10"/>
      <c r="R22" s="10"/>
      <c r="S22" s="35">
        <f t="shared" si="9"/>
        <v>2</v>
      </c>
      <c r="T22" s="36">
        <f t="shared" si="10"/>
        <v>0.74036268949424389</v>
      </c>
      <c r="U22" s="12">
        <f t="shared" si="11"/>
        <v>0</v>
      </c>
      <c r="V22" s="12">
        <f t="shared" si="12"/>
        <v>0.74036268949424389</v>
      </c>
      <c r="W22" s="12">
        <f t="shared" si="13"/>
        <v>0.74036268949424389</v>
      </c>
      <c r="X22" s="12">
        <f t="shared" si="14"/>
        <v>0</v>
      </c>
      <c r="Y22" s="12">
        <f t="shared" si="15"/>
        <v>0</v>
      </c>
      <c r="Z22" s="12">
        <f t="shared" si="16"/>
        <v>0</v>
      </c>
      <c r="AA22" s="12">
        <f t="shared" si="17"/>
        <v>0</v>
      </c>
      <c r="AB22" s="12">
        <f t="shared" si="18"/>
        <v>0</v>
      </c>
      <c r="AC22" s="12">
        <f t="shared" si="19"/>
        <v>0</v>
      </c>
      <c r="AD22" s="12">
        <f t="shared" si="20"/>
        <v>0</v>
      </c>
      <c r="AE22" s="12">
        <f t="shared" si="21"/>
        <v>0</v>
      </c>
      <c r="AF22">
        <f t="shared" si="22"/>
        <v>0.18181818181818182</v>
      </c>
      <c r="AW22" s="20"/>
      <c r="AX22" s="14">
        <f t="shared" si="0"/>
        <v>0</v>
      </c>
      <c r="AY22" s="14">
        <f t="shared" si="1"/>
        <v>0</v>
      </c>
      <c r="AZ22" s="14">
        <f t="shared" si="2"/>
        <v>0</v>
      </c>
      <c r="BA22" s="14">
        <f t="shared" si="3"/>
        <v>0</v>
      </c>
      <c r="BB22" s="21">
        <f t="shared" si="4"/>
        <v>0</v>
      </c>
      <c r="BC22" s="14">
        <f t="shared" si="5"/>
        <v>0.54813691199515013</v>
      </c>
      <c r="BD22" s="14">
        <f t="shared" si="6"/>
        <v>0.54813691199515013</v>
      </c>
      <c r="BE22" s="14">
        <f t="shared" si="7"/>
        <v>0</v>
      </c>
      <c r="BF22" s="14">
        <f t="shared" si="8"/>
        <v>0</v>
      </c>
    </row>
    <row r="23" spans="7:58" x14ac:dyDescent="0.25">
      <c r="G23" s="16" t="s">
        <v>35</v>
      </c>
      <c r="H23" s="10"/>
      <c r="I23" s="10">
        <v>1</v>
      </c>
      <c r="J23" s="10"/>
      <c r="K23" s="10"/>
      <c r="L23" s="10"/>
      <c r="M23" s="10"/>
      <c r="N23" s="10"/>
      <c r="O23" s="10"/>
      <c r="P23" s="10"/>
      <c r="Q23" s="10"/>
      <c r="R23" s="10"/>
      <c r="S23" s="35">
        <f t="shared" si="9"/>
        <v>1</v>
      </c>
      <c r="T23" s="36">
        <f t="shared" si="10"/>
        <v>1.0413926851582251</v>
      </c>
      <c r="U23" s="12">
        <f t="shared" si="11"/>
        <v>0</v>
      </c>
      <c r="V23" s="12">
        <f t="shared" si="12"/>
        <v>1.0413926851582251</v>
      </c>
      <c r="W23" s="12">
        <f t="shared" si="13"/>
        <v>0</v>
      </c>
      <c r="X23" s="12">
        <f t="shared" si="14"/>
        <v>0</v>
      </c>
      <c r="Y23" s="12">
        <f t="shared" si="15"/>
        <v>0</v>
      </c>
      <c r="Z23" s="12">
        <f t="shared" si="16"/>
        <v>0</v>
      </c>
      <c r="AA23" s="12">
        <f t="shared" si="17"/>
        <v>0</v>
      </c>
      <c r="AB23" s="12">
        <f t="shared" si="18"/>
        <v>0</v>
      </c>
      <c r="AC23" s="12">
        <f t="shared" si="19"/>
        <v>0</v>
      </c>
      <c r="AD23" s="12">
        <f t="shared" si="20"/>
        <v>0</v>
      </c>
      <c r="AE23" s="12">
        <f t="shared" si="21"/>
        <v>0</v>
      </c>
      <c r="AF23">
        <f t="shared" si="22"/>
        <v>9.0909090909090912E-2</v>
      </c>
      <c r="AW23" s="20"/>
      <c r="AX23" s="14">
        <f t="shared" si="0"/>
        <v>0</v>
      </c>
      <c r="AY23" s="14">
        <f t="shared" si="1"/>
        <v>0</v>
      </c>
      <c r="AZ23" s="14">
        <f t="shared" si="2"/>
        <v>0</v>
      </c>
      <c r="BA23" s="14">
        <f t="shared" si="3"/>
        <v>0</v>
      </c>
      <c r="BB23" s="21">
        <f t="shared" si="4"/>
        <v>0</v>
      </c>
      <c r="BC23" s="14">
        <f t="shared" si="5"/>
        <v>1.0844987247010582</v>
      </c>
      <c r="BD23" s="14">
        <f t="shared" si="6"/>
        <v>0</v>
      </c>
      <c r="BE23" s="14">
        <f t="shared" si="7"/>
        <v>0</v>
      </c>
      <c r="BF23" s="14">
        <f t="shared" si="8"/>
        <v>0</v>
      </c>
    </row>
    <row r="24" spans="7:58" x14ac:dyDescent="0.25">
      <c r="G24" s="16" t="s">
        <v>36</v>
      </c>
      <c r="H24" s="10"/>
      <c r="I24" s="10">
        <v>1</v>
      </c>
      <c r="J24" s="10"/>
      <c r="K24" s="10"/>
      <c r="L24" s="10"/>
      <c r="M24" s="10"/>
      <c r="N24" s="10"/>
      <c r="O24" s="10"/>
      <c r="P24" s="10"/>
      <c r="Q24" s="10"/>
      <c r="R24" s="10"/>
      <c r="S24" s="35">
        <f t="shared" si="9"/>
        <v>1</v>
      </c>
      <c r="T24" s="36">
        <f t="shared" si="10"/>
        <v>1.0413926851582251</v>
      </c>
      <c r="U24" s="12">
        <f t="shared" si="11"/>
        <v>0</v>
      </c>
      <c r="V24" s="12">
        <f t="shared" si="12"/>
        <v>1.0413926851582251</v>
      </c>
      <c r="W24" s="12">
        <f t="shared" si="13"/>
        <v>0</v>
      </c>
      <c r="X24" s="12">
        <f t="shared" si="14"/>
        <v>0</v>
      </c>
      <c r="Y24" s="12">
        <f t="shared" si="15"/>
        <v>0</v>
      </c>
      <c r="Z24" s="12">
        <f t="shared" si="16"/>
        <v>0</v>
      </c>
      <c r="AA24" s="12">
        <f t="shared" si="17"/>
        <v>0</v>
      </c>
      <c r="AB24" s="12">
        <f t="shared" si="18"/>
        <v>0</v>
      </c>
      <c r="AC24" s="12">
        <f t="shared" si="19"/>
        <v>0</v>
      </c>
      <c r="AD24" s="12">
        <f t="shared" si="20"/>
        <v>0</v>
      </c>
      <c r="AE24" s="12">
        <f t="shared" si="21"/>
        <v>0</v>
      </c>
      <c r="AF24">
        <f t="shared" si="22"/>
        <v>9.0909090909090912E-2</v>
      </c>
      <c r="AW24" s="20"/>
      <c r="AX24" s="14">
        <f t="shared" si="0"/>
        <v>0</v>
      </c>
      <c r="AY24" s="14">
        <f t="shared" si="1"/>
        <v>0</v>
      </c>
      <c r="AZ24" s="14">
        <f t="shared" si="2"/>
        <v>0</v>
      </c>
      <c r="BA24" s="14">
        <f t="shared" si="3"/>
        <v>0</v>
      </c>
      <c r="BB24" s="21">
        <f t="shared" si="4"/>
        <v>0</v>
      </c>
      <c r="BC24" s="14">
        <f t="shared" si="5"/>
        <v>1.0844987247010582</v>
      </c>
      <c r="BD24" s="14">
        <f t="shared" si="6"/>
        <v>0</v>
      </c>
      <c r="BE24" s="14">
        <f t="shared" si="7"/>
        <v>0</v>
      </c>
      <c r="BF24" s="14">
        <f t="shared" si="8"/>
        <v>0</v>
      </c>
    </row>
    <row r="25" spans="7:58" x14ac:dyDescent="0.25">
      <c r="G25" s="16" t="s">
        <v>37</v>
      </c>
      <c r="H25" s="10"/>
      <c r="I25" s="10">
        <v>1</v>
      </c>
      <c r="J25" s="10"/>
      <c r="K25" s="10"/>
      <c r="L25" s="10"/>
      <c r="M25" s="10"/>
      <c r="N25" s="10"/>
      <c r="O25" s="10"/>
      <c r="P25" s="10"/>
      <c r="Q25" s="10"/>
      <c r="R25" s="10"/>
      <c r="S25" s="35">
        <f t="shared" si="9"/>
        <v>1</v>
      </c>
      <c r="T25" s="36">
        <f t="shared" si="10"/>
        <v>1.0413926851582251</v>
      </c>
      <c r="U25" s="12">
        <f t="shared" si="11"/>
        <v>0</v>
      </c>
      <c r="V25" s="12">
        <f t="shared" si="12"/>
        <v>1.0413926851582251</v>
      </c>
      <c r="W25" s="12">
        <f t="shared" si="13"/>
        <v>0</v>
      </c>
      <c r="X25" s="12">
        <f t="shared" si="14"/>
        <v>0</v>
      </c>
      <c r="Y25" s="12">
        <f t="shared" si="15"/>
        <v>0</v>
      </c>
      <c r="Z25" s="12">
        <f t="shared" si="16"/>
        <v>0</v>
      </c>
      <c r="AA25" s="12">
        <f t="shared" si="17"/>
        <v>0</v>
      </c>
      <c r="AB25" s="12">
        <f t="shared" si="18"/>
        <v>0</v>
      </c>
      <c r="AC25" s="12">
        <f t="shared" si="19"/>
        <v>0</v>
      </c>
      <c r="AD25" s="12">
        <f t="shared" si="20"/>
        <v>0</v>
      </c>
      <c r="AE25" s="12">
        <f t="shared" si="21"/>
        <v>0</v>
      </c>
      <c r="AF25">
        <f t="shared" si="22"/>
        <v>9.0909090909090912E-2</v>
      </c>
      <c r="AW25" s="20"/>
      <c r="AX25" s="14">
        <f t="shared" si="0"/>
        <v>0</v>
      </c>
      <c r="AY25" s="14">
        <f t="shared" si="1"/>
        <v>0</v>
      </c>
      <c r="AZ25" s="14">
        <f t="shared" si="2"/>
        <v>0</v>
      </c>
      <c r="BA25" s="14">
        <f t="shared" si="3"/>
        <v>0</v>
      </c>
      <c r="BB25" s="21">
        <f t="shared" si="4"/>
        <v>0</v>
      </c>
      <c r="BC25" s="14">
        <f t="shared" si="5"/>
        <v>1.0844987247010582</v>
      </c>
      <c r="BD25" s="14">
        <f t="shared" si="6"/>
        <v>0</v>
      </c>
      <c r="BE25" s="14">
        <f t="shared" si="7"/>
        <v>0</v>
      </c>
      <c r="BF25" s="14">
        <f t="shared" si="8"/>
        <v>0</v>
      </c>
    </row>
    <row r="26" spans="7:58" x14ac:dyDescent="0.25">
      <c r="G26" s="16" t="s">
        <v>38</v>
      </c>
      <c r="H26" s="10"/>
      <c r="I26" s="10">
        <v>1</v>
      </c>
      <c r="J26" s="10"/>
      <c r="K26" s="10"/>
      <c r="L26" s="10"/>
      <c r="M26" s="10"/>
      <c r="N26" s="10"/>
      <c r="O26" s="10"/>
      <c r="P26" s="10"/>
      <c r="Q26" s="10"/>
      <c r="R26" s="10"/>
      <c r="S26" s="35">
        <f t="shared" si="9"/>
        <v>1</v>
      </c>
      <c r="T26" s="36">
        <f t="shared" si="10"/>
        <v>1.0413926851582251</v>
      </c>
      <c r="U26" s="12">
        <f t="shared" si="11"/>
        <v>0</v>
      </c>
      <c r="V26" s="12">
        <f t="shared" si="12"/>
        <v>1.0413926851582251</v>
      </c>
      <c r="W26" s="12">
        <f t="shared" si="13"/>
        <v>0</v>
      </c>
      <c r="X26" s="12">
        <f t="shared" si="14"/>
        <v>0</v>
      </c>
      <c r="Y26" s="12">
        <f t="shared" si="15"/>
        <v>0</v>
      </c>
      <c r="Z26" s="12">
        <f t="shared" si="16"/>
        <v>0</v>
      </c>
      <c r="AA26" s="12">
        <f t="shared" si="17"/>
        <v>0</v>
      </c>
      <c r="AB26" s="12">
        <f t="shared" si="18"/>
        <v>0</v>
      </c>
      <c r="AC26" s="12">
        <f t="shared" si="19"/>
        <v>0</v>
      </c>
      <c r="AD26" s="12">
        <f t="shared" si="20"/>
        <v>0</v>
      </c>
      <c r="AE26" s="12">
        <f t="shared" si="21"/>
        <v>0</v>
      </c>
      <c r="AF26">
        <f t="shared" si="22"/>
        <v>9.0909090909090912E-2</v>
      </c>
      <c r="AW26" s="20"/>
      <c r="AX26" s="14">
        <f t="shared" si="0"/>
        <v>0</v>
      </c>
      <c r="AY26" s="14">
        <f t="shared" si="1"/>
        <v>0</v>
      </c>
      <c r="AZ26" s="14">
        <f t="shared" si="2"/>
        <v>0</v>
      </c>
      <c r="BA26" s="14">
        <f t="shared" si="3"/>
        <v>0</v>
      </c>
      <c r="BB26" s="21">
        <f t="shared" si="4"/>
        <v>0</v>
      </c>
      <c r="BC26" s="14">
        <f t="shared" si="5"/>
        <v>1.0844987247010582</v>
      </c>
      <c r="BD26" s="14">
        <f t="shared" si="6"/>
        <v>0</v>
      </c>
      <c r="BE26" s="14">
        <f t="shared" si="7"/>
        <v>0</v>
      </c>
      <c r="BF26" s="14">
        <f t="shared" si="8"/>
        <v>0</v>
      </c>
    </row>
    <row r="27" spans="7:58" x14ac:dyDescent="0.25">
      <c r="G27" s="16" t="s">
        <v>39</v>
      </c>
      <c r="H27" s="10"/>
      <c r="I27" s="10">
        <v>1</v>
      </c>
      <c r="J27" s="10"/>
      <c r="K27" s="10"/>
      <c r="L27" s="10"/>
      <c r="M27" s="10"/>
      <c r="N27" s="10"/>
      <c r="O27" s="10"/>
      <c r="P27" s="10"/>
      <c r="Q27" s="10"/>
      <c r="R27" s="10"/>
      <c r="S27" s="35">
        <f t="shared" si="9"/>
        <v>1</v>
      </c>
      <c r="T27" s="36">
        <f t="shared" si="10"/>
        <v>1.0413926851582251</v>
      </c>
      <c r="U27" s="12">
        <f t="shared" si="11"/>
        <v>0</v>
      </c>
      <c r="V27" s="12">
        <f t="shared" si="12"/>
        <v>1.0413926851582251</v>
      </c>
      <c r="W27" s="12">
        <f t="shared" si="13"/>
        <v>0</v>
      </c>
      <c r="X27" s="12">
        <f t="shared" si="14"/>
        <v>0</v>
      </c>
      <c r="Y27" s="12">
        <f t="shared" si="15"/>
        <v>0</v>
      </c>
      <c r="Z27" s="12">
        <f t="shared" si="16"/>
        <v>0</v>
      </c>
      <c r="AA27" s="12">
        <f t="shared" si="17"/>
        <v>0</v>
      </c>
      <c r="AB27" s="12">
        <f t="shared" si="18"/>
        <v>0</v>
      </c>
      <c r="AC27" s="12">
        <f t="shared" si="19"/>
        <v>0</v>
      </c>
      <c r="AD27" s="12">
        <f t="shared" si="20"/>
        <v>0</v>
      </c>
      <c r="AE27" s="12">
        <f t="shared" si="21"/>
        <v>0</v>
      </c>
      <c r="AF27">
        <f t="shared" si="22"/>
        <v>9.0909090909090912E-2</v>
      </c>
      <c r="AW27" s="20"/>
      <c r="AX27" s="14">
        <f t="shared" si="0"/>
        <v>0</v>
      </c>
      <c r="AY27" s="14">
        <f t="shared" si="1"/>
        <v>0</v>
      </c>
      <c r="AZ27" s="14">
        <f t="shared" si="2"/>
        <v>0</v>
      </c>
      <c r="BA27" s="14">
        <f t="shared" si="3"/>
        <v>0</v>
      </c>
      <c r="BB27" s="21">
        <f t="shared" si="4"/>
        <v>0</v>
      </c>
      <c r="BC27" s="14">
        <f t="shared" si="5"/>
        <v>1.0844987247010582</v>
      </c>
      <c r="BD27" s="14">
        <f t="shared" si="6"/>
        <v>0</v>
      </c>
      <c r="BE27" s="14">
        <f t="shared" si="7"/>
        <v>0</v>
      </c>
      <c r="BF27" s="14">
        <f t="shared" si="8"/>
        <v>0</v>
      </c>
    </row>
    <row r="28" spans="7:58" x14ac:dyDescent="0.25">
      <c r="G28" s="16" t="s">
        <v>40</v>
      </c>
      <c r="H28" s="10"/>
      <c r="I28" s="10">
        <v>1</v>
      </c>
      <c r="J28" s="10"/>
      <c r="K28" s="10"/>
      <c r="L28" s="10"/>
      <c r="M28" s="10"/>
      <c r="N28" s="10"/>
      <c r="O28" s="10"/>
      <c r="P28" s="10"/>
      <c r="Q28" s="10"/>
      <c r="R28" s="10"/>
      <c r="S28" s="35">
        <f t="shared" si="9"/>
        <v>1</v>
      </c>
      <c r="T28" s="36">
        <f t="shared" si="10"/>
        <v>1.0413926851582251</v>
      </c>
      <c r="U28" s="12">
        <f t="shared" si="11"/>
        <v>0</v>
      </c>
      <c r="V28" s="12">
        <f t="shared" si="12"/>
        <v>1.0413926851582251</v>
      </c>
      <c r="W28" s="12">
        <f t="shared" si="13"/>
        <v>0</v>
      </c>
      <c r="X28" s="12">
        <f t="shared" si="14"/>
        <v>0</v>
      </c>
      <c r="Y28" s="12">
        <f t="shared" si="15"/>
        <v>0</v>
      </c>
      <c r="Z28" s="12">
        <f t="shared" si="16"/>
        <v>0</v>
      </c>
      <c r="AA28" s="12">
        <f t="shared" si="17"/>
        <v>0</v>
      </c>
      <c r="AB28" s="12">
        <f t="shared" si="18"/>
        <v>0</v>
      </c>
      <c r="AC28" s="12">
        <f t="shared" si="19"/>
        <v>0</v>
      </c>
      <c r="AD28" s="12">
        <f t="shared" si="20"/>
        <v>0</v>
      </c>
      <c r="AE28" s="12">
        <f t="shared" si="21"/>
        <v>0</v>
      </c>
      <c r="AF28">
        <f t="shared" si="22"/>
        <v>9.0909090909090912E-2</v>
      </c>
      <c r="AW28" s="20"/>
      <c r="AX28" s="14">
        <f t="shared" si="0"/>
        <v>0</v>
      </c>
      <c r="AY28" s="14">
        <f t="shared" si="1"/>
        <v>0</v>
      </c>
      <c r="AZ28" s="14">
        <f t="shared" si="2"/>
        <v>0</v>
      </c>
      <c r="BA28" s="14">
        <f t="shared" si="3"/>
        <v>0</v>
      </c>
      <c r="BB28" s="21">
        <f t="shared" si="4"/>
        <v>0</v>
      </c>
      <c r="BC28" s="14">
        <f t="shared" si="5"/>
        <v>1.0844987247010582</v>
      </c>
      <c r="BD28" s="14">
        <f t="shared" si="6"/>
        <v>0</v>
      </c>
      <c r="BE28" s="14">
        <f t="shared" si="7"/>
        <v>0</v>
      </c>
      <c r="BF28" s="14">
        <f t="shared" si="8"/>
        <v>0</v>
      </c>
    </row>
    <row r="29" spans="7:58" x14ac:dyDescent="0.25">
      <c r="G29" s="16" t="s">
        <v>41</v>
      </c>
      <c r="H29" s="10"/>
      <c r="I29" s="10">
        <v>1</v>
      </c>
      <c r="J29" s="10"/>
      <c r="K29" s="10"/>
      <c r="L29" s="10"/>
      <c r="M29" s="10"/>
      <c r="N29" s="10"/>
      <c r="O29" s="10"/>
      <c r="P29" s="10"/>
      <c r="Q29" s="10"/>
      <c r="R29" s="10"/>
      <c r="S29" s="35">
        <f t="shared" si="9"/>
        <v>1</v>
      </c>
      <c r="T29" s="36">
        <f t="shared" si="10"/>
        <v>1.0413926851582251</v>
      </c>
      <c r="U29" s="12">
        <f t="shared" si="11"/>
        <v>0</v>
      </c>
      <c r="V29" s="12">
        <f t="shared" si="12"/>
        <v>1.0413926851582251</v>
      </c>
      <c r="W29" s="12">
        <f t="shared" si="13"/>
        <v>0</v>
      </c>
      <c r="X29" s="12">
        <f t="shared" si="14"/>
        <v>0</v>
      </c>
      <c r="Y29" s="12">
        <f t="shared" si="15"/>
        <v>0</v>
      </c>
      <c r="Z29" s="12">
        <f t="shared" si="16"/>
        <v>0</v>
      </c>
      <c r="AA29" s="12">
        <f t="shared" si="17"/>
        <v>0</v>
      </c>
      <c r="AB29" s="12">
        <f t="shared" si="18"/>
        <v>0</v>
      </c>
      <c r="AC29" s="12">
        <f t="shared" si="19"/>
        <v>0</v>
      </c>
      <c r="AD29" s="12">
        <f t="shared" si="20"/>
        <v>0</v>
      </c>
      <c r="AE29" s="12">
        <f t="shared" si="21"/>
        <v>0</v>
      </c>
      <c r="AF29">
        <f t="shared" si="22"/>
        <v>9.0909090909090912E-2</v>
      </c>
      <c r="AW29" s="20"/>
      <c r="AX29" s="14">
        <f t="shared" si="0"/>
        <v>0</v>
      </c>
      <c r="AY29" s="14">
        <f t="shared" si="1"/>
        <v>0</v>
      </c>
      <c r="AZ29" s="14">
        <f t="shared" si="2"/>
        <v>0</v>
      </c>
      <c r="BA29" s="14">
        <f t="shared" si="3"/>
        <v>0</v>
      </c>
      <c r="BB29" s="21">
        <f t="shared" si="4"/>
        <v>0</v>
      </c>
      <c r="BC29" s="14">
        <f t="shared" si="5"/>
        <v>1.0844987247010582</v>
      </c>
      <c r="BD29" s="14">
        <f t="shared" si="6"/>
        <v>0</v>
      </c>
      <c r="BE29" s="14">
        <f t="shared" si="7"/>
        <v>0</v>
      </c>
      <c r="BF29" s="14">
        <f t="shared" si="8"/>
        <v>0</v>
      </c>
    </row>
    <row r="30" spans="7:58" x14ac:dyDescent="0.25">
      <c r="G30" s="16" t="s">
        <v>42</v>
      </c>
      <c r="H30" s="10"/>
      <c r="I30" s="10">
        <v>1</v>
      </c>
      <c r="J30" s="10"/>
      <c r="K30" s="10"/>
      <c r="L30" s="10"/>
      <c r="M30" s="10"/>
      <c r="N30" s="10"/>
      <c r="O30" s="10"/>
      <c r="P30" s="10"/>
      <c r="Q30" s="10"/>
      <c r="R30" s="10"/>
      <c r="S30" s="35">
        <f t="shared" si="9"/>
        <v>1</v>
      </c>
      <c r="T30" s="36">
        <f t="shared" si="10"/>
        <v>1.0413926851582251</v>
      </c>
      <c r="U30" s="12">
        <f t="shared" si="11"/>
        <v>0</v>
      </c>
      <c r="V30" s="12">
        <f t="shared" si="12"/>
        <v>1.0413926851582251</v>
      </c>
      <c r="W30" s="12">
        <f t="shared" si="13"/>
        <v>0</v>
      </c>
      <c r="X30" s="12">
        <f t="shared" si="14"/>
        <v>0</v>
      </c>
      <c r="Y30" s="12">
        <f t="shared" si="15"/>
        <v>0</v>
      </c>
      <c r="Z30" s="12">
        <f t="shared" si="16"/>
        <v>0</v>
      </c>
      <c r="AA30" s="12">
        <f t="shared" si="17"/>
        <v>0</v>
      </c>
      <c r="AB30" s="12">
        <f t="shared" si="18"/>
        <v>0</v>
      </c>
      <c r="AC30" s="12">
        <f t="shared" si="19"/>
        <v>0</v>
      </c>
      <c r="AD30" s="12">
        <f t="shared" si="20"/>
        <v>0</v>
      </c>
      <c r="AE30" s="12">
        <f t="shared" si="21"/>
        <v>0</v>
      </c>
      <c r="AF30">
        <f t="shared" si="22"/>
        <v>9.0909090909090912E-2</v>
      </c>
      <c r="AW30" s="20"/>
      <c r="AX30" s="14">
        <f t="shared" si="0"/>
        <v>0</v>
      </c>
      <c r="AY30" s="14">
        <f t="shared" si="1"/>
        <v>0</v>
      </c>
      <c r="AZ30" s="14">
        <f t="shared" si="2"/>
        <v>0</v>
      </c>
      <c r="BA30" s="14">
        <f t="shared" si="3"/>
        <v>0</v>
      </c>
      <c r="BB30" s="21">
        <f t="shared" si="4"/>
        <v>0</v>
      </c>
      <c r="BC30" s="14">
        <f t="shared" si="5"/>
        <v>1.0844987247010582</v>
      </c>
      <c r="BD30" s="14">
        <f t="shared" si="6"/>
        <v>0</v>
      </c>
      <c r="BE30" s="14">
        <f t="shared" si="7"/>
        <v>0</v>
      </c>
      <c r="BF30" s="14">
        <f t="shared" si="8"/>
        <v>0</v>
      </c>
    </row>
    <row r="31" spans="7:58" x14ac:dyDescent="0.25">
      <c r="G31" s="16" t="s">
        <v>43</v>
      </c>
      <c r="H31" s="10"/>
      <c r="I31" s="10">
        <v>1</v>
      </c>
      <c r="J31" s="10"/>
      <c r="K31" s="10"/>
      <c r="L31" s="10"/>
      <c r="M31" s="10"/>
      <c r="N31" s="10"/>
      <c r="O31" s="10"/>
      <c r="P31" s="10"/>
      <c r="Q31" s="10"/>
      <c r="R31" s="10"/>
      <c r="S31" s="35">
        <f t="shared" si="9"/>
        <v>1</v>
      </c>
      <c r="T31" s="36">
        <f t="shared" si="10"/>
        <v>1.0413926851582251</v>
      </c>
      <c r="U31" s="12">
        <f t="shared" si="11"/>
        <v>0</v>
      </c>
      <c r="V31" s="12">
        <f t="shared" si="12"/>
        <v>1.0413926851582251</v>
      </c>
      <c r="W31" s="12">
        <f t="shared" si="13"/>
        <v>0</v>
      </c>
      <c r="X31" s="12">
        <f t="shared" si="14"/>
        <v>0</v>
      </c>
      <c r="Y31" s="12">
        <f t="shared" si="15"/>
        <v>0</v>
      </c>
      <c r="Z31" s="12">
        <f t="shared" si="16"/>
        <v>0</v>
      </c>
      <c r="AA31" s="12">
        <f t="shared" si="17"/>
        <v>0</v>
      </c>
      <c r="AB31" s="12">
        <f t="shared" si="18"/>
        <v>0</v>
      </c>
      <c r="AC31" s="12">
        <f t="shared" si="19"/>
        <v>0</v>
      </c>
      <c r="AD31" s="12">
        <f t="shared" si="20"/>
        <v>0</v>
      </c>
      <c r="AE31" s="12">
        <f t="shared" si="21"/>
        <v>0</v>
      </c>
      <c r="AF31">
        <f t="shared" si="22"/>
        <v>9.0909090909090912E-2</v>
      </c>
      <c r="AW31" s="20"/>
      <c r="AX31" s="14">
        <f t="shared" si="0"/>
        <v>0</v>
      </c>
      <c r="AY31" s="14">
        <f t="shared" si="1"/>
        <v>0</v>
      </c>
      <c r="AZ31" s="14">
        <f t="shared" si="2"/>
        <v>0</v>
      </c>
      <c r="BA31" s="14">
        <f t="shared" si="3"/>
        <v>0</v>
      </c>
      <c r="BB31" s="21">
        <f t="shared" si="4"/>
        <v>0</v>
      </c>
      <c r="BC31" s="14">
        <f t="shared" si="5"/>
        <v>1.0844987247010582</v>
      </c>
      <c r="BD31" s="14">
        <f t="shared" si="6"/>
        <v>0</v>
      </c>
      <c r="BE31" s="14">
        <f t="shared" si="7"/>
        <v>0</v>
      </c>
      <c r="BF31" s="14">
        <f t="shared" si="8"/>
        <v>0</v>
      </c>
    </row>
    <row r="32" spans="7:58" x14ac:dyDescent="0.25">
      <c r="G32" s="16" t="s">
        <v>44</v>
      </c>
      <c r="H32" s="10"/>
      <c r="I32" s="10">
        <v>1</v>
      </c>
      <c r="J32" s="10"/>
      <c r="K32" s="10"/>
      <c r="L32" s="10"/>
      <c r="M32" s="10"/>
      <c r="N32" s="10"/>
      <c r="O32" s="10"/>
      <c r="P32" s="10"/>
      <c r="Q32" s="10"/>
      <c r="R32" s="10"/>
      <c r="S32" s="35">
        <f t="shared" si="9"/>
        <v>1</v>
      </c>
      <c r="T32" s="36">
        <f t="shared" si="10"/>
        <v>1.0413926851582251</v>
      </c>
      <c r="U32" s="12">
        <f t="shared" si="11"/>
        <v>0</v>
      </c>
      <c r="V32" s="12">
        <f t="shared" si="12"/>
        <v>1.0413926851582251</v>
      </c>
      <c r="W32" s="12">
        <f t="shared" si="13"/>
        <v>0</v>
      </c>
      <c r="X32" s="12">
        <f t="shared" si="14"/>
        <v>0</v>
      </c>
      <c r="Y32" s="12">
        <f t="shared" si="15"/>
        <v>0</v>
      </c>
      <c r="Z32" s="12">
        <f t="shared" si="16"/>
        <v>0</v>
      </c>
      <c r="AA32" s="12">
        <f t="shared" si="17"/>
        <v>0</v>
      </c>
      <c r="AB32" s="12">
        <f t="shared" si="18"/>
        <v>0</v>
      </c>
      <c r="AC32" s="12">
        <f t="shared" si="19"/>
        <v>0</v>
      </c>
      <c r="AD32" s="12">
        <f t="shared" si="20"/>
        <v>0</v>
      </c>
      <c r="AE32" s="12">
        <f t="shared" si="21"/>
        <v>0</v>
      </c>
      <c r="AF32">
        <f t="shared" si="22"/>
        <v>9.0909090909090912E-2</v>
      </c>
      <c r="AW32" s="20"/>
      <c r="AX32" s="14">
        <f t="shared" si="0"/>
        <v>0</v>
      </c>
      <c r="AY32" s="14">
        <f t="shared" si="1"/>
        <v>0</v>
      </c>
      <c r="AZ32" s="14">
        <f t="shared" si="2"/>
        <v>0</v>
      </c>
      <c r="BA32" s="14">
        <f t="shared" si="3"/>
        <v>0</v>
      </c>
      <c r="BB32" s="21">
        <f t="shared" si="4"/>
        <v>0</v>
      </c>
      <c r="BC32" s="14">
        <f t="shared" si="5"/>
        <v>1.0844987247010582</v>
      </c>
      <c r="BD32" s="14">
        <f t="shared" si="6"/>
        <v>0</v>
      </c>
      <c r="BE32" s="14">
        <f t="shared" si="7"/>
        <v>0</v>
      </c>
      <c r="BF32" s="14">
        <f t="shared" si="8"/>
        <v>0</v>
      </c>
    </row>
    <row r="33" spans="6:58" x14ac:dyDescent="0.25">
      <c r="G33" s="16" t="s">
        <v>45</v>
      </c>
      <c r="H33" s="10"/>
      <c r="I33" s="10">
        <v>1</v>
      </c>
      <c r="J33" s="10"/>
      <c r="K33" s="10"/>
      <c r="L33" s="10"/>
      <c r="M33" s="10"/>
      <c r="N33" s="10"/>
      <c r="O33" s="10"/>
      <c r="P33" s="10"/>
      <c r="Q33" s="10"/>
      <c r="R33" s="10"/>
      <c r="S33" s="35">
        <f t="shared" si="9"/>
        <v>1</v>
      </c>
      <c r="T33" s="36">
        <f t="shared" si="10"/>
        <v>1.0413926851582251</v>
      </c>
      <c r="U33" s="12">
        <f t="shared" si="11"/>
        <v>0</v>
      </c>
      <c r="V33" s="12">
        <f t="shared" si="12"/>
        <v>1.0413926851582251</v>
      </c>
      <c r="W33" s="12">
        <f t="shared" si="13"/>
        <v>0</v>
      </c>
      <c r="X33" s="12">
        <f t="shared" si="14"/>
        <v>0</v>
      </c>
      <c r="Y33" s="12">
        <f t="shared" si="15"/>
        <v>0</v>
      </c>
      <c r="Z33" s="12">
        <f t="shared" si="16"/>
        <v>0</v>
      </c>
      <c r="AA33" s="12">
        <f t="shared" si="17"/>
        <v>0</v>
      </c>
      <c r="AB33" s="12">
        <f t="shared" si="18"/>
        <v>0</v>
      </c>
      <c r="AC33" s="12">
        <f t="shared" si="19"/>
        <v>0</v>
      </c>
      <c r="AD33" s="12">
        <f t="shared" si="20"/>
        <v>0</v>
      </c>
      <c r="AE33" s="12">
        <f t="shared" si="21"/>
        <v>0</v>
      </c>
      <c r="AF33">
        <f t="shared" si="22"/>
        <v>9.0909090909090912E-2</v>
      </c>
      <c r="AW33" s="20"/>
      <c r="AX33" s="14">
        <f t="shared" si="0"/>
        <v>0</v>
      </c>
      <c r="AY33" s="14">
        <f t="shared" si="1"/>
        <v>0</v>
      </c>
      <c r="AZ33" s="14">
        <f t="shared" si="2"/>
        <v>0</v>
      </c>
      <c r="BA33" s="14">
        <f t="shared" si="3"/>
        <v>0</v>
      </c>
      <c r="BB33" s="21">
        <f t="shared" si="4"/>
        <v>0</v>
      </c>
      <c r="BC33" s="14">
        <f t="shared" si="5"/>
        <v>1.0844987247010582</v>
      </c>
      <c r="BD33" s="14">
        <f t="shared" si="6"/>
        <v>0</v>
      </c>
      <c r="BE33" s="14">
        <f t="shared" si="7"/>
        <v>0</v>
      </c>
      <c r="BF33" s="14">
        <f t="shared" si="8"/>
        <v>0</v>
      </c>
    </row>
    <row r="34" spans="6:58" x14ac:dyDescent="0.25">
      <c r="F34" t="s">
        <v>1</v>
      </c>
      <c r="G34" s="19" t="s">
        <v>46</v>
      </c>
      <c r="H34" s="35">
        <v>1</v>
      </c>
      <c r="I34" s="35"/>
      <c r="J34" s="35"/>
      <c r="K34" s="35"/>
      <c r="L34" s="35"/>
      <c r="M34" s="35"/>
      <c r="N34" s="35"/>
      <c r="O34" s="35"/>
      <c r="P34" s="35"/>
      <c r="Q34" s="35"/>
      <c r="R34" s="35"/>
      <c r="S34" s="35">
        <f t="shared" si="9"/>
        <v>1</v>
      </c>
      <c r="T34" s="35">
        <f t="shared" si="10"/>
        <v>1.0413926851582251</v>
      </c>
      <c r="U34" s="35">
        <f t="shared" si="11"/>
        <v>1.0413926851582251</v>
      </c>
      <c r="V34" s="35">
        <f t="shared" si="12"/>
        <v>0</v>
      </c>
      <c r="W34" s="35">
        <f t="shared" si="13"/>
        <v>0</v>
      </c>
      <c r="X34" s="35">
        <f t="shared" si="14"/>
        <v>0</v>
      </c>
      <c r="Y34" s="35">
        <f t="shared" si="15"/>
        <v>0</v>
      </c>
      <c r="Z34" s="35">
        <f t="shared" si="16"/>
        <v>0</v>
      </c>
      <c r="AA34" s="35">
        <f t="shared" si="17"/>
        <v>0</v>
      </c>
      <c r="AB34" s="35">
        <f t="shared" si="18"/>
        <v>0</v>
      </c>
      <c r="AC34" s="35">
        <f t="shared" si="19"/>
        <v>0</v>
      </c>
      <c r="AD34" s="35">
        <f t="shared" si="20"/>
        <v>0</v>
      </c>
      <c r="AE34" s="35">
        <f t="shared" si="21"/>
        <v>0</v>
      </c>
      <c r="AF34" s="39">
        <f t="shared" si="22"/>
        <v>9.0909090909090912E-2</v>
      </c>
      <c r="AW34" s="20"/>
      <c r="AX34" s="14">
        <f t="shared" si="0"/>
        <v>0</v>
      </c>
      <c r="AY34" s="14">
        <f t="shared" si="1"/>
        <v>0</v>
      </c>
      <c r="AZ34" s="14">
        <f t="shared" si="2"/>
        <v>0</v>
      </c>
      <c r="BA34" s="14">
        <f t="shared" si="3"/>
        <v>0</v>
      </c>
      <c r="BB34" s="21">
        <f t="shared" si="4"/>
        <v>1.0844987247010582</v>
      </c>
      <c r="BC34" s="14">
        <f t="shared" si="5"/>
        <v>0</v>
      </c>
      <c r="BD34" s="14">
        <f t="shared" si="6"/>
        <v>0</v>
      </c>
      <c r="BE34" s="14">
        <f t="shared" si="7"/>
        <v>0</v>
      </c>
      <c r="BF34" s="14">
        <f t="shared" si="8"/>
        <v>0</v>
      </c>
    </row>
    <row r="35" spans="6:58" x14ac:dyDescent="0.25">
      <c r="G35" s="16" t="s">
        <v>47</v>
      </c>
      <c r="H35" s="10">
        <v>3</v>
      </c>
      <c r="I35" s="10"/>
      <c r="J35" s="10"/>
      <c r="K35" s="10"/>
      <c r="L35" s="10"/>
      <c r="M35" s="10"/>
      <c r="N35" s="10"/>
      <c r="O35" s="10"/>
      <c r="P35" s="10"/>
      <c r="Q35" s="10"/>
      <c r="R35" s="10"/>
      <c r="S35" s="35">
        <f t="shared" si="9"/>
        <v>1</v>
      </c>
      <c r="T35" s="36">
        <f t="shared" si="10"/>
        <v>1.0413926851582251</v>
      </c>
      <c r="U35" s="12">
        <f t="shared" si="11"/>
        <v>3.1241780554746752</v>
      </c>
      <c r="V35" s="12">
        <f t="shared" si="12"/>
        <v>0</v>
      </c>
      <c r="W35" s="12">
        <f t="shared" si="13"/>
        <v>0</v>
      </c>
      <c r="X35" s="12">
        <f t="shared" si="14"/>
        <v>0</v>
      </c>
      <c r="Y35" s="12">
        <f t="shared" si="15"/>
        <v>0</v>
      </c>
      <c r="Z35" s="12">
        <f t="shared" si="16"/>
        <v>0</v>
      </c>
      <c r="AA35" s="12">
        <f t="shared" si="17"/>
        <v>0</v>
      </c>
      <c r="AB35" s="12">
        <f t="shared" si="18"/>
        <v>0</v>
      </c>
      <c r="AC35" s="12">
        <f t="shared" si="19"/>
        <v>0</v>
      </c>
      <c r="AD35" s="12">
        <f t="shared" si="20"/>
        <v>0</v>
      </c>
      <c r="AE35" s="12">
        <f t="shared" si="21"/>
        <v>0</v>
      </c>
      <c r="AF35">
        <f t="shared" si="22"/>
        <v>9.0909090909090912E-2</v>
      </c>
      <c r="AW35" s="20"/>
      <c r="AX35" s="14">
        <f t="shared" si="0"/>
        <v>0</v>
      </c>
      <c r="AY35" s="14">
        <f t="shared" si="1"/>
        <v>0</v>
      </c>
      <c r="AZ35" s="14">
        <f t="shared" si="2"/>
        <v>0</v>
      </c>
      <c r="BA35" s="14">
        <f t="shared" si="3"/>
        <v>0</v>
      </c>
      <c r="BB35" s="21">
        <f t="shared" si="4"/>
        <v>9.7604885223095224</v>
      </c>
      <c r="BC35" s="14">
        <f t="shared" si="5"/>
        <v>0</v>
      </c>
      <c r="BD35" s="14">
        <f t="shared" si="6"/>
        <v>0</v>
      </c>
      <c r="BE35" s="14">
        <f t="shared" si="7"/>
        <v>0</v>
      </c>
      <c r="BF35" s="14">
        <f t="shared" si="8"/>
        <v>0</v>
      </c>
    </row>
    <row r="36" spans="6:58" x14ac:dyDescent="0.25">
      <c r="G36" s="16" t="s">
        <v>48</v>
      </c>
      <c r="H36" s="10">
        <v>1</v>
      </c>
      <c r="I36" s="10"/>
      <c r="J36" s="10"/>
      <c r="K36" s="10"/>
      <c r="L36" s="10"/>
      <c r="M36" s="10"/>
      <c r="N36" s="10"/>
      <c r="O36" s="10"/>
      <c r="P36" s="10"/>
      <c r="Q36" s="10"/>
      <c r="R36" s="10"/>
      <c r="S36" s="35">
        <f t="shared" si="9"/>
        <v>1</v>
      </c>
      <c r="T36" s="36">
        <f t="shared" si="10"/>
        <v>1.0413926851582251</v>
      </c>
      <c r="U36" s="12">
        <f t="shared" si="11"/>
        <v>1.0413926851582251</v>
      </c>
      <c r="V36" s="12">
        <f t="shared" si="12"/>
        <v>0</v>
      </c>
      <c r="W36" s="12">
        <f t="shared" si="13"/>
        <v>0</v>
      </c>
      <c r="X36" s="12">
        <f t="shared" si="14"/>
        <v>0</v>
      </c>
      <c r="Y36" s="12">
        <f t="shared" si="15"/>
        <v>0</v>
      </c>
      <c r="Z36" s="12">
        <f t="shared" si="16"/>
        <v>0</v>
      </c>
      <c r="AA36" s="12">
        <f t="shared" si="17"/>
        <v>0</v>
      </c>
      <c r="AB36" s="12">
        <f t="shared" si="18"/>
        <v>0</v>
      </c>
      <c r="AC36" s="12">
        <f t="shared" si="19"/>
        <v>0</v>
      </c>
      <c r="AD36" s="12">
        <f t="shared" si="20"/>
        <v>0</v>
      </c>
      <c r="AE36" s="12">
        <f t="shared" si="21"/>
        <v>0</v>
      </c>
      <c r="AF36">
        <f t="shared" si="22"/>
        <v>9.0909090909090912E-2</v>
      </c>
      <c r="AW36" s="20"/>
      <c r="AX36" s="14">
        <f t="shared" si="0"/>
        <v>0</v>
      </c>
      <c r="AY36" s="14">
        <f t="shared" si="1"/>
        <v>0</v>
      </c>
      <c r="AZ36" s="14">
        <f t="shared" si="2"/>
        <v>0</v>
      </c>
      <c r="BA36" s="14">
        <f t="shared" si="3"/>
        <v>0</v>
      </c>
      <c r="BB36" s="21">
        <f t="shared" si="4"/>
        <v>1.0844987247010582</v>
      </c>
      <c r="BC36" s="14">
        <f t="shared" si="5"/>
        <v>0</v>
      </c>
      <c r="BD36" s="14">
        <f t="shared" si="6"/>
        <v>0</v>
      </c>
      <c r="BE36" s="14">
        <f t="shared" si="7"/>
        <v>0</v>
      </c>
      <c r="BF36" s="14">
        <f t="shared" si="8"/>
        <v>0</v>
      </c>
    </row>
    <row r="37" spans="6:58" x14ac:dyDescent="0.25">
      <c r="G37" s="16" t="s">
        <v>49</v>
      </c>
      <c r="H37" s="10">
        <v>1</v>
      </c>
      <c r="I37" s="10"/>
      <c r="J37" s="10"/>
      <c r="K37" s="10"/>
      <c r="L37" s="10"/>
      <c r="M37" s="10"/>
      <c r="N37" s="10"/>
      <c r="O37" s="10"/>
      <c r="P37" s="10"/>
      <c r="Q37" s="10"/>
      <c r="R37" s="10"/>
      <c r="S37" s="35">
        <f t="shared" si="9"/>
        <v>1</v>
      </c>
      <c r="T37" s="36">
        <f t="shared" si="10"/>
        <v>1.0413926851582251</v>
      </c>
      <c r="U37" s="12">
        <f t="shared" si="11"/>
        <v>1.0413926851582251</v>
      </c>
      <c r="V37" s="12">
        <f t="shared" si="12"/>
        <v>0</v>
      </c>
      <c r="W37" s="12">
        <f t="shared" si="13"/>
        <v>0</v>
      </c>
      <c r="X37" s="12">
        <f t="shared" si="14"/>
        <v>0</v>
      </c>
      <c r="Y37" s="12">
        <f t="shared" si="15"/>
        <v>0</v>
      </c>
      <c r="Z37" s="12">
        <f t="shared" si="16"/>
        <v>0</v>
      </c>
      <c r="AA37" s="12">
        <f t="shared" si="17"/>
        <v>0</v>
      </c>
      <c r="AB37" s="12">
        <f t="shared" si="18"/>
        <v>0</v>
      </c>
      <c r="AC37" s="12">
        <f t="shared" si="19"/>
        <v>0</v>
      </c>
      <c r="AD37" s="12">
        <f t="shared" si="20"/>
        <v>0</v>
      </c>
      <c r="AE37" s="12">
        <f t="shared" si="21"/>
        <v>0</v>
      </c>
      <c r="AF37">
        <f t="shared" si="22"/>
        <v>9.0909090909090912E-2</v>
      </c>
      <c r="AW37" s="20"/>
      <c r="AX37" s="14">
        <f t="shared" si="0"/>
        <v>0</v>
      </c>
      <c r="AY37" s="14">
        <f t="shared" si="1"/>
        <v>0</v>
      </c>
      <c r="AZ37" s="14">
        <f t="shared" si="2"/>
        <v>0</v>
      </c>
      <c r="BA37" s="14">
        <f t="shared" si="3"/>
        <v>0</v>
      </c>
      <c r="BB37" s="21">
        <f t="shared" si="4"/>
        <v>1.0844987247010582</v>
      </c>
      <c r="BC37" s="14">
        <f t="shared" si="5"/>
        <v>0</v>
      </c>
      <c r="BD37" s="14">
        <f t="shared" si="6"/>
        <v>0</v>
      </c>
      <c r="BE37" s="14">
        <f t="shared" si="7"/>
        <v>0</v>
      </c>
      <c r="BF37" s="14">
        <f t="shared" si="8"/>
        <v>0</v>
      </c>
    </row>
    <row r="38" spans="6:58" x14ac:dyDescent="0.25">
      <c r="G38" s="16" t="s">
        <v>50</v>
      </c>
      <c r="H38" s="10">
        <v>1</v>
      </c>
      <c r="I38" s="10"/>
      <c r="J38" s="10"/>
      <c r="K38" s="10"/>
      <c r="L38" s="10"/>
      <c r="M38" s="10"/>
      <c r="N38" s="10"/>
      <c r="O38" s="10"/>
      <c r="P38" s="10"/>
      <c r="Q38" s="10"/>
      <c r="R38" s="10"/>
      <c r="S38" s="35">
        <f t="shared" si="9"/>
        <v>1</v>
      </c>
      <c r="T38" s="36">
        <f t="shared" si="10"/>
        <v>1.0413926851582251</v>
      </c>
      <c r="U38" s="12">
        <f t="shared" si="11"/>
        <v>1.0413926851582251</v>
      </c>
      <c r="V38" s="12">
        <f t="shared" si="12"/>
        <v>0</v>
      </c>
      <c r="W38" s="12">
        <f t="shared" si="13"/>
        <v>0</v>
      </c>
      <c r="X38" s="12">
        <f t="shared" si="14"/>
        <v>0</v>
      </c>
      <c r="Y38" s="12">
        <f t="shared" si="15"/>
        <v>0</v>
      </c>
      <c r="Z38" s="12">
        <f t="shared" si="16"/>
        <v>0</v>
      </c>
      <c r="AA38" s="12">
        <f t="shared" si="17"/>
        <v>0</v>
      </c>
      <c r="AB38" s="12">
        <f t="shared" si="18"/>
        <v>0</v>
      </c>
      <c r="AC38" s="12">
        <f t="shared" si="19"/>
        <v>0</v>
      </c>
      <c r="AD38" s="12">
        <f t="shared" si="20"/>
        <v>0</v>
      </c>
      <c r="AE38" s="12">
        <f t="shared" si="21"/>
        <v>0</v>
      </c>
      <c r="AF38">
        <f t="shared" si="22"/>
        <v>9.0909090909090912E-2</v>
      </c>
      <c r="AW38" s="20"/>
      <c r="AX38" s="14">
        <f t="shared" si="0"/>
        <v>0</v>
      </c>
      <c r="AY38" s="14">
        <f t="shared" si="1"/>
        <v>0</v>
      </c>
      <c r="AZ38" s="14">
        <f t="shared" si="2"/>
        <v>0</v>
      </c>
      <c r="BA38" s="14">
        <f t="shared" si="3"/>
        <v>0</v>
      </c>
      <c r="BB38" s="21">
        <f t="shared" si="4"/>
        <v>1.0844987247010582</v>
      </c>
      <c r="BC38" s="14">
        <f t="shared" si="5"/>
        <v>0</v>
      </c>
      <c r="BD38" s="14">
        <f t="shared" si="6"/>
        <v>0</v>
      </c>
      <c r="BE38" s="14">
        <f t="shared" si="7"/>
        <v>0</v>
      </c>
      <c r="BF38" s="14">
        <f t="shared" si="8"/>
        <v>0</v>
      </c>
    </row>
    <row r="39" spans="6:58" x14ac:dyDescent="0.25">
      <c r="G39" s="16" t="s">
        <v>51</v>
      </c>
      <c r="H39" s="10">
        <v>1</v>
      </c>
      <c r="I39" s="10"/>
      <c r="J39" s="10"/>
      <c r="K39" s="10"/>
      <c r="L39" s="10"/>
      <c r="M39" s="10">
        <v>1</v>
      </c>
      <c r="N39" s="10"/>
      <c r="O39" s="10"/>
      <c r="P39" s="10"/>
      <c r="Q39" s="10"/>
      <c r="R39" s="10"/>
      <c r="S39" s="35">
        <f t="shared" si="9"/>
        <v>2</v>
      </c>
      <c r="T39" s="36">
        <f t="shared" si="10"/>
        <v>0.74036268949424389</v>
      </c>
      <c r="U39" s="12">
        <f t="shared" si="11"/>
        <v>0.74036268949424389</v>
      </c>
      <c r="V39" s="12">
        <f t="shared" si="12"/>
        <v>0</v>
      </c>
      <c r="W39" s="12">
        <f t="shared" si="13"/>
        <v>0</v>
      </c>
      <c r="X39" s="12">
        <f t="shared" si="14"/>
        <v>0</v>
      </c>
      <c r="Y39" s="12">
        <f t="shared" si="15"/>
        <v>0</v>
      </c>
      <c r="Z39" s="12">
        <f t="shared" si="16"/>
        <v>0.74036268949424389</v>
      </c>
      <c r="AA39" s="12">
        <f t="shared" si="17"/>
        <v>0</v>
      </c>
      <c r="AB39" s="12">
        <f t="shared" si="18"/>
        <v>0</v>
      </c>
      <c r="AC39" s="12">
        <f t="shared" si="19"/>
        <v>0</v>
      </c>
      <c r="AD39" s="12">
        <f t="shared" si="20"/>
        <v>0</v>
      </c>
      <c r="AE39" s="12">
        <f t="shared" si="21"/>
        <v>0</v>
      </c>
      <c r="AF39">
        <f t="shared" si="22"/>
        <v>0.18181818181818182</v>
      </c>
      <c r="AW39" s="20"/>
      <c r="AX39" s="14">
        <f t="shared" si="0"/>
        <v>0</v>
      </c>
      <c r="AY39" s="14">
        <f t="shared" si="1"/>
        <v>0</v>
      </c>
      <c r="AZ39" s="14">
        <f t="shared" si="2"/>
        <v>0</v>
      </c>
      <c r="BA39" s="14">
        <f t="shared" si="3"/>
        <v>0</v>
      </c>
      <c r="BB39" s="21">
        <f t="shared" si="4"/>
        <v>0.54813691199515013</v>
      </c>
      <c r="BC39" s="14">
        <f t="shared" si="5"/>
        <v>0</v>
      </c>
      <c r="BD39" s="14">
        <f t="shared" si="6"/>
        <v>0</v>
      </c>
      <c r="BE39" s="14">
        <f t="shared" si="7"/>
        <v>0</v>
      </c>
      <c r="BF39" s="14">
        <f t="shared" si="8"/>
        <v>0</v>
      </c>
    </row>
    <row r="40" spans="6:58" x14ac:dyDescent="0.25">
      <c r="G40" s="16" t="s">
        <v>52</v>
      </c>
      <c r="H40" s="10">
        <v>1</v>
      </c>
      <c r="I40" s="10"/>
      <c r="J40" s="10"/>
      <c r="K40" s="10"/>
      <c r="L40" s="10"/>
      <c r="M40" s="10"/>
      <c r="N40" s="10"/>
      <c r="O40" s="10"/>
      <c r="P40" s="10">
        <v>1</v>
      </c>
      <c r="Q40" s="10"/>
      <c r="R40" s="10"/>
      <c r="S40" s="35">
        <f t="shared" si="9"/>
        <v>2</v>
      </c>
      <c r="T40" s="36">
        <f t="shared" si="10"/>
        <v>0.74036268949424389</v>
      </c>
      <c r="U40" s="12">
        <f t="shared" si="11"/>
        <v>0.74036268949424389</v>
      </c>
      <c r="V40" s="12">
        <f t="shared" si="12"/>
        <v>0</v>
      </c>
      <c r="W40" s="12">
        <f t="shared" si="13"/>
        <v>0</v>
      </c>
      <c r="X40" s="12">
        <f t="shared" si="14"/>
        <v>0</v>
      </c>
      <c r="Y40" s="12">
        <f t="shared" si="15"/>
        <v>0</v>
      </c>
      <c r="Z40" s="12">
        <f t="shared" si="16"/>
        <v>0</v>
      </c>
      <c r="AA40" s="12">
        <f t="shared" si="17"/>
        <v>0</v>
      </c>
      <c r="AB40" s="12">
        <f t="shared" si="18"/>
        <v>0</v>
      </c>
      <c r="AC40" s="12">
        <f t="shared" si="19"/>
        <v>0.74036268949424389</v>
      </c>
      <c r="AD40" s="12">
        <f t="shared" si="20"/>
        <v>0</v>
      </c>
      <c r="AE40" s="12">
        <f t="shared" si="21"/>
        <v>0</v>
      </c>
      <c r="AF40">
        <f t="shared" si="22"/>
        <v>0.18181818181818182</v>
      </c>
      <c r="AW40" s="20"/>
      <c r="AX40" s="14">
        <f t="shared" ref="AX40:AX71" si="23">U40*V40</f>
        <v>0</v>
      </c>
      <c r="AY40" s="14">
        <f t="shared" ref="AY40:AY71" si="24">U40*W40</f>
        <v>0</v>
      </c>
      <c r="AZ40" s="14">
        <f t="shared" ref="AZ40:AZ71" si="25">U40*X40</f>
        <v>0</v>
      </c>
      <c r="BA40" s="14">
        <f t="shared" ref="BA40:BA71" si="26">U40*Y40</f>
        <v>0</v>
      </c>
      <c r="BB40" s="21">
        <f t="shared" ref="BB40:BB71" si="27">U40*U40</f>
        <v>0.54813691199515013</v>
      </c>
      <c r="BC40" s="14">
        <f t="shared" ref="BC40:BC71" si="28">V40*V40</f>
        <v>0</v>
      </c>
      <c r="BD40" s="14">
        <f t="shared" ref="BD40:BD71" si="29">W40*W40</f>
        <v>0</v>
      </c>
      <c r="BE40" s="14">
        <f t="shared" ref="BE40:BE71" si="30">X40*X40</f>
        <v>0</v>
      </c>
      <c r="BF40" s="14">
        <f t="shared" ref="BF40:BF71" si="31">Y40*Y40</f>
        <v>0</v>
      </c>
    </row>
    <row r="41" spans="6:58" x14ac:dyDescent="0.25">
      <c r="G41" s="16" t="s">
        <v>53</v>
      </c>
      <c r="H41" s="10">
        <v>1</v>
      </c>
      <c r="I41" s="10"/>
      <c r="J41" s="10"/>
      <c r="K41" s="10"/>
      <c r="L41" s="10"/>
      <c r="M41" s="10"/>
      <c r="N41" s="10"/>
      <c r="O41" s="10"/>
      <c r="P41" s="10"/>
      <c r="Q41" s="10"/>
      <c r="R41" s="10"/>
      <c r="S41" s="35">
        <f t="shared" si="9"/>
        <v>1</v>
      </c>
      <c r="T41" s="36">
        <f t="shared" si="10"/>
        <v>1.0413926851582251</v>
      </c>
      <c r="U41" s="12">
        <f t="shared" si="11"/>
        <v>1.0413926851582251</v>
      </c>
      <c r="V41" s="12">
        <f t="shared" si="12"/>
        <v>0</v>
      </c>
      <c r="W41" s="12">
        <f t="shared" si="13"/>
        <v>0</v>
      </c>
      <c r="X41" s="12">
        <f t="shared" si="14"/>
        <v>0</v>
      </c>
      <c r="Y41" s="12">
        <f t="shared" si="15"/>
        <v>0</v>
      </c>
      <c r="Z41" s="12">
        <f t="shared" si="16"/>
        <v>0</v>
      </c>
      <c r="AA41" s="12">
        <f t="shared" si="17"/>
        <v>0</v>
      </c>
      <c r="AB41" s="12">
        <f t="shared" si="18"/>
        <v>0</v>
      </c>
      <c r="AC41" s="12">
        <f t="shared" si="19"/>
        <v>0</v>
      </c>
      <c r="AD41" s="12">
        <f t="shared" si="20"/>
        <v>0</v>
      </c>
      <c r="AE41" s="12">
        <f t="shared" si="21"/>
        <v>0</v>
      </c>
      <c r="AF41">
        <f t="shared" si="22"/>
        <v>9.0909090909090912E-2</v>
      </c>
      <c r="AW41" s="20"/>
      <c r="AX41" s="14">
        <f t="shared" si="23"/>
        <v>0</v>
      </c>
      <c r="AY41" s="14">
        <f t="shared" si="24"/>
        <v>0</v>
      </c>
      <c r="AZ41" s="14">
        <f t="shared" si="25"/>
        <v>0</v>
      </c>
      <c r="BA41" s="14">
        <f t="shared" si="26"/>
        <v>0</v>
      </c>
      <c r="BB41" s="21">
        <f t="shared" si="27"/>
        <v>1.0844987247010582</v>
      </c>
      <c r="BC41" s="14">
        <f t="shared" si="28"/>
        <v>0</v>
      </c>
      <c r="BD41" s="14">
        <f t="shared" si="29"/>
        <v>0</v>
      </c>
      <c r="BE41" s="14">
        <f t="shared" si="30"/>
        <v>0</v>
      </c>
      <c r="BF41" s="14">
        <f t="shared" si="31"/>
        <v>0</v>
      </c>
    </row>
    <row r="42" spans="6:58" x14ac:dyDescent="0.25">
      <c r="G42" s="16" t="s">
        <v>54</v>
      </c>
      <c r="H42" s="10">
        <v>1</v>
      </c>
      <c r="I42" s="10"/>
      <c r="J42" s="10"/>
      <c r="K42" s="10"/>
      <c r="L42" s="10"/>
      <c r="M42" s="10"/>
      <c r="N42" s="10"/>
      <c r="O42" s="10"/>
      <c r="P42" s="10"/>
      <c r="Q42" s="10"/>
      <c r="R42" s="10"/>
      <c r="S42" s="35">
        <f t="shared" si="9"/>
        <v>1</v>
      </c>
      <c r="T42" s="36">
        <f t="shared" si="10"/>
        <v>1.0413926851582251</v>
      </c>
      <c r="U42" s="12">
        <f t="shared" si="11"/>
        <v>1.0413926851582251</v>
      </c>
      <c r="V42" s="12">
        <f t="shared" si="12"/>
        <v>0</v>
      </c>
      <c r="W42" s="12">
        <f t="shared" si="13"/>
        <v>0</v>
      </c>
      <c r="X42" s="12">
        <f t="shared" si="14"/>
        <v>0</v>
      </c>
      <c r="Y42" s="12">
        <f t="shared" si="15"/>
        <v>0</v>
      </c>
      <c r="Z42" s="12">
        <f t="shared" si="16"/>
        <v>0</v>
      </c>
      <c r="AA42" s="12">
        <f t="shared" si="17"/>
        <v>0</v>
      </c>
      <c r="AB42" s="12">
        <f t="shared" si="18"/>
        <v>0</v>
      </c>
      <c r="AC42" s="12">
        <f t="shared" si="19"/>
        <v>0</v>
      </c>
      <c r="AD42" s="12">
        <f t="shared" si="20"/>
        <v>0</v>
      </c>
      <c r="AE42" s="12">
        <f t="shared" si="21"/>
        <v>0</v>
      </c>
      <c r="AF42">
        <f t="shared" si="22"/>
        <v>9.0909090909090912E-2</v>
      </c>
      <c r="AW42" s="20"/>
      <c r="AX42" s="14">
        <f t="shared" si="23"/>
        <v>0</v>
      </c>
      <c r="AY42" s="14">
        <f t="shared" si="24"/>
        <v>0</v>
      </c>
      <c r="AZ42" s="14">
        <f t="shared" si="25"/>
        <v>0</v>
      </c>
      <c r="BA42" s="14">
        <f t="shared" si="26"/>
        <v>0</v>
      </c>
      <c r="BB42" s="21">
        <f t="shared" si="27"/>
        <v>1.0844987247010582</v>
      </c>
      <c r="BC42" s="14">
        <f t="shared" si="28"/>
        <v>0</v>
      </c>
      <c r="BD42" s="14">
        <f t="shared" si="29"/>
        <v>0</v>
      </c>
      <c r="BE42" s="14">
        <f t="shared" si="30"/>
        <v>0</v>
      </c>
      <c r="BF42" s="14">
        <f t="shared" si="31"/>
        <v>0</v>
      </c>
    </row>
    <row r="43" spans="6:58" x14ac:dyDescent="0.25">
      <c r="G43" s="16" t="s">
        <v>55</v>
      </c>
      <c r="H43" s="10">
        <v>1</v>
      </c>
      <c r="I43" s="10"/>
      <c r="J43" s="10"/>
      <c r="K43" s="10"/>
      <c r="L43" s="10"/>
      <c r="M43" s="10"/>
      <c r="N43" s="10"/>
      <c r="O43" s="10"/>
      <c r="P43" s="10"/>
      <c r="Q43" s="10"/>
      <c r="R43" s="10"/>
      <c r="S43" s="35">
        <f t="shared" si="9"/>
        <v>1</v>
      </c>
      <c r="T43" s="36">
        <f t="shared" si="10"/>
        <v>1.0413926851582251</v>
      </c>
      <c r="U43" s="12">
        <f t="shared" si="11"/>
        <v>1.0413926851582251</v>
      </c>
      <c r="V43" s="12">
        <f t="shared" si="12"/>
        <v>0</v>
      </c>
      <c r="W43" s="12">
        <f t="shared" si="13"/>
        <v>0</v>
      </c>
      <c r="X43" s="12">
        <f t="shared" si="14"/>
        <v>0</v>
      </c>
      <c r="Y43" s="12">
        <f t="shared" si="15"/>
        <v>0</v>
      </c>
      <c r="Z43" s="12">
        <f t="shared" si="16"/>
        <v>0</v>
      </c>
      <c r="AA43" s="12">
        <f t="shared" si="17"/>
        <v>0</v>
      </c>
      <c r="AB43" s="12">
        <f t="shared" si="18"/>
        <v>0</v>
      </c>
      <c r="AC43" s="12">
        <f t="shared" si="19"/>
        <v>0</v>
      </c>
      <c r="AD43" s="12">
        <f t="shared" si="20"/>
        <v>0</v>
      </c>
      <c r="AE43" s="12">
        <f t="shared" si="21"/>
        <v>0</v>
      </c>
      <c r="AF43">
        <f t="shared" si="22"/>
        <v>9.0909090909090912E-2</v>
      </c>
      <c r="AW43" s="20"/>
      <c r="AX43" s="14">
        <f t="shared" si="23"/>
        <v>0</v>
      </c>
      <c r="AY43" s="14">
        <f t="shared" si="24"/>
        <v>0</v>
      </c>
      <c r="AZ43" s="14">
        <f t="shared" si="25"/>
        <v>0</v>
      </c>
      <c r="BA43" s="14">
        <f t="shared" si="26"/>
        <v>0</v>
      </c>
      <c r="BB43" s="21">
        <f t="shared" si="27"/>
        <v>1.0844987247010582</v>
      </c>
      <c r="BC43" s="14">
        <f t="shared" si="28"/>
        <v>0</v>
      </c>
      <c r="BD43" s="14">
        <f t="shared" si="29"/>
        <v>0</v>
      </c>
      <c r="BE43" s="14">
        <f t="shared" si="30"/>
        <v>0</v>
      </c>
      <c r="BF43" s="14">
        <f t="shared" si="31"/>
        <v>0</v>
      </c>
    </row>
    <row r="44" spans="6:58" x14ac:dyDescent="0.25">
      <c r="G44" s="16" t="s">
        <v>56</v>
      </c>
      <c r="H44" s="10">
        <v>1</v>
      </c>
      <c r="I44" s="10"/>
      <c r="J44" s="10"/>
      <c r="K44" s="10"/>
      <c r="L44" s="10">
        <v>2</v>
      </c>
      <c r="M44" s="10"/>
      <c r="N44" s="10"/>
      <c r="O44" s="10"/>
      <c r="P44" s="10"/>
      <c r="Q44" s="10"/>
      <c r="R44" s="10"/>
      <c r="S44" s="35">
        <f t="shared" si="9"/>
        <v>2</v>
      </c>
      <c r="T44" s="36">
        <f t="shared" si="10"/>
        <v>0.74036268949424389</v>
      </c>
      <c r="U44" s="12">
        <f t="shared" si="11"/>
        <v>0.74036268949424389</v>
      </c>
      <c r="V44" s="12">
        <f t="shared" si="12"/>
        <v>0</v>
      </c>
      <c r="W44" s="12">
        <f t="shared" si="13"/>
        <v>0</v>
      </c>
      <c r="X44" s="12">
        <f t="shared" si="14"/>
        <v>0</v>
      </c>
      <c r="Y44" s="12">
        <f t="shared" si="15"/>
        <v>1.4807253789884878</v>
      </c>
      <c r="Z44" s="12">
        <f t="shared" si="16"/>
        <v>0</v>
      </c>
      <c r="AA44" s="12">
        <f t="shared" si="17"/>
        <v>0</v>
      </c>
      <c r="AB44" s="12">
        <f t="shared" si="18"/>
        <v>0</v>
      </c>
      <c r="AC44" s="12">
        <f t="shared" si="19"/>
        <v>0</v>
      </c>
      <c r="AD44" s="12">
        <f t="shared" si="20"/>
        <v>0</v>
      </c>
      <c r="AE44" s="12">
        <f t="shared" si="21"/>
        <v>0</v>
      </c>
      <c r="AF44">
        <f t="shared" si="22"/>
        <v>0.18181818181818182</v>
      </c>
      <c r="AW44" s="20"/>
      <c r="AX44" s="14">
        <f t="shared" si="23"/>
        <v>0</v>
      </c>
      <c r="AY44" s="14">
        <f t="shared" si="24"/>
        <v>0</v>
      </c>
      <c r="AZ44" s="14">
        <f t="shared" si="25"/>
        <v>0</v>
      </c>
      <c r="BA44" s="14">
        <f t="shared" si="26"/>
        <v>1.0962738239903003</v>
      </c>
      <c r="BB44" s="21">
        <f t="shared" si="27"/>
        <v>0.54813691199515013</v>
      </c>
      <c r="BC44" s="14">
        <f t="shared" si="28"/>
        <v>0</v>
      </c>
      <c r="BD44" s="14">
        <f t="shared" si="29"/>
        <v>0</v>
      </c>
      <c r="BE44" s="14">
        <f t="shared" si="30"/>
        <v>0</v>
      </c>
      <c r="BF44" s="14">
        <f t="shared" si="31"/>
        <v>2.1925476479806005</v>
      </c>
    </row>
    <row r="45" spans="6:58" x14ac:dyDescent="0.25">
      <c r="G45" s="16" t="s">
        <v>57</v>
      </c>
      <c r="H45" s="10">
        <v>1</v>
      </c>
      <c r="I45" s="10"/>
      <c r="J45" s="10"/>
      <c r="K45" s="10"/>
      <c r="L45" s="10"/>
      <c r="M45" s="10"/>
      <c r="N45" s="10"/>
      <c r="O45" s="10"/>
      <c r="P45" s="10"/>
      <c r="Q45" s="10"/>
      <c r="R45" s="10"/>
      <c r="S45" s="35">
        <f t="shared" si="9"/>
        <v>1</v>
      </c>
      <c r="T45" s="36">
        <f t="shared" si="10"/>
        <v>1.0413926851582251</v>
      </c>
      <c r="U45" s="12">
        <f t="shared" si="11"/>
        <v>1.0413926851582251</v>
      </c>
      <c r="V45" s="12">
        <f t="shared" si="12"/>
        <v>0</v>
      </c>
      <c r="W45" s="12">
        <f t="shared" si="13"/>
        <v>0</v>
      </c>
      <c r="X45" s="12">
        <f t="shared" si="14"/>
        <v>0</v>
      </c>
      <c r="Y45" s="12">
        <f t="shared" si="15"/>
        <v>0</v>
      </c>
      <c r="Z45" s="12">
        <f t="shared" si="16"/>
        <v>0</v>
      </c>
      <c r="AA45" s="12">
        <f t="shared" si="17"/>
        <v>0</v>
      </c>
      <c r="AB45" s="12">
        <f t="shared" si="18"/>
        <v>0</v>
      </c>
      <c r="AC45" s="12">
        <f t="shared" si="19"/>
        <v>0</v>
      </c>
      <c r="AD45" s="12">
        <f t="shared" si="20"/>
        <v>0</v>
      </c>
      <c r="AE45" s="12">
        <f t="shared" si="21"/>
        <v>0</v>
      </c>
      <c r="AF45">
        <f t="shared" si="22"/>
        <v>9.0909090909090912E-2</v>
      </c>
      <c r="AW45" s="20"/>
      <c r="AX45" s="14">
        <f t="shared" si="23"/>
        <v>0</v>
      </c>
      <c r="AY45" s="14">
        <f t="shared" si="24"/>
        <v>0</v>
      </c>
      <c r="AZ45" s="14">
        <f t="shared" si="25"/>
        <v>0</v>
      </c>
      <c r="BA45" s="14">
        <f t="shared" si="26"/>
        <v>0</v>
      </c>
      <c r="BB45" s="21">
        <f t="shared" si="27"/>
        <v>1.0844987247010582</v>
      </c>
      <c r="BC45" s="14">
        <f t="shared" si="28"/>
        <v>0</v>
      </c>
      <c r="BD45" s="14">
        <f t="shared" si="29"/>
        <v>0</v>
      </c>
      <c r="BE45" s="14">
        <f t="shared" si="30"/>
        <v>0</v>
      </c>
      <c r="BF45" s="14">
        <f t="shared" si="31"/>
        <v>0</v>
      </c>
    </row>
    <row r="46" spans="6:58" x14ac:dyDescent="0.25">
      <c r="G46" s="16" t="s">
        <v>58</v>
      </c>
      <c r="H46" s="10">
        <v>1</v>
      </c>
      <c r="I46" s="10"/>
      <c r="J46" s="10"/>
      <c r="K46" s="10"/>
      <c r="L46" s="10"/>
      <c r="M46" s="10"/>
      <c r="N46" s="10"/>
      <c r="O46" s="10"/>
      <c r="P46" s="10"/>
      <c r="Q46" s="10"/>
      <c r="R46" s="10"/>
      <c r="S46" s="35">
        <f t="shared" si="9"/>
        <v>1</v>
      </c>
      <c r="T46" s="36">
        <f t="shared" si="10"/>
        <v>1.0413926851582251</v>
      </c>
      <c r="U46" s="12">
        <f t="shared" si="11"/>
        <v>1.0413926851582251</v>
      </c>
      <c r="V46" s="12">
        <f t="shared" si="12"/>
        <v>0</v>
      </c>
      <c r="W46" s="12">
        <f t="shared" si="13"/>
        <v>0</v>
      </c>
      <c r="X46" s="12">
        <f t="shared" si="14"/>
        <v>0</v>
      </c>
      <c r="Y46" s="12">
        <f t="shared" si="15"/>
        <v>0</v>
      </c>
      <c r="Z46" s="12">
        <f t="shared" si="16"/>
        <v>0</v>
      </c>
      <c r="AA46" s="12">
        <f t="shared" si="17"/>
        <v>0</v>
      </c>
      <c r="AB46" s="12">
        <f t="shared" si="18"/>
        <v>0</v>
      </c>
      <c r="AC46" s="12">
        <f t="shared" si="19"/>
        <v>0</v>
      </c>
      <c r="AD46" s="12">
        <f t="shared" si="20"/>
        <v>0</v>
      </c>
      <c r="AE46" s="12">
        <f t="shared" si="21"/>
        <v>0</v>
      </c>
      <c r="AF46">
        <f t="shared" si="22"/>
        <v>9.0909090909090912E-2</v>
      </c>
      <c r="AW46" s="20"/>
      <c r="AX46" s="14">
        <f t="shared" si="23"/>
        <v>0</v>
      </c>
      <c r="AY46" s="14">
        <f t="shared" si="24"/>
        <v>0</v>
      </c>
      <c r="AZ46" s="14">
        <f t="shared" si="25"/>
        <v>0</v>
      </c>
      <c r="BA46" s="14">
        <f t="shared" si="26"/>
        <v>0</v>
      </c>
      <c r="BB46" s="21">
        <f t="shared" si="27"/>
        <v>1.0844987247010582</v>
      </c>
      <c r="BC46" s="14">
        <f t="shared" si="28"/>
        <v>0</v>
      </c>
      <c r="BD46" s="14">
        <f t="shared" si="29"/>
        <v>0</v>
      </c>
      <c r="BE46" s="14">
        <f t="shared" si="30"/>
        <v>0</v>
      </c>
      <c r="BF46" s="14">
        <f t="shared" si="31"/>
        <v>0</v>
      </c>
    </row>
    <row r="47" spans="6:58" x14ac:dyDescent="0.25">
      <c r="G47" s="16" t="s">
        <v>59</v>
      </c>
      <c r="H47" s="10">
        <v>1</v>
      </c>
      <c r="I47" s="10"/>
      <c r="J47" s="10"/>
      <c r="K47" s="10"/>
      <c r="L47" s="10"/>
      <c r="M47" s="10"/>
      <c r="N47" s="10"/>
      <c r="O47" s="10"/>
      <c r="P47" s="10"/>
      <c r="Q47" s="10"/>
      <c r="R47" s="10"/>
      <c r="S47" s="35">
        <f t="shared" si="9"/>
        <v>1</v>
      </c>
      <c r="T47" s="36">
        <f t="shared" si="10"/>
        <v>1.0413926851582251</v>
      </c>
      <c r="U47" s="12">
        <f t="shared" si="11"/>
        <v>1.0413926851582251</v>
      </c>
      <c r="V47" s="12">
        <f t="shared" si="12"/>
        <v>0</v>
      </c>
      <c r="W47" s="12">
        <f t="shared" si="13"/>
        <v>0</v>
      </c>
      <c r="X47" s="12">
        <f t="shared" si="14"/>
        <v>0</v>
      </c>
      <c r="Y47" s="12">
        <f t="shared" si="15"/>
        <v>0</v>
      </c>
      <c r="Z47" s="12">
        <f t="shared" si="16"/>
        <v>0</v>
      </c>
      <c r="AA47" s="12">
        <f t="shared" si="17"/>
        <v>0</v>
      </c>
      <c r="AB47" s="12">
        <f t="shared" si="18"/>
        <v>0</v>
      </c>
      <c r="AC47" s="12">
        <f t="shared" si="19"/>
        <v>0</v>
      </c>
      <c r="AD47" s="12">
        <f t="shared" si="20"/>
        <v>0</v>
      </c>
      <c r="AE47" s="12">
        <f t="shared" si="21"/>
        <v>0</v>
      </c>
      <c r="AF47">
        <f t="shared" si="22"/>
        <v>9.0909090909090912E-2</v>
      </c>
      <c r="AW47" s="20"/>
      <c r="AX47" s="14">
        <f t="shared" si="23"/>
        <v>0</v>
      </c>
      <c r="AY47" s="14">
        <f t="shared" si="24"/>
        <v>0</v>
      </c>
      <c r="AZ47" s="14">
        <f t="shared" si="25"/>
        <v>0</v>
      </c>
      <c r="BA47" s="14">
        <f t="shared" si="26"/>
        <v>0</v>
      </c>
      <c r="BB47" s="21">
        <f t="shared" si="27"/>
        <v>1.0844987247010582</v>
      </c>
      <c r="BC47" s="14">
        <f t="shared" si="28"/>
        <v>0</v>
      </c>
      <c r="BD47" s="14">
        <f t="shared" si="29"/>
        <v>0</v>
      </c>
      <c r="BE47" s="14">
        <f t="shared" si="30"/>
        <v>0</v>
      </c>
      <c r="BF47" s="14">
        <f t="shared" si="31"/>
        <v>0</v>
      </c>
    </row>
    <row r="48" spans="6:58" x14ac:dyDescent="0.25">
      <c r="G48" s="16" t="s">
        <v>60</v>
      </c>
      <c r="H48" s="10">
        <v>1</v>
      </c>
      <c r="I48" s="10"/>
      <c r="J48" s="10">
        <v>1</v>
      </c>
      <c r="K48" s="10"/>
      <c r="L48" s="10"/>
      <c r="M48" s="10"/>
      <c r="N48" s="10"/>
      <c r="O48" s="10"/>
      <c r="P48" s="10"/>
      <c r="Q48" s="10"/>
      <c r="R48" s="10"/>
      <c r="S48" s="35">
        <f t="shared" si="9"/>
        <v>2</v>
      </c>
      <c r="T48" s="36">
        <f t="shared" si="10"/>
        <v>0.74036268949424389</v>
      </c>
      <c r="U48" s="12">
        <f t="shared" si="11"/>
        <v>0.74036268949424389</v>
      </c>
      <c r="V48" s="12">
        <f t="shared" si="12"/>
        <v>0</v>
      </c>
      <c r="W48" s="12">
        <f t="shared" si="13"/>
        <v>0.74036268949424389</v>
      </c>
      <c r="X48" s="12">
        <f t="shared" si="14"/>
        <v>0</v>
      </c>
      <c r="Y48" s="12">
        <f t="shared" si="15"/>
        <v>0</v>
      </c>
      <c r="Z48" s="12">
        <f t="shared" si="16"/>
        <v>0</v>
      </c>
      <c r="AA48" s="12">
        <f t="shared" si="17"/>
        <v>0</v>
      </c>
      <c r="AB48" s="12">
        <f t="shared" si="18"/>
        <v>0</v>
      </c>
      <c r="AC48" s="12">
        <f t="shared" si="19"/>
        <v>0</v>
      </c>
      <c r="AD48" s="12">
        <f t="shared" si="20"/>
        <v>0</v>
      </c>
      <c r="AE48" s="12">
        <f t="shared" si="21"/>
        <v>0</v>
      </c>
      <c r="AF48">
        <f t="shared" si="22"/>
        <v>0.18181818181818182</v>
      </c>
      <c r="AW48" s="20"/>
      <c r="AX48" s="14">
        <f t="shared" si="23"/>
        <v>0</v>
      </c>
      <c r="AY48" s="14">
        <f t="shared" si="24"/>
        <v>0.54813691199515013</v>
      </c>
      <c r="AZ48" s="14">
        <f t="shared" si="25"/>
        <v>0</v>
      </c>
      <c r="BA48" s="14">
        <f t="shared" si="26"/>
        <v>0</v>
      </c>
      <c r="BB48" s="21">
        <f t="shared" si="27"/>
        <v>0.54813691199515013</v>
      </c>
      <c r="BC48" s="14">
        <f t="shared" si="28"/>
        <v>0</v>
      </c>
      <c r="BD48" s="14">
        <f t="shared" si="29"/>
        <v>0.54813691199515013</v>
      </c>
      <c r="BE48" s="14">
        <f t="shared" si="30"/>
        <v>0</v>
      </c>
      <c r="BF48" s="14">
        <f t="shared" si="31"/>
        <v>0</v>
      </c>
    </row>
    <row r="49" spans="6:58" x14ac:dyDescent="0.25">
      <c r="G49" s="16" t="s">
        <v>61</v>
      </c>
      <c r="H49" s="10">
        <v>1</v>
      </c>
      <c r="I49" s="10"/>
      <c r="J49" s="10"/>
      <c r="K49" s="10"/>
      <c r="L49" s="10"/>
      <c r="M49" s="10"/>
      <c r="N49" s="10"/>
      <c r="O49" s="10"/>
      <c r="P49" s="10"/>
      <c r="Q49" s="10"/>
      <c r="R49" s="10"/>
      <c r="S49" s="35">
        <f t="shared" si="9"/>
        <v>1</v>
      </c>
      <c r="T49" s="36">
        <f t="shared" si="10"/>
        <v>1.0413926851582251</v>
      </c>
      <c r="U49" s="12">
        <f t="shared" si="11"/>
        <v>1.0413926851582251</v>
      </c>
      <c r="V49" s="12">
        <f t="shared" si="12"/>
        <v>0</v>
      </c>
      <c r="W49" s="12">
        <f t="shared" si="13"/>
        <v>0</v>
      </c>
      <c r="X49" s="12">
        <f t="shared" si="14"/>
        <v>0</v>
      </c>
      <c r="Y49" s="12">
        <f t="shared" si="15"/>
        <v>0</v>
      </c>
      <c r="Z49" s="12">
        <f t="shared" si="16"/>
        <v>0</v>
      </c>
      <c r="AA49" s="12">
        <f t="shared" si="17"/>
        <v>0</v>
      </c>
      <c r="AB49" s="12">
        <f t="shared" si="18"/>
        <v>0</v>
      </c>
      <c r="AC49" s="12">
        <f t="shared" si="19"/>
        <v>0</v>
      </c>
      <c r="AD49" s="12">
        <f t="shared" si="20"/>
        <v>0</v>
      </c>
      <c r="AE49" s="12">
        <f t="shared" si="21"/>
        <v>0</v>
      </c>
      <c r="AF49">
        <f t="shared" si="22"/>
        <v>9.0909090909090912E-2</v>
      </c>
      <c r="AW49" s="20"/>
      <c r="AX49" s="14">
        <f t="shared" si="23"/>
        <v>0</v>
      </c>
      <c r="AY49" s="14">
        <f t="shared" si="24"/>
        <v>0</v>
      </c>
      <c r="AZ49" s="14">
        <f t="shared" si="25"/>
        <v>0</v>
      </c>
      <c r="BA49" s="14">
        <f t="shared" si="26"/>
        <v>0</v>
      </c>
      <c r="BB49" s="21">
        <f t="shared" si="27"/>
        <v>1.0844987247010582</v>
      </c>
      <c r="BC49" s="14">
        <f t="shared" si="28"/>
        <v>0</v>
      </c>
      <c r="BD49" s="14">
        <f t="shared" si="29"/>
        <v>0</v>
      </c>
      <c r="BE49" s="14">
        <f t="shared" si="30"/>
        <v>0</v>
      </c>
      <c r="BF49" s="14">
        <f t="shared" si="31"/>
        <v>0</v>
      </c>
    </row>
    <row r="50" spans="6:58" x14ac:dyDescent="0.25">
      <c r="G50" s="16" t="s">
        <v>62</v>
      </c>
      <c r="H50" s="10">
        <v>1</v>
      </c>
      <c r="I50" s="10"/>
      <c r="J50" s="10"/>
      <c r="K50" s="10"/>
      <c r="L50" s="10"/>
      <c r="M50" s="10"/>
      <c r="N50" s="10"/>
      <c r="O50" s="10"/>
      <c r="P50" s="10"/>
      <c r="Q50" s="10"/>
      <c r="R50" s="10"/>
      <c r="S50" s="35">
        <f t="shared" si="9"/>
        <v>1</v>
      </c>
      <c r="T50" s="36">
        <f t="shared" si="10"/>
        <v>1.0413926851582251</v>
      </c>
      <c r="U50" s="12">
        <f t="shared" si="11"/>
        <v>1.0413926851582251</v>
      </c>
      <c r="V50" s="12">
        <f t="shared" si="12"/>
        <v>0</v>
      </c>
      <c r="W50" s="12">
        <f t="shared" si="13"/>
        <v>0</v>
      </c>
      <c r="X50" s="12">
        <f t="shared" si="14"/>
        <v>0</v>
      </c>
      <c r="Y50" s="12">
        <f t="shared" si="15"/>
        <v>0</v>
      </c>
      <c r="Z50" s="12">
        <f t="shared" si="16"/>
        <v>0</v>
      </c>
      <c r="AA50" s="12">
        <f t="shared" si="17"/>
        <v>0</v>
      </c>
      <c r="AB50" s="12">
        <f t="shared" si="18"/>
        <v>0</v>
      </c>
      <c r="AC50" s="12">
        <f t="shared" si="19"/>
        <v>0</v>
      </c>
      <c r="AD50" s="12">
        <f t="shared" si="20"/>
        <v>0</v>
      </c>
      <c r="AE50" s="12">
        <f t="shared" si="21"/>
        <v>0</v>
      </c>
      <c r="AF50">
        <f t="shared" si="22"/>
        <v>9.0909090909090912E-2</v>
      </c>
      <c r="AW50" s="20"/>
      <c r="AX50" s="14">
        <f t="shared" si="23"/>
        <v>0</v>
      </c>
      <c r="AY50" s="14">
        <f t="shared" si="24"/>
        <v>0</v>
      </c>
      <c r="AZ50" s="14">
        <f t="shared" si="25"/>
        <v>0</v>
      </c>
      <c r="BA50" s="14">
        <f t="shared" si="26"/>
        <v>0</v>
      </c>
      <c r="BB50" s="21">
        <f t="shared" si="27"/>
        <v>1.0844987247010582</v>
      </c>
      <c r="BC50" s="14">
        <f t="shared" si="28"/>
        <v>0</v>
      </c>
      <c r="BD50" s="14">
        <f t="shared" si="29"/>
        <v>0</v>
      </c>
      <c r="BE50" s="14">
        <f t="shared" si="30"/>
        <v>0</v>
      </c>
      <c r="BF50" s="14">
        <f t="shared" si="31"/>
        <v>0</v>
      </c>
    </row>
    <row r="51" spans="6:58" x14ac:dyDescent="0.25">
      <c r="G51" s="16" t="s">
        <v>63</v>
      </c>
      <c r="H51" s="10">
        <v>1</v>
      </c>
      <c r="I51" s="10"/>
      <c r="J51" s="10"/>
      <c r="K51" s="10"/>
      <c r="L51" s="10"/>
      <c r="M51" s="10"/>
      <c r="N51" s="10"/>
      <c r="O51" s="10"/>
      <c r="P51" s="10"/>
      <c r="Q51" s="10"/>
      <c r="R51" s="10"/>
      <c r="S51" s="35">
        <f t="shared" si="9"/>
        <v>1</v>
      </c>
      <c r="T51" s="36">
        <f t="shared" si="10"/>
        <v>1.0413926851582251</v>
      </c>
      <c r="U51" s="12">
        <f t="shared" si="11"/>
        <v>1.0413926851582251</v>
      </c>
      <c r="V51" s="12">
        <f t="shared" si="12"/>
        <v>0</v>
      </c>
      <c r="W51" s="12">
        <f t="shared" si="13"/>
        <v>0</v>
      </c>
      <c r="X51" s="12">
        <f t="shared" si="14"/>
        <v>0</v>
      </c>
      <c r="Y51" s="12">
        <f t="shared" si="15"/>
        <v>0</v>
      </c>
      <c r="Z51" s="12">
        <f t="shared" si="16"/>
        <v>0</v>
      </c>
      <c r="AA51" s="12">
        <f t="shared" si="17"/>
        <v>0</v>
      </c>
      <c r="AB51" s="12">
        <f t="shared" si="18"/>
        <v>0</v>
      </c>
      <c r="AC51" s="12">
        <f t="shared" si="19"/>
        <v>0</v>
      </c>
      <c r="AD51" s="12">
        <f t="shared" si="20"/>
        <v>0</v>
      </c>
      <c r="AE51" s="12">
        <f t="shared" si="21"/>
        <v>0</v>
      </c>
      <c r="AF51">
        <f t="shared" si="22"/>
        <v>9.0909090909090912E-2</v>
      </c>
      <c r="AW51" s="20"/>
      <c r="AX51" s="14">
        <f t="shared" si="23"/>
        <v>0</v>
      </c>
      <c r="AY51" s="14">
        <f t="shared" si="24"/>
        <v>0</v>
      </c>
      <c r="AZ51" s="14">
        <f t="shared" si="25"/>
        <v>0</v>
      </c>
      <c r="BA51" s="14">
        <f t="shared" si="26"/>
        <v>0</v>
      </c>
      <c r="BB51" s="21">
        <f t="shared" si="27"/>
        <v>1.0844987247010582</v>
      </c>
      <c r="BC51" s="14">
        <f t="shared" si="28"/>
        <v>0</v>
      </c>
      <c r="BD51" s="14">
        <f t="shared" si="29"/>
        <v>0</v>
      </c>
      <c r="BE51" s="14">
        <f t="shared" si="30"/>
        <v>0</v>
      </c>
      <c r="BF51" s="14">
        <f t="shared" si="31"/>
        <v>0</v>
      </c>
    </row>
    <row r="52" spans="6:58" x14ac:dyDescent="0.25">
      <c r="G52" s="16" t="s">
        <v>64</v>
      </c>
      <c r="H52" s="10">
        <v>1</v>
      </c>
      <c r="I52" s="10"/>
      <c r="J52" s="10"/>
      <c r="K52" s="10"/>
      <c r="L52" s="10"/>
      <c r="M52" s="10"/>
      <c r="N52" s="10"/>
      <c r="O52" s="10"/>
      <c r="P52" s="10"/>
      <c r="Q52" s="10"/>
      <c r="R52" s="10"/>
      <c r="S52" s="35">
        <f t="shared" si="9"/>
        <v>1</v>
      </c>
      <c r="T52" s="36">
        <f t="shared" si="10"/>
        <v>1.0413926851582251</v>
      </c>
      <c r="U52" s="12">
        <f t="shared" si="11"/>
        <v>1.0413926851582251</v>
      </c>
      <c r="V52" s="12">
        <f t="shared" si="12"/>
        <v>0</v>
      </c>
      <c r="W52" s="12">
        <f t="shared" si="13"/>
        <v>0</v>
      </c>
      <c r="X52" s="12">
        <f t="shared" si="14"/>
        <v>0</v>
      </c>
      <c r="Y52" s="12">
        <f t="shared" si="15"/>
        <v>0</v>
      </c>
      <c r="Z52" s="12">
        <f t="shared" si="16"/>
        <v>0</v>
      </c>
      <c r="AA52" s="12">
        <f t="shared" si="17"/>
        <v>0</v>
      </c>
      <c r="AB52" s="12">
        <f t="shared" si="18"/>
        <v>0</v>
      </c>
      <c r="AC52" s="12">
        <f t="shared" si="19"/>
        <v>0</v>
      </c>
      <c r="AD52" s="12">
        <f t="shared" si="20"/>
        <v>0</v>
      </c>
      <c r="AE52" s="12">
        <f t="shared" si="21"/>
        <v>0</v>
      </c>
      <c r="AF52">
        <f t="shared" si="22"/>
        <v>9.0909090909090912E-2</v>
      </c>
      <c r="AW52" s="20"/>
      <c r="AX52" s="14">
        <f t="shared" si="23"/>
        <v>0</v>
      </c>
      <c r="AY52" s="14">
        <f t="shared" si="24"/>
        <v>0</v>
      </c>
      <c r="AZ52" s="14">
        <f t="shared" si="25"/>
        <v>0</v>
      </c>
      <c r="BA52" s="14">
        <f t="shared" si="26"/>
        <v>0</v>
      </c>
      <c r="BB52" s="21">
        <f t="shared" si="27"/>
        <v>1.0844987247010582</v>
      </c>
      <c r="BC52" s="14">
        <f t="shared" si="28"/>
        <v>0</v>
      </c>
      <c r="BD52" s="14">
        <f t="shared" si="29"/>
        <v>0</v>
      </c>
      <c r="BE52" s="14">
        <f t="shared" si="30"/>
        <v>0</v>
      </c>
      <c r="BF52" s="14">
        <f t="shared" si="31"/>
        <v>0</v>
      </c>
    </row>
    <row r="53" spans="6:58" x14ac:dyDescent="0.25">
      <c r="G53" s="16" t="s">
        <v>65</v>
      </c>
      <c r="H53" s="10">
        <v>1</v>
      </c>
      <c r="I53" s="10"/>
      <c r="J53" s="10"/>
      <c r="K53" s="10"/>
      <c r="L53" s="10"/>
      <c r="M53" s="10"/>
      <c r="N53" s="10"/>
      <c r="O53" s="10"/>
      <c r="P53" s="10"/>
      <c r="Q53" s="10"/>
      <c r="R53" s="10"/>
      <c r="S53" s="35">
        <f t="shared" si="9"/>
        <v>1</v>
      </c>
      <c r="T53" s="36">
        <f t="shared" si="10"/>
        <v>1.0413926851582251</v>
      </c>
      <c r="U53" s="12">
        <f t="shared" si="11"/>
        <v>1.0413926851582251</v>
      </c>
      <c r="V53" s="12">
        <f t="shared" si="12"/>
        <v>0</v>
      </c>
      <c r="W53" s="12">
        <f t="shared" si="13"/>
        <v>0</v>
      </c>
      <c r="X53" s="12">
        <f t="shared" si="14"/>
        <v>0</v>
      </c>
      <c r="Y53" s="12">
        <f t="shared" si="15"/>
        <v>0</v>
      </c>
      <c r="Z53" s="12">
        <f t="shared" si="16"/>
        <v>0</v>
      </c>
      <c r="AA53" s="12">
        <f t="shared" si="17"/>
        <v>0</v>
      </c>
      <c r="AB53" s="12">
        <f t="shared" si="18"/>
        <v>0</v>
      </c>
      <c r="AC53" s="12">
        <f t="shared" si="19"/>
        <v>0</v>
      </c>
      <c r="AD53" s="12">
        <f t="shared" si="20"/>
        <v>0</v>
      </c>
      <c r="AE53" s="12">
        <f t="shared" si="21"/>
        <v>0</v>
      </c>
      <c r="AF53">
        <f t="shared" si="22"/>
        <v>9.0909090909090912E-2</v>
      </c>
      <c r="AW53" s="20"/>
      <c r="AX53" s="14">
        <f t="shared" si="23"/>
        <v>0</v>
      </c>
      <c r="AY53" s="14">
        <f t="shared" si="24"/>
        <v>0</v>
      </c>
      <c r="AZ53" s="14">
        <f t="shared" si="25"/>
        <v>0</v>
      </c>
      <c r="BA53" s="14">
        <f t="shared" si="26"/>
        <v>0</v>
      </c>
      <c r="BB53" s="21">
        <f t="shared" si="27"/>
        <v>1.0844987247010582</v>
      </c>
      <c r="BC53" s="14">
        <f t="shared" si="28"/>
        <v>0</v>
      </c>
      <c r="BD53" s="14">
        <f t="shared" si="29"/>
        <v>0</v>
      </c>
      <c r="BE53" s="14">
        <f t="shared" si="30"/>
        <v>0</v>
      </c>
      <c r="BF53" s="14">
        <f t="shared" si="31"/>
        <v>0</v>
      </c>
    </row>
    <row r="54" spans="6:58" x14ac:dyDescent="0.25">
      <c r="G54" s="16" t="s">
        <v>66</v>
      </c>
      <c r="H54" s="10">
        <v>1</v>
      </c>
      <c r="I54" s="10"/>
      <c r="J54" s="10"/>
      <c r="K54" s="10"/>
      <c r="L54" s="10"/>
      <c r="M54" s="10"/>
      <c r="N54" s="10"/>
      <c r="O54" s="10"/>
      <c r="P54" s="10"/>
      <c r="Q54" s="10"/>
      <c r="R54" s="10"/>
      <c r="S54" s="35">
        <f t="shared" si="9"/>
        <v>1</v>
      </c>
      <c r="T54" s="36">
        <f t="shared" si="10"/>
        <v>1.0413926851582251</v>
      </c>
      <c r="U54" s="12">
        <f t="shared" si="11"/>
        <v>1.0413926851582251</v>
      </c>
      <c r="V54" s="12">
        <f t="shared" si="12"/>
        <v>0</v>
      </c>
      <c r="W54" s="12">
        <f t="shared" si="13"/>
        <v>0</v>
      </c>
      <c r="X54" s="12">
        <f t="shared" si="14"/>
        <v>0</v>
      </c>
      <c r="Y54" s="12">
        <f t="shared" si="15"/>
        <v>0</v>
      </c>
      <c r="Z54" s="12">
        <f t="shared" si="16"/>
        <v>0</v>
      </c>
      <c r="AA54" s="12">
        <f t="shared" si="17"/>
        <v>0</v>
      </c>
      <c r="AB54" s="12">
        <f t="shared" si="18"/>
        <v>0</v>
      </c>
      <c r="AC54" s="12">
        <f t="shared" si="19"/>
        <v>0</v>
      </c>
      <c r="AD54" s="12">
        <f t="shared" si="20"/>
        <v>0</v>
      </c>
      <c r="AE54" s="12">
        <f t="shared" si="21"/>
        <v>0</v>
      </c>
      <c r="AF54">
        <f t="shared" si="22"/>
        <v>9.0909090909090912E-2</v>
      </c>
      <c r="AW54" s="20"/>
      <c r="AX54" s="14">
        <f t="shared" si="23"/>
        <v>0</v>
      </c>
      <c r="AY54" s="14">
        <f t="shared" si="24"/>
        <v>0</v>
      </c>
      <c r="AZ54" s="14">
        <f t="shared" si="25"/>
        <v>0</v>
      </c>
      <c r="BA54" s="14">
        <f t="shared" si="26"/>
        <v>0</v>
      </c>
      <c r="BB54" s="21">
        <f t="shared" si="27"/>
        <v>1.0844987247010582</v>
      </c>
      <c r="BC54" s="14">
        <f t="shared" si="28"/>
        <v>0</v>
      </c>
      <c r="BD54" s="14">
        <f t="shared" si="29"/>
        <v>0</v>
      </c>
      <c r="BE54" s="14">
        <f t="shared" si="30"/>
        <v>0</v>
      </c>
      <c r="BF54" s="14">
        <f t="shared" si="31"/>
        <v>0</v>
      </c>
    </row>
    <row r="55" spans="6:58" x14ac:dyDescent="0.25">
      <c r="G55" s="16" t="s">
        <v>67</v>
      </c>
      <c r="H55" s="10">
        <v>1</v>
      </c>
      <c r="I55" s="10"/>
      <c r="J55" s="10"/>
      <c r="K55" s="10"/>
      <c r="L55" s="10"/>
      <c r="M55" s="10"/>
      <c r="N55" s="10"/>
      <c r="O55" s="10"/>
      <c r="P55" s="10"/>
      <c r="Q55" s="10"/>
      <c r="R55" s="10"/>
      <c r="S55" s="35">
        <f t="shared" si="9"/>
        <v>1</v>
      </c>
      <c r="T55" s="36">
        <f t="shared" si="10"/>
        <v>1.0413926851582251</v>
      </c>
      <c r="U55" s="12">
        <f t="shared" si="11"/>
        <v>1.0413926851582251</v>
      </c>
      <c r="V55" s="12">
        <f t="shared" si="12"/>
        <v>0</v>
      </c>
      <c r="W55" s="12">
        <f t="shared" si="13"/>
        <v>0</v>
      </c>
      <c r="X55" s="12">
        <f t="shared" si="14"/>
        <v>0</v>
      </c>
      <c r="Y55" s="12">
        <f t="shared" si="15"/>
        <v>0</v>
      </c>
      <c r="Z55" s="12">
        <f t="shared" si="16"/>
        <v>0</v>
      </c>
      <c r="AA55" s="12">
        <f t="shared" si="17"/>
        <v>0</v>
      </c>
      <c r="AB55" s="12">
        <f t="shared" si="18"/>
        <v>0</v>
      </c>
      <c r="AC55" s="12">
        <f t="shared" si="19"/>
        <v>0</v>
      </c>
      <c r="AD55" s="12">
        <f t="shared" si="20"/>
        <v>0</v>
      </c>
      <c r="AE55" s="12">
        <f t="shared" si="21"/>
        <v>0</v>
      </c>
      <c r="AF55">
        <f t="shared" si="22"/>
        <v>9.0909090909090912E-2</v>
      </c>
      <c r="AW55" s="20"/>
      <c r="AX55" s="14">
        <f t="shared" si="23"/>
        <v>0</v>
      </c>
      <c r="AY55" s="14">
        <f t="shared" si="24"/>
        <v>0</v>
      </c>
      <c r="AZ55" s="14">
        <f t="shared" si="25"/>
        <v>0</v>
      </c>
      <c r="BA55" s="14">
        <f t="shared" si="26"/>
        <v>0</v>
      </c>
      <c r="BB55" s="21">
        <f t="shared" si="27"/>
        <v>1.0844987247010582</v>
      </c>
      <c r="BC55" s="14">
        <f t="shared" si="28"/>
        <v>0</v>
      </c>
      <c r="BD55" s="14">
        <f t="shared" si="29"/>
        <v>0</v>
      </c>
      <c r="BE55" s="14">
        <f t="shared" si="30"/>
        <v>0</v>
      </c>
      <c r="BF55" s="14">
        <f t="shared" si="31"/>
        <v>0</v>
      </c>
    </row>
    <row r="56" spans="6:58" x14ac:dyDescent="0.25">
      <c r="G56" s="16" t="s">
        <v>69</v>
      </c>
      <c r="H56" s="10">
        <v>1</v>
      </c>
      <c r="I56" s="10"/>
      <c r="J56" s="10"/>
      <c r="K56" s="10"/>
      <c r="L56" s="10"/>
      <c r="M56" s="10"/>
      <c r="N56" s="10">
        <v>1</v>
      </c>
      <c r="O56" s="10">
        <v>1</v>
      </c>
      <c r="P56" s="10"/>
      <c r="Q56" s="10"/>
      <c r="R56" s="10"/>
      <c r="S56" s="35">
        <f t="shared" si="9"/>
        <v>3</v>
      </c>
      <c r="T56" s="36">
        <f t="shared" si="10"/>
        <v>0.56427143043856254</v>
      </c>
      <c r="U56" s="12">
        <f t="shared" si="11"/>
        <v>0.56427143043856254</v>
      </c>
      <c r="V56" s="12">
        <f t="shared" si="12"/>
        <v>0</v>
      </c>
      <c r="W56" s="12">
        <f t="shared" si="13"/>
        <v>0</v>
      </c>
      <c r="X56" s="12">
        <f t="shared" si="14"/>
        <v>0</v>
      </c>
      <c r="Y56" s="12">
        <f t="shared" si="15"/>
        <v>0</v>
      </c>
      <c r="Z56" s="12">
        <f t="shared" si="16"/>
        <v>0</v>
      </c>
      <c r="AA56" s="12">
        <f t="shared" si="17"/>
        <v>0.56427143043856254</v>
      </c>
      <c r="AB56" s="12">
        <f t="shared" si="18"/>
        <v>0.56427143043856254</v>
      </c>
      <c r="AC56" s="12">
        <f t="shared" si="19"/>
        <v>0</v>
      </c>
      <c r="AD56" s="12">
        <f t="shared" si="20"/>
        <v>0</v>
      </c>
      <c r="AE56" s="12">
        <f t="shared" si="21"/>
        <v>0</v>
      </c>
      <c r="AF56">
        <f t="shared" si="22"/>
        <v>0.27272727272727271</v>
      </c>
      <c r="AW56" s="20"/>
      <c r="AX56" s="14">
        <f t="shared" si="23"/>
        <v>0</v>
      </c>
      <c r="AY56" s="14">
        <f t="shared" si="24"/>
        <v>0</v>
      </c>
      <c r="AZ56" s="14">
        <f t="shared" si="25"/>
        <v>0</v>
      </c>
      <c r="BA56" s="14">
        <f t="shared" si="26"/>
        <v>0</v>
      </c>
      <c r="BB56" s="21">
        <f t="shared" si="27"/>
        <v>0.31840224720918153</v>
      </c>
      <c r="BC56" s="14">
        <f t="shared" si="28"/>
        <v>0</v>
      </c>
      <c r="BD56" s="14">
        <f t="shared" si="29"/>
        <v>0</v>
      </c>
      <c r="BE56" s="14">
        <f t="shared" si="30"/>
        <v>0</v>
      </c>
      <c r="BF56" s="14">
        <f t="shared" si="31"/>
        <v>0</v>
      </c>
    </row>
    <row r="57" spans="6:58" x14ac:dyDescent="0.25">
      <c r="F57" t="s">
        <v>12</v>
      </c>
      <c r="G57" s="19" t="s">
        <v>70</v>
      </c>
      <c r="H57" s="35"/>
      <c r="I57" s="35"/>
      <c r="J57" s="35">
        <v>1</v>
      </c>
      <c r="K57" s="35"/>
      <c r="L57" s="35"/>
      <c r="M57" s="35"/>
      <c r="N57" s="35"/>
      <c r="O57" s="35"/>
      <c r="P57" s="35"/>
      <c r="Q57" s="35"/>
      <c r="R57" s="35"/>
      <c r="S57" s="35">
        <f t="shared" si="9"/>
        <v>1</v>
      </c>
      <c r="T57" s="35">
        <f t="shared" si="10"/>
        <v>1.0413926851582251</v>
      </c>
      <c r="U57" s="35">
        <f t="shared" si="11"/>
        <v>0</v>
      </c>
      <c r="V57" s="35">
        <f t="shared" si="12"/>
        <v>0</v>
      </c>
      <c r="W57" s="35">
        <f t="shared" si="13"/>
        <v>1.0413926851582251</v>
      </c>
      <c r="X57" s="35">
        <f t="shared" si="14"/>
        <v>0</v>
      </c>
      <c r="Y57" s="35">
        <f t="shared" si="15"/>
        <v>0</v>
      </c>
      <c r="Z57" s="35">
        <f t="shared" si="16"/>
        <v>0</v>
      </c>
      <c r="AA57" s="35">
        <f t="shared" si="17"/>
        <v>0</v>
      </c>
      <c r="AB57" s="35">
        <f t="shared" si="18"/>
        <v>0</v>
      </c>
      <c r="AC57" s="35">
        <f t="shared" si="19"/>
        <v>0</v>
      </c>
      <c r="AD57" s="35">
        <f t="shared" si="20"/>
        <v>0</v>
      </c>
      <c r="AE57" s="35">
        <f t="shared" si="21"/>
        <v>0</v>
      </c>
      <c r="AF57" s="39">
        <f t="shared" si="22"/>
        <v>9.0909090909090912E-2</v>
      </c>
      <c r="AW57" s="20"/>
      <c r="AX57" s="14">
        <f t="shared" si="23"/>
        <v>0</v>
      </c>
      <c r="AY57" s="14">
        <f t="shared" si="24"/>
        <v>0</v>
      </c>
      <c r="AZ57" s="14">
        <f t="shared" si="25"/>
        <v>0</v>
      </c>
      <c r="BA57" s="14">
        <f t="shared" si="26"/>
        <v>0</v>
      </c>
      <c r="BB57" s="21">
        <f t="shared" si="27"/>
        <v>0</v>
      </c>
      <c r="BC57" s="14">
        <f t="shared" si="28"/>
        <v>0</v>
      </c>
      <c r="BD57" s="14">
        <f t="shared" si="29"/>
        <v>1.0844987247010582</v>
      </c>
      <c r="BE57" s="14">
        <f t="shared" si="30"/>
        <v>0</v>
      </c>
      <c r="BF57" s="14">
        <f t="shared" si="31"/>
        <v>0</v>
      </c>
    </row>
    <row r="58" spans="6:58" x14ac:dyDescent="0.25">
      <c r="G58" s="16" t="s">
        <v>71</v>
      </c>
      <c r="H58" s="10"/>
      <c r="I58" s="10"/>
      <c r="J58" s="10">
        <v>1</v>
      </c>
      <c r="K58" s="10"/>
      <c r="L58" s="10"/>
      <c r="M58" s="10"/>
      <c r="N58" s="10"/>
      <c r="O58" s="10"/>
      <c r="P58" s="10"/>
      <c r="Q58" s="10"/>
      <c r="R58" s="10"/>
      <c r="S58" s="35">
        <f t="shared" si="9"/>
        <v>1</v>
      </c>
      <c r="T58" s="36">
        <f t="shared" si="10"/>
        <v>1.0413926851582251</v>
      </c>
      <c r="U58" s="12">
        <f t="shared" si="11"/>
        <v>0</v>
      </c>
      <c r="V58" s="12">
        <f t="shared" si="12"/>
        <v>0</v>
      </c>
      <c r="W58" s="12">
        <f t="shared" si="13"/>
        <v>1.0413926851582251</v>
      </c>
      <c r="X58" s="12">
        <f t="shared" si="14"/>
        <v>0</v>
      </c>
      <c r="Y58" s="12">
        <f t="shared" si="15"/>
        <v>0</v>
      </c>
      <c r="Z58" s="12">
        <f t="shared" si="16"/>
        <v>0</v>
      </c>
      <c r="AA58" s="12">
        <f t="shared" si="17"/>
        <v>0</v>
      </c>
      <c r="AB58" s="12">
        <f t="shared" si="18"/>
        <v>0</v>
      </c>
      <c r="AC58" s="12">
        <f t="shared" si="19"/>
        <v>0</v>
      </c>
      <c r="AD58" s="12">
        <f t="shared" si="20"/>
        <v>0</v>
      </c>
      <c r="AE58" s="12">
        <f t="shared" si="21"/>
        <v>0</v>
      </c>
      <c r="AF58">
        <f t="shared" si="22"/>
        <v>9.0909090909090912E-2</v>
      </c>
      <c r="AW58" s="20"/>
      <c r="AX58" s="14">
        <f t="shared" si="23"/>
        <v>0</v>
      </c>
      <c r="AY58" s="14">
        <f t="shared" si="24"/>
        <v>0</v>
      </c>
      <c r="AZ58" s="14">
        <f t="shared" si="25"/>
        <v>0</v>
      </c>
      <c r="BA58" s="14">
        <f t="shared" si="26"/>
        <v>0</v>
      </c>
      <c r="BB58" s="21">
        <f t="shared" si="27"/>
        <v>0</v>
      </c>
      <c r="BC58" s="14">
        <f t="shared" si="28"/>
        <v>0</v>
      </c>
      <c r="BD58" s="14">
        <f t="shared" si="29"/>
        <v>1.0844987247010582</v>
      </c>
      <c r="BE58" s="14">
        <f t="shared" si="30"/>
        <v>0</v>
      </c>
      <c r="BF58" s="14">
        <f t="shared" si="31"/>
        <v>0</v>
      </c>
    </row>
    <row r="59" spans="6:58" x14ac:dyDescent="0.25">
      <c r="G59" s="16" t="s">
        <v>72</v>
      </c>
      <c r="H59" s="10"/>
      <c r="I59" s="10"/>
      <c r="J59" s="10">
        <v>2</v>
      </c>
      <c r="K59" s="10"/>
      <c r="L59" s="10"/>
      <c r="M59" s="10"/>
      <c r="N59" s="10"/>
      <c r="O59" s="10"/>
      <c r="P59" s="10"/>
      <c r="Q59" s="10"/>
      <c r="R59" s="10"/>
      <c r="S59" s="35">
        <f t="shared" si="9"/>
        <v>1</v>
      </c>
      <c r="T59" s="36">
        <f t="shared" si="10"/>
        <v>1.0413926851582251</v>
      </c>
      <c r="U59" s="12">
        <f t="shared" si="11"/>
        <v>0</v>
      </c>
      <c r="V59" s="12">
        <f t="shared" si="12"/>
        <v>0</v>
      </c>
      <c r="W59" s="12">
        <f t="shared" si="13"/>
        <v>2.0827853703164503</v>
      </c>
      <c r="X59" s="12">
        <f t="shared" si="14"/>
        <v>0</v>
      </c>
      <c r="Y59" s="12">
        <f t="shared" si="15"/>
        <v>0</v>
      </c>
      <c r="Z59" s="12">
        <f t="shared" si="16"/>
        <v>0</v>
      </c>
      <c r="AA59" s="12">
        <f t="shared" si="17"/>
        <v>0</v>
      </c>
      <c r="AB59" s="12">
        <f t="shared" si="18"/>
        <v>0</v>
      </c>
      <c r="AC59" s="12">
        <f t="shared" si="19"/>
        <v>0</v>
      </c>
      <c r="AD59" s="12">
        <f t="shared" si="20"/>
        <v>0</v>
      </c>
      <c r="AE59" s="12">
        <f t="shared" si="21"/>
        <v>0</v>
      </c>
      <c r="AF59">
        <f t="shared" si="22"/>
        <v>9.0909090909090912E-2</v>
      </c>
      <c r="AW59" s="20"/>
      <c r="AX59" s="14">
        <f t="shared" si="23"/>
        <v>0</v>
      </c>
      <c r="AY59" s="14">
        <f t="shared" si="24"/>
        <v>0</v>
      </c>
      <c r="AZ59" s="14">
        <f t="shared" si="25"/>
        <v>0</v>
      </c>
      <c r="BA59" s="14">
        <f t="shared" si="26"/>
        <v>0</v>
      </c>
      <c r="BB59" s="21">
        <f t="shared" si="27"/>
        <v>0</v>
      </c>
      <c r="BC59" s="14">
        <f t="shared" si="28"/>
        <v>0</v>
      </c>
      <c r="BD59" s="14">
        <f t="shared" si="29"/>
        <v>4.3379948988042329</v>
      </c>
      <c r="BE59" s="14">
        <f t="shared" si="30"/>
        <v>0</v>
      </c>
      <c r="BF59" s="14">
        <f t="shared" si="31"/>
        <v>0</v>
      </c>
    </row>
    <row r="60" spans="6:58" x14ac:dyDescent="0.25">
      <c r="G60" s="16" t="s">
        <v>73</v>
      </c>
      <c r="H60" s="10"/>
      <c r="I60" s="10"/>
      <c r="J60" s="10">
        <v>2</v>
      </c>
      <c r="K60" s="10"/>
      <c r="L60" s="10"/>
      <c r="M60" s="10"/>
      <c r="N60" s="10"/>
      <c r="O60" s="10"/>
      <c r="P60" s="10"/>
      <c r="Q60" s="10"/>
      <c r="R60" s="10"/>
      <c r="S60" s="35">
        <f t="shared" si="9"/>
        <v>1</v>
      </c>
      <c r="T60" s="36">
        <f t="shared" si="10"/>
        <v>1.0413926851582251</v>
      </c>
      <c r="U60" s="12">
        <f t="shared" si="11"/>
        <v>0</v>
      </c>
      <c r="V60" s="12">
        <f t="shared" si="12"/>
        <v>0</v>
      </c>
      <c r="W60" s="12">
        <f t="shared" si="13"/>
        <v>2.0827853703164503</v>
      </c>
      <c r="X60" s="12">
        <f t="shared" si="14"/>
        <v>0</v>
      </c>
      <c r="Y60" s="12">
        <f t="shared" si="15"/>
        <v>0</v>
      </c>
      <c r="Z60" s="12">
        <f t="shared" si="16"/>
        <v>0</v>
      </c>
      <c r="AA60" s="12">
        <f t="shared" si="17"/>
        <v>0</v>
      </c>
      <c r="AB60" s="12">
        <f t="shared" si="18"/>
        <v>0</v>
      </c>
      <c r="AC60" s="12">
        <f t="shared" si="19"/>
        <v>0</v>
      </c>
      <c r="AD60" s="12">
        <f t="shared" si="20"/>
        <v>0</v>
      </c>
      <c r="AE60" s="12">
        <f t="shared" si="21"/>
        <v>0</v>
      </c>
      <c r="AF60">
        <f t="shared" si="22"/>
        <v>9.0909090909090912E-2</v>
      </c>
      <c r="AW60" s="20"/>
      <c r="AX60" s="14">
        <f t="shared" si="23"/>
        <v>0</v>
      </c>
      <c r="AY60" s="14">
        <f t="shared" si="24"/>
        <v>0</v>
      </c>
      <c r="AZ60" s="14">
        <f t="shared" si="25"/>
        <v>0</v>
      </c>
      <c r="BA60" s="14">
        <f t="shared" si="26"/>
        <v>0</v>
      </c>
      <c r="BB60" s="21">
        <f t="shared" si="27"/>
        <v>0</v>
      </c>
      <c r="BC60" s="14">
        <f t="shared" si="28"/>
        <v>0</v>
      </c>
      <c r="BD60" s="14">
        <f t="shared" si="29"/>
        <v>4.3379948988042329</v>
      </c>
      <c r="BE60" s="14">
        <f t="shared" si="30"/>
        <v>0</v>
      </c>
      <c r="BF60" s="14">
        <f t="shared" si="31"/>
        <v>0</v>
      </c>
    </row>
    <row r="61" spans="6:58" x14ac:dyDescent="0.25">
      <c r="G61" s="16" t="s">
        <v>74</v>
      </c>
      <c r="H61" s="10"/>
      <c r="I61" s="10"/>
      <c r="J61" s="10">
        <v>1</v>
      </c>
      <c r="K61" s="10"/>
      <c r="L61" s="10"/>
      <c r="M61" s="10"/>
      <c r="N61" s="10"/>
      <c r="O61" s="10"/>
      <c r="P61" s="10"/>
      <c r="Q61" s="10"/>
      <c r="R61" s="10"/>
      <c r="S61" s="35">
        <f t="shared" si="9"/>
        <v>1</v>
      </c>
      <c r="T61" s="36">
        <f t="shared" si="10"/>
        <v>1.0413926851582251</v>
      </c>
      <c r="U61" s="12">
        <f t="shared" si="11"/>
        <v>0</v>
      </c>
      <c r="V61" s="12">
        <f t="shared" si="12"/>
        <v>0</v>
      </c>
      <c r="W61" s="12">
        <f t="shared" si="13"/>
        <v>1.0413926851582251</v>
      </c>
      <c r="X61" s="12">
        <f t="shared" si="14"/>
        <v>0</v>
      </c>
      <c r="Y61" s="12">
        <f t="shared" si="15"/>
        <v>0</v>
      </c>
      <c r="Z61" s="12">
        <f t="shared" si="16"/>
        <v>0</v>
      </c>
      <c r="AA61" s="12">
        <f t="shared" si="17"/>
        <v>0</v>
      </c>
      <c r="AB61" s="12">
        <f t="shared" si="18"/>
        <v>0</v>
      </c>
      <c r="AC61" s="12">
        <f t="shared" si="19"/>
        <v>0</v>
      </c>
      <c r="AD61" s="12">
        <f t="shared" si="20"/>
        <v>0</v>
      </c>
      <c r="AE61" s="12">
        <f t="shared" si="21"/>
        <v>0</v>
      </c>
      <c r="AF61">
        <f t="shared" si="22"/>
        <v>9.0909090909090912E-2</v>
      </c>
      <c r="AW61" s="20"/>
      <c r="AX61" s="14">
        <f t="shared" si="23"/>
        <v>0</v>
      </c>
      <c r="AY61" s="14">
        <f t="shared" si="24"/>
        <v>0</v>
      </c>
      <c r="AZ61" s="14">
        <f t="shared" si="25"/>
        <v>0</v>
      </c>
      <c r="BA61" s="14">
        <f t="shared" si="26"/>
        <v>0</v>
      </c>
      <c r="BB61" s="21">
        <f t="shared" si="27"/>
        <v>0</v>
      </c>
      <c r="BC61" s="14">
        <f t="shared" si="28"/>
        <v>0</v>
      </c>
      <c r="BD61" s="14">
        <f t="shared" si="29"/>
        <v>1.0844987247010582</v>
      </c>
      <c r="BE61" s="14">
        <f t="shared" si="30"/>
        <v>0</v>
      </c>
      <c r="BF61" s="14">
        <f t="shared" si="31"/>
        <v>0</v>
      </c>
    </row>
    <row r="62" spans="6:58" x14ac:dyDescent="0.25">
      <c r="G62" s="16" t="s">
        <v>75</v>
      </c>
      <c r="H62" s="10"/>
      <c r="I62" s="10"/>
      <c r="J62" s="10">
        <v>1</v>
      </c>
      <c r="K62" s="10"/>
      <c r="L62" s="10"/>
      <c r="M62" s="10"/>
      <c r="N62" s="10"/>
      <c r="O62" s="10"/>
      <c r="P62" s="10"/>
      <c r="Q62" s="10"/>
      <c r="R62" s="10"/>
      <c r="S62" s="35">
        <f t="shared" si="9"/>
        <v>1</v>
      </c>
      <c r="T62" s="36">
        <f t="shared" si="10"/>
        <v>1.0413926851582251</v>
      </c>
      <c r="U62" s="12">
        <f t="shared" si="11"/>
        <v>0</v>
      </c>
      <c r="V62" s="12">
        <f t="shared" si="12"/>
        <v>0</v>
      </c>
      <c r="W62" s="12">
        <f t="shared" si="13"/>
        <v>1.0413926851582251</v>
      </c>
      <c r="X62" s="12">
        <f t="shared" si="14"/>
        <v>0</v>
      </c>
      <c r="Y62" s="12">
        <f t="shared" si="15"/>
        <v>0</v>
      </c>
      <c r="Z62" s="12">
        <f t="shared" si="16"/>
        <v>0</v>
      </c>
      <c r="AA62" s="12">
        <f t="shared" si="17"/>
        <v>0</v>
      </c>
      <c r="AB62" s="12">
        <f t="shared" si="18"/>
        <v>0</v>
      </c>
      <c r="AC62" s="12">
        <f t="shared" si="19"/>
        <v>0</v>
      </c>
      <c r="AD62" s="12">
        <f t="shared" si="20"/>
        <v>0</v>
      </c>
      <c r="AE62" s="12">
        <f t="shared" si="21"/>
        <v>0</v>
      </c>
      <c r="AF62">
        <f t="shared" si="22"/>
        <v>9.0909090909090912E-2</v>
      </c>
      <c r="AW62" s="20"/>
      <c r="AX62" s="14">
        <f t="shared" si="23"/>
        <v>0</v>
      </c>
      <c r="AY62" s="14">
        <f t="shared" si="24"/>
        <v>0</v>
      </c>
      <c r="AZ62" s="14">
        <f t="shared" si="25"/>
        <v>0</v>
      </c>
      <c r="BA62" s="14">
        <f t="shared" si="26"/>
        <v>0</v>
      </c>
      <c r="BB62" s="21">
        <f t="shared" si="27"/>
        <v>0</v>
      </c>
      <c r="BC62" s="14">
        <f t="shared" si="28"/>
        <v>0</v>
      </c>
      <c r="BD62" s="14">
        <f t="shared" si="29"/>
        <v>1.0844987247010582</v>
      </c>
      <c r="BE62" s="14">
        <f t="shared" si="30"/>
        <v>0</v>
      </c>
      <c r="BF62" s="14">
        <f t="shared" si="31"/>
        <v>0</v>
      </c>
    </row>
    <row r="63" spans="6:58" x14ac:dyDescent="0.25">
      <c r="G63" s="16" t="s">
        <v>76</v>
      </c>
      <c r="H63" s="10"/>
      <c r="I63" s="10"/>
      <c r="J63" s="10">
        <v>1</v>
      </c>
      <c r="K63" s="10"/>
      <c r="L63" s="10"/>
      <c r="M63" s="10"/>
      <c r="N63" s="10"/>
      <c r="O63" s="10"/>
      <c r="P63" s="10"/>
      <c r="Q63" s="10"/>
      <c r="R63" s="10"/>
      <c r="S63" s="35">
        <f t="shared" si="9"/>
        <v>1</v>
      </c>
      <c r="T63" s="36">
        <f t="shared" si="10"/>
        <v>1.0413926851582251</v>
      </c>
      <c r="U63" s="12">
        <f t="shared" si="11"/>
        <v>0</v>
      </c>
      <c r="V63" s="12">
        <f t="shared" si="12"/>
        <v>0</v>
      </c>
      <c r="W63" s="12">
        <f t="shared" si="13"/>
        <v>1.0413926851582251</v>
      </c>
      <c r="X63" s="12">
        <f t="shared" si="14"/>
        <v>0</v>
      </c>
      <c r="Y63" s="12">
        <f t="shared" si="15"/>
        <v>0</v>
      </c>
      <c r="Z63" s="12">
        <f t="shared" si="16"/>
        <v>0</v>
      </c>
      <c r="AA63" s="12">
        <f t="shared" si="17"/>
        <v>0</v>
      </c>
      <c r="AB63" s="12">
        <f t="shared" si="18"/>
        <v>0</v>
      </c>
      <c r="AC63" s="12">
        <f t="shared" si="19"/>
        <v>0</v>
      </c>
      <c r="AD63" s="12">
        <f t="shared" si="20"/>
        <v>0</v>
      </c>
      <c r="AE63" s="12">
        <f t="shared" si="21"/>
        <v>0</v>
      </c>
      <c r="AF63">
        <f t="shared" si="22"/>
        <v>9.0909090909090912E-2</v>
      </c>
      <c r="AW63" s="20"/>
      <c r="AX63" s="14">
        <f t="shared" si="23"/>
        <v>0</v>
      </c>
      <c r="AY63" s="14">
        <f t="shared" si="24"/>
        <v>0</v>
      </c>
      <c r="AZ63" s="14">
        <f t="shared" si="25"/>
        <v>0</v>
      </c>
      <c r="BA63" s="14">
        <f t="shared" si="26"/>
        <v>0</v>
      </c>
      <c r="BB63" s="21">
        <f t="shared" si="27"/>
        <v>0</v>
      </c>
      <c r="BC63" s="14">
        <f t="shared" si="28"/>
        <v>0</v>
      </c>
      <c r="BD63" s="14">
        <f t="shared" si="29"/>
        <v>1.0844987247010582</v>
      </c>
      <c r="BE63" s="14">
        <f t="shared" si="30"/>
        <v>0</v>
      </c>
      <c r="BF63" s="14">
        <f t="shared" si="31"/>
        <v>0</v>
      </c>
    </row>
    <row r="64" spans="6:58" x14ac:dyDescent="0.25">
      <c r="G64" s="16" t="s">
        <v>77</v>
      </c>
      <c r="H64" s="10"/>
      <c r="I64" s="10"/>
      <c r="J64" s="10">
        <v>1</v>
      </c>
      <c r="K64" s="10"/>
      <c r="L64" s="10"/>
      <c r="M64" s="10"/>
      <c r="N64" s="10"/>
      <c r="O64" s="10"/>
      <c r="P64" s="10"/>
      <c r="Q64" s="10"/>
      <c r="R64" s="10"/>
      <c r="S64" s="35">
        <f t="shared" si="9"/>
        <v>1</v>
      </c>
      <c r="T64" s="36">
        <f t="shared" si="10"/>
        <v>1.0413926851582251</v>
      </c>
      <c r="U64" s="12">
        <f t="shared" si="11"/>
        <v>0</v>
      </c>
      <c r="V64" s="12">
        <f t="shared" si="12"/>
        <v>0</v>
      </c>
      <c r="W64" s="12">
        <f t="shared" si="13"/>
        <v>1.0413926851582251</v>
      </c>
      <c r="X64" s="12">
        <f t="shared" si="14"/>
        <v>0</v>
      </c>
      <c r="Y64" s="12">
        <f t="shared" si="15"/>
        <v>0</v>
      </c>
      <c r="Z64" s="12">
        <f t="shared" si="16"/>
        <v>0</v>
      </c>
      <c r="AA64" s="12">
        <f t="shared" si="17"/>
        <v>0</v>
      </c>
      <c r="AB64" s="12">
        <f t="shared" si="18"/>
        <v>0</v>
      </c>
      <c r="AC64" s="12">
        <f t="shared" si="19"/>
        <v>0</v>
      </c>
      <c r="AD64" s="12">
        <f t="shared" si="20"/>
        <v>0</v>
      </c>
      <c r="AE64" s="12">
        <f t="shared" si="21"/>
        <v>0</v>
      </c>
      <c r="AF64">
        <f t="shared" si="22"/>
        <v>9.0909090909090912E-2</v>
      </c>
      <c r="AW64" s="20"/>
      <c r="AX64" s="14">
        <f t="shared" si="23"/>
        <v>0</v>
      </c>
      <c r="AY64" s="14">
        <f t="shared" si="24"/>
        <v>0</v>
      </c>
      <c r="AZ64" s="14">
        <f t="shared" si="25"/>
        <v>0</v>
      </c>
      <c r="BA64" s="14">
        <f t="shared" si="26"/>
        <v>0</v>
      </c>
      <c r="BB64" s="21">
        <f t="shared" si="27"/>
        <v>0</v>
      </c>
      <c r="BC64" s="14">
        <f t="shared" si="28"/>
        <v>0</v>
      </c>
      <c r="BD64" s="14">
        <f t="shared" si="29"/>
        <v>1.0844987247010582</v>
      </c>
      <c r="BE64" s="14">
        <f t="shared" si="30"/>
        <v>0</v>
      </c>
      <c r="BF64" s="14">
        <f t="shared" si="31"/>
        <v>0</v>
      </c>
    </row>
    <row r="65" spans="6:58" x14ac:dyDescent="0.25">
      <c r="G65" s="16" t="s">
        <v>78</v>
      </c>
      <c r="H65" s="10"/>
      <c r="I65" s="10"/>
      <c r="J65" s="10">
        <v>1</v>
      </c>
      <c r="K65" s="10"/>
      <c r="L65" s="10"/>
      <c r="M65" s="10"/>
      <c r="N65" s="10"/>
      <c r="O65" s="10"/>
      <c r="P65" s="10"/>
      <c r="Q65" s="10"/>
      <c r="R65" s="10"/>
      <c r="S65" s="35">
        <f t="shared" si="9"/>
        <v>1</v>
      </c>
      <c r="T65" s="36">
        <f t="shared" si="10"/>
        <v>1.0413926851582251</v>
      </c>
      <c r="U65" s="12">
        <f t="shared" si="11"/>
        <v>0</v>
      </c>
      <c r="V65" s="12">
        <f t="shared" si="12"/>
        <v>0</v>
      </c>
      <c r="W65" s="12">
        <f t="shared" si="13"/>
        <v>1.0413926851582251</v>
      </c>
      <c r="X65" s="12">
        <f t="shared" si="14"/>
        <v>0</v>
      </c>
      <c r="Y65" s="12">
        <f t="shared" si="15"/>
        <v>0</v>
      </c>
      <c r="Z65" s="12">
        <f t="shared" si="16"/>
        <v>0</v>
      </c>
      <c r="AA65" s="12">
        <f t="shared" si="17"/>
        <v>0</v>
      </c>
      <c r="AB65" s="12">
        <f t="shared" si="18"/>
        <v>0</v>
      </c>
      <c r="AC65" s="12">
        <f t="shared" si="19"/>
        <v>0</v>
      </c>
      <c r="AD65" s="12">
        <f t="shared" si="20"/>
        <v>0</v>
      </c>
      <c r="AE65" s="12">
        <f t="shared" si="21"/>
        <v>0</v>
      </c>
      <c r="AF65">
        <f t="shared" si="22"/>
        <v>9.0909090909090912E-2</v>
      </c>
      <c r="AW65" s="20"/>
      <c r="AX65" s="14">
        <f t="shared" si="23"/>
        <v>0</v>
      </c>
      <c r="AY65" s="14">
        <f t="shared" si="24"/>
        <v>0</v>
      </c>
      <c r="AZ65" s="14">
        <f t="shared" si="25"/>
        <v>0</v>
      </c>
      <c r="BA65" s="14">
        <f t="shared" si="26"/>
        <v>0</v>
      </c>
      <c r="BB65" s="21">
        <f t="shared" si="27"/>
        <v>0</v>
      </c>
      <c r="BC65" s="14">
        <f t="shared" si="28"/>
        <v>0</v>
      </c>
      <c r="BD65" s="14">
        <f t="shared" si="29"/>
        <v>1.0844987247010582</v>
      </c>
      <c r="BE65" s="14">
        <f t="shared" si="30"/>
        <v>0</v>
      </c>
      <c r="BF65" s="14">
        <f t="shared" si="31"/>
        <v>0</v>
      </c>
    </row>
    <row r="66" spans="6:58" x14ac:dyDescent="0.25">
      <c r="G66" s="16" t="s">
        <v>79</v>
      </c>
      <c r="H66" s="10"/>
      <c r="I66" s="10"/>
      <c r="J66" s="10">
        <v>1</v>
      </c>
      <c r="K66" s="10"/>
      <c r="L66" s="10"/>
      <c r="M66" s="10"/>
      <c r="N66" s="10"/>
      <c r="O66" s="10"/>
      <c r="P66" s="10"/>
      <c r="Q66" s="10"/>
      <c r="R66" s="10"/>
      <c r="S66" s="35">
        <f t="shared" si="9"/>
        <v>1</v>
      </c>
      <c r="T66" s="36">
        <f t="shared" si="10"/>
        <v>1.0413926851582251</v>
      </c>
      <c r="U66" s="12">
        <f t="shared" si="11"/>
        <v>0</v>
      </c>
      <c r="V66" s="12">
        <f t="shared" si="12"/>
        <v>0</v>
      </c>
      <c r="W66" s="12">
        <f t="shared" si="13"/>
        <v>1.0413926851582251</v>
      </c>
      <c r="X66" s="12">
        <f t="shared" si="14"/>
        <v>0</v>
      </c>
      <c r="Y66" s="12">
        <f t="shared" si="15"/>
        <v>0</v>
      </c>
      <c r="Z66" s="12">
        <f t="shared" si="16"/>
        <v>0</v>
      </c>
      <c r="AA66" s="12">
        <f t="shared" si="17"/>
        <v>0</v>
      </c>
      <c r="AB66" s="12">
        <f t="shared" si="18"/>
        <v>0</v>
      </c>
      <c r="AC66" s="12">
        <f t="shared" si="19"/>
        <v>0</v>
      </c>
      <c r="AD66" s="12">
        <f t="shared" si="20"/>
        <v>0</v>
      </c>
      <c r="AE66" s="12">
        <f t="shared" si="21"/>
        <v>0</v>
      </c>
      <c r="AF66">
        <f t="shared" si="22"/>
        <v>9.0909090909090912E-2</v>
      </c>
      <c r="AW66" s="20"/>
      <c r="AX66" s="14">
        <f t="shared" si="23"/>
        <v>0</v>
      </c>
      <c r="AY66" s="14">
        <f t="shared" si="24"/>
        <v>0</v>
      </c>
      <c r="AZ66" s="14">
        <f t="shared" si="25"/>
        <v>0</v>
      </c>
      <c r="BA66" s="14">
        <f t="shared" si="26"/>
        <v>0</v>
      </c>
      <c r="BB66" s="21">
        <f t="shared" si="27"/>
        <v>0</v>
      </c>
      <c r="BC66" s="14">
        <f t="shared" si="28"/>
        <v>0</v>
      </c>
      <c r="BD66" s="14">
        <f t="shared" si="29"/>
        <v>1.0844987247010582</v>
      </c>
      <c r="BE66" s="14">
        <f t="shared" si="30"/>
        <v>0</v>
      </c>
      <c r="BF66" s="14">
        <f t="shared" si="31"/>
        <v>0</v>
      </c>
    </row>
    <row r="67" spans="6:58" x14ac:dyDescent="0.25">
      <c r="G67" s="16" t="s">
        <v>80</v>
      </c>
      <c r="H67" s="10"/>
      <c r="I67" s="10"/>
      <c r="J67" s="10">
        <v>1</v>
      </c>
      <c r="K67" s="10"/>
      <c r="L67" s="10"/>
      <c r="M67" s="10"/>
      <c r="N67" s="10"/>
      <c r="O67" s="10"/>
      <c r="P67" s="10"/>
      <c r="Q67" s="10"/>
      <c r="R67" s="10"/>
      <c r="S67" s="35">
        <f t="shared" si="9"/>
        <v>1</v>
      </c>
      <c r="T67" s="36">
        <f t="shared" si="10"/>
        <v>1.0413926851582251</v>
      </c>
      <c r="U67" s="12">
        <f t="shared" si="11"/>
        <v>0</v>
      </c>
      <c r="V67" s="12">
        <f t="shared" si="12"/>
        <v>0</v>
      </c>
      <c r="W67" s="12">
        <f t="shared" si="13"/>
        <v>1.0413926851582251</v>
      </c>
      <c r="X67" s="12">
        <f t="shared" si="14"/>
        <v>0</v>
      </c>
      <c r="Y67" s="12">
        <f t="shared" si="15"/>
        <v>0</v>
      </c>
      <c r="Z67" s="12">
        <f t="shared" si="16"/>
        <v>0</v>
      </c>
      <c r="AA67" s="12">
        <f t="shared" si="17"/>
        <v>0</v>
      </c>
      <c r="AB67" s="12">
        <f t="shared" si="18"/>
        <v>0</v>
      </c>
      <c r="AC67" s="12">
        <f t="shared" si="19"/>
        <v>0</v>
      </c>
      <c r="AD67" s="12">
        <f t="shared" si="20"/>
        <v>0</v>
      </c>
      <c r="AE67" s="12">
        <f t="shared" si="21"/>
        <v>0</v>
      </c>
      <c r="AF67">
        <f t="shared" si="22"/>
        <v>9.0909090909090912E-2</v>
      </c>
      <c r="AW67" s="20"/>
      <c r="AX67" s="14">
        <f t="shared" si="23"/>
        <v>0</v>
      </c>
      <c r="AY67" s="14">
        <f t="shared" si="24"/>
        <v>0</v>
      </c>
      <c r="AZ67" s="14">
        <f t="shared" si="25"/>
        <v>0</v>
      </c>
      <c r="BA67" s="14">
        <f t="shared" si="26"/>
        <v>0</v>
      </c>
      <c r="BB67" s="21">
        <f t="shared" si="27"/>
        <v>0</v>
      </c>
      <c r="BC67" s="14">
        <f t="shared" si="28"/>
        <v>0</v>
      </c>
      <c r="BD67" s="14">
        <f t="shared" si="29"/>
        <v>1.0844987247010582</v>
      </c>
      <c r="BE67" s="14">
        <f t="shared" si="30"/>
        <v>0</v>
      </c>
      <c r="BF67" s="14">
        <f t="shared" si="31"/>
        <v>0</v>
      </c>
    </row>
    <row r="68" spans="6:58" x14ac:dyDescent="0.25">
      <c r="G68" s="16">
        <v>2015</v>
      </c>
      <c r="H68" s="10"/>
      <c r="I68" s="10"/>
      <c r="J68" s="10">
        <v>1</v>
      </c>
      <c r="K68" s="10"/>
      <c r="L68" s="10"/>
      <c r="M68" s="10"/>
      <c r="N68" s="10"/>
      <c r="O68" s="10"/>
      <c r="P68" s="10"/>
      <c r="Q68" s="10"/>
      <c r="R68" s="10"/>
      <c r="S68" s="35">
        <f t="shared" si="9"/>
        <v>1</v>
      </c>
      <c r="T68" s="36">
        <f t="shared" si="10"/>
        <v>1.0413926851582251</v>
      </c>
      <c r="U68" s="12">
        <f t="shared" si="11"/>
        <v>0</v>
      </c>
      <c r="V68" s="12">
        <f t="shared" si="12"/>
        <v>0</v>
      </c>
      <c r="W68" s="12">
        <f t="shared" si="13"/>
        <v>1.0413926851582251</v>
      </c>
      <c r="X68" s="12">
        <f t="shared" si="14"/>
        <v>0</v>
      </c>
      <c r="Y68" s="12">
        <f t="shared" si="15"/>
        <v>0</v>
      </c>
      <c r="Z68" s="12">
        <f t="shared" si="16"/>
        <v>0</v>
      </c>
      <c r="AA68" s="12">
        <f t="shared" si="17"/>
        <v>0</v>
      </c>
      <c r="AB68" s="12">
        <f t="shared" si="18"/>
        <v>0</v>
      </c>
      <c r="AC68" s="12">
        <f t="shared" si="19"/>
        <v>0</v>
      </c>
      <c r="AD68" s="12">
        <f t="shared" si="20"/>
        <v>0</v>
      </c>
      <c r="AE68" s="12">
        <f t="shared" si="21"/>
        <v>0</v>
      </c>
      <c r="AF68">
        <f t="shared" si="22"/>
        <v>9.0909090909090912E-2</v>
      </c>
      <c r="AW68" s="20"/>
      <c r="AX68" s="14">
        <f t="shared" si="23"/>
        <v>0</v>
      </c>
      <c r="AY68" s="14">
        <f t="shared" si="24"/>
        <v>0</v>
      </c>
      <c r="AZ68" s="14">
        <f t="shared" si="25"/>
        <v>0</v>
      </c>
      <c r="BA68" s="14">
        <f t="shared" si="26"/>
        <v>0</v>
      </c>
      <c r="BB68" s="21">
        <f t="shared" si="27"/>
        <v>0</v>
      </c>
      <c r="BC68" s="14">
        <f t="shared" si="28"/>
        <v>0</v>
      </c>
      <c r="BD68" s="14">
        <f t="shared" si="29"/>
        <v>1.0844987247010582</v>
      </c>
      <c r="BE68" s="14">
        <f t="shared" si="30"/>
        <v>0</v>
      </c>
      <c r="BF68" s="14">
        <f t="shared" si="31"/>
        <v>0</v>
      </c>
    </row>
    <row r="69" spans="6:58" x14ac:dyDescent="0.25">
      <c r="G69" s="16" t="s">
        <v>81</v>
      </c>
      <c r="H69" s="10"/>
      <c r="I69" s="10"/>
      <c r="J69" s="10">
        <v>1</v>
      </c>
      <c r="K69" s="10"/>
      <c r="L69" s="10"/>
      <c r="M69" s="10"/>
      <c r="N69" s="10"/>
      <c r="O69" s="10"/>
      <c r="P69" s="10"/>
      <c r="Q69" s="10"/>
      <c r="R69" s="10"/>
      <c r="S69" s="35">
        <f t="shared" si="9"/>
        <v>1</v>
      </c>
      <c r="T69" s="36">
        <f t="shared" si="10"/>
        <v>1.0413926851582251</v>
      </c>
      <c r="U69" s="12">
        <f t="shared" si="11"/>
        <v>0</v>
      </c>
      <c r="V69" s="12">
        <f t="shared" si="12"/>
        <v>0</v>
      </c>
      <c r="W69" s="12">
        <f t="shared" si="13"/>
        <v>1.0413926851582251</v>
      </c>
      <c r="X69" s="12">
        <f t="shared" si="14"/>
        <v>0</v>
      </c>
      <c r="Y69" s="12">
        <f t="shared" si="15"/>
        <v>0</v>
      </c>
      <c r="Z69" s="12">
        <f t="shared" si="16"/>
        <v>0</v>
      </c>
      <c r="AA69" s="12">
        <f t="shared" si="17"/>
        <v>0</v>
      </c>
      <c r="AB69" s="12">
        <f t="shared" si="18"/>
        <v>0</v>
      </c>
      <c r="AC69" s="12">
        <f t="shared" si="19"/>
        <v>0</v>
      </c>
      <c r="AD69" s="12">
        <f t="shared" si="20"/>
        <v>0</v>
      </c>
      <c r="AE69" s="12">
        <f t="shared" si="21"/>
        <v>0</v>
      </c>
      <c r="AF69">
        <f t="shared" si="22"/>
        <v>9.0909090909090912E-2</v>
      </c>
      <c r="AW69" s="20"/>
      <c r="AX69" s="14">
        <f t="shared" si="23"/>
        <v>0</v>
      </c>
      <c r="AY69" s="14">
        <f t="shared" si="24"/>
        <v>0</v>
      </c>
      <c r="AZ69" s="14">
        <f t="shared" si="25"/>
        <v>0</v>
      </c>
      <c r="BA69" s="14">
        <f t="shared" si="26"/>
        <v>0</v>
      </c>
      <c r="BB69" s="21">
        <f t="shared" si="27"/>
        <v>0</v>
      </c>
      <c r="BC69" s="14">
        <f t="shared" si="28"/>
        <v>0</v>
      </c>
      <c r="BD69" s="14">
        <f t="shared" si="29"/>
        <v>1.0844987247010582</v>
      </c>
      <c r="BE69" s="14">
        <f t="shared" si="30"/>
        <v>0</v>
      </c>
      <c r="BF69" s="14">
        <f t="shared" si="31"/>
        <v>0</v>
      </c>
    </row>
    <row r="70" spans="6:58" x14ac:dyDescent="0.25">
      <c r="G70" s="16" t="s">
        <v>82</v>
      </c>
      <c r="H70" s="10"/>
      <c r="I70" s="10"/>
      <c r="J70" s="10">
        <v>1</v>
      </c>
      <c r="K70" s="10"/>
      <c r="L70" s="10"/>
      <c r="M70" s="10"/>
      <c r="N70" s="10"/>
      <c r="O70" s="10"/>
      <c r="P70" s="10"/>
      <c r="Q70" s="10"/>
      <c r="R70" s="10"/>
      <c r="S70" s="35">
        <f t="shared" si="9"/>
        <v>1</v>
      </c>
      <c r="T70" s="36">
        <f t="shared" si="10"/>
        <v>1.0413926851582251</v>
      </c>
      <c r="U70" s="12">
        <f t="shared" si="11"/>
        <v>0</v>
      </c>
      <c r="V70" s="12">
        <f t="shared" si="12"/>
        <v>0</v>
      </c>
      <c r="W70" s="12">
        <f t="shared" si="13"/>
        <v>1.0413926851582251</v>
      </c>
      <c r="X70" s="12">
        <f t="shared" si="14"/>
        <v>0</v>
      </c>
      <c r="Y70" s="12">
        <f t="shared" si="15"/>
        <v>0</v>
      </c>
      <c r="Z70" s="12">
        <f t="shared" si="16"/>
        <v>0</v>
      </c>
      <c r="AA70" s="12">
        <f t="shared" si="17"/>
        <v>0</v>
      </c>
      <c r="AB70" s="12">
        <f t="shared" si="18"/>
        <v>0</v>
      </c>
      <c r="AC70" s="12">
        <f t="shared" si="19"/>
        <v>0</v>
      </c>
      <c r="AD70" s="12">
        <f t="shared" si="20"/>
        <v>0</v>
      </c>
      <c r="AE70" s="12">
        <f t="shared" si="21"/>
        <v>0</v>
      </c>
      <c r="AF70">
        <f t="shared" si="22"/>
        <v>9.0909090909090912E-2</v>
      </c>
      <c r="AW70" s="20"/>
      <c r="AX70" s="14">
        <f t="shared" si="23"/>
        <v>0</v>
      </c>
      <c r="AY70" s="14">
        <f t="shared" si="24"/>
        <v>0</v>
      </c>
      <c r="AZ70" s="14">
        <f t="shared" si="25"/>
        <v>0</v>
      </c>
      <c r="BA70" s="14">
        <f t="shared" si="26"/>
        <v>0</v>
      </c>
      <c r="BB70" s="21">
        <f t="shared" si="27"/>
        <v>0</v>
      </c>
      <c r="BC70" s="14">
        <f t="shared" si="28"/>
        <v>0</v>
      </c>
      <c r="BD70" s="14">
        <f t="shared" si="29"/>
        <v>1.0844987247010582</v>
      </c>
      <c r="BE70" s="14">
        <f t="shared" si="30"/>
        <v>0</v>
      </c>
      <c r="BF70" s="14">
        <f t="shared" si="31"/>
        <v>0</v>
      </c>
    </row>
    <row r="71" spans="6:58" x14ac:dyDescent="0.25">
      <c r="G71" s="16" t="s">
        <v>84</v>
      </c>
      <c r="H71" s="10"/>
      <c r="I71" s="10"/>
      <c r="J71" s="10">
        <v>1</v>
      </c>
      <c r="K71" s="10"/>
      <c r="L71" s="10"/>
      <c r="M71" s="10"/>
      <c r="N71" s="10"/>
      <c r="O71" s="10"/>
      <c r="P71" s="10"/>
      <c r="Q71" s="10"/>
      <c r="R71" s="10"/>
      <c r="S71" s="35">
        <f t="shared" si="9"/>
        <v>1</v>
      </c>
      <c r="T71" s="36">
        <f t="shared" si="10"/>
        <v>1.0413926851582251</v>
      </c>
      <c r="U71" s="12">
        <f t="shared" si="11"/>
        <v>0</v>
      </c>
      <c r="V71" s="12">
        <f t="shared" si="12"/>
        <v>0</v>
      </c>
      <c r="W71" s="12">
        <f t="shared" si="13"/>
        <v>1.0413926851582251</v>
      </c>
      <c r="X71" s="12">
        <f t="shared" si="14"/>
        <v>0</v>
      </c>
      <c r="Y71" s="12">
        <f t="shared" si="15"/>
        <v>0</v>
      </c>
      <c r="Z71" s="12">
        <f t="shared" si="16"/>
        <v>0</v>
      </c>
      <c r="AA71" s="12">
        <f t="shared" si="17"/>
        <v>0</v>
      </c>
      <c r="AB71" s="12">
        <f t="shared" si="18"/>
        <v>0</v>
      </c>
      <c r="AC71" s="12">
        <f t="shared" si="19"/>
        <v>0</v>
      </c>
      <c r="AD71" s="12">
        <f t="shared" si="20"/>
        <v>0</v>
      </c>
      <c r="AE71" s="12">
        <f t="shared" si="21"/>
        <v>0</v>
      </c>
      <c r="AF71">
        <f t="shared" si="22"/>
        <v>9.0909090909090912E-2</v>
      </c>
      <c r="AW71" s="20"/>
      <c r="AX71" s="14">
        <f t="shared" si="23"/>
        <v>0</v>
      </c>
      <c r="AY71" s="14">
        <f t="shared" si="24"/>
        <v>0</v>
      </c>
      <c r="AZ71" s="14">
        <f t="shared" si="25"/>
        <v>0</v>
      </c>
      <c r="BA71" s="14">
        <f t="shared" si="26"/>
        <v>0</v>
      </c>
      <c r="BB71" s="21">
        <f t="shared" si="27"/>
        <v>0</v>
      </c>
      <c r="BC71" s="14">
        <f t="shared" si="28"/>
        <v>0</v>
      </c>
      <c r="BD71" s="14">
        <f t="shared" si="29"/>
        <v>1.0844987247010582</v>
      </c>
      <c r="BE71" s="14">
        <f t="shared" si="30"/>
        <v>0</v>
      </c>
      <c r="BF71" s="14">
        <f t="shared" si="31"/>
        <v>0</v>
      </c>
    </row>
    <row r="72" spans="6:58" x14ac:dyDescent="0.25">
      <c r="G72" s="16" t="s">
        <v>85</v>
      </c>
      <c r="H72" s="10"/>
      <c r="I72" s="10"/>
      <c r="J72" s="10">
        <v>1</v>
      </c>
      <c r="K72" s="10"/>
      <c r="L72" s="10"/>
      <c r="M72" s="10"/>
      <c r="N72" s="10"/>
      <c r="O72" s="10"/>
      <c r="P72" s="10"/>
      <c r="Q72" s="10"/>
      <c r="R72" s="10"/>
      <c r="S72" s="35">
        <f t="shared" si="9"/>
        <v>1</v>
      </c>
      <c r="T72" s="36">
        <f t="shared" si="10"/>
        <v>1.0413926851582251</v>
      </c>
      <c r="U72" s="12">
        <f t="shared" si="11"/>
        <v>0</v>
      </c>
      <c r="V72" s="12">
        <f t="shared" si="12"/>
        <v>0</v>
      </c>
      <c r="W72" s="12">
        <f t="shared" si="13"/>
        <v>1.0413926851582251</v>
      </c>
      <c r="X72" s="12">
        <f t="shared" si="14"/>
        <v>0</v>
      </c>
      <c r="Y72" s="12">
        <f t="shared" si="15"/>
        <v>0</v>
      </c>
      <c r="Z72" s="12">
        <f t="shared" si="16"/>
        <v>0</v>
      </c>
      <c r="AA72" s="12">
        <f t="shared" si="17"/>
        <v>0</v>
      </c>
      <c r="AB72" s="12">
        <f t="shared" si="18"/>
        <v>0</v>
      </c>
      <c r="AC72" s="12">
        <f t="shared" si="19"/>
        <v>0</v>
      </c>
      <c r="AD72" s="12">
        <f t="shared" si="20"/>
        <v>0</v>
      </c>
      <c r="AE72" s="12">
        <f t="shared" si="21"/>
        <v>0</v>
      </c>
      <c r="AF72">
        <f t="shared" si="22"/>
        <v>9.0909090909090912E-2</v>
      </c>
      <c r="AW72" s="20"/>
      <c r="AX72" s="14">
        <f t="shared" ref="AX72:AX103" si="32">U72*V72</f>
        <v>0</v>
      </c>
      <c r="AY72" s="14">
        <f t="shared" ref="AY72:AY103" si="33">U72*W72</f>
        <v>0</v>
      </c>
      <c r="AZ72" s="14">
        <f t="shared" ref="AZ72:AZ103" si="34">U72*X72</f>
        <v>0</v>
      </c>
      <c r="BA72" s="14">
        <f t="shared" ref="BA72:BA103" si="35">U72*Y72</f>
        <v>0</v>
      </c>
      <c r="BB72" s="21">
        <f t="shared" ref="BB72:BB103" si="36">U72*U72</f>
        <v>0</v>
      </c>
      <c r="BC72" s="14">
        <f t="shared" ref="BC72:BC103" si="37">V72*V72</f>
        <v>0</v>
      </c>
      <c r="BD72" s="14">
        <f t="shared" ref="BD72:BD103" si="38">W72*W72</f>
        <v>1.0844987247010582</v>
      </c>
      <c r="BE72" s="14">
        <f t="shared" ref="BE72:BE103" si="39">X72*X72</f>
        <v>0</v>
      </c>
      <c r="BF72" s="14">
        <f t="shared" ref="BF72:BF103" si="40">Y72*Y72</f>
        <v>0</v>
      </c>
    </row>
    <row r="73" spans="6:58" x14ac:dyDescent="0.25">
      <c r="G73" s="16" t="s">
        <v>86</v>
      </c>
      <c r="H73" s="10"/>
      <c r="I73" s="10"/>
      <c r="J73" s="10">
        <v>1</v>
      </c>
      <c r="K73" s="10"/>
      <c r="L73" s="10"/>
      <c r="M73" s="10"/>
      <c r="N73" s="10"/>
      <c r="O73" s="10"/>
      <c r="P73" s="10"/>
      <c r="Q73" s="10"/>
      <c r="R73" s="10"/>
      <c r="S73" s="35">
        <f t="shared" ref="S73:S136" si="41">COUNTA(H73:R73)</f>
        <v>1</v>
      </c>
      <c r="T73" s="36">
        <f t="shared" ref="T73:T136" si="42">LOG(11/S73)</f>
        <v>1.0413926851582251</v>
      </c>
      <c r="U73" s="12">
        <f t="shared" ref="U73:U136" si="43">H73*T73</f>
        <v>0</v>
      </c>
      <c r="V73" s="12">
        <f t="shared" ref="V73:V136" si="44">I73*T73</f>
        <v>0</v>
      </c>
      <c r="W73" s="12">
        <f t="shared" ref="W73:W136" si="45">J73*T73</f>
        <v>1.0413926851582251</v>
      </c>
      <c r="X73" s="12">
        <f t="shared" ref="X73:X136" si="46">K73*T73</f>
        <v>0</v>
      </c>
      <c r="Y73" s="12">
        <f t="shared" ref="Y73:Y136" si="47">L73*T73</f>
        <v>0</v>
      </c>
      <c r="Z73" s="12">
        <f t="shared" ref="Z73:Z136" si="48">M73*T73</f>
        <v>0</v>
      </c>
      <c r="AA73" s="12">
        <f t="shared" ref="AA73:AA136" si="49">N73*T73</f>
        <v>0</v>
      </c>
      <c r="AB73" s="12">
        <f t="shared" ref="AB73:AB136" si="50">O73*T73</f>
        <v>0</v>
      </c>
      <c r="AC73" s="12">
        <f t="shared" ref="AC73:AC136" si="51">P73*T73</f>
        <v>0</v>
      </c>
      <c r="AD73" s="12">
        <f t="shared" ref="AD73:AD136" si="52">Q73*T73</f>
        <v>0</v>
      </c>
      <c r="AE73" s="12">
        <f t="shared" ref="AE73:AE136" si="53">R73*T73</f>
        <v>0</v>
      </c>
      <c r="AF73">
        <f t="shared" ref="AF73:AF136" si="54">S73/11</f>
        <v>9.0909090909090912E-2</v>
      </c>
      <c r="AW73" s="20"/>
      <c r="AX73" s="14">
        <f t="shared" si="32"/>
        <v>0</v>
      </c>
      <c r="AY73" s="14">
        <f t="shared" si="33"/>
        <v>0</v>
      </c>
      <c r="AZ73" s="14">
        <f t="shared" si="34"/>
        <v>0</v>
      </c>
      <c r="BA73" s="14">
        <f t="shared" si="35"/>
        <v>0</v>
      </c>
      <c r="BB73" s="21">
        <f t="shared" si="36"/>
        <v>0</v>
      </c>
      <c r="BC73" s="14">
        <f t="shared" si="37"/>
        <v>0</v>
      </c>
      <c r="BD73" s="14">
        <f t="shared" si="38"/>
        <v>1.0844987247010582</v>
      </c>
      <c r="BE73" s="14">
        <f t="shared" si="39"/>
        <v>0</v>
      </c>
      <c r="BF73" s="14">
        <f t="shared" si="40"/>
        <v>0</v>
      </c>
    </row>
    <row r="74" spans="6:58" x14ac:dyDescent="0.25">
      <c r="G74" s="16" t="s">
        <v>87</v>
      </c>
      <c r="H74" s="10"/>
      <c r="I74" s="10"/>
      <c r="J74" s="10">
        <v>1</v>
      </c>
      <c r="K74" s="10"/>
      <c r="L74" s="10"/>
      <c r="M74" s="10"/>
      <c r="N74" s="10"/>
      <c r="O74" s="10"/>
      <c r="P74" s="10"/>
      <c r="Q74" s="10"/>
      <c r="R74" s="10"/>
      <c r="S74" s="35">
        <f t="shared" si="41"/>
        <v>1</v>
      </c>
      <c r="T74" s="36">
        <f t="shared" si="42"/>
        <v>1.0413926851582251</v>
      </c>
      <c r="U74" s="12">
        <f t="shared" si="43"/>
        <v>0</v>
      </c>
      <c r="V74" s="12">
        <f t="shared" si="44"/>
        <v>0</v>
      </c>
      <c r="W74" s="12">
        <f t="shared" si="45"/>
        <v>1.0413926851582251</v>
      </c>
      <c r="X74" s="12">
        <f t="shared" si="46"/>
        <v>0</v>
      </c>
      <c r="Y74" s="12">
        <f t="shared" si="47"/>
        <v>0</v>
      </c>
      <c r="Z74" s="12">
        <f t="shared" si="48"/>
        <v>0</v>
      </c>
      <c r="AA74" s="12">
        <f t="shared" si="49"/>
        <v>0</v>
      </c>
      <c r="AB74" s="12">
        <f t="shared" si="50"/>
        <v>0</v>
      </c>
      <c r="AC74" s="12">
        <f t="shared" si="51"/>
        <v>0</v>
      </c>
      <c r="AD74" s="12">
        <f t="shared" si="52"/>
        <v>0</v>
      </c>
      <c r="AE74" s="12">
        <f t="shared" si="53"/>
        <v>0</v>
      </c>
      <c r="AF74">
        <f t="shared" si="54"/>
        <v>9.0909090909090912E-2</v>
      </c>
      <c r="AW74" s="20"/>
      <c r="AX74" s="14">
        <f t="shared" si="32"/>
        <v>0</v>
      </c>
      <c r="AY74" s="14">
        <f t="shared" si="33"/>
        <v>0</v>
      </c>
      <c r="AZ74" s="14">
        <f t="shared" si="34"/>
        <v>0</v>
      </c>
      <c r="BA74" s="14">
        <f t="shared" si="35"/>
        <v>0</v>
      </c>
      <c r="BB74" s="21">
        <f t="shared" si="36"/>
        <v>0</v>
      </c>
      <c r="BC74" s="14">
        <f t="shared" si="37"/>
        <v>0</v>
      </c>
      <c r="BD74" s="14">
        <f t="shared" si="38"/>
        <v>1.0844987247010582</v>
      </c>
      <c r="BE74" s="14">
        <f t="shared" si="39"/>
        <v>0</v>
      </c>
      <c r="BF74" s="14">
        <f t="shared" si="40"/>
        <v>0</v>
      </c>
    </row>
    <row r="75" spans="6:58" x14ac:dyDescent="0.25">
      <c r="G75" s="16" t="s">
        <v>88</v>
      </c>
      <c r="H75" s="10"/>
      <c r="I75" s="10"/>
      <c r="J75" s="10">
        <v>1</v>
      </c>
      <c r="K75" s="10"/>
      <c r="L75" s="10"/>
      <c r="M75" s="10"/>
      <c r="N75" s="10"/>
      <c r="O75" s="10"/>
      <c r="P75" s="10"/>
      <c r="Q75" s="10"/>
      <c r="R75" s="10"/>
      <c r="S75" s="35">
        <f t="shared" si="41"/>
        <v>1</v>
      </c>
      <c r="T75" s="36">
        <f t="shared" si="42"/>
        <v>1.0413926851582251</v>
      </c>
      <c r="U75" s="12">
        <f t="shared" si="43"/>
        <v>0</v>
      </c>
      <c r="V75" s="12">
        <f t="shared" si="44"/>
        <v>0</v>
      </c>
      <c r="W75" s="12">
        <f t="shared" si="45"/>
        <v>1.0413926851582251</v>
      </c>
      <c r="X75" s="12">
        <f t="shared" si="46"/>
        <v>0</v>
      </c>
      <c r="Y75" s="12">
        <f t="shared" si="47"/>
        <v>0</v>
      </c>
      <c r="Z75" s="12">
        <f t="shared" si="48"/>
        <v>0</v>
      </c>
      <c r="AA75" s="12">
        <f t="shared" si="49"/>
        <v>0</v>
      </c>
      <c r="AB75" s="12">
        <f t="shared" si="50"/>
        <v>0</v>
      </c>
      <c r="AC75" s="12">
        <f t="shared" si="51"/>
        <v>0</v>
      </c>
      <c r="AD75" s="12">
        <f t="shared" si="52"/>
        <v>0</v>
      </c>
      <c r="AE75" s="12">
        <f t="shared" si="53"/>
        <v>0</v>
      </c>
      <c r="AF75">
        <f t="shared" si="54"/>
        <v>9.0909090909090912E-2</v>
      </c>
      <c r="AW75" s="20"/>
      <c r="AX75" s="14">
        <f t="shared" si="32"/>
        <v>0</v>
      </c>
      <c r="AY75" s="14">
        <f t="shared" si="33"/>
        <v>0</v>
      </c>
      <c r="AZ75" s="14">
        <f t="shared" si="34"/>
        <v>0</v>
      </c>
      <c r="BA75" s="14">
        <f t="shared" si="35"/>
        <v>0</v>
      </c>
      <c r="BB75" s="21">
        <f t="shared" si="36"/>
        <v>0</v>
      </c>
      <c r="BC75" s="14">
        <f t="shared" si="37"/>
        <v>0</v>
      </c>
      <c r="BD75" s="14">
        <f t="shared" si="38"/>
        <v>1.0844987247010582</v>
      </c>
      <c r="BE75" s="14">
        <f t="shared" si="39"/>
        <v>0</v>
      </c>
      <c r="BF75" s="14">
        <f t="shared" si="40"/>
        <v>0</v>
      </c>
    </row>
    <row r="76" spans="6:58" x14ac:dyDescent="0.25">
      <c r="G76" s="16" t="s">
        <v>89</v>
      </c>
      <c r="H76" s="10"/>
      <c r="I76" s="10"/>
      <c r="J76" s="10">
        <v>1</v>
      </c>
      <c r="K76" s="10"/>
      <c r="L76" s="10"/>
      <c r="M76" s="10"/>
      <c r="N76" s="10"/>
      <c r="O76" s="10"/>
      <c r="P76" s="10"/>
      <c r="Q76" s="10"/>
      <c r="R76" s="10"/>
      <c r="S76" s="35">
        <f t="shared" si="41"/>
        <v>1</v>
      </c>
      <c r="T76" s="36">
        <f t="shared" si="42"/>
        <v>1.0413926851582251</v>
      </c>
      <c r="U76" s="12">
        <f t="shared" si="43"/>
        <v>0</v>
      </c>
      <c r="V76" s="12">
        <f t="shared" si="44"/>
        <v>0</v>
      </c>
      <c r="W76" s="12">
        <f t="shared" si="45"/>
        <v>1.0413926851582251</v>
      </c>
      <c r="X76" s="12">
        <f t="shared" si="46"/>
        <v>0</v>
      </c>
      <c r="Y76" s="12">
        <f t="shared" si="47"/>
        <v>0</v>
      </c>
      <c r="Z76" s="12">
        <f t="shared" si="48"/>
        <v>0</v>
      </c>
      <c r="AA76" s="12">
        <f t="shared" si="49"/>
        <v>0</v>
      </c>
      <c r="AB76" s="12">
        <f t="shared" si="50"/>
        <v>0</v>
      </c>
      <c r="AC76" s="12">
        <f t="shared" si="51"/>
        <v>0</v>
      </c>
      <c r="AD76" s="12">
        <f t="shared" si="52"/>
        <v>0</v>
      </c>
      <c r="AE76" s="12">
        <f t="shared" si="53"/>
        <v>0</v>
      </c>
      <c r="AF76">
        <f t="shared" si="54"/>
        <v>9.0909090909090912E-2</v>
      </c>
      <c r="AW76" s="20"/>
      <c r="AX76" s="14">
        <f t="shared" si="32"/>
        <v>0</v>
      </c>
      <c r="AY76" s="14">
        <f t="shared" si="33"/>
        <v>0</v>
      </c>
      <c r="AZ76" s="14">
        <f t="shared" si="34"/>
        <v>0</v>
      </c>
      <c r="BA76" s="14">
        <f t="shared" si="35"/>
        <v>0</v>
      </c>
      <c r="BB76" s="21">
        <f t="shared" si="36"/>
        <v>0</v>
      </c>
      <c r="BC76" s="14">
        <f t="shared" si="37"/>
        <v>0</v>
      </c>
      <c r="BD76" s="14">
        <f t="shared" si="38"/>
        <v>1.0844987247010582</v>
      </c>
      <c r="BE76" s="14">
        <f t="shared" si="39"/>
        <v>0</v>
      </c>
      <c r="BF76" s="14">
        <f t="shared" si="40"/>
        <v>0</v>
      </c>
    </row>
    <row r="77" spans="6:58" x14ac:dyDescent="0.25">
      <c r="G77" s="16" t="s">
        <v>90</v>
      </c>
      <c r="H77" s="10"/>
      <c r="I77" s="10"/>
      <c r="J77" s="10">
        <v>1</v>
      </c>
      <c r="K77" s="10"/>
      <c r="L77" s="10"/>
      <c r="M77" s="10"/>
      <c r="N77" s="10"/>
      <c r="O77" s="10"/>
      <c r="P77" s="10"/>
      <c r="Q77" s="10"/>
      <c r="R77" s="10"/>
      <c r="S77" s="35">
        <f t="shared" si="41"/>
        <v>1</v>
      </c>
      <c r="T77" s="36">
        <f t="shared" si="42"/>
        <v>1.0413926851582251</v>
      </c>
      <c r="U77" s="12">
        <f t="shared" si="43"/>
        <v>0</v>
      </c>
      <c r="V77" s="12">
        <f t="shared" si="44"/>
        <v>0</v>
      </c>
      <c r="W77" s="12">
        <f t="shared" si="45"/>
        <v>1.0413926851582251</v>
      </c>
      <c r="X77" s="12">
        <f t="shared" si="46"/>
        <v>0</v>
      </c>
      <c r="Y77" s="12">
        <f t="shared" si="47"/>
        <v>0</v>
      </c>
      <c r="Z77" s="12">
        <f t="shared" si="48"/>
        <v>0</v>
      </c>
      <c r="AA77" s="12">
        <f t="shared" si="49"/>
        <v>0</v>
      </c>
      <c r="AB77" s="12">
        <f t="shared" si="50"/>
        <v>0</v>
      </c>
      <c r="AC77" s="12">
        <f t="shared" si="51"/>
        <v>0</v>
      </c>
      <c r="AD77" s="12">
        <f t="shared" si="52"/>
        <v>0</v>
      </c>
      <c r="AE77" s="12">
        <f t="shared" si="53"/>
        <v>0</v>
      </c>
      <c r="AF77">
        <f t="shared" si="54"/>
        <v>9.0909090909090912E-2</v>
      </c>
      <c r="AW77" s="20"/>
      <c r="AX77" s="14">
        <f t="shared" si="32"/>
        <v>0</v>
      </c>
      <c r="AY77" s="14">
        <f t="shared" si="33"/>
        <v>0</v>
      </c>
      <c r="AZ77" s="14">
        <f t="shared" si="34"/>
        <v>0</v>
      </c>
      <c r="BA77" s="14">
        <f t="shared" si="35"/>
        <v>0</v>
      </c>
      <c r="BB77" s="21">
        <f t="shared" si="36"/>
        <v>0</v>
      </c>
      <c r="BC77" s="14">
        <f t="shared" si="37"/>
        <v>0</v>
      </c>
      <c r="BD77" s="14">
        <f t="shared" si="38"/>
        <v>1.0844987247010582</v>
      </c>
      <c r="BE77" s="14">
        <f t="shared" si="39"/>
        <v>0</v>
      </c>
      <c r="BF77" s="14">
        <f t="shared" si="40"/>
        <v>0</v>
      </c>
    </row>
    <row r="78" spans="6:58" x14ac:dyDescent="0.25">
      <c r="F78" t="s">
        <v>15</v>
      </c>
      <c r="G78" s="19" t="s">
        <v>91</v>
      </c>
      <c r="H78" s="35"/>
      <c r="I78" s="35"/>
      <c r="J78" s="35"/>
      <c r="K78" s="35">
        <v>1</v>
      </c>
      <c r="L78" s="35"/>
      <c r="M78" s="35"/>
      <c r="N78" s="35"/>
      <c r="O78" s="35"/>
      <c r="P78" s="35"/>
      <c r="Q78" s="35"/>
      <c r="R78" s="35"/>
      <c r="S78" s="35">
        <f t="shared" si="41"/>
        <v>1</v>
      </c>
      <c r="T78" s="35">
        <f t="shared" si="42"/>
        <v>1.0413926851582251</v>
      </c>
      <c r="U78" s="35">
        <f t="shared" si="43"/>
        <v>0</v>
      </c>
      <c r="V78" s="35">
        <f t="shared" si="44"/>
        <v>0</v>
      </c>
      <c r="W78" s="35">
        <f t="shared" si="45"/>
        <v>0</v>
      </c>
      <c r="X78" s="35">
        <f t="shared" si="46"/>
        <v>1.0413926851582251</v>
      </c>
      <c r="Y78" s="35">
        <f t="shared" si="47"/>
        <v>0</v>
      </c>
      <c r="Z78" s="35">
        <f t="shared" si="48"/>
        <v>0</v>
      </c>
      <c r="AA78" s="35">
        <f t="shared" si="49"/>
        <v>0</v>
      </c>
      <c r="AB78" s="35">
        <f t="shared" si="50"/>
        <v>0</v>
      </c>
      <c r="AC78" s="35">
        <f t="shared" si="51"/>
        <v>0</v>
      </c>
      <c r="AD78" s="35">
        <f t="shared" si="52"/>
        <v>0</v>
      </c>
      <c r="AE78" s="35">
        <f t="shared" si="53"/>
        <v>0</v>
      </c>
      <c r="AF78" s="39">
        <f t="shared" si="54"/>
        <v>9.0909090909090912E-2</v>
      </c>
      <c r="AW78" s="20"/>
      <c r="AX78" s="14">
        <f t="shared" si="32"/>
        <v>0</v>
      </c>
      <c r="AY78" s="14">
        <f t="shared" si="33"/>
        <v>0</v>
      </c>
      <c r="AZ78" s="14">
        <f t="shared" si="34"/>
        <v>0</v>
      </c>
      <c r="BA78" s="14">
        <f t="shared" si="35"/>
        <v>0</v>
      </c>
      <c r="BB78" s="21">
        <f t="shared" si="36"/>
        <v>0</v>
      </c>
      <c r="BC78" s="14">
        <f t="shared" si="37"/>
        <v>0</v>
      </c>
      <c r="BD78" s="14">
        <f t="shared" si="38"/>
        <v>0</v>
      </c>
      <c r="BE78" s="14">
        <f t="shared" si="39"/>
        <v>1.0844987247010582</v>
      </c>
      <c r="BF78" s="14">
        <f t="shared" si="40"/>
        <v>0</v>
      </c>
    </row>
    <row r="79" spans="6:58" x14ac:dyDescent="0.25">
      <c r="G79" s="16" t="s">
        <v>92</v>
      </c>
      <c r="H79" s="10"/>
      <c r="I79" s="10"/>
      <c r="J79" s="10"/>
      <c r="K79" s="10">
        <v>1</v>
      </c>
      <c r="L79" s="10"/>
      <c r="M79" s="10"/>
      <c r="N79" s="10"/>
      <c r="O79" s="10"/>
      <c r="P79" s="10"/>
      <c r="Q79" s="10"/>
      <c r="R79" s="10"/>
      <c r="S79" s="35">
        <f t="shared" si="41"/>
        <v>1</v>
      </c>
      <c r="T79" s="36">
        <f t="shared" si="42"/>
        <v>1.0413926851582251</v>
      </c>
      <c r="U79" s="12">
        <f t="shared" si="43"/>
        <v>0</v>
      </c>
      <c r="V79" s="12">
        <f t="shared" si="44"/>
        <v>0</v>
      </c>
      <c r="W79" s="12">
        <f t="shared" si="45"/>
        <v>0</v>
      </c>
      <c r="X79" s="12">
        <f t="shared" si="46"/>
        <v>1.0413926851582251</v>
      </c>
      <c r="Y79" s="12">
        <f t="shared" si="47"/>
        <v>0</v>
      </c>
      <c r="Z79" s="12">
        <f t="shared" si="48"/>
        <v>0</v>
      </c>
      <c r="AA79" s="12">
        <f t="shared" si="49"/>
        <v>0</v>
      </c>
      <c r="AB79" s="12">
        <f t="shared" si="50"/>
        <v>0</v>
      </c>
      <c r="AC79" s="12">
        <f t="shared" si="51"/>
        <v>0</v>
      </c>
      <c r="AD79" s="12">
        <f t="shared" si="52"/>
        <v>0</v>
      </c>
      <c r="AE79" s="12">
        <f t="shared" si="53"/>
        <v>0</v>
      </c>
      <c r="AF79">
        <f t="shared" si="54"/>
        <v>9.0909090909090912E-2</v>
      </c>
      <c r="AW79" s="20"/>
      <c r="AX79" s="14">
        <f t="shared" si="32"/>
        <v>0</v>
      </c>
      <c r="AY79" s="14">
        <f t="shared" si="33"/>
        <v>0</v>
      </c>
      <c r="AZ79" s="14">
        <f t="shared" si="34"/>
        <v>0</v>
      </c>
      <c r="BA79" s="14">
        <f t="shared" si="35"/>
        <v>0</v>
      </c>
      <c r="BB79" s="21">
        <f t="shared" si="36"/>
        <v>0</v>
      </c>
      <c r="BC79" s="14">
        <f t="shared" si="37"/>
        <v>0</v>
      </c>
      <c r="BD79" s="14">
        <f t="shared" si="38"/>
        <v>0</v>
      </c>
      <c r="BE79" s="14">
        <f t="shared" si="39"/>
        <v>1.0844987247010582</v>
      </c>
      <c r="BF79" s="14">
        <f t="shared" si="40"/>
        <v>0</v>
      </c>
    </row>
    <row r="80" spans="6:58" x14ac:dyDescent="0.25">
      <c r="G80" s="16" t="s">
        <v>93</v>
      </c>
      <c r="H80" s="10"/>
      <c r="I80" s="10"/>
      <c r="J80" s="10"/>
      <c r="K80" s="10">
        <v>1</v>
      </c>
      <c r="L80" s="10"/>
      <c r="M80" s="10"/>
      <c r="N80" s="10"/>
      <c r="O80" s="10"/>
      <c r="P80" s="10"/>
      <c r="Q80" s="10"/>
      <c r="R80" s="10"/>
      <c r="S80" s="35">
        <f t="shared" si="41"/>
        <v>1</v>
      </c>
      <c r="T80" s="36">
        <f t="shared" si="42"/>
        <v>1.0413926851582251</v>
      </c>
      <c r="U80" s="12">
        <f t="shared" si="43"/>
        <v>0</v>
      </c>
      <c r="V80" s="12">
        <f t="shared" si="44"/>
        <v>0</v>
      </c>
      <c r="W80" s="12">
        <f t="shared" si="45"/>
        <v>0</v>
      </c>
      <c r="X80" s="12">
        <f t="shared" si="46"/>
        <v>1.0413926851582251</v>
      </c>
      <c r="Y80" s="12">
        <f t="shared" si="47"/>
        <v>0</v>
      </c>
      <c r="Z80" s="12">
        <f t="shared" si="48"/>
        <v>0</v>
      </c>
      <c r="AA80" s="12">
        <f t="shared" si="49"/>
        <v>0</v>
      </c>
      <c r="AB80" s="12">
        <f t="shared" si="50"/>
        <v>0</v>
      </c>
      <c r="AC80" s="12">
        <f t="shared" si="51"/>
        <v>0</v>
      </c>
      <c r="AD80" s="12">
        <f t="shared" si="52"/>
        <v>0</v>
      </c>
      <c r="AE80" s="12">
        <f t="shared" si="53"/>
        <v>0</v>
      </c>
      <c r="AF80">
        <f t="shared" si="54"/>
        <v>9.0909090909090912E-2</v>
      </c>
      <c r="AW80" s="20"/>
      <c r="AX80" s="14">
        <f t="shared" si="32"/>
        <v>0</v>
      </c>
      <c r="AY80" s="14">
        <f t="shared" si="33"/>
        <v>0</v>
      </c>
      <c r="AZ80" s="14">
        <f t="shared" si="34"/>
        <v>0</v>
      </c>
      <c r="BA80" s="14">
        <f t="shared" si="35"/>
        <v>0</v>
      </c>
      <c r="BB80" s="21">
        <f t="shared" si="36"/>
        <v>0</v>
      </c>
      <c r="BC80" s="14">
        <f t="shared" si="37"/>
        <v>0</v>
      </c>
      <c r="BD80" s="14">
        <f t="shared" si="38"/>
        <v>0</v>
      </c>
      <c r="BE80" s="14">
        <f t="shared" si="39"/>
        <v>1.0844987247010582</v>
      </c>
      <c r="BF80" s="14">
        <f t="shared" si="40"/>
        <v>0</v>
      </c>
    </row>
    <row r="81" spans="7:58" x14ac:dyDescent="0.25">
      <c r="G81" s="16" t="s">
        <v>94</v>
      </c>
      <c r="H81" s="10"/>
      <c r="I81" s="10"/>
      <c r="J81" s="10"/>
      <c r="K81" s="10">
        <v>1</v>
      </c>
      <c r="L81" s="10"/>
      <c r="M81" s="10"/>
      <c r="N81" s="10"/>
      <c r="O81" s="10"/>
      <c r="P81" s="10"/>
      <c r="Q81" s="10"/>
      <c r="R81" s="10"/>
      <c r="S81" s="35">
        <f t="shared" si="41"/>
        <v>1</v>
      </c>
      <c r="T81" s="36">
        <f t="shared" si="42"/>
        <v>1.0413926851582251</v>
      </c>
      <c r="U81" s="12">
        <f t="shared" si="43"/>
        <v>0</v>
      </c>
      <c r="V81" s="12">
        <f t="shared" si="44"/>
        <v>0</v>
      </c>
      <c r="W81" s="12">
        <f t="shared" si="45"/>
        <v>0</v>
      </c>
      <c r="X81" s="12">
        <f t="shared" si="46"/>
        <v>1.0413926851582251</v>
      </c>
      <c r="Y81" s="12">
        <f t="shared" si="47"/>
        <v>0</v>
      </c>
      <c r="Z81" s="12">
        <f t="shared" si="48"/>
        <v>0</v>
      </c>
      <c r="AA81" s="12">
        <f t="shared" si="49"/>
        <v>0</v>
      </c>
      <c r="AB81" s="12">
        <f t="shared" si="50"/>
        <v>0</v>
      </c>
      <c r="AC81" s="12">
        <f t="shared" si="51"/>
        <v>0</v>
      </c>
      <c r="AD81" s="12">
        <f t="shared" si="52"/>
        <v>0</v>
      </c>
      <c r="AE81" s="12">
        <f t="shared" si="53"/>
        <v>0</v>
      </c>
      <c r="AF81">
        <f t="shared" si="54"/>
        <v>9.0909090909090912E-2</v>
      </c>
      <c r="AW81" s="20"/>
      <c r="AX81" s="14">
        <f t="shared" si="32"/>
        <v>0</v>
      </c>
      <c r="AY81" s="14">
        <f t="shared" si="33"/>
        <v>0</v>
      </c>
      <c r="AZ81" s="14">
        <f t="shared" si="34"/>
        <v>0</v>
      </c>
      <c r="BA81" s="14">
        <f t="shared" si="35"/>
        <v>0</v>
      </c>
      <c r="BB81" s="21">
        <f t="shared" si="36"/>
        <v>0</v>
      </c>
      <c r="BC81" s="14">
        <f t="shared" si="37"/>
        <v>0</v>
      </c>
      <c r="BD81" s="14">
        <f t="shared" si="38"/>
        <v>0</v>
      </c>
      <c r="BE81" s="14">
        <f t="shared" si="39"/>
        <v>1.0844987247010582</v>
      </c>
      <c r="BF81" s="14">
        <f t="shared" si="40"/>
        <v>0</v>
      </c>
    </row>
    <row r="82" spans="7:58" x14ac:dyDescent="0.25">
      <c r="G82" s="16" t="s">
        <v>95</v>
      </c>
      <c r="H82" s="10"/>
      <c r="I82" s="10"/>
      <c r="J82" s="10"/>
      <c r="K82" s="10">
        <v>1</v>
      </c>
      <c r="L82" s="10">
        <v>1</v>
      </c>
      <c r="M82" s="10"/>
      <c r="N82" s="10"/>
      <c r="O82" s="10"/>
      <c r="P82" s="10"/>
      <c r="Q82" s="10"/>
      <c r="R82" s="10"/>
      <c r="S82" s="35">
        <f t="shared" si="41"/>
        <v>2</v>
      </c>
      <c r="T82" s="36">
        <f t="shared" si="42"/>
        <v>0.74036268949424389</v>
      </c>
      <c r="U82" s="12">
        <f t="shared" si="43"/>
        <v>0</v>
      </c>
      <c r="V82" s="12">
        <f t="shared" si="44"/>
        <v>0</v>
      </c>
      <c r="W82" s="12">
        <f t="shared" si="45"/>
        <v>0</v>
      </c>
      <c r="X82" s="12">
        <f t="shared" si="46"/>
        <v>0.74036268949424389</v>
      </c>
      <c r="Y82" s="12">
        <f t="shared" si="47"/>
        <v>0.74036268949424389</v>
      </c>
      <c r="Z82" s="12">
        <f t="shared" si="48"/>
        <v>0</v>
      </c>
      <c r="AA82" s="12">
        <f t="shared" si="49"/>
        <v>0</v>
      </c>
      <c r="AB82" s="12">
        <f t="shared" si="50"/>
        <v>0</v>
      </c>
      <c r="AC82" s="12">
        <f t="shared" si="51"/>
        <v>0</v>
      </c>
      <c r="AD82" s="12">
        <f t="shared" si="52"/>
        <v>0</v>
      </c>
      <c r="AE82" s="12">
        <f t="shared" si="53"/>
        <v>0</v>
      </c>
      <c r="AF82">
        <f t="shared" si="54"/>
        <v>0.18181818181818182</v>
      </c>
      <c r="AW82" s="20"/>
      <c r="AX82" s="14">
        <f t="shared" si="32"/>
        <v>0</v>
      </c>
      <c r="AY82" s="14">
        <f t="shared" si="33"/>
        <v>0</v>
      </c>
      <c r="AZ82" s="14">
        <f t="shared" si="34"/>
        <v>0</v>
      </c>
      <c r="BA82" s="14">
        <f t="shared" si="35"/>
        <v>0</v>
      </c>
      <c r="BB82" s="21">
        <f t="shared" si="36"/>
        <v>0</v>
      </c>
      <c r="BC82" s="14">
        <f t="shared" si="37"/>
        <v>0</v>
      </c>
      <c r="BD82" s="14">
        <f t="shared" si="38"/>
        <v>0</v>
      </c>
      <c r="BE82" s="14">
        <f t="shared" si="39"/>
        <v>0.54813691199515013</v>
      </c>
      <c r="BF82" s="14">
        <f t="shared" si="40"/>
        <v>0.54813691199515013</v>
      </c>
    </row>
    <row r="83" spans="7:58" x14ac:dyDescent="0.25">
      <c r="G83" s="16" t="s">
        <v>97</v>
      </c>
      <c r="H83" s="10"/>
      <c r="I83" s="10"/>
      <c r="J83" s="10"/>
      <c r="K83" s="10">
        <v>1</v>
      </c>
      <c r="L83" s="10"/>
      <c r="M83" s="10"/>
      <c r="N83" s="10"/>
      <c r="O83" s="10"/>
      <c r="P83" s="10"/>
      <c r="Q83" s="10"/>
      <c r="R83" s="10"/>
      <c r="S83" s="35">
        <f t="shared" si="41"/>
        <v>1</v>
      </c>
      <c r="T83" s="36">
        <f t="shared" si="42"/>
        <v>1.0413926851582251</v>
      </c>
      <c r="U83" s="12">
        <f t="shared" si="43"/>
        <v>0</v>
      </c>
      <c r="V83" s="12">
        <f t="shared" si="44"/>
        <v>0</v>
      </c>
      <c r="W83" s="12">
        <f t="shared" si="45"/>
        <v>0</v>
      </c>
      <c r="X83" s="12">
        <f t="shared" si="46"/>
        <v>1.0413926851582251</v>
      </c>
      <c r="Y83" s="12">
        <f t="shared" si="47"/>
        <v>0</v>
      </c>
      <c r="Z83" s="12">
        <f t="shared" si="48"/>
        <v>0</v>
      </c>
      <c r="AA83" s="12">
        <f t="shared" si="49"/>
        <v>0</v>
      </c>
      <c r="AB83" s="12">
        <f t="shared" si="50"/>
        <v>0</v>
      </c>
      <c r="AC83" s="12">
        <f t="shared" si="51"/>
        <v>0</v>
      </c>
      <c r="AD83" s="12">
        <f t="shared" si="52"/>
        <v>0</v>
      </c>
      <c r="AE83" s="12">
        <f t="shared" si="53"/>
        <v>0</v>
      </c>
      <c r="AF83">
        <f t="shared" si="54"/>
        <v>9.0909090909090912E-2</v>
      </c>
      <c r="AW83" s="20"/>
      <c r="AX83" s="14">
        <f t="shared" si="32"/>
        <v>0</v>
      </c>
      <c r="AY83" s="14">
        <f t="shared" si="33"/>
        <v>0</v>
      </c>
      <c r="AZ83" s="14">
        <f t="shared" si="34"/>
        <v>0</v>
      </c>
      <c r="BA83" s="14">
        <f t="shared" si="35"/>
        <v>0</v>
      </c>
      <c r="BB83" s="21">
        <f t="shared" si="36"/>
        <v>0</v>
      </c>
      <c r="BC83" s="14">
        <f t="shared" si="37"/>
        <v>0</v>
      </c>
      <c r="BD83" s="14">
        <f t="shared" si="38"/>
        <v>0</v>
      </c>
      <c r="BE83" s="14">
        <f t="shared" si="39"/>
        <v>1.0844987247010582</v>
      </c>
      <c r="BF83" s="14">
        <f t="shared" si="40"/>
        <v>0</v>
      </c>
    </row>
    <row r="84" spans="7:58" x14ac:dyDescent="0.25">
      <c r="G84" s="16" t="s">
        <v>98</v>
      </c>
      <c r="H84" s="10"/>
      <c r="I84" s="10"/>
      <c r="J84" s="10"/>
      <c r="K84" s="10">
        <v>1</v>
      </c>
      <c r="L84" s="10"/>
      <c r="M84" s="10"/>
      <c r="N84" s="10"/>
      <c r="O84" s="10"/>
      <c r="P84" s="10"/>
      <c r="Q84" s="10"/>
      <c r="R84" s="10"/>
      <c r="S84" s="35">
        <f t="shared" si="41"/>
        <v>1</v>
      </c>
      <c r="T84" s="36">
        <f t="shared" si="42"/>
        <v>1.0413926851582251</v>
      </c>
      <c r="U84" s="12">
        <f t="shared" si="43"/>
        <v>0</v>
      </c>
      <c r="V84" s="12">
        <f t="shared" si="44"/>
        <v>0</v>
      </c>
      <c r="W84" s="12">
        <f t="shared" si="45"/>
        <v>0</v>
      </c>
      <c r="X84" s="12">
        <f t="shared" si="46"/>
        <v>1.0413926851582251</v>
      </c>
      <c r="Y84" s="12">
        <f t="shared" si="47"/>
        <v>0</v>
      </c>
      <c r="Z84" s="12">
        <f t="shared" si="48"/>
        <v>0</v>
      </c>
      <c r="AA84" s="12">
        <f t="shared" si="49"/>
        <v>0</v>
      </c>
      <c r="AB84" s="12">
        <f t="shared" si="50"/>
        <v>0</v>
      </c>
      <c r="AC84" s="12">
        <f t="shared" si="51"/>
        <v>0</v>
      </c>
      <c r="AD84" s="12">
        <f t="shared" si="52"/>
        <v>0</v>
      </c>
      <c r="AE84" s="12">
        <f t="shared" si="53"/>
        <v>0</v>
      </c>
      <c r="AF84">
        <f t="shared" si="54"/>
        <v>9.0909090909090912E-2</v>
      </c>
      <c r="AW84" s="20"/>
      <c r="AX84" s="14">
        <f t="shared" si="32"/>
        <v>0</v>
      </c>
      <c r="AY84" s="14">
        <f t="shared" si="33"/>
        <v>0</v>
      </c>
      <c r="AZ84" s="14">
        <f t="shared" si="34"/>
        <v>0</v>
      </c>
      <c r="BA84" s="14">
        <f t="shared" si="35"/>
        <v>0</v>
      </c>
      <c r="BB84" s="21">
        <f t="shared" si="36"/>
        <v>0</v>
      </c>
      <c r="BC84" s="14">
        <f t="shared" si="37"/>
        <v>0</v>
      </c>
      <c r="BD84" s="14">
        <f t="shared" si="38"/>
        <v>0</v>
      </c>
      <c r="BE84" s="14">
        <f t="shared" si="39"/>
        <v>1.0844987247010582</v>
      </c>
      <c r="BF84" s="14">
        <f t="shared" si="40"/>
        <v>0</v>
      </c>
    </row>
    <row r="85" spans="7:58" x14ac:dyDescent="0.25">
      <c r="G85" s="16" t="s">
        <v>99</v>
      </c>
      <c r="H85" s="10"/>
      <c r="I85" s="10"/>
      <c r="J85" s="10"/>
      <c r="K85" s="10">
        <v>1</v>
      </c>
      <c r="L85" s="10"/>
      <c r="M85" s="10"/>
      <c r="N85" s="10"/>
      <c r="O85" s="10"/>
      <c r="P85" s="10"/>
      <c r="Q85" s="10"/>
      <c r="R85" s="10"/>
      <c r="S85" s="35">
        <f t="shared" si="41"/>
        <v>1</v>
      </c>
      <c r="T85" s="36">
        <f t="shared" si="42"/>
        <v>1.0413926851582251</v>
      </c>
      <c r="U85" s="12">
        <f t="shared" si="43"/>
        <v>0</v>
      </c>
      <c r="V85" s="12">
        <f t="shared" si="44"/>
        <v>0</v>
      </c>
      <c r="W85" s="12">
        <f t="shared" si="45"/>
        <v>0</v>
      </c>
      <c r="X85" s="12">
        <f t="shared" si="46"/>
        <v>1.0413926851582251</v>
      </c>
      <c r="Y85" s="12">
        <f t="shared" si="47"/>
        <v>0</v>
      </c>
      <c r="Z85" s="12">
        <f t="shared" si="48"/>
        <v>0</v>
      </c>
      <c r="AA85" s="12">
        <f t="shared" si="49"/>
        <v>0</v>
      </c>
      <c r="AB85" s="12">
        <f t="shared" si="50"/>
        <v>0</v>
      </c>
      <c r="AC85" s="12">
        <f t="shared" si="51"/>
        <v>0</v>
      </c>
      <c r="AD85" s="12">
        <f t="shared" si="52"/>
        <v>0</v>
      </c>
      <c r="AE85" s="12">
        <f t="shared" si="53"/>
        <v>0</v>
      </c>
      <c r="AF85">
        <f t="shared" si="54"/>
        <v>9.0909090909090912E-2</v>
      </c>
      <c r="AW85" s="20"/>
      <c r="AX85" s="14">
        <f t="shared" si="32"/>
        <v>0</v>
      </c>
      <c r="AY85" s="14">
        <f t="shared" si="33"/>
        <v>0</v>
      </c>
      <c r="AZ85" s="14">
        <f t="shared" si="34"/>
        <v>0</v>
      </c>
      <c r="BA85" s="14">
        <f t="shared" si="35"/>
        <v>0</v>
      </c>
      <c r="BB85" s="21">
        <f t="shared" si="36"/>
        <v>0</v>
      </c>
      <c r="BC85" s="14">
        <f t="shared" si="37"/>
        <v>0</v>
      </c>
      <c r="BD85" s="14">
        <f t="shared" si="38"/>
        <v>0</v>
      </c>
      <c r="BE85" s="14">
        <f t="shared" si="39"/>
        <v>1.0844987247010582</v>
      </c>
      <c r="BF85" s="14">
        <f t="shared" si="40"/>
        <v>0</v>
      </c>
    </row>
    <row r="86" spans="7:58" x14ac:dyDescent="0.25">
      <c r="G86" s="16" t="s">
        <v>100</v>
      </c>
      <c r="H86" s="10"/>
      <c r="I86" s="10"/>
      <c r="J86" s="10"/>
      <c r="K86" s="10">
        <v>1</v>
      </c>
      <c r="L86" s="10"/>
      <c r="M86" s="10"/>
      <c r="N86" s="10"/>
      <c r="O86" s="10"/>
      <c r="P86" s="10"/>
      <c r="Q86" s="10"/>
      <c r="R86" s="10"/>
      <c r="S86" s="35">
        <f t="shared" si="41"/>
        <v>1</v>
      </c>
      <c r="T86" s="36">
        <f t="shared" si="42"/>
        <v>1.0413926851582251</v>
      </c>
      <c r="U86" s="12">
        <f t="shared" si="43"/>
        <v>0</v>
      </c>
      <c r="V86" s="12">
        <f t="shared" si="44"/>
        <v>0</v>
      </c>
      <c r="W86" s="12">
        <f t="shared" si="45"/>
        <v>0</v>
      </c>
      <c r="X86" s="12">
        <f t="shared" si="46"/>
        <v>1.0413926851582251</v>
      </c>
      <c r="Y86" s="12">
        <f t="shared" si="47"/>
        <v>0</v>
      </c>
      <c r="Z86" s="12">
        <f t="shared" si="48"/>
        <v>0</v>
      </c>
      <c r="AA86" s="12">
        <f t="shared" si="49"/>
        <v>0</v>
      </c>
      <c r="AB86" s="12">
        <f t="shared" si="50"/>
        <v>0</v>
      </c>
      <c r="AC86" s="12">
        <f t="shared" si="51"/>
        <v>0</v>
      </c>
      <c r="AD86" s="12">
        <f t="shared" si="52"/>
        <v>0</v>
      </c>
      <c r="AE86" s="12">
        <f t="shared" si="53"/>
        <v>0</v>
      </c>
      <c r="AF86">
        <f t="shared" si="54"/>
        <v>9.0909090909090912E-2</v>
      </c>
      <c r="AW86" s="20"/>
      <c r="AX86" s="14">
        <f t="shared" si="32"/>
        <v>0</v>
      </c>
      <c r="AY86" s="14">
        <f t="shared" si="33"/>
        <v>0</v>
      </c>
      <c r="AZ86" s="14">
        <f t="shared" si="34"/>
        <v>0</v>
      </c>
      <c r="BA86" s="14">
        <f t="shared" si="35"/>
        <v>0</v>
      </c>
      <c r="BB86" s="21">
        <f t="shared" si="36"/>
        <v>0</v>
      </c>
      <c r="BC86" s="14">
        <f t="shared" si="37"/>
        <v>0</v>
      </c>
      <c r="BD86" s="14">
        <f t="shared" si="38"/>
        <v>0</v>
      </c>
      <c r="BE86" s="14">
        <f t="shared" si="39"/>
        <v>1.0844987247010582</v>
      </c>
      <c r="BF86" s="14">
        <f t="shared" si="40"/>
        <v>0</v>
      </c>
    </row>
    <row r="87" spans="7:58" x14ac:dyDescent="0.25">
      <c r="G87" s="16" t="s">
        <v>101</v>
      </c>
      <c r="H87" s="10"/>
      <c r="I87" s="10"/>
      <c r="J87" s="10"/>
      <c r="K87" s="10">
        <v>2</v>
      </c>
      <c r="L87" s="10"/>
      <c r="M87" s="10"/>
      <c r="N87" s="10"/>
      <c r="O87" s="10"/>
      <c r="P87" s="10"/>
      <c r="Q87" s="10"/>
      <c r="R87" s="10">
        <v>1</v>
      </c>
      <c r="S87" s="35">
        <f t="shared" si="41"/>
        <v>2</v>
      </c>
      <c r="T87" s="36">
        <f t="shared" si="42"/>
        <v>0.74036268949424389</v>
      </c>
      <c r="U87" s="12">
        <f t="shared" si="43"/>
        <v>0</v>
      </c>
      <c r="V87" s="12">
        <f t="shared" si="44"/>
        <v>0</v>
      </c>
      <c r="W87" s="12">
        <f t="shared" si="45"/>
        <v>0</v>
      </c>
      <c r="X87" s="12">
        <f t="shared" si="46"/>
        <v>1.4807253789884878</v>
      </c>
      <c r="Y87" s="12">
        <f t="shared" si="47"/>
        <v>0</v>
      </c>
      <c r="Z87" s="12">
        <f t="shared" si="48"/>
        <v>0</v>
      </c>
      <c r="AA87" s="12">
        <f t="shared" si="49"/>
        <v>0</v>
      </c>
      <c r="AB87" s="12">
        <f t="shared" si="50"/>
        <v>0</v>
      </c>
      <c r="AC87" s="12">
        <f t="shared" si="51"/>
        <v>0</v>
      </c>
      <c r="AD87" s="12">
        <f t="shared" si="52"/>
        <v>0</v>
      </c>
      <c r="AE87" s="12">
        <f t="shared" si="53"/>
        <v>0.74036268949424389</v>
      </c>
      <c r="AF87">
        <f t="shared" si="54"/>
        <v>0.18181818181818182</v>
      </c>
      <c r="AW87" s="20"/>
      <c r="AX87" s="14">
        <f t="shared" si="32"/>
        <v>0</v>
      </c>
      <c r="AY87" s="14">
        <f t="shared" si="33"/>
        <v>0</v>
      </c>
      <c r="AZ87" s="14">
        <f t="shared" si="34"/>
        <v>0</v>
      </c>
      <c r="BA87" s="14">
        <f t="shared" si="35"/>
        <v>0</v>
      </c>
      <c r="BB87" s="21">
        <f t="shared" si="36"/>
        <v>0</v>
      </c>
      <c r="BC87" s="14">
        <f t="shared" si="37"/>
        <v>0</v>
      </c>
      <c r="BD87" s="14">
        <f t="shared" si="38"/>
        <v>0</v>
      </c>
      <c r="BE87" s="14">
        <f t="shared" si="39"/>
        <v>2.1925476479806005</v>
      </c>
      <c r="BF87" s="14">
        <f t="shared" si="40"/>
        <v>0</v>
      </c>
    </row>
    <row r="88" spans="7:58" x14ac:dyDescent="0.25">
      <c r="G88" s="16" t="s">
        <v>102</v>
      </c>
      <c r="H88" s="10"/>
      <c r="I88" s="10"/>
      <c r="J88" s="10"/>
      <c r="K88" s="10">
        <v>1</v>
      </c>
      <c r="L88" s="10"/>
      <c r="M88" s="10"/>
      <c r="N88" s="10"/>
      <c r="O88" s="10"/>
      <c r="P88" s="10"/>
      <c r="Q88" s="10"/>
      <c r="R88" s="10"/>
      <c r="S88" s="35">
        <f t="shared" si="41"/>
        <v>1</v>
      </c>
      <c r="T88" s="36">
        <f t="shared" si="42"/>
        <v>1.0413926851582251</v>
      </c>
      <c r="U88" s="12">
        <f t="shared" si="43"/>
        <v>0</v>
      </c>
      <c r="V88" s="12">
        <f t="shared" si="44"/>
        <v>0</v>
      </c>
      <c r="W88" s="12">
        <f t="shared" si="45"/>
        <v>0</v>
      </c>
      <c r="X88" s="12">
        <f t="shared" si="46"/>
        <v>1.0413926851582251</v>
      </c>
      <c r="Y88" s="12">
        <f t="shared" si="47"/>
        <v>0</v>
      </c>
      <c r="Z88" s="12">
        <f t="shared" si="48"/>
        <v>0</v>
      </c>
      <c r="AA88" s="12">
        <f t="shared" si="49"/>
        <v>0</v>
      </c>
      <c r="AB88" s="12">
        <f t="shared" si="50"/>
        <v>0</v>
      </c>
      <c r="AC88" s="12">
        <f t="shared" si="51"/>
        <v>0</v>
      </c>
      <c r="AD88" s="12">
        <f t="shared" si="52"/>
        <v>0</v>
      </c>
      <c r="AE88" s="12">
        <f t="shared" si="53"/>
        <v>0</v>
      </c>
      <c r="AF88">
        <f t="shared" si="54"/>
        <v>9.0909090909090912E-2</v>
      </c>
      <c r="AW88" s="20"/>
      <c r="AX88" s="14">
        <f t="shared" si="32"/>
        <v>0</v>
      </c>
      <c r="AY88" s="14">
        <f t="shared" si="33"/>
        <v>0</v>
      </c>
      <c r="AZ88" s="14">
        <f t="shared" si="34"/>
        <v>0</v>
      </c>
      <c r="BA88" s="14">
        <f t="shared" si="35"/>
        <v>0</v>
      </c>
      <c r="BB88" s="21">
        <f t="shared" si="36"/>
        <v>0</v>
      </c>
      <c r="BC88" s="14">
        <f t="shared" si="37"/>
        <v>0</v>
      </c>
      <c r="BD88" s="14">
        <f t="shared" si="38"/>
        <v>0</v>
      </c>
      <c r="BE88" s="14">
        <f t="shared" si="39"/>
        <v>1.0844987247010582</v>
      </c>
      <c r="BF88" s="14">
        <f t="shared" si="40"/>
        <v>0</v>
      </c>
    </row>
    <row r="89" spans="7:58" x14ac:dyDescent="0.25">
      <c r="G89" s="16" t="s">
        <v>103</v>
      </c>
      <c r="H89" s="10"/>
      <c r="I89" s="10"/>
      <c r="J89" s="10"/>
      <c r="K89" s="10">
        <v>1</v>
      </c>
      <c r="L89" s="10"/>
      <c r="M89" s="10"/>
      <c r="N89" s="10"/>
      <c r="O89" s="10"/>
      <c r="P89" s="10"/>
      <c r="Q89" s="10"/>
      <c r="R89" s="10"/>
      <c r="S89" s="35">
        <f t="shared" si="41"/>
        <v>1</v>
      </c>
      <c r="T89" s="36">
        <f t="shared" si="42"/>
        <v>1.0413926851582251</v>
      </c>
      <c r="U89" s="12">
        <f t="shared" si="43"/>
        <v>0</v>
      </c>
      <c r="V89" s="12">
        <f t="shared" si="44"/>
        <v>0</v>
      </c>
      <c r="W89" s="12">
        <f t="shared" si="45"/>
        <v>0</v>
      </c>
      <c r="X89" s="12">
        <f t="shared" si="46"/>
        <v>1.0413926851582251</v>
      </c>
      <c r="Y89" s="12">
        <f t="shared" si="47"/>
        <v>0</v>
      </c>
      <c r="Z89" s="12">
        <f t="shared" si="48"/>
        <v>0</v>
      </c>
      <c r="AA89" s="12">
        <f t="shared" si="49"/>
        <v>0</v>
      </c>
      <c r="AB89" s="12">
        <f t="shared" si="50"/>
        <v>0</v>
      </c>
      <c r="AC89" s="12">
        <f t="shared" si="51"/>
        <v>0</v>
      </c>
      <c r="AD89" s="12">
        <f t="shared" si="52"/>
        <v>0</v>
      </c>
      <c r="AE89" s="12">
        <f t="shared" si="53"/>
        <v>0</v>
      </c>
      <c r="AF89">
        <f t="shared" si="54"/>
        <v>9.0909090909090912E-2</v>
      </c>
      <c r="AW89" s="20"/>
      <c r="AX89" s="14">
        <f t="shared" si="32"/>
        <v>0</v>
      </c>
      <c r="AY89" s="14">
        <f t="shared" si="33"/>
        <v>0</v>
      </c>
      <c r="AZ89" s="14">
        <f t="shared" si="34"/>
        <v>0</v>
      </c>
      <c r="BA89" s="14">
        <f t="shared" si="35"/>
        <v>0</v>
      </c>
      <c r="BB89" s="21">
        <f t="shared" si="36"/>
        <v>0</v>
      </c>
      <c r="BC89" s="14">
        <f t="shared" si="37"/>
        <v>0</v>
      </c>
      <c r="BD89" s="14">
        <f t="shared" si="38"/>
        <v>0</v>
      </c>
      <c r="BE89" s="14">
        <f t="shared" si="39"/>
        <v>1.0844987247010582</v>
      </c>
      <c r="BF89" s="14">
        <f t="shared" si="40"/>
        <v>0</v>
      </c>
    </row>
    <row r="90" spans="7:58" x14ac:dyDescent="0.25">
      <c r="G90" s="16" t="s">
        <v>104</v>
      </c>
      <c r="H90" s="10"/>
      <c r="I90" s="10"/>
      <c r="J90" s="10"/>
      <c r="K90" s="10">
        <v>1</v>
      </c>
      <c r="L90" s="10"/>
      <c r="M90" s="10"/>
      <c r="N90" s="10"/>
      <c r="O90" s="10"/>
      <c r="P90" s="10"/>
      <c r="Q90" s="10"/>
      <c r="R90" s="10"/>
      <c r="S90" s="35">
        <f t="shared" si="41"/>
        <v>1</v>
      </c>
      <c r="T90" s="36">
        <f t="shared" si="42"/>
        <v>1.0413926851582251</v>
      </c>
      <c r="U90" s="12">
        <f t="shared" si="43"/>
        <v>0</v>
      </c>
      <c r="V90" s="12">
        <f t="shared" si="44"/>
        <v>0</v>
      </c>
      <c r="W90" s="12">
        <f t="shared" si="45"/>
        <v>0</v>
      </c>
      <c r="X90" s="12">
        <f t="shared" si="46"/>
        <v>1.0413926851582251</v>
      </c>
      <c r="Y90" s="12">
        <f t="shared" si="47"/>
        <v>0</v>
      </c>
      <c r="Z90" s="12">
        <f t="shared" si="48"/>
        <v>0</v>
      </c>
      <c r="AA90" s="12">
        <f t="shared" si="49"/>
        <v>0</v>
      </c>
      <c r="AB90" s="12">
        <f t="shared" si="50"/>
        <v>0</v>
      </c>
      <c r="AC90" s="12">
        <f t="shared" si="51"/>
        <v>0</v>
      </c>
      <c r="AD90" s="12">
        <f t="shared" si="52"/>
        <v>0</v>
      </c>
      <c r="AE90" s="12">
        <f t="shared" si="53"/>
        <v>0</v>
      </c>
      <c r="AF90">
        <f t="shared" si="54"/>
        <v>9.0909090909090912E-2</v>
      </c>
      <c r="AW90" s="20"/>
      <c r="AX90" s="14">
        <f t="shared" si="32"/>
        <v>0</v>
      </c>
      <c r="AY90" s="14">
        <f t="shared" si="33"/>
        <v>0</v>
      </c>
      <c r="AZ90" s="14">
        <f t="shared" si="34"/>
        <v>0</v>
      </c>
      <c r="BA90" s="14">
        <f t="shared" si="35"/>
        <v>0</v>
      </c>
      <c r="BB90" s="21">
        <f t="shared" si="36"/>
        <v>0</v>
      </c>
      <c r="BC90" s="14">
        <f t="shared" si="37"/>
        <v>0</v>
      </c>
      <c r="BD90" s="14">
        <f t="shared" si="38"/>
        <v>0</v>
      </c>
      <c r="BE90" s="14">
        <f t="shared" si="39"/>
        <v>1.0844987247010582</v>
      </c>
      <c r="BF90" s="14">
        <f t="shared" si="40"/>
        <v>0</v>
      </c>
    </row>
    <row r="91" spans="7:58" x14ac:dyDescent="0.25">
      <c r="G91" s="16" t="s">
        <v>105</v>
      </c>
      <c r="H91" s="10"/>
      <c r="I91" s="10"/>
      <c r="J91" s="10"/>
      <c r="K91" s="10">
        <v>1</v>
      </c>
      <c r="L91" s="10"/>
      <c r="M91" s="10"/>
      <c r="N91" s="10"/>
      <c r="O91" s="10"/>
      <c r="P91" s="10"/>
      <c r="Q91" s="10"/>
      <c r="R91" s="10"/>
      <c r="S91" s="35">
        <f t="shared" si="41"/>
        <v>1</v>
      </c>
      <c r="T91" s="36">
        <f t="shared" si="42"/>
        <v>1.0413926851582251</v>
      </c>
      <c r="U91" s="12">
        <f t="shared" si="43"/>
        <v>0</v>
      </c>
      <c r="V91" s="12">
        <f t="shared" si="44"/>
        <v>0</v>
      </c>
      <c r="W91" s="12">
        <f t="shared" si="45"/>
        <v>0</v>
      </c>
      <c r="X91" s="12">
        <f t="shared" si="46"/>
        <v>1.0413926851582251</v>
      </c>
      <c r="Y91" s="12">
        <f t="shared" si="47"/>
        <v>0</v>
      </c>
      <c r="Z91" s="12">
        <f t="shared" si="48"/>
        <v>0</v>
      </c>
      <c r="AA91" s="12">
        <f t="shared" si="49"/>
        <v>0</v>
      </c>
      <c r="AB91" s="12">
        <f t="shared" si="50"/>
        <v>0</v>
      </c>
      <c r="AC91" s="12">
        <f t="shared" si="51"/>
        <v>0</v>
      </c>
      <c r="AD91" s="12">
        <f t="shared" si="52"/>
        <v>0</v>
      </c>
      <c r="AE91" s="12">
        <f t="shared" si="53"/>
        <v>0</v>
      </c>
      <c r="AF91">
        <f t="shared" si="54"/>
        <v>9.0909090909090912E-2</v>
      </c>
      <c r="AW91" s="20"/>
      <c r="AX91" s="14">
        <f t="shared" si="32"/>
        <v>0</v>
      </c>
      <c r="AY91" s="14">
        <f t="shared" si="33"/>
        <v>0</v>
      </c>
      <c r="AZ91" s="14">
        <f t="shared" si="34"/>
        <v>0</v>
      </c>
      <c r="BA91" s="14">
        <f t="shared" si="35"/>
        <v>0</v>
      </c>
      <c r="BB91" s="21">
        <f t="shared" si="36"/>
        <v>0</v>
      </c>
      <c r="BC91" s="14">
        <f t="shared" si="37"/>
        <v>0</v>
      </c>
      <c r="BD91" s="14">
        <f t="shared" si="38"/>
        <v>0</v>
      </c>
      <c r="BE91" s="14">
        <f t="shared" si="39"/>
        <v>1.0844987247010582</v>
      </c>
      <c r="BF91" s="14">
        <f t="shared" si="40"/>
        <v>0</v>
      </c>
    </row>
    <row r="92" spans="7:58" x14ac:dyDescent="0.25">
      <c r="G92" s="16" t="s">
        <v>106</v>
      </c>
      <c r="H92" s="10"/>
      <c r="I92" s="10"/>
      <c r="J92" s="10"/>
      <c r="K92" s="10">
        <v>2</v>
      </c>
      <c r="L92" s="10"/>
      <c r="M92" s="10"/>
      <c r="N92" s="10"/>
      <c r="O92" s="10"/>
      <c r="P92" s="10"/>
      <c r="Q92" s="10"/>
      <c r="R92" s="10"/>
      <c r="S92" s="35">
        <f t="shared" si="41"/>
        <v>1</v>
      </c>
      <c r="T92" s="36">
        <f t="shared" si="42"/>
        <v>1.0413926851582251</v>
      </c>
      <c r="U92" s="12">
        <f t="shared" si="43"/>
        <v>0</v>
      </c>
      <c r="V92" s="12">
        <f t="shared" si="44"/>
        <v>0</v>
      </c>
      <c r="W92" s="12">
        <f t="shared" si="45"/>
        <v>0</v>
      </c>
      <c r="X92" s="12">
        <f t="shared" si="46"/>
        <v>2.0827853703164503</v>
      </c>
      <c r="Y92" s="12">
        <f t="shared" si="47"/>
        <v>0</v>
      </c>
      <c r="Z92" s="12">
        <f t="shared" si="48"/>
        <v>0</v>
      </c>
      <c r="AA92" s="12">
        <f t="shared" si="49"/>
        <v>0</v>
      </c>
      <c r="AB92" s="12">
        <f t="shared" si="50"/>
        <v>0</v>
      </c>
      <c r="AC92" s="12">
        <f t="shared" si="51"/>
        <v>0</v>
      </c>
      <c r="AD92" s="12">
        <f t="shared" si="52"/>
        <v>0</v>
      </c>
      <c r="AE92" s="12">
        <f t="shared" si="53"/>
        <v>0</v>
      </c>
      <c r="AF92">
        <f t="shared" si="54"/>
        <v>9.0909090909090912E-2</v>
      </c>
      <c r="AW92" s="20"/>
      <c r="AX92" s="14">
        <f t="shared" si="32"/>
        <v>0</v>
      </c>
      <c r="AY92" s="14">
        <f t="shared" si="33"/>
        <v>0</v>
      </c>
      <c r="AZ92" s="14">
        <f t="shared" si="34"/>
        <v>0</v>
      </c>
      <c r="BA92" s="14">
        <f t="shared" si="35"/>
        <v>0</v>
      </c>
      <c r="BB92" s="21">
        <f t="shared" si="36"/>
        <v>0</v>
      </c>
      <c r="BC92" s="14">
        <f t="shared" si="37"/>
        <v>0</v>
      </c>
      <c r="BD92" s="14">
        <f t="shared" si="38"/>
        <v>0</v>
      </c>
      <c r="BE92" s="14">
        <f t="shared" si="39"/>
        <v>4.3379948988042329</v>
      </c>
      <c r="BF92" s="14">
        <f t="shared" si="40"/>
        <v>0</v>
      </c>
    </row>
    <row r="93" spans="7:58" x14ac:dyDescent="0.25">
      <c r="G93" s="16" t="s">
        <v>107</v>
      </c>
      <c r="H93" s="10"/>
      <c r="I93" s="10"/>
      <c r="J93" s="10"/>
      <c r="K93" s="10">
        <v>2</v>
      </c>
      <c r="L93" s="10"/>
      <c r="M93" s="10">
        <v>2</v>
      </c>
      <c r="N93" s="10"/>
      <c r="O93" s="10"/>
      <c r="P93" s="10"/>
      <c r="Q93" s="10"/>
      <c r="R93" s="10"/>
      <c r="S93" s="35">
        <f t="shared" si="41"/>
        <v>2</v>
      </c>
      <c r="T93" s="36">
        <f t="shared" si="42"/>
        <v>0.74036268949424389</v>
      </c>
      <c r="U93" s="12">
        <f t="shared" si="43"/>
        <v>0</v>
      </c>
      <c r="V93" s="12">
        <f t="shared" si="44"/>
        <v>0</v>
      </c>
      <c r="W93" s="12">
        <f t="shared" si="45"/>
        <v>0</v>
      </c>
      <c r="X93" s="12">
        <f t="shared" si="46"/>
        <v>1.4807253789884878</v>
      </c>
      <c r="Y93" s="12">
        <f t="shared" si="47"/>
        <v>0</v>
      </c>
      <c r="Z93" s="12">
        <f t="shared" si="48"/>
        <v>1.4807253789884878</v>
      </c>
      <c r="AA93" s="12">
        <f t="shared" si="49"/>
        <v>0</v>
      </c>
      <c r="AB93" s="12">
        <f t="shared" si="50"/>
        <v>0</v>
      </c>
      <c r="AC93" s="12">
        <f t="shared" si="51"/>
        <v>0</v>
      </c>
      <c r="AD93" s="12">
        <f t="shared" si="52"/>
        <v>0</v>
      </c>
      <c r="AE93" s="12">
        <f t="shared" si="53"/>
        <v>0</v>
      </c>
      <c r="AF93">
        <f t="shared" si="54"/>
        <v>0.18181818181818182</v>
      </c>
      <c r="AW93" s="20"/>
      <c r="AX93" s="14">
        <f t="shared" si="32"/>
        <v>0</v>
      </c>
      <c r="AY93" s="14">
        <f t="shared" si="33"/>
        <v>0</v>
      </c>
      <c r="AZ93" s="14">
        <f t="shared" si="34"/>
        <v>0</v>
      </c>
      <c r="BA93" s="14">
        <f t="shared" si="35"/>
        <v>0</v>
      </c>
      <c r="BB93" s="21">
        <f t="shared" si="36"/>
        <v>0</v>
      </c>
      <c r="BC93" s="14">
        <f t="shared" si="37"/>
        <v>0</v>
      </c>
      <c r="BD93" s="14">
        <f t="shared" si="38"/>
        <v>0</v>
      </c>
      <c r="BE93" s="14">
        <f t="shared" si="39"/>
        <v>2.1925476479806005</v>
      </c>
      <c r="BF93" s="14">
        <f t="shared" si="40"/>
        <v>0</v>
      </c>
    </row>
    <row r="94" spans="7:58" x14ac:dyDescent="0.25">
      <c r="G94" s="16" t="s">
        <v>108</v>
      </c>
      <c r="H94" s="10"/>
      <c r="I94" s="10"/>
      <c r="J94" s="10"/>
      <c r="K94" s="10">
        <v>1</v>
      </c>
      <c r="L94" s="10"/>
      <c r="M94" s="10"/>
      <c r="N94" s="10"/>
      <c r="O94" s="10"/>
      <c r="P94" s="10"/>
      <c r="Q94" s="10"/>
      <c r="R94" s="10"/>
      <c r="S94" s="35">
        <f t="shared" si="41"/>
        <v>1</v>
      </c>
      <c r="T94" s="36">
        <f t="shared" si="42"/>
        <v>1.0413926851582251</v>
      </c>
      <c r="U94" s="12">
        <f t="shared" si="43"/>
        <v>0</v>
      </c>
      <c r="V94" s="12">
        <f t="shared" si="44"/>
        <v>0</v>
      </c>
      <c r="W94" s="12">
        <f t="shared" si="45"/>
        <v>0</v>
      </c>
      <c r="X94" s="12">
        <f t="shared" si="46"/>
        <v>1.0413926851582251</v>
      </c>
      <c r="Y94" s="12">
        <f t="shared" si="47"/>
        <v>0</v>
      </c>
      <c r="Z94" s="12">
        <f t="shared" si="48"/>
        <v>0</v>
      </c>
      <c r="AA94" s="12">
        <f t="shared" si="49"/>
        <v>0</v>
      </c>
      <c r="AB94" s="12">
        <f t="shared" si="50"/>
        <v>0</v>
      </c>
      <c r="AC94" s="12">
        <f t="shared" si="51"/>
        <v>0</v>
      </c>
      <c r="AD94" s="12">
        <f t="shared" si="52"/>
        <v>0</v>
      </c>
      <c r="AE94" s="12">
        <f t="shared" si="53"/>
        <v>0</v>
      </c>
      <c r="AF94">
        <f t="shared" si="54"/>
        <v>9.0909090909090912E-2</v>
      </c>
      <c r="AW94" s="20"/>
      <c r="AX94" s="14">
        <f t="shared" si="32"/>
        <v>0</v>
      </c>
      <c r="AY94" s="14">
        <f t="shared" si="33"/>
        <v>0</v>
      </c>
      <c r="AZ94" s="14">
        <f t="shared" si="34"/>
        <v>0</v>
      </c>
      <c r="BA94" s="14">
        <f t="shared" si="35"/>
        <v>0</v>
      </c>
      <c r="BB94" s="21">
        <f t="shared" si="36"/>
        <v>0</v>
      </c>
      <c r="BC94" s="14">
        <f t="shared" si="37"/>
        <v>0</v>
      </c>
      <c r="BD94" s="14">
        <f t="shared" si="38"/>
        <v>0</v>
      </c>
      <c r="BE94" s="14">
        <f t="shared" si="39"/>
        <v>1.0844987247010582</v>
      </c>
      <c r="BF94" s="14">
        <f t="shared" si="40"/>
        <v>0</v>
      </c>
    </row>
    <row r="95" spans="7:58" x14ac:dyDescent="0.25">
      <c r="G95" s="16" t="s">
        <v>109</v>
      </c>
      <c r="H95" s="10"/>
      <c r="I95" s="10"/>
      <c r="J95" s="10"/>
      <c r="K95" s="10">
        <v>1</v>
      </c>
      <c r="L95" s="10"/>
      <c r="M95" s="10"/>
      <c r="N95" s="10"/>
      <c r="O95" s="10"/>
      <c r="P95" s="10"/>
      <c r="Q95" s="10"/>
      <c r="R95" s="10"/>
      <c r="S95" s="35">
        <f t="shared" si="41"/>
        <v>1</v>
      </c>
      <c r="T95" s="36">
        <f t="shared" si="42"/>
        <v>1.0413926851582251</v>
      </c>
      <c r="U95" s="12">
        <f t="shared" si="43"/>
        <v>0</v>
      </c>
      <c r="V95" s="12">
        <f t="shared" si="44"/>
        <v>0</v>
      </c>
      <c r="W95" s="12">
        <f t="shared" si="45"/>
        <v>0</v>
      </c>
      <c r="X95" s="12">
        <f t="shared" si="46"/>
        <v>1.0413926851582251</v>
      </c>
      <c r="Y95" s="12">
        <f t="shared" si="47"/>
        <v>0</v>
      </c>
      <c r="Z95" s="12">
        <f t="shared" si="48"/>
        <v>0</v>
      </c>
      <c r="AA95" s="12">
        <f t="shared" si="49"/>
        <v>0</v>
      </c>
      <c r="AB95" s="12">
        <f t="shared" si="50"/>
        <v>0</v>
      </c>
      <c r="AC95" s="12">
        <f t="shared" si="51"/>
        <v>0</v>
      </c>
      <c r="AD95" s="12">
        <f t="shared" si="52"/>
        <v>0</v>
      </c>
      <c r="AE95" s="12">
        <f t="shared" si="53"/>
        <v>0</v>
      </c>
      <c r="AF95">
        <f t="shared" si="54"/>
        <v>9.0909090909090912E-2</v>
      </c>
      <c r="AW95" s="20"/>
      <c r="AX95" s="14">
        <f t="shared" si="32"/>
        <v>0</v>
      </c>
      <c r="AY95" s="14">
        <f t="shared" si="33"/>
        <v>0</v>
      </c>
      <c r="AZ95" s="14">
        <f t="shared" si="34"/>
        <v>0</v>
      </c>
      <c r="BA95" s="14">
        <f t="shared" si="35"/>
        <v>0</v>
      </c>
      <c r="BB95" s="21">
        <f t="shared" si="36"/>
        <v>0</v>
      </c>
      <c r="BC95" s="14">
        <f t="shared" si="37"/>
        <v>0</v>
      </c>
      <c r="BD95" s="14">
        <f t="shared" si="38"/>
        <v>0</v>
      </c>
      <c r="BE95" s="14">
        <f t="shared" si="39"/>
        <v>1.0844987247010582</v>
      </c>
      <c r="BF95" s="14">
        <f t="shared" si="40"/>
        <v>0</v>
      </c>
    </row>
    <row r="96" spans="7:58" x14ac:dyDescent="0.25">
      <c r="G96" s="16" t="s">
        <v>110</v>
      </c>
      <c r="H96" s="10"/>
      <c r="I96" s="10"/>
      <c r="J96" s="10"/>
      <c r="K96" s="10">
        <v>1</v>
      </c>
      <c r="L96" s="10"/>
      <c r="M96" s="10"/>
      <c r="N96" s="10"/>
      <c r="O96" s="10"/>
      <c r="P96" s="10"/>
      <c r="Q96" s="10"/>
      <c r="R96" s="10"/>
      <c r="S96" s="35">
        <f t="shared" si="41"/>
        <v>1</v>
      </c>
      <c r="T96" s="36">
        <f t="shared" si="42"/>
        <v>1.0413926851582251</v>
      </c>
      <c r="U96" s="12">
        <f t="shared" si="43"/>
        <v>0</v>
      </c>
      <c r="V96" s="12">
        <f t="shared" si="44"/>
        <v>0</v>
      </c>
      <c r="W96" s="12">
        <f t="shared" si="45"/>
        <v>0</v>
      </c>
      <c r="X96" s="12">
        <f t="shared" si="46"/>
        <v>1.0413926851582251</v>
      </c>
      <c r="Y96" s="12">
        <f t="shared" si="47"/>
        <v>0</v>
      </c>
      <c r="Z96" s="12">
        <f t="shared" si="48"/>
        <v>0</v>
      </c>
      <c r="AA96" s="12">
        <f t="shared" si="49"/>
        <v>0</v>
      </c>
      <c r="AB96" s="12">
        <f t="shared" si="50"/>
        <v>0</v>
      </c>
      <c r="AC96" s="12">
        <f t="shared" si="51"/>
        <v>0</v>
      </c>
      <c r="AD96" s="12">
        <f t="shared" si="52"/>
        <v>0</v>
      </c>
      <c r="AE96" s="12">
        <f t="shared" si="53"/>
        <v>0</v>
      </c>
      <c r="AF96">
        <f t="shared" si="54"/>
        <v>9.0909090909090912E-2</v>
      </c>
      <c r="AW96" s="20"/>
      <c r="AX96" s="14">
        <f t="shared" si="32"/>
        <v>0</v>
      </c>
      <c r="AY96" s="14">
        <f t="shared" si="33"/>
        <v>0</v>
      </c>
      <c r="AZ96" s="14">
        <f t="shared" si="34"/>
        <v>0</v>
      </c>
      <c r="BA96" s="14">
        <f t="shared" si="35"/>
        <v>0</v>
      </c>
      <c r="BB96" s="21">
        <f t="shared" si="36"/>
        <v>0</v>
      </c>
      <c r="BC96" s="14">
        <f t="shared" si="37"/>
        <v>0</v>
      </c>
      <c r="BD96" s="14">
        <f t="shared" si="38"/>
        <v>0</v>
      </c>
      <c r="BE96" s="14">
        <f t="shared" si="39"/>
        <v>1.0844987247010582</v>
      </c>
      <c r="BF96" s="14">
        <f t="shared" si="40"/>
        <v>0</v>
      </c>
    </row>
    <row r="97" spans="6:58" x14ac:dyDescent="0.25">
      <c r="F97" t="s">
        <v>17</v>
      </c>
      <c r="G97" s="19" t="s">
        <v>111</v>
      </c>
      <c r="H97" s="35"/>
      <c r="I97" s="35"/>
      <c r="J97" s="35"/>
      <c r="K97" s="35"/>
      <c r="L97" s="35">
        <v>1</v>
      </c>
      <c r="M97" s="35"/>
      <c r="N97" s="35"/>
      <c r="O97" s="35"/>
      <c r="P97" s="35"/>
      <c r="Q97" s="35"/>
      <c r="R97" s="35"/>
      <c r="S97" s="35">
        <f t="shared" si="41"/>
        <v>1</v>
      </c>
      <c r="T97" s="35">
        <f t="shared" si="42"/>
        <v>1.0413926851582251</v>
      </c>
      <c r="U97" s="35">
        <f t="shared" si="43"/>
        <v>0</v>
      </c>
      <c r="V97" s="35">
        <f t="shared" si="44"/>
        <v>0</v>
      </c>
      <c r="W97" s="35">
        <f t="shared" si="45"/>
        <v>0</v>
      </c>
      <c r="X97" s="35">
        <f t="shared" si="46"/>
        <v>0</v>
      </c>
      <c r="Y97" s="35">
        <f t="shared" si="47"/>
        <v>1.0413926851582251</v>
      </c>
      <c r="Z97" s="35">
        <f t="shared" si="48"/>
        <v>0</v>
      </c>
      <c r="AA97" s="35">
        <f t="shared" si="49"/>
        <v>0</v>
      </c>
      <c r="AB97" s="35">
        <f t="shared" si="50"/>
        <v>0</v>
      </c>
      <c r="AC97" s="35">
        <f t="shared" si="51"/>
        <v>0</v>
      </c>
      <c r="AD97" s="35">
        <f t="shared" si="52"/>
        <v>0</v>
      </c>
      <c r="AE97" s="35">
        <f t="shared" si="53"/>
        <v>0</v>
      </c>
      <c r="AF97" s="39">
        <f t="shared" si="54"/>
        <v>9.0909090909090912E-2</v>
      </c>
      <c r="AW97" s="20"/>
      <c r="AX97" s="14">
        <f t="shared" si="32"/>
        <v>0</v>
      </c>
      <c r="AY97" s="14">
        <f t="shared" si="33"/>
        <v>0</v>
      </c>
      <c r="AZ97" s="14">
        <f t="shared" si="34"/>
        <v>0</v>
      </c>
      <c r="BA97" s="14">
        <f t="shared" si="35"/>
        <v>0</v>
      </c>
      <c r="BB97" s="21">
        <f t="shared" si="36"/>
        <v>0</v>
      </c>
      <c r="BC97" s="14">
        <f t="shared" si="37"/>
        <v>0</v>
      </c>
      <c r="BD97" s="14">
        <f t="shared" si="38"/>
        <v>0</v>
      </c>
      <c r="BE97" s="14">
        <f t="shared" si="39"/>
        <v>0</v>
      </c>
      <c r="BF97" s="14">
        <f t="shared" si="40"/>
        <v>1.0844987247010582</v>
      </c>
    </row>
    <row r="98" spans="6:58" x14ac:dyDescent="0.25">
      <c r="G98" s="16" t="s">
        <v>112</v>
      </c>
      <c r="H98" s="10"/>
      <c r="I98" s="10"/>
      <c r="J98" s="10"/>
      <c r="K98" s="10"/>
      <c r="L98" s="10">
        <v>1</v>
      </c>
      <c r="M98" s="10"/>
      <c r="N98" s="10"/>
      <c r="O98" s="10"/>
      <c r="P98" s="10"/>
      <c r="Q98" s="10"/>
      <c r="R98" s="10"/>
      <c r="S98" s="35">
        <f t="shared" si="41"/>
        <v>1</v>
      </c>
      <c r="T98" s="36">
        <f t="shared" si="42"/>
        <v>1.0413926851582251</v>
      </c>
      <c r="U98" s="12">
        <f t="shared" si="43"/>
        <v>0</v>
      </c>
      <c r="V98" s="12">
        <f t="shared" si="44"/>
        <v>0</v>
      </c>
      <c r="W98" s="12">
        <f t="shared" si="45"/>
        <v>0</v>
      </c>
      <c r="X98" s="12">
        <f t="shared" si="46"/>
        <v>0</v>
      </c>
      <c r="Y98" s="12">
        <f t="shared" si="47"/>
        <v>1.0413926851582251</v>
      </c>
      <c r="Z98" s="12">
        <f t="shared" si="48"/>
        <v>0</v>
      </c>
      <c r="AA98" s="12">
        <f t="shared" si="49"/>
        <v>0</v>
      </c>
      <c r="AB98" s="12">
        <f t="shared" si="50"/>
        <v>0</v>
      </c>
      <c r="AC98" s="12">
        <f t="shared" si="51"/>
        <v>0</v>
      </c>
      <c r="AD98" s="12">
        <f t="shared" si="52"/>
        <v>0</v>
      </c>
      <c r="AE98" s="12">
        <f t="shared" si="53"/>
        <v>0</v>
      </c>
      <c r="AF98">
        <f t="shared" si="54"/>
        <v>9.0909090909090912E-2</v>
      </c>
      <c r="AW98" s="20"/>
      <c r="AX98" s="14">
        <f t="shared" si="32"/>
        <v>0</v>
      </c>
      <c r="AY98" s="14">
        <f t="shared" si="33"/>
        <v>0</v>
      </c>
      <c r="AZ98" s="14">
        <f t="shared" si="34"/>
        <v>0</v>
      </c>
      <c r="BA98" s="14">
        <f t="shared" si="35"/>
        <v>0</v>
      </c>
      <c r="BB98" s="21">
        <f t="shared" si="36"/>
        <v>0</v>
      </c>
      <c r="BC98" s="14">
        <f t="shared" si="37"/>
        <v>0</v>
      </c>
      <c r="BD98" s="14">
        <f t="shared" si="38"/>
        <v>0</v>
      </c>
      <c r="BE98" s="14">
        <f t="shared" si="39"/>
        <v>0</v>
      </c>
      <c r="BF98" s="14">
        <f t="shared" si="40"/>
        <v>1.0844987247010582</v>
      </c>
    </row>
    <row r="99" spans="6:58" x14ac:dyDescent="0.25">
      <c r="G99" s="16" t="s">
        <v>114</v>
      </c>
      <c r="H99" s="10"/>
      <c r="I99" s="10"/>
      <c r="J99" s="10"/>
      <c r="K99" s="10"/>
      <c r="L99" s="10">
        <v>1</v>
      </c>
      <c r="M99" s="10"/>
      <c r="N99" s="10"/>
      <c r="O99" s="10"/>
      <c r="P99" s="10"/>
      <c r="Q99" s="10"/>
      <c r="R99" s="10"/>
      <c r="S99" s="35">
        <f t="shared" si="41"/>
        <v>1</v>
      </c>
      <c r="T99" s="36">
        <f t="shared" si="42"/>
        <v>1.0413926851582251</v>
      </c>
      <c r="U99" s="12">
        <f t="shared" si="43"/>
        <v>0</v>
      </c>
      <c r="V99" s="12">
        <f t="shared" si="44"/>
        <v>0</v>
      </c>
      <c r="W99" s="12">
        <f t="shared" si="45"/>
        <v>0</v>
      </c>
      <c r="X99" s="12">
        <f t="shared" si="46"/>
        <v>0</v>
      </c>
      <c r="Y99" s="12">
        <f t="shared" si="47"/>
        <v>1.0413926851582251</v>
      </c>
      <c r="Z99" s="12">
        <f t="shared" si="48"/>
        <v>0</v>
      </c>
      <c r="AA99" s="12">
        <f t="shared" si="49"/>
        <v>0</v>
      </c>
      <c r="AB99" s="12">
        <f t="shared" si="50"/>
        <v>0</v>
      </c>
      <c r="AC99" s="12">
        <f t="shared" si="51"/>
        <v>0</v>
      </c>
      <c r="AD99" s="12">
        <f t="shared" si="52"/>
        <v>0</v>
      </c>
      <c r="AE99" s="12">
        <f t="shared" si="53"/>
        <v>0</v>
      </c>
      <c r="AF99">
        <f t="shared" si="54"/>
        <v>9.0909090909090912E-2</v>
      </c>
      <c r="AW99" s="20"/>
      <c r="AX99" s="14">
        <f t="shared" si="32"/>
        <v>0</v>
      </c>
      <c r="AY99" s="14">
        <f t="shared" si="33"/>
        <v>0</v>
      </c>
      <c r="AZ99" s="14">
        <f t="shared" si="34"/>
        <v>0</v>
      </c>
      <c r="BA99" s="14">
        <f t="shared" si="35"/>
        <v>0</v>
      </c>
      <c r="BB99" s="21">
        <f t="shared" si="36"/>
        <v>0</v>
      </c>
      <c r="BC99" s="14">
        <f t="shared" si="37"/>
        <v>0</v>
      </c>
      <c r="BD99" s="14">
        <f t="shared" si="38"/>
        <v>0</v>
      </c>
      <c r="BE99" s="14">
        <f t="shared" si="39"/>
        <v>0</v>
      </c>
      <c r="BF99" s="14">
        <f t="shared" si="40"/>
        <v>1.0844987247010582</v>
      </c>
    </row>
    <row r="100" spans="6:58" x14ac:dyDescent="0.25">
      <c r="G100" s="16" t="s">
        <v>6</v>
      </c>
      <c r="H100" s="10"/>
      <c r="I100" s="10"/>
      <c r="J100" s="10"/>
      <c r="K100" s="10"/>
      <c r="L100" s="10">
        <v>1</v>
      </c>
      <c r="M100" s="10"/>
      <c r="N100" s="10"/>
      <c r="O100" s="10"/>
      <c r="P100" s="10"/>
      <c r="Q100" s="10"/>
      <c r="R100" s="10"/>
      <c r="S100" s="35">
        <f t="shared" si="41"/>
        <v>1</v>
      </c>
      <c r="T100" s="36">
        <f t="shared" si="42"/>
        <v>1.0413926851582251</v>
      </c>
      <c r="U100" s="12">
        <f t="shared" si="43"/>
        <v>0</v>
      </c>
      <c r="V100" s="12">
        <f t="shared" si="44"/>
        <v>0</v>
      </c>
      <c r="W100" s="12">
        <f t="shared" si="45"/>
        <v>0</v>
      </c>
      <c r="X100" s="12">
        <f t="shared" si="46"/>
        <v>0</v>
      </c>
      <c r="Y100" s="12">
        <f t="shared" si="47"/>
        <v>1.0413926851582251</v>
      </c>
      <c r="Z100" s="12">
        <f t="shared" si="48"/>
        <v>0</v>
      </c>
      <c r="AA100" s="12">
        <f t="shared" si="49"/>
        <v>0</v>
      </c>
      <c r="AB100" s="12">
        <f t="shared" si="50"/>
        <v>0</v>
      </c>
      <c r="AC100" s="12">
        <f t="shared" si="51"/>
        <v>0</v>
      </c>
      <c r="AD100" s="12">
        <f t="shared" si="52"/>
        <v>0</v>
      </c>
      <c r="AE100" s="12">
        <f t="shared" si="53"/>
        <v>0</v>
      </c>
      <c r="AF100">
        <f t="shared" si="54"/>
        <v>9.0909090909090912E-2</v>
      </c>
      <c r="AW100" s="20"/>
      <c r="AX100" s="14">
        <f t="shared" si="32"/>
        <v>0</v>
      </c>
      <c r="AY100" s="14">
        <f t="shared" si="33"/>
        <v>0</v>
      </c>
      <c r="AZ100" s="14">
        <f t="shared" si="34"/>
        <v>0</v>
      </c>
      <c r="BA100" s="14">
        <f t="shared" si="35"/>
        <v>0</v>
      </c>
      <c r="BB100" s="21">
        <f t="shared" si="36"/>
        <v>0</v>
      </c>
      <c r="BC100" s="14">
        <f t="shared" si="37"/>
        <v>0</v>
      </c>
      <c r="BD100" s="14">
        <f t="shared" si="38"/>
        <v>0</v>
      </c>
      <c r="BE100" s="14">
        <f t="shared" si="39"/>
        <v>0</v>
      </c>
      <c r="BF100" s="14">
        <f t="shared" si="40"/>
        <v>1.0844987247010582</v>
      </c>
    </row>
    <row r="101" spans="6:58" x14ac:dyDescent="0.25">
      <c r="G101" s="16" t="s">
        <v>115</v>
      </c>
      <c r="H101" s="10"/>
      <c r="I101" s="10"/>
      <c r="J101" s="10"/>
      <c r="K101" s="10"/>
      <c r="L101" s="10">
        <v>1</v>
      </c>
      <c r="M101" s="10"/>
      <c r="N101" s="10"/>
      <c r="O101" s="10"/>
      <c r="P101" s="10"/>
      <c r="Q101" s="10"/>
      <c r="R101" s="10"/>
      <c r="S101" s="35">
        <f t="shared" si="41"/>
        <v>1</v>
      </c>
      <c r="T101" s="36">
        <f t="shared" si="42"/>
        <v>1.0413926851582251</v>
      </c>
      <c r="U101" s="12">
        <f t="shared" si="43"/>
        <v>0</v>
      </c>
      <c r="V101" s="12">
        <f t="shared" si="44"/>
        <v>0</v>
      </c>
      <c r="W101" s="12">
        <f t="shared" si="45"/>
        <v>0</v>
      </c>
      <c r="X101" s="12">
        <f t="shared" si="46"/>
        <v>0</v>
      </c>
      <c r="Y101" s="12">
        <f t="shared" si="47"/>
        <v>1.0413926851582251</v>
      </c>
      <c r="Z101" s="12">
        <f t="shared" si="48"/>
        <v>0</v>
      </c>
      <c r="AA101" s="12">
        <f t="shared" si="49"/>
        <v>0</v>
      </c>
      <c r="AB101" s="12">
        <f t="shared" si="50"/>
        <v>0</v>
      </c>
      <c r="AC101" s="12">
        <f t="shared" si="51"/>
        <v>0</v>
      </c>
      <c r="AD101" s="12">
        <f t="shared" si="52"/>
        <v>0</v>
      </c>
      <c r="AE101" s="12">
        <f t="shared" si="53"/>
        <v>0</v>
      </c>
      <c r="AF101">
        <f t="shared" si="54"/>
        <v>9.0909090909090912E-2</v>
      </c>
      <c r="AW101" s="20"/>
      <c r="AX101" s="14">
        <f t="shared" si="32"/>
        <v>0</v>
      </c>
      <c r="AY101" s="14">
        <f t="shared" si="33"/>
        <v>0</v>
      </c>
      <c r="AZ101" s="14">
        <f t="shared" si="34"/>
        <v>0</v>
      </c>
      <c r="BA101" s="14">
        <f t="shared" si="35"/>
        <v>0</v>
      </c>
      <c r="BB101" s="21">
        <f t="shared" si="36"/>
        <v>0</v>
      </c>
      <c r="BC101" s="14">
        <f t="shared" si="37"/>
        <v>0</v>
      </c>
      <c r="BD101" s="14">
        <f t="shared" si="38"/>
        <v>0</v>
      </c>
      <c r="BE101" s="14">
        <f t="shared" si="39"/>
        <v>0</v>
      </c>
      <c r="BF101" s="14">
        <f t="shared" si="40"/>
        <v>1.0844987247010582</v>
      </c>
    </row>
    <row r="102" spans="6:58" x14ac:dyDescent="0.25">
      <c r="G102" s="16" t="s">
        <v>116</v>
      </c>
      <c r="H102" s="10"/>
      <c r="I102" s="10"/>
      <c r="J102" s="10"/>
      <c r="K102" s="10"/>
      <c r="L102" s="10">
        <v>1</v>
      </c>
      <c r="M102" s="10"/>
      <c r="N102" s="10"/>
      <c r="O102" s="10"/>
      <c r="P102" s="10"/>
      <c r="Q102" s="10"/>
      <c r="R102" s="10"/>
      <c r="S102" s="35">
        <f t="shared" si="41"/>
        <v>1</v>
      </c>
      <c r="T102" s="36">
        <f t="shared" si="42"/>
        <v>1.0413926851582251</v>
      </c>
      <c r="U102" s="12">
        <f t="shared" si="43"/>
        <v>0</v>
      </c>
      <c r="V102" s="12">
        <f t="shared" si="44"/>
        <v>0</v>
      </c>
      <c r="W102" s="12">
        <f t="shared" si="45"/>
        <v>0</v>
      </c>
      <c r="X102" s="12">
        <f t="shared" si="46"/>
        <v>0</v>
      </c>
      <c r="Y102" s="12">
        <f t="shared" si="47"/>
        <v>1.0413926851582251</v>
      </c>
      <c r="Z102" s="12">
        <f t="shared" si="48"/>
        <v>0</v>
      </c>
      <c r="AA102" s="12">
        <f t="shared" si="49"/>
        <v>0</v>
      </c>
      <c r="AB102" s="12">
        <f t="shared" si="50"/>
        <v>0</v>
      </c>
      <c r="AC102" s="12">
        <f t="shared" si="51"/>
        <v>0</v>
      </c>
      <c r="AD102" s="12">
        <f t="shared" si="52"/>
        <v>0</v>
      </c>
      <c r="AE102" s="12">
        <f t="shared" si="53"/>
        <v>0</v>
      </c>
      <c r="AF102">
        <f t="shared" si="54"/>
        <v>9.0909090909090912E-2</v>
      </c>
      <c r="AW102" s="20"/>
      <c r="AX102" s="14">
        <f t="shared" si="32"/>
        <v>0</v>
      </c>
      <c r="AY102" s="14">
        <f t="shared" si="33"/>
        <v>0</v>
      </c>
      <c r="AZ102" s="14">
        <f t="shared" si="34"/>
        <v>0</v>
      </c>
      <c r="BA102" s="14">
        <f t="shared" si="35"/>
        <v>0</v>
      </c>
      <c r="BB102" s="21">
        <f t="shared" si="36"/>
        <v>0</v>
      </c>
      <c r="BC102" s="14">
        <f t="shared" si="37"/>
        <v>0</v>
      </c>
      <c r="BD102" s="14">
        <f t="shared" si="38"/>
        <v>0</v>
      </c>
      <c r="BE102" s="14">
        <f t="shared" si="39"/>
        <v>0</v>
      </c>
      <c r="BF102" s="14">
        <f t="shared" si="40"/>
        <v>1.0844987247010582</v>
      </c>
    </row>
    <row r="103" spans="6:58" x14ac:dyDescent="0.25">
      <c r="G103" s="16" t="s">
        <v>117</v>
      </c>
      <c r="H103" s="10"/>
      <c r="I103" s="10"/>
      <c r="J103" s="10"/>
      <c r="K103" s="10"/>
      <c r="L103" s="10">
        <v>1</v>
      </c>
      <c r="M103" s="10"/>
      <c r="N103" s="10"/>
      <c r="O103" s="10"/>
      <c r="P103" s="10"/>
      <c r="Q103" s="10"/>
      <c r="R103" s="10"/>
      <c r="S103" s="35">
        <f t="shared" si="41"/>
        <v>1</v>
      </c>
      <c r="T103" s="36">
        <f t="shared" si="42"/>
        <v>1.0413926851582251</v>
      </c>
      <c r="U103" s="12">
        <f t="shared" si="43"/>
        <v>0</v>
      </c>
      <c r="V103" s="12">
        <f t="shared" si="44"/>
        <v>0</v>
      </c>
      <c r="W103" s="12">
        <f t="shared" si="45"/>
        <v>0</v>
      </c>
      <c r="X103" s="12">
        <f t="shared" si="46"/>
        <v>0</v>
      </c>
      <c r="Y103" s="12">
        <f t="shared" si="47"/>
        <v>1.0413926851582251</v>
      </c>
      <c r="Z103" s="12">
        <f t="shared" si="48"/>
        <v>0</v>
      </c>
      <c r="AA103" s="12">
        <f t="shared" si="49"/>
        <v>0</v>
      </c>
      <c r="AB103" s="12">
        <f t="shared" si="50"/>
        <v>0</v>
      </c>
      <c r="AC103" s="12">
        <f t="shared" si="51"/>
        <v>0</v>
      </c>
      <c r="AD103" s="12">
        <f t="shared" si="52"/>
        <v>0</v>
      </c>
      <c r="AE103" s="12">
        <f t="shared" si="53"/>
        <v>0</v>
      </c>
      <c r="AF103">
        <f t="shared" si="54"/>
        <v>9.0909090909090912E-2</v>
      </c>
      <c r="AW103" s="20"/>
      <c r="AX103" s="14">
        <f t="shared" si="32"/>
        <v>0</v>
      </c>
      <c r="AY103" s="14">
        <f t="shared" si="33"/>
        <v>0</v>
      </c>
      <c r="AZ103" s="14">
        <f t="shared" si="34"/>
        <v>0</v>
      </c>
      <c r="BA103" s="14">
        <f t="shared" si="35"/>
        <v>0</v>
      </c>
      <c r="BB103" s="21">
        <f t="shared" si="36"/>
        <v>0</v>
      </c>
      <c r="BC103" s="14">
        <f t="shared" si="37"/>
        <v>0</v>
      </c>
      <c r="BD103" s="14">
        <f t="shared" si="38"/>
        <v>0</v>
      </c>
      <c r="BE103" s="14">
        <f t="shared" si="39"/>
        <v>0</v>
      </c>
      <c r="BF103" s="14">
        <f t="shared" si="40"/>
        <v>1.0844987247010582</v>
      </c>
    </row>
    <row r="104" spans="6:58" x14ac:dyDescent="0.25">
      <c r="G104" s="16" t="s">
        <v>118</v>
      </c>
      <c r="H104" s="10"/>
      <c r="I104" s="10"/>
      <c r="J104" s="10"/>
      <c r="K104" s="10"/>
      <c r="L104" s="10">
        <v>1</v>
      </c>
      <c r="M104" s="10"/>
      <c r="N104" s="10"/>
      <c r="O104" s="10"/>
      <c r="P104" s="10"/>
      <c r="Q104" s="10"/>
      <c r="R104" s="10"/>
      <c r="S104" s="35">
        <f t="shared" si="41"/>
        <v>1</v>
      </c>
      <c r="T104" s="36">
        <f t="shared" si="42"/>
        <v>1.0413926851582251</v>
      </c>
      <c r="U104" s="12">
        <f t="shared" si="43"/>
        <v>0</v>
      </c>
      <c r="V104" s="12">
        <f t="shared" si="44"/>
        <v>0</v>
      </c>
      <c r="W104" s="12">
        <f t="shared" si="45"/>
        <v>0</v>
      </c>
      <c r="X104" s="12">
        <f t="shared" si="46"/>
        <v>0</v>
      </c>
      <c r="Y104" s="12">
        <f t="shared" si="47"/>
        <v>1.0413926851582251</v>
      </c>
      <c r="Z104" s="12">
        <f t="shared" si="48"/>
        <v>0</v>
      </c>
      <c r="AA104" s="12">
        <f t="shared" si="49"/>
        <v>0</v>
      </c>
      <c r="AB104" s="12">
        <f t="shared" si="50"/>
        <v>0</v>
      </c>
      <c r="AC104" s="12">
        <f t="shared" si="51"/>
        <v>0</v>
      </c>
      <c r="AD104" s="12">
        <f t="shared" si="52"/>
        <v>0</v>
      </c>
      <c r="AE104" s="12">
        <f t="shared" si="53"/>
        <v>0</v>
      </c>
      <c r="AF104">
        <f t="shared" si="54"/>
        <v>9.0909090909090912E-2</v>
      </c>
      <c r="AW104" s="20"/>
      <c r="AX104" s="14">
        <f t="shared" ref="AX104:AX111" si="55">U104*V104</f>
        <v>0</v>
      </c>
      <c r="AY104" s="14">
        <f t="shared" ref="AY104:AY111" si="56">U104*W104</f>
        <v>0</v>
      </c>
      <c r="AZ104" s="14">
        <f t="shared" ref="AZ104:AZ111" si="57">U104*X104</f>
        <v>0</v>
      </c>
      <c r="BA104" s="14">
        <f t="shared" ref="BA104:BA111" si="58">U104*Y104</f>
        <v>0</v>
      </c>
      <c r="BB104" s="21">
        <f t="shared" ref="BB104:BB111" si="59">U104*U104</f>
        <v>0</v>
      </c>
      <c r="BC104" s="14">
        <f t="shared" ref="BC104:BC111" si="60">V104*V104</f>
        <v>0</v>
      </c>
      <c r="BD104" s="14">
        <f t="shared" ref="BD104:BD111" si="61">W104*W104</f>
        <v>0</v>
      </c>
      <c r="BE104" s="14">
        <f t="shared" ref="BE104:BE111" si="62">X104*X104</f>
        <v>0</v>
      </c>
      <c r="BF104" s="14">
        <f t="shared" ref="BF104:BF111" si="63">Y104*Y104</f>
        <v>1.0844987247010582</v>
      </c>
    </row>
    <row r="105" spans="6:58" x14ac:dyDescent="0.25">
      <c r="G105" s="16" t="s">
        <v>119</v>
      </c>
      <c r="H105" s="10"/>
      <c r="I105" s="10"/>
      <c r="J105" s="10"/>
      <c r="K105" s="10"/>
      <c r="L105" s="10">
        <v>1</v>
      </c>
      <c r="M105" s="10"/>
      <c r="N105" s="10"/>
      <c r="O105" s="10"/>
      <c r="P105" s="10"/>
      <c r="Q105" s="10"/>
      <c r="R105" s="10"/>
      <c r="S105" s="35">
        <f t="shared" si="41"/>
        <v>1</v>
      </c>
      <c r="T105" s="36">
        <f t="shared" si="42"/>
        <v>1.0413926851582251</v>
      </c>
      <c r="U105" s="12">
        <f t="shared" si="43"/>
        <v>0</v>
      </c>
      <c r="V105" s="12">
        <f t="shared" si="44"/>
        <v>0</v>
      </c>
      <c r="W105" s="12">
        <f t="shared" si="45"/>
        <v>0</v>
      </c>
      <c r="X105" s="12">
        <f t="shared" si="46"/>
        <v>0</v>
      </c>
      <c r="Y105" s="12">
        <f t="shared" si="47"/>
        <v>1.0413926851582251</v>
      </c>
      <c r="Z105" s="12">
        <f t="shared" si="48"/>
        <v>0</v>
      </c>
      <c r="AA105" s="12">
        <f t="shared" si="49"/>
        <v>0</v>
      </c>
      <c r="AB105" s="12">
        <f t="shared" si="50"/>
        <v>0</v>
      </c>
      <c r="AC105" s="12">
        <f t="shared" si="51"/>
        <v>0</v>
      </c>
      <c r="AD105" s="12">
        <f t="shared" si="52"/>
        <v>0</v>
      </c>
      <c r="AE105" s="12">
        <f t="shared" si="53"/>
        <v>0</v>
      </c>
      <c r="AF105">
        <f t="shared" si="54"/>
        <v>9.0909090909090912E-2</v>
      </c>
      <c r="AW105" s="20"/>
      <c r="AX105" s="14">
        <f t="shared" si="55"/>
        <v>0</v>
      </c>
      <c r="AY105" s="14">
        <f t="shared" si="56"/>
        <v>0</v>
      </c>
      <c r="AZ105" s="14">
        <f t="shared" si="57"/>
        <v>0</v>
      </c>
      <c r="BA105" s="14">
        <f t="shared" si="58"/>
        <v>0</v>
      </c>
      <c r="BB105" s="21">
        <f t="shared" si="59"/>
        <v>0</v>
      </c>
      <c r="BC105" s="14">
        <f t="shared" si="60"/>
        <v>0</v>
      </c>
      <c r="BD105" s="14">
        <f t="shared" si="61"/>
        <v>0</v>
      </c>
      <c r="BE105" s="14">
        <f t="shared" si="62"/>
        <v>0</v>
      </c>
      <c r="BF105" s="14">
        <f t="shared" si="63"/>
        <v>1.0844987247010582</v>
      </c>
    </row>
    <row r="106" spans="6:58" x14ac:dyDescent="0.25">
      <c r="G106" s="16" t="s">
        <v>120</v>
      </c>
      <c r="H106" s="10"/>
      <c r="I106" s="10"/>
      <c r="J106" s="10"/>
      <c r="K106" s="10"/>
      <c r="L106" s="10">
        <v>1</v>
      </c>
      <c r="M106" s="10"/>
      <c r="N106" s="10"/>
      <c r="O106" s="10"/>
      <c r="P106" s="10"/>
      <c r="Q106" s="10"/>
      <c r="R106" s="10"/>
      <c r="S106" s="35">
        <f t="shared" si="41"/>
        <v>1</v>
      </c>
      <c r="T106" s="36">
        <f t="shared" si="42"/>
        <v>1.0413926851582251</v>
      </c>
      <c r="U106" s="12">
        <f t="shared" si="43"/>
        <v>0</v>
      </c>
      <c r="V106" s="12">
        <f t="shared" si="44"/>
        <v>0</v>
      </c>
      <c r="W106" s="12">
        <f t="shared" si="45"/>
        <v>0</v>
      </c>
      <c r="X106" s="12">
        <f t="shared" si="46"/>
        <v>0</v>
      </c>
      <c r="Y106" s="12">
        <f t="shared" si="47"/>
        <v>1.0413926851582251</v>
      </c>
      <c r="Z106" s="12">
        <f t="shared" si="48"/>
        <v>0</v>
      </c>
      <c r="AA106" s="12">
        <f t="shared" si="49"/>
        <v>0</v>
      </c>
      <c r="AB106" s="12">
        <f t="shared" si="50"/>
        <v>0</v>
      </c>
      <c r="AC106" s="12">
        <f t="shared" si="51"/>
        <v>0</v>
      </c>
      <c r="AD106" s="12">
        <f t="shared" si="52"/>
        <v>0</v>
      </c>
      <c r="AE106" s="12">
        <f t="shared" si="53"/>
        <v>0</v>
      </c>
      <c r="AF106">
        <f t="shared" si="54"/>
        <v>9.0909090909090912E-2</v>
      </c>
      <c r="AW106" s="20"/>
      <c r="AX106" s="14">
        <f t="shared" si="55"/>
        <v>0</v>
      </c>
      <c r="AY106" s="14">
        <f t="shared" si="56"/>
        <v>0</v>
      </c>
      <c r="AZ106" s="14">
        <f t="shared" si="57"/>
        <v>0</v>
      </c>
      <c r="BA106" s="14">
        <f t="shared" si="58"/>
        <v>0</v>
      </c>
      <c r="BB106" s="21">
        <f t="shared" si="59"/>
        <v>0</v>
      </c>
      <c r="BC106" s="14">
        <f t="shared" si="60"/>
        <v>0</v>
      </c>
      <c r="BD106" s="14">
        <f t="shared" si="61"/>
        <v>0</v>
      </c>
      <c r="BE106" s="14">
        <f t="shared" si="62"/>
        <v>0</v>
      </c>
      <c r="BF106" s="14">
        <f t="shared" si="63"/>
        <v>1.0844987247010582</v>
      </c>
    </row>
    <row r="107" spans="6:58" x14ac:dyDescent="0.25">
      <c r="G107" s="16" t="s">
        <v>121</v>
      </c>
      <c r="H107" s="10"/>
      <c r="I107" s="10"/>
      <c r="J107" s="10"/>
      <c r="K107" s="10"/>
      <c r="L107" s="10">
        <v>1</v>
      </c>
      <c r="M107" s="10"/>
      <c r="N107" s="10"/>
      <c r="O107" s="10"/>
      <c r="P107" s="10"/>
      <c r="Q107" s="10"/>
      <c r="R107" s="10"/>
      <c r="S107" s="35">
        <f t="shared" si="41"/>
        <v>1</v>
      </c>
      <c r="T107" s="36">
        <f t="shared" si="42"/>
        <v>1.0413926851582251</v>
      </c>
      <c r="U107" s="12">
        <f t="shared" si="43"/>
        <v>0</v>
      </c>
      <c r="V107" s="12">
        <f t="shared" si="44"/>
        <v>0</v>
      </c>
      <c r="W107" s="12">
        <f t="shared" si="45"/>
        <v>0</v>
      </c>
      <c r="X107" s="12">
        <f t="shared" si="46"/>
        <v>0</v>
      </c>
      <c r="Y107" s="12">
        <f t="shared" si="47"/>
        <v>1.0413926851582251</v>
      </c>
      <c r="Z107" s="12">
        <f t="shared" si="48"/>
        <v>0</v>
      </c>
      <c r="AA107" s="12">
        <f t="shared" si="49"/>
        <v>0</v>
      </c>
      <c r="AB107" s="12">
        <f t="shared" si="50"/>
        <v>0</v>
      </c>
      <c r="AC107" s="12">
        <f t="shared" si="51"/>
        <v>0</v>
      </c>
      <c r="AD107" s="12">
        <f t="shared" si="52"/>
        <v>0</v>
      </c>
      <c r="AE107" s="12">
        <f t="shared" si="53"/>
        <v>0</v>
      </c>
      <c r="AF107">
        <f t="shared" si="54"/>
        <v>9.0909090909090912E-2</v>
      </c>
      <c r="AW107" s="20"/>
      <c r="AX107" s="14">
        <f t="shared" si="55"/>
        <v>0</v>
      </c>
      <c r="AY107" s="14">
        <f t="shared" si="56"/>
        <v>0</v>
      </c>
      <c r="AZ107" s="14">
        <f t="shared" si="57"/>
        <v>0</v>
      </c>
      <c r="BA107" s="14">
        <f t="shared" si="58"/>
        <v>0</v>
      </c>
      <c r="BB107" s="21">
        <f t="shared" si="59"/>
        <v>0</v>
      </c>
      <c r="BC107" s="14">
        <f t="shared" si="60"/>
        <v>0</v>
      </c>
      <c r="BD107" s="14">
        <f t="shared" si="61"/>
        <v>0</v>
      </c>
      <c r="BE107" s="14">
        <f t="shared" si="62"/>
        <v>0</v>
      </c>
      <c r="BF107" s="14">
        <f t="shared" si="63"/>
        <v>1.0844987247010582</v>
      </c>
    </row>
    <row r="108" spans="6:58" x14ac:dyDescent="0.25">
      <c r="G108" s="16" t="s">
        <v>122</v>
      </c>
      <c r="H108" s="10"/>
      <c r="I108" s="10"/>
      <c r="J108" s="10"/>
      <c r="K108" s="10"/>
      <c r="L108" s="10">
        <v>1</v>
      </c>
      <c r="M108" s="10"/>
      <c r="N108" s="10"/>
      <c r="O108" s="10"/>
      <c r="P108" s="10"/>
      <c r="Q108" s="10"/>
      <c r="R108" s="10"/>
      <c r="S108" s="35">
        <f t="shared" si="41"/>
        <v>1</v>
      </c>
      <c r="T108" s="36">
        <f t="shared" si="42"/>
        <v>1.0413926851582251</v>
      </c>
      <c r="U108" s="12">
        <f t="shared" si="43"/>
        <v>0</v>
      </c>
      <c r="V108" s="12">
        <f t="shared" si="44"/>
        <v>0</v>
      </c>
      <c r="W108" s="12">
        <f t="shared" si="45"/>
        <v>0</v>
      </c>
      <c r="X108" s="12">
        <f t="shared" si="46"/>
        <v>0</v>
      </c>
      <c r="Y108" s="12">
        <f t="shared" si="47"/>
        <v>1.0413926851582251</v>
      </c>
      <c r="Z108" s="12">
        <f t="shared" si="48"/>
        <v>0</v>
      </c>
      <c r="AA108" s="12">
        <f t="shared" si="49"/>
        <v>0</v>
      </c>
      <c r="AB108" s="12">
        <f t="shared" si="50"/>
        <v>0</v>
      </c>
      <c r="AC108" s="12">
        <f t="shared" si="51"/>
        <v>0</v>
      </c>
      <c r="AD108" s="12">
        <f t="shared" si="52"/>
        <v>0</v>
      </c>
      <c r="AE108" s="12">
        <f t="shared" si="53"/>
        <v>0</v>
      </c>
      <c r="AF108">
        <f t="shared" si="54"/>
        <v>9.0909090909090912E-2</v>
      </c>
      <c r="AW108" s="20"/>
      <c r="AX108" s="14">
        <f t="shared" si="55"/>
        <v>0</v>
      </c>
      <c r="AY108" s="14">
        <f t="shared" si="56"/>
        <v>0</v>
      </c>
      <c r="AZ108" s="14">
        <f t="shared" si="57"/>
        <v>0</v>
      </c>
      <c r="BA108" s="14">
        <f t="shared" si="58"/>
        <v>0</v>
      </c>
      <c r="BB108" s="21">
        <f t="shared" si="59"/>
        <v>0</v>
      </c>
      <c r="BC108" s="14">
        <f t="shared" si="60"/>
        <v>0</v>
      </c>
      <c r="BD108" s="14">
        <f t="shared" si="61"/>
        <v>0</v>
      </c>
      <c r="BE108" s="14">
        <f t="shared" si="62"/>
        <v>0</v>
      </c>
      <c r="BF108" s="14">
        <f t="shared" si="63"/>
        <v>1.0844987247010582</v>
      </c>
    </row>
    <row r="109" spans="6:58" x14ac:dyDescent="0.25">
      <c r="G109" s="16" t="s">
        <v>123</v>
      </c>
      <c r="H109" s="10"/>
      <c r="I109" s="10"/>
      <c r="J109" s="10"/>
      <c r="K109" s="10"/>
      <c r="L109" s="10">
        <v>1</v>
      </c>
      <c r="M109" s="10"/>
      <c r="N109" s="10"/>
      <c r="O109" s="10"/>
      <c r="P109" s="10"/>
      <c r="Q109" s="10"/>
      <c r="R109" s="10"/>
      <c r="S109" s="35">
        <f t="shared" si="41"/>
        <v>1</v>
      </c>
      <c r="T109" s="36">
        <f t="shared" si="42"/>
        <v>1.0413926851582251</v>
      </c>
      <c r="U109" s="12">
        <f t="shared" si="43"/>
        <v>0</v>
      </c>
      <c r="V109" s="12">
        <f t="shared" si="44"/>
        <v>0</v>
      </c>
      <c r="W109" s="12">
        <f t="shared" si="45"/>
        <v>0</v>
      </c>
      <c r="X109" s="12">
        <f t="shared" si="46"/>
        <v>0</v>
      </c>
      <c r="Y109" s="12">
        <f t="shared" si="47"/>
        <v>1.0413926851582251</v>
      </c>
      <c r="Z109" s="12">
        <f t="shared" si="48"/>
        <v>0</v>
      </c>
      <c r="AA109" s="12">
        <f t="shared" si="49"/>
        <v>0</v>
      </c>
      <c r="AB109" s="12">
        <f t="shared" si="50"/>
        <v>0</v>
      </c>
      <c r="AC109" s="12">
        <f t="shared" si="51"/>
        <v>0</v>
      </c>
      <c r="AD109" s="12">
        <f t="shared" si="52"/>
        <v>0</v>
      </c>
      <c r="AE109" s="12">
        <f t="shared" si="53"/>
        <v>0</v>
      </c>
      <c r="AF109">
        <f t="shared" si="54"/>
        <v>9.0909090909090912E-2</v>
      </c>
      <c r="AW109" s="20"/>
      <c r="AX109" s="14">
        <f t="shared" si="55"/>
        <v>0</v>
      </c>
      <c r="AY109" s="14">
        <f t="shared" si="56"/>
        <v>0</v>
      </c>
      <c r="AZ109" s="14">
        <f t="shared" si="57"/>
        <v>0</v>
      </c>
      <c r="BA109" s="14">
        <f t="shared" si="58"/>
        <v>0</v>
      </c>
      <c r="BB109" s="21">
        <f t="shared" si="59"/>
        <v>0</v>
      </c>
      <c r="BC109" s="14">
        <f t="shared" si="60"/>
        <v>0</v>
      </c>
      <c r="BD109" s="14">
        <f t="shared" si="61"/>
        <v>0</v>
      </c>
      <c r="BE109" s="14">
        <f t="shared" si="62"/>
        <v>0</v>
      </c>
      <c r="BF109" s="14">
        <f t="shared" si="63"/>
        <v>1.0844987247010582</v>
      </c>
    </row>
    <row r="110" spans="6:58" x14ac:dyDescent="0.25">
      <c r="G110" s="16" t="s">
        <v>124</v>
      </c>
      <c r="H110" s="10"/>
      <c r="I110" s="10"/>
      <c r="J110" s="10"/>
      <c r="K110" s="10"/>
      <c r="L110" s="10">
        <v>1</v>
      </c>
      <c r="M110" s="10"/>
      <c r="N110" s="10"/>
      <c r="O110" s="10"/>
      <c r="P110" s="10"/>
      <c r="Q110" s="10"/>
      <c r="R110" s="10"/>
      <c r="S110" s="35">
        <f t="shared" si="41"/>
        <v>1</v>
      </c>
      <c r="T110" s="36">
        <f t="shared" si="42"/>
        <v>1.0413926851582251</v>
      </c>
      <c r="U110" s="12">
        <f t="shared" si="43"/>
        <v>0</v>
      </c>
      <c r="V110" s="12">
        <f t="shared" si="44"/>
        <v>0</v>
      </c>
      <c r="W110" s="12">
        <f t="shared" si="45"/>
        <v>0</v>
      </c>
      <c r="X110" s="12">
        <f t="shared" si="46"/>
        <v>0</v>
      </c>
      <c r="Y110" s="12">
        <f t="shared" si="47"/>
        <v>1.0413926851582251</v>
      </c>
      <c r="Z110" s="12">
        <f t="shared" si="48"/>
        <v>0</v>
      </c>
      <c r="AA110" s="12">
        <f t="shared" si="49"/>
        <v>0</v>
      </c>
      <c r="AB110" s="12">
        <f t="shared" si="50"/>
        <v>0</v>
      </c>
      <c r="AC110" s="12">
        <f t="shared" si="51"/>
        <v>0</v>
      </c>
      <c r="AD110" s="12">
        <f t="shared" si="52"/>
        <v>0</v>
      </c>
      <c r="AE110" s="12">
        <f t="shared" si="53"/>
        <v>0</v>
      </c>
      <c r="AF110">
        <f t="shared" si="54"/>
        <v>9.0909090909090912E-2</v>
      </c>
      <c r="AW110" s="20"/>
      <c r="AX110" s="14">
        <f t="shared" si="55"/>
        <v>0</v>
      </c>
      <c r="AY110" s="14">
        <f t="shared" si="56"/>
        <v>0</v>
      </c>
      <c r="AZ110" s="14">
        <f t="shared" si="57"/>
        <v>0</v>
      </c>
      <c r="BA110" s="14">
        <f t="shared" si="58"/>
        <v>0</v>
      </c>
      <c r="BB110" s="21">
        <f t="shared" si="59"/>
        <v>0</v>
      </c>
      <c r="BC110" s="14">
        <f t="shared" si="60"/>
        <v>0</v>
      </c>
      <c r="BD110" s="14">
        <f t="shared" si="61"/>
        <v>0</v>
      </c>
      <c r="BE110" s="14">
        <f t="shared" si="62"/>
        <v>0</v>
      </c>
      <c r="BF110" s="14">
        <f t="shared" si="63"/>
        <v>1.0844987247010582</v>
      </c>
    </row>
    <row r="111" spans="6:58" x14ac:dyDescent="0.25">
      <c r="G111" s="16" t="s">
        <v>125</v>
      </c>
      <c r="H111" s="10"/>
      <c r="I111" s="10"/>
      <c r="J111" s="10"/>
      <c r="K111" s="10"/>
      <c r="L111" s="10">
        <v>1</v>
      </c>
      <c r="M111" s="10"/>
      <c r="N111" s="10"/>
      <c r="O111" s="10"/>
      <c r="P111" s="10"/>
      <c r="Q111" s="10"/>
      <c r="R111" s="10"/>
      <c r="S111" s="35">
        <f t="shared" si="41"/>
        <v>1</v>
      </c>
      <c r="T111" s="36">
        <f t="shared" si="42"/>
        <v>1.0413926851582251</v>
      </c>
      <c r="U111" s="12">
        <f t="shared" si="43"/>
        <v>0</v>
      </c>
      <c r="V111" s="12">
        <f t="shared" si="44"/>
        <v>0</v>
      </c>
      <c r="W111" s="12">
        <f t="shared" si="45"/>
        <v>0</v>
      </c>
      <c r="X111" s="12">
        <f t="shared" si="46"/>
        <v>0</v>
      </c>
      <c r="Y111" s="12">
        <f t="shared" si="47"/>
        <v>1.0413926851582251</v>
      </c>
      <c r="Z111" s="12">
        <f t="shared" si="48"/>
        <v>0</v>
      </c>
      <c r="AA111" s="12">
        <f t="shared" si="49"/>
        <v>0</v>
      </c>
      <c r="AB111" s="12">
        <f t="shared" si="50"/>
        <v>0</v>
      </c>
      <c r="AC111" s="12">
        <f t="shared" si="51"/>
        <v>0</v>
      </c>
      <c r="AD111" s="12">
        <f t="shared" si="52"/>
        <v>0</v>
      </c>
      <c r="AE111" s="12">
        <f t="shared" si="53"/>
        <v>0</v>
      </c>
      <c r="AF111">
        <f t="shared" si="54"/>
        <v>9.0909090909090912E-2</v>
      </c>
      <c r="AW111" s="20"/>
      <c r="AX111" s="14">
        <f t="shared" si="55"/>
        <v>0</v>
      </c>
      <c r="AY111" s="14">
        <f t="shared" si="56"/>
        <v>0</v>
      </c>
      <c r="AZ111" s="14">
        <f t="shared" si="57"/>
        <v>0</v>
      </c>
      <c r="BA111" s="14">
        <f t="shared" si="58"/>
        <v>0</v>
      </c>
      <c r="BB111" s="21">
        <f t="shared" si="59"/>
        <v>0</v>
      </c>
      <c r="BC111" s="14">
        <f t="shared" si="60"/>
        <v>0</v>
      </c>
      <c r="BD111" s="14">
        <f t="shared" si="61"/>
        <v>0</v>
      </c>
      <c r="BE111" s="14">
        <f t="shared" si="62"/>
        <v>0</v>
      </c>
      <c r="BF111" s="14">
        <f t="shared" si="63"/>
        <v>1.0844987247010582</v>
      </c>
    </row>
    <row r="112" spans="6:58" x14ac:dyDescent="0.25">
      <c r="F112" t="s">
        <v>139</v>
      </c>
      <c r="G112" s="31" t="s">
        <v>147</v>
      </c>
      <c r="H112" s="35"/>
      <c r="I112" s="35"/>
      <c r="J112" s="35"/>
      <c r="K112" s="35"/>
      <c r="L112" s="35"/>
      <c r="M112" s="35">
        <v>1</v>
      </c>
      <c r="N112" s="35"/>
      <c r="O112" s="35"/>
      <c r="P112" s="35"/>
      <c r="Q112" s="35"/>
      <c r="R112" s="35"/>
      <c r="S112" s="35">
        <f t="shared" si="41"/>
        <v>1</v>
      </c>
      <c r="T112" s="35">
        <f t="shared" si="42"/>
        <v>1.0413926851582251</v>
      </c>
      <c r="U112" s="35">
        <f t="shared" si="43"/>
        <v>0</v>
      </c>
      <c r="V112" s="35">
        <f t="shared" si="44"/>
        <v>0</v>
      </c>
      <c r="W112" s="35">
        <f t="shared" si="45"/>
        <v>0</v>
      </c>
      <c r="X112" s="35">
        <f t="shared" si="46"/>
        <v>0</v>
      </c>
      <c r="Y112" s="35">
        <f t="shared" si="47"/>
        <v>0</v>
      </c>
      <c r="Z112" s="35">
        <f t="shared" si="48"/>
        <v>1.0413926851582251</v>
      </c>
      <c r="AA112" s="35">
        <f t="shared" si="49"/>
        <v>0</v>
      </c>
      <c r="AB112" s="35">
        <f t="shared" si="50"/>
        <v>0</v>
      </c>
      <c r="AC112" s="35">
        <f t="shared" si="51"/>
        <v>0</v>
      </c>
      <c r="AD112" s="35">
        <f t="shared" si="52"/>
        <v>0</v>
      </c>
      <c r="AE112" s="35">
        <f t="shared" si="53"/>
        <v>0</v>
      </c>
      <c r="AF112" s="39">
        <f t="shared" si="54"/>
        <v>9.0909090909090912E-2</v>
      </c>
      <c r="AW112" s="25"/>
      <c r="AX112" s="26">
        <f t="shared" ref="AX112:BF112" si="64">SUM(AX8:AX111)</f>
        <v>0</v>
      </c>
      <c r="AY112" s="26">
        <f t="shared" si="64"/>
        <v>0.54813691199515013</v>
      </c>
      <c r="AZ112" s="14">
        <f t="shared" si="64"/>
        <v>0</v>
      </c>
      <c r="BA112" s="14">
        <f t="shared" si="64"/>
        <v>1.0962738239903003</v>
      </c>
      <c r="BB112" s="22">
        <f t="shared" si="64"/>
        <v>30.707916737417275</v>
      </c>
      <c r="BC112" s="22">
        <f t="shared" si="64"/>
        <v>30.377739390918855</v>
      </c>
      <c r="BD112" s="22">
        <f t="shared" si="64"/>
        <v>30.377739390918848</v>
      </c>
      <c r="BE112" s="22">
        <f t="shared" si="64"/>
        <v>26.086844889271603</v>
      </c>
      <c r="BF112" s="22">
        <f t="shared" si="64"/>
        <v>19.008165430491623</v>
      </c>
    </row>
    <row r="113" spans="6:58" x14ac:dyDescent="0.25">
      <c r="G113" s="32" t="s">
        <v>148</v>
      </c>
      <c r="H113" s="10"/>
      <c r="I113" s="10"/>
      <c r="J113" s="10"/>
      <c r="K113" s="10"/>
      <c r="L113" s="10"/>
      <c r="M113" s="10">
        <v>1</v>
      </c>
      <c r="N113" s="10"/>
      <c r="O113" s="10"/>
      <c r="P113" s="10"/>
      <c r="Q113" s="10"/>
      <c r="R113" s="10"/>
      <c r="S113" s="35">
        <f t="shared" si="41"/>
        <v>1</v>
      </c>
      <c r="T113" s="36">
        <f t="shared" si="42"/>
        <v>1.0413926851582251</v>
      </c>
      <c r="U113" s="12">
        <f t="shared" si="43"/>
        <v>0</v>
      </c>
      <c r="V113" s="12">
        <f t="shared" si="44"/>
        <v>0</v>
      </c>
      <c r="W113" s="12">
        <f t="shared" si="45"/>
        <v>0</v>
      </c>
      <c r="X113" s="12">
        <f t="shared" si="46"/>
        <v>0</v>
      </c>
      <c r="Y113" s="12">
        <f t="shared" si="47"/>
        <v>0</v>
      </c>
      <c r="Z113" s="12">
        <f t="shared" si="48"/>
        <v>1.0413926851582251</v>
      </c>
      <c r="AA113" s="12">
        <f t="shared" si="49"/>
        <v>0</v>
      </c>
      <c r="AB113" s="12">
        <f t="shared" si="50"/>
        <v>0</v>
      </c>
      <c r="AC113" s="12">
        <f t="shared" si="51"/>
        <v>0</v>
      </c>
      <c r="AD113" s="12">
        <f t="shared" si="52"/>
        <v>0</v>
      </c>
      <c r="AE113" s="12">
        <f t="shared" si="53"/>
        <v>0</v>
      </c>
      <c r="AF113">
        <f t="shared" si="54"/>
        <v>9.0909090909090912E-2</v>
      </c>
      <c r="AW113" s="25"/>
      <c r="AX113" s="25"/>
      <c r="AY113" s="25"/>
      <c r="AZ113" s="25"/>
      <c r="BA113" s="25"/>
      <c r="BB113" s="23">
        <f>SQRT(BB112)</f>
        <v>5.5414724340573303</v>
      </c>
      <c r="BC113" s="23">
        <f>SQRT(BC112)</f>
        <v>5.5116004382501149</v>
      </c>
      <c r="BD113" s="23">
        <f>SQRT(BD112)</f>
        <v>5.511600438250114</v>
      </c>
      <c r="BE113" s="23">
        <f>SQRT(BE112)</f>
        <v>5.1075282563360922</v>
      </c>
      <c r="BF113" s="23">
        <f>SQRT(BF112)</f>
        <v>4.3598354820442049</v>
      </c>
    </row>
    <row r="114" spans="6:58" x14ac:dyDescent="0.25">
      <c r="G114" s="32" t="s">
        <v>149</v>
      </c>
      <c r="H114" s="10"/>
      <c r="I114" s="10"/>
      <c r="J114" s="10"/>
      <c r="K114" s="10"/>
      <c r="L114" s="10"/>
      <c r="M114" s="10">
        <v>1</v>
      </c>
      <c r="N114" s="10"/>
      <c r="O114" s="10"/>
      <c r="P114" s="10"/>
      <c r="Q114" s="10"/>
      <c r="R114" s="10"/>
      <c r="S114" s="35">
        <f t="shared" si="41"/>
        <v>1</v>
      </c>
      <c r="T114" s="36">
        <f t="shared" si="42"/>
        <v>1.0413926851582251</v>
      </c>
      <c r="U114" s="12">
        <f t="shared" si="43"/>
        <v>0</v>
      </c>
      <c r="V114" s="12">
        <f t="shared" si="44"/>
        <v>0</v>
      </c>
      <c r="W114" s="12">
        <f t="shared" si="45"/>
        <v>0</v>
      </c>
      <c r="X114" s="12">
        <f t="shared" si="46"/>
        <v>0</v>
      </c>
      <c r="Y114" s="12">
        <f t="shared" si="47"/>
        <v>0</v>
      </c>
      <c r="Z114" s="12">
        <f t="shared" si="48"/>
        <v>1.0413926851582251</v>
      </c>
      <c r="AA114" s="12">
        <f t="shared" si="49"/>
        <v>0</v>
      </c>
      <c r="AB114" s="12">
        <f t="shared" si="50"/>
        <v>0</v>
      </c>
      <c r="AC114" s="12">
        <f t="shared" si="51"/>
        <v>0</v>
      </c>
      <c r="AD114" s="12">
        <f t="shared" si="52"/>
        <v>0</v>
      </c>
      <c r="AE114" s="12">
        <f t="shared" si="53"/>
        <v>0</v>
      </c>
      <c r="AF114">
        <f t="shared" si="54"/>
        <v>9.0909090909090912E-2</v>
      </c>
    </row>
    <row r="115" spans="6:58" x14ac:dyDescent="0.25">
      <c r="G115" s="32" t="s">
        <v>150</v>
      </c>
      <c r="H115" s="10"/>
      <c r="I115" s="10"/>
      <c r="J115" s="10"/>
      <c r="K115" s="10"/>
      <c r="L115" s="10"/>
      <c r="M115" s="10">
        <v>1</v>
      </c>
      <c r="N115" s="10"/>
      <c r="O115" s="10"/>
      <c r="P115" s="10"/>
      <c r="Q115" s="10"/>
      <c r="R115" s="10"/>
      <c r="S115" s="35">
        <f t="shared" si="41"/>
        <v>1</v>
      </c>
      <c r="T115" s="36">
        <f t="shared" si="42"/>
        <v>1.0413926851582251</v>
      </c>
      <c r="U115" s="12">
        <f t="shared" si="43"/>
        <v>0</v>
      </c>
      <c r="V115" s="12">
        <f t="shared" si="44"/>
        <v>0</v>
      </c>
      <c r="W115" s="12">
        <f t="shared" si="45"/>
        <v>0</v>
      </c>
      <c r="X115" s="12">
        <f t="shared" si="46"/>
        <v>0</v>
      </c>
      <c r="Y115" s="12">
        <f t="shared" si="47"/>
        <v>0</v>
      </c>
      <c r="Z115" s="12">
        <f t="shared" si="48"/>
        <v>1.0413926851582251</v>
      </c>
      <c r="AA115" s="12">
        <f t="shared" si="49"/>
        <v>0</v>
      </c>
      <c r="AB115" s="12">
        <f t="shared" si="50"/>
        <v>0</v>
      </c>
      <c r="AC115" s="12">
        <f t="shared" si="51"/>
        <v>0</v>
      </c>
      <c r="AD115" s="12">
        <f t="shared" si="52"/>
        <v>0</v>
      </c>
      <c r="AE115" s="12">
        <f t="shared" si="53"/>
        <v>0</v>
      </c>
      <c r="AF115">
        <f t="shared" si="54"/>
        <v>9.0909090909090912E-2</v>
      </c>
    </row>
    <row r="116" spans="6:58" x14ac:dyDescent="0.25">
      <c r="G116" s="32" t="s">
        <v>151</v>
      </c>
      <c r="H116" s="10"/>
      <c r="I116" s="10"/>
      <c r="J116" s="10"/>
      <c r="K116" s="10"/>
      <c r="L116" s="10"/>
      <c r="M116" s="10">
        <v>1</v>
      </c>
      <c r="N116" s="10"/>
      <c r="O116" s="10"/>
      <c r="P116" s="10"/>
      <c r="Q116" s="10"/>
      <c r="R116" s="10"/>
      <c r="S116" s="35">
        <f t="shared" si="41"/>
        <v>1</v>
      </c>
      <c r="T116" s="36">
        <f t="shared" si="42"/>
        <v>1.0413926851582251</v>
      </c>
      <c r="U116" s="12">
        <f t="shared" si="43"/>
        <v>0</v>
      </c>
      <c r="V116" s="12">
        <f t="shared" si="44"/>
        <v>0</v>
      </c>
      <c r="W116" s="12">
        <f t="shared" si="45"/>
        <v>0</v>
      </c>
      <c r="X116" s="12">
        <f t="shared" si="46"/>
        <v>0</v>
      </c>
      <c r="Y116" s="12">
        <f t="shared" si="47"/>
        <v>0</v>
      </c>
      <c r="Z116" s="12">
        <f t="shared" si="48"/>
        <v>1.0413926851582251</v>
      </c>
      <c r="AA116" s="12">
        <f t="shared" si="49"/>
        <v>0</v>
      </c>
      <c r="AB116" s="12">
        <f t="shared" si="50"/>
        <v>0</v>
      </c>
      <c r="AC116" s="12">
        <f t="shared" si="51"/>
        <v>0</v>
      </c>
      <c r="AD116" s="12">
        <f t="shared" si="52"/>
        <v>0</v>
      </c>
      <c r="AE116" s="12">
        <f t="shared" si="53"/>
        <v>0</v>
      </c>
      <c r="AF116">
        <f t="shared" si="54"/>
        <v>9.0909090909090912E-2</v>
      </c>
    </row>
    <row r="117" spans="6:58" x14ac:dyDescent="0.25">
      <c r="G117" s="33" t="s">
        <v>152</v>
      </c>
      <c r="H117" s="28"/>
      <c r="I117" s="28"/>
      <c r="J117" s="27"/>
      <c r="K117" s="27"/>
      <c r="L117" s="27"/>
      <c r="M117" s="10">
        <v>1</v>
      </c>
      <c r="N117" s="10"/>
      <c r="O117" s="10"/>
      <c r="P117" s="10"/>
      <c r="Q117" s="10"/>
      <c r="R117" s="10"/>
      <c r="S117" s="35">
        <f t="shared" si="41"/>
        <v>1</v>
      </c>
      <c r="T117" s="36">
        <f t="shared" si="42"/>
        <v>1.0413926851582251</v>
      </c>
      <c r="U117" s="12">
        <f t="shared" si="43"/>
        <v>0</v>
      </c>
      <c r="V117" s="12">
        <f t="shared" si="44"/>
        <v>0</v>
      </c>
      <c r="W117" s="12">
        <f t="shared" si="45"/>
        <v>0</v>
      </c>
      <c r="X117" s="12">
        <f t="shared" si="46"/>
        <v>0</v>
      </c>
      <c r="Y117" s="12">
        <f t="shared" si="47"/>
        <v>0</v>
      </c>
      <c r="Z117" s="12">
        <f t="shared" si="48"/>
        <v>1.0413926851582251</v>
      </c>
      <c r="AA117" s="12">
        <f t="shared" si="49"/>
        <v>0</v>
      </c>
      <c r="AB117" s="12">
        <f t="shared" si="50"/>
        <v>0</v>
      </c>
      <c r="AC117" s="12">
        <f t="shared" si="51"/>
        <v>0</v>
      </c>
      <c r="AD117" s="12">
        <f t="shared" si="52"/>
        <v>0</v>
      </c>
      <c r="AE117" s="12">
        <f t="shared" si="53"/>
        <v>0</v>
      </c>
      <c r="AF117">
        <f t="shared" si="54"/>
        <v>9.0909090909090912E-2</v>
      </c>
    </row>
    <row r="118" spans="6:58" x14ac:dyDescent="0.25">
      <c r="G118" s="34" t="s">
        <v>153</v>
      </c>
      <c r="H118" s="12"/>
      <c r="I118" s="12"/>
      <c r="J118" s="10"/>
      <c r="K118" s="10"/>
      <c r="L118" s="10"/>
      <c r="M118" s="10">
        <v>1</v>
      </c>
      <c r="N118" s="10"/>
      <c r="O118" s="10"/>
      <c r="P118" s="10"/>
      <c r="Q118" s="10"/>
      <c r="R118" s="10"/>
      <c r="S118" s="35">
        <f t="shared" si="41"/>
        <v>1</v>
      </c>
      <c r="T118" s="36">
        <f t="shared" si="42"/>
        <v>1.0413926851582251</v>
      </c>
      <c r="U118" s="12">
        <f t="shared" si="43"/>
        <v>0</v>
      </c>
      <c r="V118" s="12">
        <f t="shared" si="44"/>
        <v>0</v>
      </c>
      <c r="W118" s="12">
        <f t="shared" si="45"/>
        <v>0</v>
      </c>
      <c r="X118" s="12">
        <f t="shared" si="46"/>
        <v>0</v>
      </c>
      <c r="Y118" s="12">
        <f t="shared" si="47"/>
        <v>0</v>
      </c>
      <c r="Z118" s="12">
        <f t="shared" si="48"/>
        <v>1.0413926851582251</v>
      </c>
      <c r="AA118" s="12">
        <f t="shared" si="49"/>
        <v>0</v>
      </c>
      <c r="AB118" s="12">
        <f t="shared" si="50"/>
        <v>0</v>
      </c>
      <c r="AC118" s="12">
        <f t="shared" si="51"/>
        <v>0</v>
      </c>
      <c r="AD118" s="12">
        <f t="shared" si="52"/>
        <v>0</v>
      </c>
      <c r="AE118" s="12">
        <f t="shared" si="53"/>
        <v>0</v>
      </c>
      <c r="AF118">
        <f t="shared" si="54"/>
        <v>9.0909090909090912E-2</v>
      </c>
    </row>
    <row r="119" spans="6:58" x14ac:dyDescent="0.25">
      <c r="G119" s="34" t="s">
        <v>154</v>
      </c>
      <c r="H119" s="12"/>
      <c r="I119" s="12"/>
      <c r="J119" s="10"/>
      <c r="K119" s="10"/>
      <c r="L119" s="10"/>
      <c r="M119" s="10">
        <v>1</v>
      </c>
      <c r="N119" s="10"/>
      <c r="O119" s="10"/>
      <c r="P119" s="10"/>
      <c r="Q119" s="10"/>
      <c r="R119" s="10"/>
      <c r="S119" s="35">
        <f t="shared" si="41"/>
        <v>1</v>
      </c>
      <c r="T119" s="36">
        <f t="shared" si="42"/>
        <v>1.0413926851582251</v>
      </c>
      <c r="U119" s="12">
        <f t="shared" si="43"/>
        <v>0</v>
      </c>
      <c r="V119" s="12">
        <f t="shared" si="44"/>
        <v>0</v>
      </c>
      <c r="W119" s="12">
        <f t="shared" si="45"/>
        <v>0</v>
      </c>
      <c r="X119" s="12">
        <f t="shared" si="46"/>
        <v>0</v>
      </c>
      <c r="Y119" s="12">
        <f t="shared" si="47"/>
        <v>0</v>
      </c>
      <c r="Z119" s="12">
        <f t="shared" si="48"/>
        <v>1.0413926851582251</v>
      </c>
      <c r="AA119" s="12">
        <f t="shared" si="49"/>
        <v>0</v>
      </c>
      <c r="AB119" s="12">
        <f t="shared" si="50"/>
        <v>0</v>
      </c>
      <c r="AC119" s="12">
        <f t="shared" si="51"/>
        <v>0</v>
      </c>
      <c r="AD119" s="12">
        <f t="shared" si="52"/>
        <v>0</v>
      </c>
      <c r="AE119" s="12">
        <f t="shared" si="53"/>
        <v>0</v>
      </c>
      <c r="AF119">
        <f t="shared" si="54"/>
        <v>9.0909090909090912E-2</v>
      </c>
    </row>
    <row r="120" spans="6:58" x14ac:dyDescent="0.25">
      <c r="G120" s="34" t="s">
        <v>155</v>
      </c>
      <c r="H120" s="12"/>
      <c r="I120" s="12"/>
      <c r="J120" s="10"/>
      <c r="K120" s="10"/>
      <c r="L120" s="10"/>
      <c r="M120" s="10">
        <v>1</v>
      </c>
      <c r="N120" s="10"/>
      <c r="O120" s="10"/>
      <c r="P120" s="10"/>
      <c r="Q120" s="10"/>
      <c r="R120" s="10"/>
      <c r="S120" s="35">
        <f t="shared" si="41"/>
        <v>1</v>
      </c>
      <c r="T120" s="36">
        <f t="shared" si="42"/>
        <v>1.0413926851582251</v>
      </c>
      <c r="U120" s="12">
        <f t="shared" si="43"/>
        <v>0</v>
      </c>
      <c r="V120" s="12">
        <f t="shared" si="44"/>
        <v>0</v>
      </c>
      <c r="W120" s="12">
        <f t="shared" si="45"/>
        <v>0</v>
      </c>
      <c r="X120" s="12">
        <f t="shared" si="46"/>
        <v>0</v>
      </c>
      <c r="Y120" s="12">
        <f t="shared" si="47"/>
        <v>0</v>
      </c>
      <c r="Z120" s="12">
        <f t="shared" si="48"/>
        <v>1.0413926851582251</v>
      </c>
      <c r="AA120" s="12">
        <f t="shared" si="49"/>
        <v>0</v>
      </c>
      <c r="AB120" s="12">
        <f t="shared" si="50"/>
        <v>0</v>
      </c>
      <c r="AC120" s="12">
        <f t="shared" si="51"/>
        <v>0</v>
      </c>
      <c r="AD120" s="12">
        <f t="shared" si="52"/>
        <v>0</v>
      </c>
      <c r="AE120" s="12">
        <f t="shared" si="53"/>
        <v>0</v>
      </c>
      <c r="AF120">
        <f t="shared" si="54"/>
        <v>9.0909090909090912E-2</v>
      </c>
    </row>
    <row r="121" spans="6:58" x14ac:dyDescent="0.25">
      <c r="G121" s="34" t="s">
        <v>156</v>
      </c>
      <c r="H121" s="12"/>
      <c r="I121" s="12"/>
      <c r="J121" s="10"/>
      <c r="K121" s="10"/>
      <c r="L121" s="10"/>
      <c r="M121" s="10">
        <v>1</v>
      </c>
      <c r="N121" s="10"/>
      <c r="O121" s="10"/>
      <c r="P121" s="10"/>
      <c r="Q121" s="10"/>
      <c r="R121" s="10"/>
      <c r="S121" s="35">
        <f t="shared" si="41"/>
        <v>1</v>
      </c>
      <c r="T121" s="36">
        <f t="shared" si="42"/>
        <v>1.0413926851582251</v>
      </c>
      <c r="U121" s="12">
        <f t="shared" si="43"/>
        <v>0</v>
      </c>
      <c r="V121" s="12">
        <f t="shared" si="44"/>
        <v>0</v>
      </c>
      <c r="W121" s="12">
        <f t="shared" si="45"/>
        <v>0</v>
      </c>
      <c r="X121" s="12">
        <f t="shared" si="46"/>
        <v>0</v>
      </c>
      <c r="Y121" s="12">
        <f t="shared" si="47"/>
        <v>0</v>
      </c>
      <c r="Z121" s="12">
        <f t="shared" si="48"/>
        <v>1.0413926851582251</v>
      </c>
      <c r="AA121" s="12">
        <f t="shared" si="49"/>
        <v>0</v>
      </c>
      <c r="AB121" s="12">
        <f t="shared" si="50"/>
        <v>0</v>
      </c>
      <c r="AC121" s="12">
        <f t="shared" si="51"/>
        <v>0</v>
      </c>
      <c r="AD121" s="12">
        <f t="shared" si="52"/>
        <v>0</v>
      </c>
      <c r="AE121" s="12">
        <f t="shared" si="53"/>
        <v>0</v>
      </c>
      <c r="AF121">
        <f t="shared" si="54"/>
        <v>9.0909090909090912E-2</v>
      </c>
    </row>
    <row r="122" spans="6:58" x14ac:dyDescent="0.25">
      <c r="G122" s="34" t="s">
        <v>157</v>
      </c>
      <c r="H122" s="12"/>
      <c r="I122" s="12"/>
      <c r="J122" s="10"/>
      <c r="K122" s="10"/>
      <c r="L122" s="10"/>
      <c r="M122" s="10">
        <v>1</v>
      </c>
      <c r="N122" s="10"/>
      <c r="O122" s="10"/>
      <c r="P122" s="10"/>
      <c r="Q122" s="10"/>
      <c r="R122" s="10"/>
      <c r="S122" s="35">
        <f t="shared" si="41"/>
        <v>1</v>
      </c>
      <c r="T122" s="36">
        <f t="shared" si="42"/>
        <v>1.0413926851582251</v>
      </c>
      <c r="U122" s="12">
        <f t="shared" si="43"/>
        <v>0</v>
      </c>
      <c r="V122" s="12">
        <f t="shared" si="44"/>
        <v>0</v>
      </c>
      <c r="W122" s="12">
        <f t="shared" si="45"/>
        <v>0</v>
      </c>
      <c r="X122" s="12">
        <f t="shared" si="46"/>
        <v>0</v>
      </c>
      <c r="Y122" s="12">
        <f t="shared" si="47"/>
        <v>0</v>
      </c>
      <c r="Z122" s="12">
        <f t="shared" si="48"/>
        <v>1.0413926851582251</v>
      </c>
      <c r="AA122" s="12">
        <f t="shared" si="49"/>
        <v>0</v>
      </c>
      <c r="AB122" s="12">
        <f t="shared" si="50"/>
        <v>0</v>
      </c>
      <c r="AC122" s="12">
        <f t="shared" si="51"/>
        <v>0</v>
      </c>
      <c r="AD122" s="12">
        <f t="shared" si="52"/>
        <v>0</v>
      </c>
      <c r="AE122" s="12">
        <f t="shared" si="53"/>
        <v>0</v>
      </c>
      <c r="AF122">
        <f t="shared" si="54"/>
        <v>9.0909090909090912E-2</v>
      </c>
    </row>
    <row r="123" spans="6:58" x14ac:dyDescent="0.25">
      <c r="G123" s="34" t="s">
        <v>158</v>
      </c>
      <c r="H123" s="12"/>
      <c r="I123" s="12"/>
      <c r="J123" s="10"/>
      <c r="K123" s="10"/>
      <c r="L123" s="10"/>
      <c r="M123" s="10">
        <v>1</v>
      </c>
      <c r="N123" s="10"/>
      <c r="O123" s="10"/>
      <c r="P123" s="10"/>
      <c r="Q123" s="10"/>
      <c r="R123" s="10">
        <v>1</v>
      </c>
      <c r="S123" s="35">
        <f t="shared" si="41"/>
        <v>2</v>
      </c>
      <c r="T123" s="36">
        <f t="shared" si="42"/>
        <v>0.74036268949424389</v>
      </c>
      <c r="U123" s="12">
        <f t="shared" si="43"/>
        <v>0</v>
      </c>
      <c r="V123" s="12">
        <f t="shared" si="44"/>
        <v>0</v>
      </c>
      <c r="W123" s="12">
        <f t="shared" si="45"/>
        <v>0</v>
      </c>
      <c r="X123" s="12">
        <f t="shared" si="46"/>
        <v>0</v>
      </c>
      <c r="Y123" s="12">
        <f t="shared" si="47"/>
        <v>0</v>
      </c>
      <c r="Z123" s="12">
        <f t="shared" si="48"/>
        <v>0.74036268949424389</v>
      </c>
      <c r="AA123" s="12">
        <f t="shared" si="49"/>
        <v>0</v>
      </c>
      <c r="AB123" s="12">
        <f t="shared" si="50"/>
        <v>0</v>
      </c>
      <c r="AC123" s="12">
        <f t="shared" si="51"/>
        <v>0</v>
      </c>
      <c r="AD123" s="12">
        <f t="shared" si="52"/>
        <v>0</v>
      </c>
      <c r="AE123" s="12">
        <f t="shared" si="53"/>
        <v>0.74036268949424389</v>
      </c>
      <c r="AF123">
        <f t="shared" si="54"/>
        <v>0.18181818181818182</v>
      </c>
    </row>
    <row r="124" spans="6:58" x14ac:dyDescent="0.25">
      <c r="F124" t="s">
        <v>140</v>
      </c>
      <c r="G124" s="31" t="s">
        <v>159</v>
      </c>
      <c r="H124" s="35"/>
      <c r="I124" s="35"/>
      <c r="J124" s="35"/>
      <c r="K124" s="35"/>
      <c r="L124" s="35"/>
      <c r="M124" s="35"/>
      <c r="N124" s="35">
        <v>1</v>
      </c>
      <c r="O124" s="35"/>
      <c r="P124" s="35"/>
      <c r="Q124" s="35"/>
      <c r="R124" s="35"/>
      <c r="S124" s="35">
        <f t="shared" si="41"/>
        <v>1</v>
      </c>
      <c r="T124" s="35">
        <f t="shared" si="42"/>
        <v>1.0413926851582251</v>
      </c>
      <c r="U124" s="35">
        <f t="shared" si="43"/>
        <v>0</v>
      </c>
      <c r="V124" s="35">
        <f t="shared" si="44"/>
        <v>0</v>
      </c>
      <c r="W124" s="35">
        <f t="shared" si="45"/>
        <v>0</v>
      </c>
      <c r="X124" s="35">
        <f t="shared" si="46"/>
        <v>0</v>
      </c>
      <c r="Y124" s="35">
        <f t="shared" si="47"/>
        <v>0</v>
      </c>
      <c r="Z124" s="35">
        <f t="shared" si="48"/>
        <v>0</v>
      </c>
      <c r="AA124" s="35">
        <f t="shared" si="49"/>
        <v>1.0413926851582251</v>
      </c>
      <c r="AB124" s="35">
        <f t="shared" si="50"/>
        <v>0</v>
      </c>
      <c r="AC124" s="35">
        <f t="shared" si="51"/>
        <v>0</v>
      </c>
      <c r="AD124" s="35">
        <f t="shared" si="52"/>
        <v>0</v>
      </c>
      <c r="AE124" s="35">
        <f t="shared" si="53"/>
        <v>0</v>
      </c>
      <c r="AF124" s="39">
        <f t="shared" si="54"/>
        <v>9.0909090909090912E-2</v>
      </c>
    </row>
    <row r="125" spans="6:58" x14ac:dyDescent="0.25">
      <c r="G125" s="34" t="s">
        <v>160</v>
      </c>
      <c r="H125" s="12"/>
      <c r="I125" s="12"/>
      <c r="J125" s="10"/>
      <c r="K125" s="10"/>
      <c r="L125" s="10"/>
      <c r="M125" s="10"/>
      <c r="N125" s="10">
        <v>1</v>
      </c>
      <c r="O125" s="10"/>
      <c r="P125" s="10"/>
      <c r="Q125" s="10"/>
      <c r="R125" s="10"/>
      <c r="S125" s="35">
        <f t="shared" si="41"/>
        <v>1</v>
      </c>
      <c r="T125" s="36">
        <f t="shared" si="42"/>
        <v>1.0413926851582251</v>
      </c>
      <c r="U125" s="12">
        <f t="shared" si="43"/>
        <v>0</v>
      </c>
      <c r="V125" s="12">
        <f t="shared" si="44"/>
        <v>0</v>
      </c>
      <c r="W125" s="12">
        <f t="shared" si="45"/>
        <v>0</v>
      </c>
      <c r="X125" s="12">
        <f t="shared" si="46"/>
        <v>0</v>
      </c>
      <c r="Y125" s="12">
        <f t="shared" si="47"/>
        <v>0</v>
      </c>
      <c r="Z125" s="12">
        <f t="shared" si="48"/>
        <v>0</v>
      </c>
      <c r="AA125" s="12">
        <f t="shared" si="49"/>
        <v>1.0413926851582251</v>
      </c>
      <c r="AB125" s="12">
        <f t="shared" si="50"/>
        <v>0</v>
      </c>
      <c r="AC125" s="12">
        <f t="shared" si="51"/>
        <v>0</v>
      </c>
      <c r="AD125" s="12">
        <f t="shared" si="52"/>
        <v>0</v>
      </c>
      <c r="AE125" s="12">
        <f t="shared" si="53"/>
        <v>0</v>
      </c>
      <c r="AF125">
        <f t="shared" si="54"/>
        <v>9.0909090909090912E-2</v>
      </c>
    </row>
    <row r="126" spans="6:58" x14ac:dyDescent="0.25">
      <c r="G126" s="34" t="s">
        <v>161</v>
      </c>
      <c r="H126" s="12"/>
      <c r="I126" s="12"/>
      <c r="J126" s="10"/>
      <c r="K126" s="10"/>
      <c r="L126" s="10"/>
      <c r="M126" s="10"/>
      <c r="N126" s="10">
        <v>1</v>
      </c>
      <c r="O126" s="10"/>
      <c r="P126" s="10"/>
      <c r="Q126" s="10">
        <v>1</v>
      </c>
      <c r="R126" s="10"/>
      <c r="S126" s="35">
        <f t="shared" si="41"/>
        <v>2</v>
      </c>
      <c r="T126" s="36">
        <f t="shared" si="42"/>
        <v>0.74036268949424389</v>
      </c>
      <c r="U126" s="12">
        <f t="shared" si="43"/>
        <v>0</v>
      </c>
      <c r="V126" s="12">
        <f t="shared" si="44"/>
        <v>0</v>
      </c>
      <c r="W126" s="12">
        <f t="shared" si="45"/>
        <v>0</v>
      </c>
      <c r="X126" s="12">
        <f t="shared" si="46"/>
        <v>0</v>
      </c>
      <c r="Y126" s="12">
        <f t="shared" si="47"/>
        <v>0</v>
      </c>
      <c r="Z126" s="12">
        <f t="shared" si="48"/>
        <v>0</v>
      </c>
      <c r="AA126" s="12">
        <f t="shared" si="49"/>
        <v>0.74036268949424389</v>
      </c>
      <c r="AB126" s="12">
        <f t="shared" si="50"/>
        <v>0</v>
      </c>
      <c r="AC126" s="12">
        <f t="shared" si="51"/>
        <v>0</v>
      </c>
      <c r="AD126" s="12">
        <f t="shared" si="52"/>
        <v>0.74036268949424389</v>
      </c>
      <c r="AE126" s="12">
        <f t="shared" si="53"/>
        <v>0</v>
      </c>
      <c r="AF126">
        <f t="shared" si="54"/>
        <v>0.18181818181818182</v>
      </c>
    </row>
    <row r="127" spans="6:58" x14ac:dyDescent="0.25">
      <c r="G127" s="34" t="s">
        <v>162</v>
      </c>
      <c r="H127" s="12"/>
      <c r="I127" s="12"/>
      <c r="J127" s="10"/>
      <c r="K127" s="10"/>
      <c r="L127" s="10"/>
      <c r="M127" s="10"/>
      <c r="N127" s="10">
        <v>1</v>
      </c>
      <c r="O127" s="10"/>
      <c r="P127" s="10"/>
      <c r="Q127" s="10"/>
      <c r="R127" s="10"/>
      <c r="S127" s="35">
        <f t="shared" si="41"/>
        <v>1</v>
      </c>
      <c r="T127" s="36">
        <f t="shared" si="42"/>
        <v>1.0413926851582251</v>
      </c>
      <c r="U127" s="12">
        <f t="shared" si="43"/>
        <v>0</v>
      </c>
      <c r="V127" s="12">
        <f t="shared" si="44"/>
        <v>0</v>
      </c>
      <c r="W127" s="12">
        <f t="shared" si="45"/>
        <v>0</v>
      </c>
      <c r="X127" s="12">
        <f t="shared" si="46"/>
        <v>0</v>
      </c>
      <c r="Y127" s="12">
        <f t="shared" si="47"/>
        <v>0</v>
      </c>
      <c r="Z127" s="12">
        <f t="shared" si="48"/>
        <v>0</v>
      </c>
      <c r="AA127" s="12">
        <f t="shared" si="49"/>
        <v>1.0413926851582251</v>
      </c>
      <c r="AB127" s="12">
        <f t="shared" si="50"/>
        <v>0</v>
      </c>
      <c r="AC127" s="12">
        <f t="shared" si="51"/>
        <v>0</v>
      </c>
      <c r="AD127" s="12">
        <f t="shared" si="52"/>
        <v>0</v>
      </c>
      <c r="AE127" s="12">
        <f t="shared" si="53"/>
        <v>0</v>
      </c>
      <c r="AF127">
        <f t="shared" si="54"/>
        <v>9.0909090909090912E-2</v>
      </c>
    </row>
    <row r="128" spans="6:58" x14ac:dyDescent="0.25">
      <c r="G128" s="34" t="s">
        <v>163</v>
      </c>
      <c r="H128" s="12"/>
      <c r="I128" s="12"/>
      <c r="J128" s="10"/>
      <c r="K128" s="10"/>
      <c r="L128" s="10"/>
      <c r="M128" s="10"/>
      <c r="N128" s="10">
        <v>1</v>
      </c>
      <c r="O128" s="10"/>
      <c r="P128" s="10"/>
      <c r="Q128" s="10"/>
      <c r="R128" s="10"/>
      <c r="S128" s="35">
        <f t="shared" si="41"/>
        <v>1</v>
      </c>
      <c r="T128" s="36">
        <f t="shared" si="42"/>
        <v>1.0413926851582251</v>
      </c>
      <c r="U128" s="12">
        <f t="shared" si="43"/>
        <v>0</v>
      </c>
      <c r="V128" s="12">
        <f t="shared" si="44"/>
        <v>0</v>
      </c>
      <c r="W128" s="12">
        <f t="shared" si="45"/>
        <v>0</v>
      </c>
      <c r="X128" s="12">
        <f t="shared" si="46"/>
        <v>0</v>
      </c>
      <c r="Y128" s="12">
        <f t="shared" si="47"/>
        <v>0</v>
      </c>
      <c r="Z128" s="12">
        <f t="shared" si="48"/>
        <v>0</v>
      </c>
      <c r="AA128" s="12">
        <f t="shared" si="49"/>
        <v>1.0413926851582251</v>
      </c>
      <c r="AB128" s="12">
        <f t="shared" si="50"/>
        <v>0</v>
      </c>
      <c r="AC128" s="12">
        <f t="shared" si="51"/>
        <v>0</v>
      </c>
      <c r="AD128" s="12">
        <f t="shared" si="52"/>
        <v>0</v>
      </c>
      <c r="AE128" s="12">
        <f t="shared" si="53"/>
        <v>0</v>
      </c>
      <c r="AF128">
        <f t="shared" si="54"/>
        <v>9.0909090909090912E-2</v>
      </c>
    </row>
    <row r="129" spans="6:32" x14ac:dyDescent="0.25">
      <c r="G129" s="34" t="s">
        <v>164</v>
      </c>
      <c r="H129" s="12"/>
      <c r="I129" s="12"/>
      <c r="J129" s="10"/>
      <c r="K129" s="10"/>
      <c r="L129" s="10"/>
      <c r="M129" s="10"/>
      <c r="N129" s="10">
        <v>1</v>
      </c>
      <c r="O129" s="10">
        <v>1</v>
      </c>
      <c r="P129" s="10"/>
      <c r="Q129" s="10"/>
      <c r="R129" s="10"/>
      <c r="S129" s="35">
        <f t="shared" si="41"/>
        <v>2</v>
      </c>
      <c r="T129" s="36">
        <f t="shared" si="42"/>
        <v>0.74036268949424389</v>
      </c>
      <c r="U129" s="12">
        <f t="shared" si="43"/>
        <v>0</v>
      </c>
      <c r="V129" s="12">
        <f t="shared" si="44"/>
        <v>0</v>
      </c>
      <c r="W129" s="12">
        <f t="shared" si="45"/>
        <v>0</v>
      </c>
      <c r="X129" s="12">
        <f t="shared" si="46"/>
        <v>0</v>
      </c>
      <c r="Y129" s="12">
        <f t="shared" si="47"/>
        <v>0</v>
      </c>
      <c r="Z129" s="12">
        <f t="shared" si="48"/>
        <v>0</v>
      </c>
      <c r="AA129" s="12">
        <f t="shared" si="49"/>
        <v>0.74036268949424389</v>
      </c>
      <c r="AB129" s="12">
        <f t="shared" si="50"/>
        <v>0.74036268949424389</v>
      </c>
      <c r="AC129" s="12">
        <f t="shared" si="51"/>
        <v>0</v>
      </c>
      <c r="AD129" s="12">
        <f t="shared" si="52"/>
        <v>0</v>
      </c>
      <c r="AE129" s="12">
        <f t="shared" si="53"/>
        <v>0</v>
      </c>
      <c r="AF129">
        <f t="shared" si="54"/>
        <v>0.18181818181818182</v>
      </c>
    </row>
    <row r="130" spans="6:32" x14ac:dyDescent="0.25">
      <c r="G130" s="34" t="s">
        <v>181</v>
      </c>
      <c r="H130" s="12"/>
      <c r="I130" s="12"/>
      <c r="J130" s="10"/>
      <c r="K130" s="10"/>
      <c r="L130" s="10"/>
      <c r="M130" s="10"/>
      <c r="N130" s="10">
        <v>1</v>
      </c>
      <c r="O130" s="10">
        <v>1</v>
      </c>
      <c r="P130" s="10"/>
      <c r="Q130" s="10"/>
      <c r="R130" s="10"/>
      <c r="S130" s="35">
        <f t="shared" si="41"/>
        <v>2</v>
      </c>
      <c r="T130" s="36">
        <f t="shared" si="42"/>
        <v>0.74036268949424389</v>
      </c>
      <c r="U130" s="12">
        <f t="shared" si="43"/>
        <v>0</v>
      </c>
      <c r="V130" s="12">
        <f t="shared" si="44"/>
        <v>0</v>
      </c>
      <c r="W130" s="12">
        <f t="shared" si="45"/>
        <v>0</v>
      </c>
      <c r="X130" s="12">
        <f t="shared" si="46"/>
        <v>0</v>
      </c>
      <c r="Y130" s="12">
        <f t="shared" si="47"/>
        <v>0</v>
      </c>
      <c r="Z130" s="12">
        <f t="shared" si="48"/>
        <v>0</v>
      </c>
      <c r="AA130" s="12">
        <f t="shared" si="49"/>
        <v>0.74036268949424389</v>
      </c>
      <c r="AB130" s="12">
        <f t="shared" si="50"/>
        <v>0.74036268949424389</v>
      </c>
      <c r="AC130" s="12">
        <f t="shared" si="51"/>
        <v>0</v>
      </c>
      <c r="AD130" s="12">
        <f t="shared" si="52"/>
        <v>0</v>
      </c>
      <c r="AE130" s="12">
        <f t="shared" si="53"/>
        <v>0</v>
      </c>
      <c r="AF130">
        <f t="shared" si="54"/>
        <v>0.18181818181818182</v>
      </c>
    </row>
    <row r="131" spans="6:32" x14ac:dyDescent="0.25">
      <c r="G131" s="34" t="s">
        <v>165</v>
      </c>
      <c r="H131" s="12"/>
      <c r="I131" s="12"/>
      <c r="J131" s="10"/>
      <c r="K131" s="10"/>
      <c r="L131" s="10"/>
      <c r="M131" s="10"/>
      <c r="N131" s="10">
        <v>1</v>
      </c>
      <c r="O131" s="10">
        <v>1</v>
      </c>
      <c r="P131" s="10"/>
      <c r="Q131" s="10"/>
      <c r="R131" s="10"/>
      <c r="S131" s="35">
        <f t="shared" si="41"/>
        <v>2</v>
      </c>
      <c r="T131" s="36">
        <f t="shared" si="42"/>
        <v>0.74036268949424389</v>
      </c>
      <c r="U131" s="12">
        <f t="shared" si="43"/>
        <v>0</v>
      </c>
      <c r="V131" s="12">
        <f t="shared" si="44"/>
        <v>0</v>
      </c>
      <c r="W131" s="12">
        <f t="shared" si="45"/>
        <v>0</v>
      </c>
      <c r="X131" s="12">
        <f t="shared" si="46"/>
        <v>0</v>
      </c>
      <c r="Y131" s="12">
        <f t="shared" si="47"/>
        <v>0</v>
      </c>
      <c r="Z131" s="12">
        <f t="shared" si="48"/>
        <v>0</v>
      </c>
      <c r="AA131" s="12">
        <f t="shared" si="49"/>
        <v>0.74036268949424389</v>
      </c>
      <c r="AB131" s="12">
        <f t="shared" si="50"/>
        <v>0.74036268949424389</v>
      </c>
      <c r="AC131" s="12">
        <f t="shared" si="51"/>
        <v>0</v>
      </c>
      <c r="AD131" s="12">
        <f t="shared" si="52"/>
        <v>0</v>
      </c>
      <c r="AE131" s="12">
        <f t="shared" si="53"/>
        <v>0</v>
      </c>
      <c r="AF131">
        <f t="shared" si="54"/>
        <v>0.18181818181818182</v>
      </c>
    </row>
    <row r="132" spans="6:32" x14ac:dyDescent="0.25">
      <c r="G132" s="34" t="s">
        <v>166</v>
      </c>
      <c r="H132" s="12"/>
      <c r="I132" s="12"/>
      <c r="J132" s="10"/>
      <c r="K132" s="10"/>
      <c r="L132" s="10"/>
      <c r="M132" s="10"/>
      <c r="N132" s="10">
        <v>1</v>
      </c>
      <c r="O132" s="10">
        <v>1</v>
      </c>
      <c r="P132" s="10"/>
      <c r="Q132" s="10"/>
      <c r="R132" s="10"/>
      <c r="S132" s="35">
        <f t="shared" si="41"/>
        <v>2</v>
      </c>
      <c r="T132" s="36">
        <f t="shared" si="42"/>
        <v>0.74036268949424389</v>
      </c>
      <c r="U132" s="12">
        <f t="shared" si="43"/>
        <v>0</v>
      </c>
      <c r="V132" s="12">
        <f t="shared" si="44"/>
        <v>0</v>
      </c>
      <c r="W132" s="12">
        <f t="shared" si="45"/>
        <v>0</v>
      </c>
      <c r="X132" s="12">
        <f t="shared" si="46"/>
        <v>0</v>
      </c>
      <c r="Y132" s="12">
        <f t="shared" si="47"/>
        <v>0</v>
      </c>
      <c r="Z132" s="12">
        <f t="shared" si="48"/>
        <v>0</v>
      </c>
      <c r="AA132" s="12">
        <f t="shared" si="49"/>
        <v>0.74036268949424389</v>
      </c>
      <c r="AB132" s="12">
        <f t="shared" si="50"/>
        <v>0.74036268949424389</v>
      </c>
      <c r="AC132" s="12">
        <f t="shared" si="51"/>
        <v>0</v>
      </c>
      <c r="AD132" s="12">
        <f t="shared" si="52"/>
        <v>0</v>
      </c>
      <c r="AE132" s="12">
        <f t="shared" si="53"/>
        <v>0</v>
      </c>
      <c r="AF132">
        <f t="shared" si="54"/>
        <v>0.18181818181818182</v>
      </c>
    </row>
    <row r="133" spans="6:32" x14ac:dyDescent="0.25">
      <c r="G133" s="34" t="s">
        <v>167</v>
      </c>
      <c r="H133" s="12"/>
      <c r="I133" s="12"/>
      <c r="J133" s="10"/>
      <c r="K133" s="10"/>
      <c r="L133" s="10"/>
      <c r="M133" s="10"/>
      <c r="N133" s="10">
        <v>1</v>
      </c>
      <c r="O133" s="10">
        <v>1</v>
      </c>
      <c r="P133" s="10"/>
      <c r="Q133" s="10"/>
      <c r="R133" s="10"/>
      <c r="S133" s="35">
        <f t="shared" si="41"/>
        <v>2</v>
      </c>
      <c r="T133" s="36">
        <f t="shared" si="42"/>
        <v>0.74036268949424389</v>
      </c>
      <c r="U133" s="12">
        <f t="shared" si="43"/>
        <v>0</v>
      </c>
      <c r="V133" s="12">
        <f t="shared" si="44"/>
        <v>0</v>
      </c>
      <c r="W133" s="12">
        <f t="shared" si="45"/>
        <v>0</v>
      </c>
      <c r="X133" s="12">
        <f t="shared" si="46"/>
        <v>0</v>
      </c>
      <c r="Y133" s="12">
        <f t="shared" si="47"/>
        <v>0</v>
      </c>
      <c r="Z133" s="12">
        <f t="shared" si="48"/>
        <v>0</v>
      </c>
      <c r="AA133" s="12">
        <f t="shared" si="49"/>
        <v>0.74036268949424389</v>
      </c>
      <c r="AB133" s="12">
        <f t="shared" si="50"/>
        <v>0.74036268949424389</v>
      </c>
      <c r="AC133" s="12">
        <f t="shared" si="51"/>
        <v>0</v>
      </c>
      <c r="AD133" s="12">
        <f t="shared" si="52"/>
        <v>0</v>
      </c>
      <c r="AE133" s="12">
        <f t="shared" si="53"/>
        <v>0</v>
      </c>
      <c r="AF133">
        <f t="shared" si="54"/>
        <v>0.18181818181818182</v>
      </c>
    </row>
    <row r="134" spans="6:32" x14ac:dyDescent="0.25">
      <c r="G134" s="34" t="s">
        <v>168</v>
      </c>
      <c r="H134" s="12"/>
      <c r="I134" s="12"/>
      <c r="J134" s="10"/>
      <c r="K134" s="10"/>
      <c r="L134" s="10"/>
      <c r="M134" s="10"/>
      <c r="N134" s="10">
        <v>1</v>
      </c>
      <c r="O134" s="10"/>
      <c r="P134" s="10"/>
      <c r="Q134" s="10"/>
      <c r="R134" s="10"/>
      <c r="S134" s="35">
        <f t="shared" si="41"/>
        <v>1</v>
      </c>
      <c r="T134" s="36">
        <f t="shared" si="42"/>
        <v>1.0413926851582251</v>
      </c>
      <c r="U134" s="12">
        <f t="shared" si="43"/>
        <v>0</v>
      </c>
      <c r="V134" s="12">
        <f t="shared" si="44"/>
        <v>0</v>
      </c>
      <c r="W134" s="12">
        <f t="shared" si="45"/>
        <v>0</v>
      </c>
      <c r="X134" s="12">
        <f t="shared" si="46"/>
        <v>0</v>
      </c>
      <c r="Y134" s="12">
        <f t="shared" si="47"/>
        <v>0</v>
      </c>
      <c r="Z134" s="12">
        <f t="shared" si="48"/>
        <v>0</v>
      </c>
      <c r="AA134" s="12">
        <f t="shared" si="49"/>
        <v>1.0413926851582251</v>
      </c>
      <c r="AB134" s="12">
        <f t="shared" si="50"/>
        <v>0</v>
      </c>
      <c r="AC134" s="12">
        <f t="shared" si="51"/>
        <v>0</v>
      </c>
      <c r="AD134" s="12">
        <f t="shared" si="52"/>
        <v>0</v>
      </c>
      <c r="AE134" s="12">
        <f t="shared" si="53"/>
        <v>0</v>
      </c>
      <c r="AF134">
        <f t="shared" si="54"/>
        <v>9.0909090909090912E-2</v>
      </c>
    </row>
    <row r="135" spans="6:32" x14ac:dyDescent="0.25">
      <c r="G135" s="34" t="s">
        <v>169</v>
      </c>
      <c r="H135" s="12"/>
      <c r="I135" s="12"/>
      <c r="J135" s="10"/>
      <c r="K135" s="10"/>
      <c r="L135" s="10"/>
      <c r="M135" s="10"/>
      <c r="N135" s="10">
        <v>1</v>
      </c>
      <c r="O135" s="10">
        <v>1</v>
      </c>
      <c r="P135" s="10"/>
      <c r="Q135" s="10"/>
      <c r="R135" s="10"/>
      <c r="S135" s="35">
        <f t="shared" si="41"/>
        <v>2</v>
      </c>
      <c r="T135" s="36">
        <f t="shared" si="42"/>
        <v>0.74036268949424389</v>
      </c>
      <c r="U135" s="12">
        <f t="shared" si="43"/>
        <v>0</v>
      </c>
      <c r="V135" s="12">
        <f t="shared" si="44"/>
        <v>0</v>
      </c>
      <c r="W135" s="12">
        <f t="shared" si="45"/>
        <v>0</v>
      </c>
      <c r="X135" s="12">
        <f t="shared" si="46"/>
        <v>0</v>
      </c>
      <c r="Y135" s="12">
        <f t="shared" si="47"/>
        <v>0</v>
      </c>
      <c r="Z135" s="12">
        <f t="shared" si="48"/>
        <v>0</v>
      </c>
      <c r="AA135" s="12">
        <f t="shared" si="49"/>
        <v>0.74036268949424389</v>
      </c>
      <c r="AB135" s="12">
        <f t="shared" si="50"/>
        <v>0.74036268949424389</v>
      </c>
      <c r="AC135" s="12">
        <f t="shared" si="51"/>
        <v>0</v>
      </c>
      <c r="AD135" s="12">
        <f t="shared" si="52"/>
        <v>0</v>
      </c>
      <c r="AE135" s="12">
        <f t="shared" si="53"/>
        <v>0</v>
      </c>
      <c r="AF135">
        <f t="shared" si="54"/>
        <v>0.18181818181818182</v>
      </c>
    </row>
    <row r="136" spans="6:32" x14ac:dyDescent="0.25">
      <c r="G136" s="34" t="s">
        <v>170</v>
      </c>
      <c r="H136" s="12"/>
      <c r="I136" s="12"/>
      <c r="J136" s="10"/>
      <c r="K136" s="10"/>
      <c r="L136" s="10"/>
      <c r="M136" s="10"/>
      <c r="N136" s="10">
        <v>1</v>
      </c>
      <c r="O136" s="10"/>
      <c r="P136" s="10"/>
      <c r="Q136" s="10"/>
      <c r="R136" s="10"/>
      <c r="S136" s="35">
        <f t="shared" si="41"/>
        <v>1</v>
      </c>
      <c r="T136" s="36">
        <f t="shared" si="42"/>
        <v>1.0413926851582251</v>
      </c>
      <c r="U136" s="12">
        <f t="shared" si="43"/>
        <v>0</v>
      </c>
      <c r="V136" s="12">
        <f t="shared" si="44"/>
        <v>0</v>
      </c>
      <c r="W136" s="12">
        <f t="shared" si="45"/>
        <v>0</v>
      </c>
      <c r="X136" s="12">
        <f t="shared" si="46"/>
        <v>0</v>
      </c>
      <c r="Y136" s="12">
        <f t="shared" si="47"/>
        <v>0</v>
      </c>
      <c r="Z136" s="12">
        <f t="shared" si="48"/>
        <v>0</v>
      </c>
      <c r="AA136" s="12">
        <f t="shared" si="49"/>
        <v>1.0413926851582251</v>
      </c>
      <c r="AB136" s="12">
        <f t="shared" si="50"/>
        <v>0</v>
      </c>
      <c r="AC136" s="12">
        <f t="shared" si="51"/>
        <v>0</v>
      </c>
      <c r="AD136" s="12">
        <f t="shared" si="52"/>
        <v>0</v>
      </c>
      <c r="AE136" s="12">
        <f t="shared" si="53"/>
        <v>0</v>
      </c>
      <c r="AF136">
        <f t="shared" si="54"/>
        <v>9.0909090909090912E-2</v>
      </c>
    </row>
    <row r="137" spans="6:32" x14ac:dyDescent="0.25">
      <c r="G137" s="34" t="s">
        <v>171</v>
      </c>
      <c r="H137" s="12"/>
      <c r="I137" s="12"/>
      <c r="J137" s="10"/>
      <c r="K137" s="10"/>
      <c r="L137" s="10"/>
      <c r="M137" s="10"/>
      <c r="N137" s="10">
        <v>1</v>
      </c>
      <c r="O137" s="10"/>
      <c r="P137" s="10"/>
      <c r="Q137" s="10"/>
      <c r="R137" s="10"/>
      <c r="S137" s="35">
        <f t="shared" ref="S137:S200" si="65">COUNTA(H137:R137)</f>
        <v>1</v>
      </c>
      <c r="T137" s="36">
        <f t="shared" ref="T137:T200" si="66">LOG(11/S137)</f>
        <v>1.0413926851582251</v>
      </c>
      <c r="U137" s="12">
        <f t="shared" ref="U137:U200" si="67">H137*T137</f>
        <v>0</v>
      </c>
      <c r="V137" s="12">
        <f t="shared" ref="V137:V200" si="68">I137*T137</f>
        <v>0</v>
      </c>
      <c r="W137" s="12">
        <f t="shared" ref="W137:W200" si="69">J137*T137</f>
        <v>0</v>
      </c>
      <c r="X137" s="12">
        <f t="shared" ref="X137:X200" si="70">K137*T137</f>
        <v>0</v>
      </c>
      <c r="Y137" s="12">
        <f t="shared" ref="Y137:Y200" si="71">L137*T137</f>
        <v>0</v>
      </c>
      <c r="Z137" s="12">
        <f t="shared" ref="Z137:Z200" si="72">M137*T137</f>
        <v>0</v>
      </c>
      <c r="AA137" s="12">
        <f t="shared" ref="AA137:AA200" si="73">N137*T137</f>
        <v>1.0413926851582251</v>
      </c>
      <c r="AB137" s="12">
        <f t="shared" ref="AB137:AB200" si="74">O137*T137</f>
        <v>0</v>
      </c>
      <c r="AC137" s="12">
        <f t="shared" ref="AC137:AC200" si="75">P137*T137</f>
        <v>0</v>
      </c>
      <c r="AD137" s="12">
        <f t="shared" ref="AD137:AD190" si="76">Q137*T137</f>
        <v>0</v>
      </c>
      <c r="AE137" s="12">
        <f t="shared" ref="AE137:AE200" si="77">R137*T137</f>
        <v>0</v>
      </c>
      <c r="AF137">
        <f t="shared" ref="AF137:AF200" si="78">S137/11</f>
        <v>9.0909090909090912E-2</v>
      </c>
    </row>
    <row r="138" spans="6:32" x14ac:dyDescent="0.25">
      <c r="G138" s="34" t="s">
        <v>172</v>
      </c>
      <c r="H138" s="12"/>
      <c r="I138" s="12"/>
      <c r="J138" s="10"/>
      <c r="K138" s="10"/>
      <c r="L138" s="10"/>
      <c r="M138" s="10"/>
      <c r="N138" s="10">
        <v>1</v>
      </c>
      <c r="O138" s="10"/>
      <c r="P138" s="10"/>
      <c r="Q138" s="10"/>
      <c r="R138" s="10"/>
      <c r="S138" s="35">
        <f t="shared" si="65"/>
        <v>1</v>
      </c>
      <c r="T138" s="36">
        <f t="shared" si="66"/>
        <v>1.0413926851582251</v>
      </c>
      <c r="U138" s="12">
        <f t="shared" si="67"/>
        <v>0</v>
      </c>
      <c r="V138" s="12">
        <f t="shared" si="68"/>
        <v>0</v>
      </c>
      <c r="W138" s="12">
        <f t="shared" si="69"/>
        <v>0</v>
      </c>
      <c r="X138" s="12">
        <f t="shared" si="70"/>
        <v>0</v>
      </c>
      <c r="Y138" s="12">
        <f t="shared" si="71"/>
        <v>0</v>
      </c>
      <c r="Z138" s="12">
        <f t="shared" si="72"/>
        <v>0</v>
      </c>
      <c r="AA138" s="12">
        <f t="shared" si="73"/>
        <v>1.0413926851582251</v>
      </c>
      <c r="AB138" s="12">
        <f t="shared" si="74"/>
        <v>0</v>
      </c>
      <c r="AC138" s="12">
        <f t="shared" si="75"/>
        <v>0</v>
      </c>
      <c r="AD138" s="12">
        <f t="shared" si="76"/>
        <v>0</v>
      </c>
      <c r="AE138" s="12">
        <f t="shared" si="77"/>
        <v>0</v>
      </c>
      <c r="AF138">
        <f t="shared" si="78"/>
        <v>9.0909090909090912E-2</v>
      </c>
    </row>
    <row r="139" spans="6:32" x14ac:dyDescent="0.25">
      <c r="G139" s="34" t="s">
        <v>173</v>
      </c>
      <c r="H139" s="12"/>
      <c r="I139" s="12"/>
      <c r="J139" s="10"/>
      <c r="K139" s="10"/>
      <c r="L139" s="10"/>
      <c r="M139" s="10"/>
      <c r="N139" s="10">
        <v>1</v>
      </c>
      <c r="O139" s="10"/>
      <c r="P139" s="10"/>
      <c r="Q139" s="10"/>
      <c r="R139" s="10"/>
      <c r="S139" s="35">
        <f t="shared" si="65"/>
        <v>1</v>
      </c>
      <c r="T139" s="36">
        <f t="shared" si="66"/>
        <v>1.0413926851582251</v>
      </c>
      <c r="U139" s="12">
        <f t="shared" si="67"/>
        <v>0</v>
      </c>
      <c r="V139" s="12">
        <f t="shared" si="68"/>
        <v>0</v>
      </c>
      <c r="W139" s="12">
        <f t="shared" si="69"/>
        <v>0</v>
      </c>
      <c r="X139" s="12">
        <f t="shared" si="70"/>
        <v>0</v>
      </c>
      <c r="Y139" s="12">
        <f t="shared" si="71"/>
        <v>0</v>
      </c>
      <c r="Z139" s="12">
        <f t="shared" si="72"/>
        <v>0</v>
      </c>
      <c r="AA139" s="12">
        <f t="shared" si="73"/>
        <v>1.0413926851582251</v>
      </c>
      <c r="AB139" s="12">
        <f t="shared" si="74"/>
        <v>0</v>
      </c>
      <c r="AC139" s="12">
        <f t="shared" si="75"/>
        <v>0</v>
      </c>
      <c r="AD139" s="12">
        <f t="shared" si="76"/>
        <v>0</v>
      </c>
      <c r="AE139" s="12">
        <f t="shared" si="77"/>
        <v>0</v>
      </c>
      <c r="AF139">
        <f t="shared" si="78"/>
        <v>9.0909090909090912E-2</v>
      </c>
    </row>
    <row r="140" spans="6:32" x14ac:dyDescent="0.25">
      <c r="G140" s="34" t="s">
        <v>174</v>
      </c>
      <c r="H140" s="12"/>
      <c r="I140" s="12"/>
      <c r="J140" s="10"/>
      <c r="K140" s="10"/>
      <c r="L140" s="10"/>
      <c r="M140" s="10"/>
      <c r="N140" s="10">
        <v>1</v>
      </c>
      <c r="O140" s="10"/>
      <c r="P140" s="10"/>
      <c r="Q140" s="10"/>
      <c r="R140" s="10"/>
      <c r="S140" s="35">
        <f t="shared" si="65"/>
        <v>1</v>
      </c>
      <c r="T140" s="36">
        <f t="shared" si="66"/>
        <v>1.0413926851582251</v>
      </c>
      <c r="U140" s="12">
        <f t="shared" si="67"/>
        <v>0</v>
      </c>
      <c r="V140" s="12">
        <f t="shared" si="68"/>
        <v>0</v>
      </c>
      <c r="W140" s="12">
        <f t="shared" si="69"/>
        <v>0</v>
      </c>
      <c r="X140" s="12">
        <f t="shared" si="70"/>
        <v>0</v>
      </c>
      <c r="Y140" s="12">
        <f t="shared" si="71"/>
        <v>0</v>
      </c>
      <c r="Z140" s="12">
        <f t="shared" si="72"/>
        <v>0</v>
      </c>
      <c r="AA140" s="12">
        <f t="shared" si="73"/>
        <v>1.0413926851582251</v>
      </c>
      <c r="AB140" s="12">
        <f t="shared" si="74"/>
        <v>0</v>
      </c>
      <c r="AC140" s="12">
        <f t="shared" si="75"/>
        <v>0</v>
      </c>
      <c r="AD140" s="12">
        <f t="shared" si="76"/>
        <v>0</v>
      </c>
      <c r="AE140" s="12">
        <f t="shared" si="77"/>
        <v>0</v>
      </c>
      <c r="AF140">
        <f t="shared" si="78"/>
        <v>9.0909090909090912E-2</v>
      </c>
    </row>
    <row r="141" spans="6:32" x14ac:dyDescent="0.25">
      <c r="F141" t="s">
        <v>141</v>
      </c>
      <c r="G141" s="31" t="s">
        <v>175</v>
      </c>
      <c r="H141" s="35"/>
      <c r="I141" s="35"/>
      <c r="J141" s="35"/>
      <c r="K141" s="35"/>
      <c r="L141" s="35"/>
      <c r="M141" s="35"/>
      <c r="N141" s="35"/>
      <c r="O141" s="35">
        <v>1</v>
      </c>
      <c r="P141" s="35"/>
      <c r="Q141" s="35"/>
      <c r="R141" s="35"/>
      <c r="S141" s="35">
        <f t="shared" si="65"/>
        <v>1</v>
      </c>
      <c r="T141" s="35">
        <f t="shared" si="66"/>
        <v>1.0413926851582251</v>
      </c>
      <c r="U141" s="35">
        <f t="shared" si="67"/>
        <v>0</v>
      </c>
      <c r="V141" s="35">
        <f t="shared" si="68"/>
        <v>0</v>
      </c>
      <c r="W141" s="35">
        <f t="shared" si="69"/>
        <v>0</v>
      </c>
      <c r="X141" s="35">
        <f t="shared" si="70"/>
        <v>0</v>
      </c>
      <c r="Y141" s="35">
        <f t="shared" si="71"/>
        <v>0</v>
      </c>
      <c r="Z141" s="35">
        <f t="shared" si="72"/>
        <v>0</v>
      </c>
      <c r="AA141" s="35">
        <f t="shared" si="73"/>
        <v>0</v>
      </c>
      <c r="AB141" s="35">
        <f t="shared" si="74"/>
        <v>1.0413926851582251</v>
      </c>
      <c r="AC141" s="35">
        <f t="shared" si="75"/>
        <v>0</v>
      </c>
      <c r="AD141" s="35">
        <f t="shared" si="76"/>
        <v>0</v>
      </c>
      <c r="AE141" s="35">
        <f t="shared" si="77"/>
        <v>0</v>
      </c>
      <c r="AF141" s="39">
        <f t="shared" si="78"/>
        <v>9.0909090909090912E-2</v>
      </c>
    </row>
    <row r="142" spans="6:32" x14ac:dyDescent="0.25">
      <c r="G142" s="34" t="s">
        <v>176</v>
      </c>
      <c r="H142" s="12"/>
      <c r="I142" s="12"/>
      <c r="J142" s="10"/>
      <c r="K142" s="10"/>
      <c r="L142" s="10"/>
      <c r="M142" s="10"/>
      <c r="N142" s="10"/>
      <c r="O142" s="10">
        <v>1</v>
      </c>
      <c r="P142" s="10"/>
      <c r="Q142" s="10"/>
      <c r="R142" s="10"/>
      <c r="S142" s="35">
        <f t="shared" si="65"/>
        <v>1</v>
      </c>
      <c r="T142" s="36">
        <f t="shared" si="66"/>
        <v>1.0413926851582251</v>
      </c>
      <c r="U142" s="12">
        <f t="shared" si="67"/>
        <v>0</v>
      </c>
      <c r="V142" s="12">
        <f t="shared" si="68"/>
        <v>0</v>
      </c>
      <c r="W142" s="12">
        <f t="shared" si="69"/>
        <v>0</v>
      </c>
      <c r="X142" s="12">
        <f t="shared" si="70"/>
        <v>0</v>
      </c>
      <c r="Y142" s="12">
        <f t="shared" si="71"/>
        <v>0</v>
      </c>
      <c r="Z142" s="12">
        <f t="shared" si="72"/>
        <v>0</v>
      </c>
      <c r="AA142" s="12">
        <f t="shared" si="73"/>
        <v>0</v>
      </c>
      <c r="AB142" s="12">
        <f t="shared" si="74"/>
        <v>1.0413926851582251</v>
      </c>
      <c r="AC142" s="12">
        <f t="shared" si="75"/>
        <v>0</v>
      </c>
      <c r="AD142" s="12">
        <f t="shared" si="76"/>
        <v>0</v>
      </c>
      <c r="AE142" s="12">
        <f t="shared" si="77"/>
        <v>0</v>
      </c>
      <c r="AF142">
        <f t="shared" si="78"/>
        <v>9.0909090909090912E-2</v>
      </c>
    </row>
    <row r="143" spans="6:32" x14ac:dyDescent="0.25">
      <c r="G143" s="34" t="s">
        <v>177</v>
      </c>
      <c r="H143" s="12"/>
      <c r="I143" s="12"/>
      <c r="J143" s="10"/>
      <c r="K143" s="10"/>
      <c r="L143" s="10"/>
      <c r="M143" s="10"/>
      <c r="N143" s="10"/>
      <c r="O143" s="10">
        <v>1</v>
      </c>
      <c r="P143" s="10"/>
      <c r="Q143" s="10"/>
      <c r="R143" s="10"/>
      <c r="S143" s="35">
        <f t="shared" si="65"/>
        <v>1</v>
      </c>
      <c r="T143" s="36">
        <f t="shared" si="66"/>
        <v>1.0413926851582251</v>
      </c>
      <c r="U143" s="12">
        <f t="shared" si="67"/>
        <v>0</v>
      </c>
      <c r="V143" s="12">
        <f t="shared" si="68"/>
        <v>0</v>
      </c>
      <c r="W143" s="12">
        <f t="shared" si="69"/>
        <v>0</v>
      </c>
      <c r="X143" s="12">
        <f t="shared" si="70"/>
        <v>0</v>
      </c>
      <c r="Y143" s="12">
        <f t="shared" si="71"/>
        <v>0</v>
      </c>
      <c r="Z143" s="12">
        <f t="shared" si="72"/>
        <v>0</v>
      </c>
      <c r="AA143" s="12">
        <f t="shared" si="73"/>
        <v>0</v>
      </c>
      <c r="AB143" s="12">
        <f t="shared" si="74"/>
        <v>1.0413926851582251</v>
      </c>
      <c r="AC143" s="12">
        <f t="shared" si="75"/>
        <v>0</v>
      </c>
      <c r="AD143" s="12">
        <f t="shared" si="76"/>
        <v>0</v>
      </c>
      <c r="AE143" s="12">
        <f t="shared" si="77"/>
        <v>0</v>
      </c>
      <c r="AF143">
        <f t="shared" si="78"/>
        <v>9.0909090909090912E-2</v>
      </c>
    </row>
    <row r="144" spans="6:32" x14ac:dyDescent="0.25">
      <c r="G144" s="34" t="s">
        <v>178</v>
      </c>
      <c r="H144" s="10"/>
      <c r="I144" s="10"/>
      <c r="J144" s="10"/>
      <c r="K144" s="10"/>
      <c r="L144" s="10"/>
      <c r="M144" s="10"/>
      <c r="N144" s="10"/>
      <c r="O144" s="10">
        <v>1</v>
      </c>
      <c r="P144" s="10"/>
      <c r="Q144" s="10"/>
      <c r="R144" s="10"/>
      <c r="S144" s="35">
        <f t="shared" si="65"/>
        <v>1</v>
      </c>
      <c r="T144" s="36">
        <f t="shared" si="66"/>
        <v>1.0413926851582251</v>
      </c>
      <c r="U144" s="12">
        <f t="shared" si="67"/>
        <v>0</v>
      </c>
      <c r="V144" s="12">
        <f t="shared" si="68"/>
        <v>0</v>
      </c>
      <c r="W144" s="12">
        <f t="shared" si="69"/>
        <v>0</v>
      </c>
      <c r="X144" s="12">
        <f t="shared" si="70"/>
        <v>0</v>
      </c>
      <c r="Y144" s="12">
        <f t="shared" si="71"/>
        <v>0</v>
      </c>
      <c r="Z144" s="12">
        <f t="shared" si="72"/>
        <v>0</v>
      </c>
      <c r="AA144" s="12">
        <f t="shared" si="73"/>
        <v>0</v>
      </c>
      <c r="AB144" s="12">
        <f t="shared" si="74"/>
        <v>1.0413926851582251</v>
      </c>
      <c r="AC144" s="12">
        <f t="shared" si="75"/>
        <v>0</v>
      </c>
      <c r="AD144" s="12">
        <f t="shared" si="76"/>
        <v>0</v>
      </c>
      <c r="AE144" s="12">
        <f t="shared" si="77"/>
        <v>0</v>
      </c>
      <c r="AF144">
        <f t="shared" si="78"/>
        <v>9.0909090909090912E-2</v>
      </c>
    </row>
    <row r="145" spans="6:32" x14ac:dyDescent="0.25">
      <c r="G145" s="34" t="s">
        <v>179</v>
      </c>
      <c r="H145" s="10"/>
      <c r="I145" s="10"/>
      <c r="J145" s="10"/>
      <c r="K145" s="10"/>
      <c r="L145" s="10"/>
      <c r="M145" s="10"/>
      <c r="N145" s="10"/>
      <c r="O145" s="10">
        <v>2</v>
      </c>
      <c r="P145" s="10"/>
      <c r="Q145" s="10"/>
      <c r="R145" s="10"/>
      <c r="S145" s="35">
        <f t="shared" si="65"/>
        <v>1</v>
      </c>
      <c r="T145" s="36">
        <f t="shared" si="66"/>
        <v>1.0413926851582251</v>
      </c>
      <c r="U145" s="12">
        <f t="shared" si="67"/>
        <v>0</v>
      </c>
      <c r="V145" s="12">
        <f t="shared" si="68"/>
        <v>0</v>
      </c>
      <c r="W145" s="12">
        <f t="shared" si="69"/>
        <v>0</v>
      </c>
      <c r="X145" s="12">
        <f t="shared" si="70"/>
        <v>0</v>
      </c>
      <c r="Y145" s="12">
        <f t="shared" si="71"/>
        <v>0</v>
      </c>
      <c r="Z145" s="12">
        <f t="shared" si="72"/>
        <v>0</v>
      </c>
      <c r="AA145" s="12">
        <f t="shared" si="73"/>
        <v>0</v>
      </c>
      <c r="AB145" s="12">
        <f t="shared" si="74"/>
        <v>2.0827853703164503</v>
      </c>
      <c r="AC145" s="12">
        <f t="shared" si="75"/>
        <v>0</v>
      </c>
      <c r="AD145" s="12">
        <f t="shared" si="76"/>
        <v>0</v>
      </c>
      <c r="AE145" s="12">
        <f t="shared" si="77"/>
        <v>0</v>
      </c>
      <c r="AF145">
        <f t="shared" si="78"/>
        <v>9.0909090909090912E-2</v>
      </c>
    </row>
    <row r="146" spans="6:32" x14ac:dyDescent="0.25">
      <c r="G146" s="34" t="s">
        <v>180</v>
      </c>
      <c r="H146" s="10"/>
      <c r="I146" s="10"/>
      <c r="J146" s="10"/>
      <c r="K146" s="10"/>
      <c r="L146" s="10"/>
      <c r="M146" s="10"/>
      <c r="N146" s="10"/>
      <c r="O146" s="10">
        <v>1</v>
      </c>
      <c r="P146" s="10"/>
      <c r="Q146" s="10"/>
      <c r="R146" s="10"/>
      <c r="S146" s="35">
        <f t="shared" si="65"/>
        <v>1</v>
      </c>
      <c r="T146" s="36">
        <f t="shared" si="66"/>
        <v>1.0413926851582251</v>
      </c>
      <c r="U146" s="12">
        <f t="shared" si="67"/>
        <v>0</v>
      </c>
      <c r="V146" s="12">
        <f t="shared" si="68"/>
        <v>0</v>
      </c>
      <c r="W146" s="12">
        <f t="shared" si="69"/>
        <v>0</v>
      </c>
      <c r="X146" s="12">
        <f t="shared" si="70"/>
        <v>0</v>
      </c>
      <c r="Y146" s="12">
        <f t="shared" si="71"/>
        <v>0</v>
      </c>
      <c r="Z146" s="12">
        <f t="shared" si="72"/>
        <v>0</v>
      </c>
      <c r="AA146" s="12">
        <f t="shared" si="73"/>
        <v>0</v>
      </c>
      <c r="AB146" s="12">
        <f t="shared" si="74"/>
        <v>1.0413926851582251</v>
      </c>
      <c r="AC146" s="12">
        <f t="shared" si="75"/>
        <v>0</v>
      </c>
      <c r="AD146" s="12">
        <f t="shared" si="76"/>
        <v>0</v>
      </c>
      <c r="AE146" s="12">
        <f t="shared" si="77"/>
        <v>0</v>
      </c>
      <c r="AF146">
        <f t="shared" si="78"/>
        <v>9.0909090909090912E-2</v>
      </c>
    </row>
    <row r="147" spans="6:32" x14ac:dyDescent="0.25">
      <c r="G147" s="34" t="s">
        <v>182</v>
      </c>
      <c r="H147" s="10"/>
      <c r="I147" s="10"/>
      <c r="J147" s="10"/>
      <c r="K147" s="10"/>
      <c r="L147" s="10"/>
      <c r="M147" s="10"/>
      <c r="N147" s="10"/>
      <c r="O147" s="10">
        <v>1</v>
      </c>
      <c r="P147" s="10"/>
      <c r="Q147" s="10"/>
      <c r="R147" s="10"/>
      <c r="S147" s="35">
        <f t="shared" si="65"/>
        <v>1</v>
      </c>
      <c r="T147" s="36">
        <f t="shared" si="66"/>
        <v>1.0413926851582251</v>
      </c>
      <c r="U147" s="12">
        <f t="shared" si="67"/>
        <v>0</v>
      </c>
      <c r="V147" s="12">
        <f t="shared" si="68"/>
        <v>0</v>
      </c>
      <c r="W147" s="12">
        <f t="shared" si="69"/>
        <v>0</v>
      </c>
      <c r="X147" s="12">
        <f t="shared" si="70"/>
        <v>0</v>
      </c>
      <c r="Y147" s="12">
        <f t="shared" si="71"/>
        <v>0</v>
      </c>
      <c r="Z147" s="12">
        <f t="shared" si="72"/>
        <v>0</v>
      </c>
      <c r="AA147" s="12">
        <f t="shared" si="73"/>
        <v>0</v>
      </c>
      <c r="AB147" s="12">
        <f t="shared" si="74"/>
        <v>1.0413926851582251</v>
      </c>
      <c r="AC147" s="12">
        <f t="shared" si="75"/>
        <v>0</v>
      </c>
      <c r="AD147" s="12">
        <f t="shared" si="76"/>
        <v>0</v>
      </c>
      <c r="AE147" s="12">
        <f t="shared" si="77"/>
        <v>0</v>
      </c>
      <c r="AF147">
        <f t="shared" si="78"/>
        <v>9.0909090909090912E-2</v>
      </c>
    </row>
    <row r="148" spans="6:32" x14ac:dyDescent="0.25">
      <c r="G148" s="34" t="s">
        <v>183</v>
      </c>
      <c r="H148" s="10"/>
      <c r="I148" s="10"/>
      <c r="J148" s="10"/>
      <c r="K148" s="10"/>
      <c r="L148" s="10"/>
      <c r="M148" s="10"/>
      <c r="N148" s="10"/>
      <c r="O148" s="10">
        <v>1</v>
      </c>
      <c r="P148" s="10"/>
      <c r="Q148" s="10"/>
      <c r="R148" s="10"/>
      <c r="S148" s="35">
        <f t="shared" si="65"/>
        <v>1</v>
      </c>
      <c r="T148" s="36">
        <f t="shared" si="66"/>
        <v>1.0413926851582251</v>
      </c>
      <c r="U148" s="12">
        <f t="shared" si="67"/>
        <v>0</v>
      </c>
      <c r="V148" s="12">
        <f t="shared" si="68"/>
        <v>0</v>
      </c>
      <c r="W148" s="12">
        <f t="shared" si="69"/>
        <v>0</v>
      </c>
      <c r="X148" s="12">
        <f t="shared" si="70"/>
        <v>0</v>
      </c>
      <c r="Y148" s="12">
        <f t="shared" si="71"/>
        <v>0</v>
      </c>
      <c r="Z148" s="12">
        <f t="shared" si="72"/>
        <v>0</v>
      </c>
      <c r="AA148" s="12">
        <f t="shared" si="73"/>
        <v>0</v>
      </c>
      <c r="AB148" s="12">
        <f t="shared" si="74"/>
        <v>1.0413926851582251</v>
      </c>
      <c r="AC148" s="12">
        <f t="shared" si="75"/>
        <v>0</v>
      </c>
      <c r="AD148" s="12">
        <f t="shared" si="76"/>
        <v>0</v>
      </c>
      <c r="AE148" s="12">
        <f t="shared" si="77"/>
        <v>0</v>
      </c>
      <c r="AF148">
        <f t="shared" si="78"/>
        <v>9.0909090909090912E-2</v>
      </c>
    </row>
    <row r="149" spans="6:32" x14ac:dyDescent="0.25">
      <c r="G149" s="34" t="s">
        <v>184</v>
      </c>
      <c r="H149" s="10"/>
      <c r="I149" s="10"/>
      <c r="J149" s="10"/>
      <c r="K149" s="10"/>
      <c r="L149" s="10"/>
      <c r="M149" s="10"/>
      <c r="N149" s="10"/>
      <c r="O149" s="10">
        <v>1</v>
      </c>
      <c r="P149" s="10"/>
      <c r="Q149" s="10"/>
      <c r="R149" s="10"/>
      <c r="S149" s="35">
        <f t="shared" si="65"/>
        <v>1</v>
      </c>
      <c r="T149" s="36">
        <f t="shared" si="66"/>
        <v>1.0413926851582251</v>
      </c>
      <c r="U149" s="12">
        <f t="shared" si="67"/>
        <v>0</v>
      </c>
      <c r="V149" s="12">
        <f t="shared" si="68"/>
        <v>0</v>
      </c>
      <c r="W149" s="12">
        <f t="shared" si="69"/>
        <v>0</v>
      </c>
      <c r="X149" s="12">
        <f t="shared" si="70"/>
        <v>0</v>
      </c>
      <c r="Y149" s="12">
        <f t="shared" si="71"/>
        <v>0</v>
      </c>
      <c r="Z149" s="12">
        <f t="shared" si="72"/>
        <v>0</v>
      </c>
      <c r="AA149" s="12">
        <f t="shared" si="73"/>
        <v>0</v>
      </c>
      <c r="AB149" s="12">
        <f t="shared" si="74"/>
        <v>1.0413926851582251</v>
      </c>
      <c r="AC149" s="12">
        <f t="shared" si="75"/>
        <v>0</v>
      </c>
      <c r="AD149" s="12">
        <f t="shared" si="76"/>
        <v>0</v>
      </c>
      <c r="AE149" s="12">
        <f t="shared" si="77"/>
        <v>0</v>
      </c>
      <c r="AF149">
        <f t="shared" si="78"/>
        <v>9.0909090909090912E-2</v>
      </c>
    </row>
    <row r="150" spans="6:32" x14ac:dyDescent="0.25">
      <c r="G150" s="34" t="s">
        <v>185</v>
      </c>
      <c r="H150" s="10"/>
      <c r="I150" s="10"/>
      <c r="J150" s="10"/>
      <c r="K150" s="10"/>
      <c r="L150" s="10"/>
      <c r="M150" s="10"/>
      <c r="N150" s="10"/>
      <c r="O150" s="10">
        <v>1</v>
      </c>
      <c r="P150" s="10"/>
      <c r="Q150" s="10"/>
      <c r="R150" s="10"/>
      <c r="S150" s="35">
        <f t="shared" si="65"/>
        <v>1</v>
      </c>
      <c r="T150" s="36">
        <f t="shared" si="66"/>
        <v>1.0413926851582251</v>
      </c>
      <c r="U150" s="12">
        <f t="shared" si="67"/>
        <v>0</v>
      </c>
      <c r="V150" s="12">
        <f t="shared" si="68"/>
        <v>0</v>
      </c>
      <c r="W150" s="12">
        <f t="shared" si="69"/>
        <v>0</v>
      </c>
      <c r="X150" s="12">
        <f t="shared" si="70"/>
        <v>0</v>
      </c>
      <c r="Y150" s="12">
        <f t="shared" si="71"/>
        <v>0</v>
      </c>
      <c r="Z150" s="12">
        <f t="shared" si="72"/>
        <v>0</v>
      </c>
      <c r="AA150" s="12">
        <f t="shared" si="73"/>
        <v>0</v>
      </c>
      <c r="AB150" s="12">
        <f t="shared" si="74"/>
        <v>1.0413926851582251</v>
      </c>
      <c r="AC150" s="12">
        <f t="shared" si="75"/>
        <v>0</v>
      </c>
      <c r="AD150" s="12">
        <f t="shared" si="76"/>
        <v>0</v>
      </c>
      <c r="AE150" s="12">
        <f t="shared" si="77"/>
        <v>0</v>
      </c>
      <c r="AF150">
        <f t="shared" si="78"/>
        <v>9.0909090909090912E-2</v>
      </c>
    </row>
    <row r="151" spans="6:32" x14ac:dyDescent="0.25">
      <c r="G151" s="34" t="s">
        <v>186</v>
      </c>
      <c r="H151" s="10"/>
      <c r="I151" s="10"/>
      <c r="J151" s="10"/>
      <c r="K151" s="10"/>
      <c r="L151" s="10"/>
      <c r="M151" s="10"/>
      <c r="N151" s="10"/>
      <c r="O151" s="10">
        <v>1</v>
      </c>
      <c r="P151" s="10"/>
      <c r="Q151" s="10"/>
      <c r="R151" s="10"/>
      <c r="S151" s="35">
        <f t="shared" si="65"/>
        <v>1</v>
      </c>
      <c r="T151" s="36">
        <f t="shared" si="66"/>
        <v>1.0413926851582251</v>
      </c>
      <c r="U151" s="12">
        <f t="shared" si="67"/>
        <v>0</v>
      </c>
      <c r="V151" s="12">
        <f t="shared" si="68"/>
        <v>0</v>
      </c>
      <c r="W151" s="12">
        <f t="shared" si="69"/>
        <v>0</v>
      </c>
      <c r="X151" s="12">
        <f t="shared" si="70"/>
        <v>0</v>
      </c>
      <c r="Y151" s="12">
        <f t="shared" si="71"/>
        <v>0</v>
      </c>
      <c r="Z151" s="12">
        <f t="shared" si="72"/>
        <v>0</v>
      </c>
      <c r="AA151" s="12">
        <f t="shared" si="73"/>
        <v>0</v>
      </c>
      <c r="AB151" s="12">
        <f t="shared" si="74"/>
        <v>1.0413926851582251</v>
      </c>
      <c r="AC151" s="12">
        <f t="shared" si="75"/>
        <v>0</v>
      </c>
      <c r="AD151" s="12">
        <f t="shared" si="76"/>
        <v>0</v>
      </c>
      <c r="AE151" s="12">
        <f t="shared" si="77"/>
        <v>0</v>
      </c>
      <c r="AF151">
        <f t="shared" si="78"/>
        <v>9.0909090909090912E-2</v>
      </c>
    </row>
    <row r="152" spans="6:32" x14ac:dyDescent="0.25">
      <c r="G152" s="34" t="s">
        <v>187</v>
      </c>
      <c r="H152" s="10"/>
      <c r="I152" s="10"/>
      <c r="J152" s="10"/>
      <c r="K152" s="10"/>
      <c r="L152" s="10"/>
      <c r="M152" s="10"/>
      <c r="N152" s="10"/>
      <c r="O152" s="10">
        <v>1</v>
      </c>
      <c r="P152" s="10"/>
      <c r="Q152" s="10"/>
      <c r="R152" s="10"/>
      <c r="S152" s="35">
        <f t="shared" si="65"/>
        <v>1</v>
      </c>
      <c r="T152" s="36">
        <f t="shared" si="66"/>
        <v>1.0413926851582251</v>
      </c>
      <c r="U152" s="12">
        <f t="shared" si="67"/>
        <v>0</v>
      </c>
      <c r="V152" s="12">
        <f t="shared" si="68"/>
        <v>0</v>
      </c>
      <c r="W152" s="12">
        <f t="shared" si="69"/>
        <v>0</v>
      </c>
      <c r="X152" s="12">
        <f t="shared" si="70"/>
        <v>0</v>
      </c>
      <c r="Y152" s="12">
        <f t="shared" si="71"/>
        <v>0</v>
      </c>
      <c r="Z152" s="12">
        <f t="shared" si="72"/>
        <v>0</v>
      </c>
      <c r="AA152" s="12">
        <f t="shared" si="73"/>
        <v>0</v>
      </c>
      <c r="AB152" s="12">
        <f t="shared" si="74"/>
        <v>1.0413926851582251</v>
      </c>
      <c r="AC152" s="12">
        <f t="shared" si="75"/>
        <v>0</v>
      </c>
      <c r="AD152" s="12">
        <f t="shared" si="76"/>
        <v>0</v>
      </c>
      <c r="AE152" s="12">
        <f t="shared" si="77"/>
        <v>0</v>
      </c>
      <c r="AF152">
        <f t="shared" si="78"/>
        <v>9.0909090909090912E-2</v>
      </c>
    </row>
    <row r="153" spans="6:32" x14ac:dyDescent="0.25">
      <c r="G153" s="34" t="s">
        <v>188</v>
      </c>
      <c r="H153" s="10"/>
      <c r="I153" s="10"/>
      <c r="J153" s="10"/>
      <c r="K153" s="10"/>
      <c r="L153" s="10"/>
      <c r="M153" s="10"/>
      <c r="N153" s="10"/>
      <c r="O153" s="10">
        <v>1</v>
      </c>
      <c r="P153" s="10"/>
      <c r="Q153" s="10"/>
      <c r="R153" s="10"/>
      <c r="S153" s="35">
        <f t="shared" si="65"/>
        <v>1</v>
      </c>
      <c r="T153" s="36">
        <f t="shared" si="66"/>
        <v>1.0413926851582251</v>
      </c>
      <c r="U153" s="12">
        <f t="shared" si="67"/>
        <v>0</v>
      </c>
      <c r="V153" s="12">
        <f t="shared" si="68"/>
        <v>0</v>
      </c>
      <c r="W153" s="12">
        <f t="shared" si="69"/>
        <v>0</v>
      </c>
      <c r="X153" s="12">
        <f t="shared" si="70"/>
        <v>0</v>
      </c>
      <c r="Y153" s="12">
        <f t="shared" si="71"/>
        <v>0</v>
      </c>
      <c r="Z153" s="12">
        <f t="shared" si="72"/>
        <v>0</v>
      </c>
      <c r="AA153" s="12">
        <f t="shared" si="73"/>
        <v>0</v>
      </c>
      <c r="AB153" s="12">
        <f t="shared" si="74"/>
        <v>1.0413926851582251</v>
      </c>
      <c r="AC153" s="12">
        <f t="shared" si="75"/>
        <v>0</v>
      </c>
      <c r="AD153" s="12">
        <f t="shared" si="76"/>
        <v>0</v>
      </c>
      <c r="AE153" s="12">
        <f t="shared" si="77"/>
        <v>0</v>
      </c>
      <c r="AF153">
        <f t="shared" si="78"/>
        <v>9.0909090909090912E-2</v>
      </c>
    </row>
    <row r="154" spans="6:32" x14ac:dyDescent="0.25">
      <c r="G154" s="34" t="s">
        <v>189</v>
      </c>
      <c r="H154" s="10"/>
      <c r="I154" s="10"/>
      <c r="J154" s="10"/>
      <c r="K154" s="10"/>
      <c r="L154" s="10"/>
      <c r="M154" s="10"/>
      <c r="N154" s="10"/>
      <c r="O154" s="10">
        <v>1</v>
      </c>
      <c r="P154" s="10"/>
      <c r="Q154" s="10"/>
      <c r="R154" s="10"/>
      <c r="S154" s="35">
        <f t="shared" si="65"/>
        <v>1</v>
      </c>
      <c r="T154" s="36">
        <f t="shared" si="66"/>
        <v>1.0413926851582251</v>
      </c>
      <c r="U154" s="12">
        <f t="shared" si="67"/>
        <v>0</v>
      </c>
      <c r="V154" s="12">
        <f t="shared" si="68"/>
        <v>0</v>
      </c>
      <c r="W154" s="12">
        <f t="shared" si="69"/>
        <v>0</v>
      </c>
      <c r="X154" s="12">
        <f t="shared" si="70"/>
        <v>0</v>
      </c>
      <c r="Y154" s="12">
        <f t="shared" si="71"/>
        <v>0</v>
      </c>
      <c r="Z154" s="12">
        <f t="shared" si="72"/>
        <v>0</v>
      </c>
      <c r="AA154" s="12">
        <f t="shared" si="73"/>
        <v>0</v>
      </c>
      <c r="AB154" s="12">
        <f t="shared" si="74"/>
        <v>1.0413926851582251</v>
      </c>
      <c r="AC154" s="12">
        <f t="shared" si="75"/>
        <v>0</v>
      </c>
      <c r="AD154" s="12">
        <f t="shared" si="76"/>
        <v>0</v>
      </c>
      <c r="AE154" s="12">
        <f t="shared" si="77"/>
        <v>0</v>
      </c>
      <c r="AF154">
        <f t="shared" si="78"/>
        <v>9.0909090909090912E-2</v>
      </c>
    </row>
    <row r="155" spans="6:32" x14ac:dyDescent="0.25">
      <c r="G155" s="34" t="s">
        <v>190</v>
      </c>
      <c r="H155" s="10"/>
      <c r="I155" s="10"/>
      <c r="J155" s="10"/>
      <c r="K155" s="10"/>
      <c r="L155" s="10"/>
      <c r="M155" s="10"/>
      <c r="N155" s="10"/>
      <c r="O155" s="10">
        <v>1</v>
      </c>
      <c r="P155" s="10"/>
      <c r="Q155" s="10"/>
      <c r="R155" s="10"/>
      <c r="S155" s="35">
        <f t="shared" si="65"/>
        <v>1</v>
      </c>
      <c r="T155" s="36">
        <f t="shared" si="66"/>
        <v>1.0413926851582251</v>
      </c>
      <c r="U155" s="12">
        <f t="shared" si="67"/>
        <v>0</v>
      </c>
      <c r="V155" s="12">
        <f t="shared" si="68"/>
        <v>0</v>
      </c>
      <c r="W155" s="12">
        <f t="shared" si="69"/>
        <v>0</v>
      </c>
      <c r="X155" s="12">
        <f t="shared" si="70"/>
        <v>0</v>
      </c>
      <c r="Y155" s="12">
        <f t="shared" si="71"/>
        <v>0</v>
      </c>
      <c r="Z155" s="12">
        <f t="shared" si="72"/>
        <v>0</v>
      </c>
      <c r="AA155" s="12">
        <f t="shared" si="73"/>
        <v>0</v>
      </c>
      <c r="AB155" s="12">
        <f t="shared" si="74"/>
        <v>1.0413926851582251</v>
      </c>
      <c r="AC155" s="12">
        <f t="shared" si="75"/>
        <v>0</v>
      </c>
      <c r="AD155" s="12">
        <f t="shared" si="76"/>
        <v>0</v>
      </c>
      <c r="AE155" s="12">
        <f t="shared" si="77"/>
        <v>0</v>
      </c>
      <c r="AF155">
        <f t="shared" si="78"/>
        <v>9.0909090909090912E-2</v>
      </c>
    </row>
    <row r="156" spans="6:32" x14ac:dyDescent="0.25">
      <c r="G156" s="34" t="s">
        <v>191</v>
      </c>
      <c r="H156" s="10"/>
      <c r="I156" s="10"/>
      <c r="J156" s="10"/>
      <c r="K156" s="10"/>
      <c r="L156" s="10"/>
      <c r="M156" s="10"/>
      <c r="N156" s="10"/>
      <c r="O156" s="10">
        <v>1</v>
      </c>
      <c r="P156" s="10"/>
      <c r="Q156" s="10"/>
      <c r="R156" s="10"/>
      <c r="S156" s="35">
        <f t="shared" si="65"/>
        <v>1</v>
      </c>
      <c r="T156" s="36">
        <f t="shared" si="66"/>
        <v>1.0413926851582251</v>
      </c>
      <c r="U156" s="12">
        <f t="shared" si="67"/>
        <v>0</v>
      </c>
      <c r="V156" s="12">
        <f t="shared" si="68"/>
        <v>0</v>
      </c>
      <c r="W156" s="12">
        <f t="shared" si="69"/>
        <v>0</v>
      </c>
      <c r="X156" s="12">
        <f t="shared" si="70"/>
        <v>0</v>
      </c>
      <c r="Y156" s="12">
        <f t="shared" si="71"/>
        <v>0</v>
      </c>
      <c r="Z156" s="12">
        <f t="shared" si="72"/>
        <v>0</v>
      </c>
      <c r="AA156" s="12">
        <f t="shared" si="73"/>
        <v>0</v>
      </c>
      <c r="AB156" s="12">
        <f t="shared" si="74"/>
        <v>1.0413926851582251</v>
      </c>
      <c r="AC156" s="12">
        <f t="shared" si="75"/>
        <v>0</v>
      </c>
      <c r="AD156" s="12">
        <f t="shared" si="76"/>
        <v>0</v>
      </c>
      <c r="AE156" s="12">
        <f t="shared" si="77"/>
        <v>0</v>
      </c>
      <c r="AF156">
        <f t="shared" si="78"/>
        <v>9.0909090909090912E-2</v>
      </c>
    </row>
    <row r="157" spans="6:32" x14ac:dyDescent="0.25">
      <c r="G157" s="34" t="s">
        <v>192</v>
      </c>
      <c r="H157" s="10"/>
      <c r="I157" s="10"/>
      <c r="J157" s="10"/>
      <c r="K157" s="10"/>
      <c r="L157" s="10"/>
      <c r="M157" s="10"/>
      <c r="N157" s="10"/>
      <c r="O157" s="10">
        <v>1</v>
      </c>
      <c r="P157" s="10"/>
      <c r="Q157" s="10"/>
      <c r="R157" s="10"/>
      <c r="S157" s="35">
        <f t="shared" si="65"/>
        <v>1</v>
      </c>
      <c r="T157" s="36">
        <f t="shared" si="66"/>
        <v>1.0413926851582251</v>
      </c>
      <c r="U157" s="12">
        <f t="shared" si="67"/>
        <v>0</v>
      </c>
      <c r="V157" s="12">
        <f t="shared" si="68"/>
        <v>0</v>
      </c>
      <c r="W157" s="12">
        <f t="shared" si="69"/>
        <v>0</v>
      </c>
      <c r="X157" s="12">
        <f t="shared" si="70"/>
        <v>0</v>
      </c>
      <c r="Y157" s="12">
        <f t="shared" si="71"/>
        <v>0</v>
      </c>
      <c r="Z157" s="12">
        <f t="shared" si="72"/>
        <v>0</v>
      </c>
      <c r="AA157" s="12">
        <f t="shared" si="73"/>
        <v>0</v>
      </c>
      <c r="AB157" s="12">
        <f t="shared" si="74"/>
        <v>1.0413926851582251</v>
      </c>
      <c r="AC157" s="12">
        <f t="shared" si="75"/>
        <v>0</v>
      </c>
      <c r="AD157" s="12">
        <f t="shared" si="76"/>
        <v>0</v>
      </c>
      <c r="AE157" s="12">
        <f t="shared" si="77"/>
        <v>0</v>
      </c>
      <c r="AF157">
        <f t="shared" si="78"/>
        <v>9.0909090909090912E-2</v>
      </c>
    </row>
    <row r="158" spans="6:32" x14ac:dyDescent="0.25">
      <c r="F158" t="s">
        <v>142</v>
      </c>
      <c r="G158" s="31" t="s">
        <v>195</v>
      </c>
      <c r="H158" s="35"/>
      <c r="I158" s="35"/>
      <c r="J158" s="35"/>
      <c r="K158" s="35"/>
      <c r="L158" s="35"/>
      <c r="M158" s="35"/>
      <c r="N158" s="35"/>
      <c r="O158" s="35"/>
      <c r="P158" s="35">
        <v>1</v>
      </c>
      <c r="Q158" s="35"/>
      <c r="R158" s="35"/>
      <c r="S158" s="35">
        <f t="shared" si="65"/>
        <v>1</v>
      </c>
      <c r="T158" s="35">
        <f t="shared" si="66"/>
        <v>1.0413926851582251</v>
      </c>
      <c r="U158" s="35">
        <f t="shared" si="67"/>
        <v>0</v>
      </c>
      <c r="V158" s="35">
        <f t="shared" si="68"/>
        <v>0</v>
      </c>
      <c r="W158" s="35">
        <f t="shared" si="69"/>
        <v>0</v>
      </c>
      <c r="X158" s="35">
        <f t="shared" si="70"/>
        <v>0</v>
      </c>
      <c r="Y158" s="35">
        <f t="shared" si="71"/>
        <v>0</v>
      </c>
      <c r="Z158" s="35">
        <f t="shared" si="72"/>
        <v>0</v>
      </c>
      <c r="AA158" s="35">
        <f t="shared" si="73"/>
        <v>0</v>
      </c>
      <c r="AB158" s="35">
        <f t="shared" si="74"/>
        <v>0</v>
      </c>
      <c r="AC158" s="35">
        <f t="shared" si="75"/>
        <v>1.0413926851582251</v>
      </c>
      <c r="AD158" s="35">
        <f t="shared" si="76"/>
        <v>0</v>
      </c>
      <c r="AE158" s="35">
        <f t="shared" si="77"/>
        <v>0</v>
      </c>
      <c r="AF158" s="39">
        <f t="shared" si="78"/>
        <v>9.0909090909090912E-2</v>
      </c>
    </row>
    <row r="159" spans="6:32" x14ac:dyDescent="0.25">
      <c r="G159" s="34" t="s">
        <v>196</v>
      </c>
      <c r="H159" s="10"/>
      <c r="I159" s="10"/>
      <c r="J159" s="10"/>
      <c r="K159" s="10"/>
      <c r="L159" s="10"/>
      <c r="M159" s="10"/>
      <c r="N159" s="10"/>
      <c r="O159" s="10"/>
      <c r="P159" s="10">
        <v>2</v>
      </c>
      <c r="Q159" s="10"/>
      <c r="R159" s="10"/>
      <c r="S159" s="35">
        <f t="shared" si="65"/>
        <v>1</v>
      </c>
      <c r="T159" s="36">
        <f t="shared" si="66"/>
        <v>1.0413926851582251</v>
      </c>
      <c r="U159" s="12">
        <f t="shared" si="67"/>
        <v>0</v>
      </c>
      <c r="V159" s="12">
        <f t="shared" si="68"/>
        <v>0</v>
      </c>
      <c r="W159" s="12">
        <f t="shared" si="69"/>
        <v>0</v>
      </c>
      <c r="X159" s="12">
        <f t="shared" si="70"/>
        <v>0</v>
      </c>
      <c r="Y159" s="12">
        <f t="shared" si="71"/>
        <v>0</v>
      </c>
      <c r="Z159" s="12">
        <f t="shared" si="72"/>
        <v>0</v>
      </c>
      <c r="AA159" s="12">
        <f t="shared" si="73"/>
        <v>0</v>
      </c>
      <c r="AB159" s="12">
        <f t="shared" si="74"/>
        <v>0</v>
      </c>
      <c r="AC159" s="12">
        <f t="shared" si="75"/>
        <v>2.0827853703164503</v>
      </c>
      <c r="AD159" s="12">
        <f t="shared" si="76"/>
        <v>0</v>
      </c>
      <c r="AE159" s="12">
        <f t="shared" si="77"/>
        <v>0</v>
      </c>
      <c r="AF159">
        <f t="shared" si="78"/>
        <v>9.0909090909090912E-2</v>
      </c>
    </row>
    <row r="160" spans="6:32" x14ac:dyDescent="0.25">
      <c r="G160" s="34" t="s">
        <v>197</v>
      </c>
      <c r="H160" s="10"/>
      <c r="I160" s="10"/>
      <c r="J160" s="10"/>
      <c r="K160" s="10"/>
      <c r="L160" s="10"/>
      <c r="M160" s="10"/>
      <c r="N160" s="10"/>
      <c r="O160" s="10"/>
      <c r="P160" s="10">
        <v>2</v>
      </c>
      <c r="Q160" s="10"/>
      <c r="R160" s="10"/>
      <c r="S160" s="35">
        <f t="shared" si="65"/>
        <v>1</v>
      </c>
      <c r="T160" s="36">
        <f t="shared" si="66"/>
        <v>1.0413926851582251</v>
      </c>
      <c r="U160" s="12">
        <f t="shared" si="67"/>
        <v>0</v>
      </c>
      <c r="V160" s="12">
        <f t="shared" si="68"/>
        <v>0</v>
      </c>
      <c r="W160" s="12">
        <f t="shared" si="69"/>
        <v>0</v>
      </c>
      <c r="X160" s="12">
        <f t="shared" si="70"/>
        <v>0</v>
      </c>
      <c r="Y160" s="12">
        <f t="shared" si="71"/>
        <v>0</v>
      </c>
      <c r="Z160" s="12">
        <f t="shared" si="72"/>
        <v>0</v>
      </c>
      <c r="AA160" s="12">
        <f t="shared" si="73"/>
        <v>0</v>
      </c>
      <c r="AB160" s="12">
        <f t="shared" si="74"/>
        <v>0</v>
      </c>
      <c r="AC160" s="12">
        <f t="shared" si="75"/>
        <v>2.0827853703164503</v>
      </c>
      <c r="AD160" s="12">
        <f t="shared" si="76"/>
        <v>0</v>
      </c>
      <c r="AE160" s="12">
        <f t="shared" si="77"/>
        <v>0</v>
      </c>
      <c r="AF160">
        <f t="shared" si="78"/>
        <v>9.0909090909090912E-2</v>
      </c>
    </row>
    <row r="161" spans="7:32" x14ac:dyDescent="0.25">
      <c r="G161" s="34" t="s">
        <v>198</v>
      </c>
      <c r="H161" s="10"/>
      <c r="I161" s="10"/>
      <c r="J161" s="10"/>
      <c r="K161" s="10"/>
      <c r="L161" s="10"/>
      <c r="M161" s="10"/>
      <c r="N161" s="10"/>
      <c r="O161" s="10"/>
      <c r="P161" s="10">
        <v>2</v>
      </c>
      <c r="Q161" s="10"/>
      <c r="R161" s="10"/>
      <c r="S161" s="35">
        <f t="shared" si="65"/>
        <v>1</v>
      </c>
      <c r="T161" s="36">
        <f t="shared" si="66"/>
        <v>1.0413926851582251</v>
      </c>
      <c r="U161" s="12">
        <f t="shared" si="67"/>
        <v>0</v>
      </c>
      <c r="V161" s="12">
        <f t="shared" si="68"/>
        <v>0</v>
      </c>
      <c r="W161" s="12">
        <f t="shared" si="69"/>
        <v>0</v>
      </c>
      <c r="X161" s="12">
        <f t="shared" si="70"/>
        <v>0</v>
      </c>
      <c r="Y161" s="12">
        <f t="shared" si="71"/>
        <v>0</v>
      </c>
      <c r="Z161" s="12">
        <f t="shared" si="72"/>
        <v>0</v>
      </c>
      <c r="AA161" s="12">
        <f t="shared" si="73"/>
        <v>0</v>
      </c>
      <c r="AB161" s="12">
        <f t="shared" si="74"/>
        <v>0</v>
      </c>
      <c r="AC161" s="12">
        <f t="shared" si="75"/>
        <v>2.0827853703164503</v>
      </c>
      <c r="AD161" s="12">
        <f t="shared" si="76"/>
        <v>0</v>
      </c>
      <c r="AE161" s="12">
        <f t="shared" si="77"/>
        <v>0</v>
      </c>
      <c r="AF161">
        <f t="shared" si="78"/>
        <v>9.0909090909090912E-2</v>
      </c>
    </row>
    <row r="162" spans="7:32" x14ac:dyDescent="0.25">
      <c r="G162" s="34" t="s">
        <v>199</v>
      </c>
      <c r="H162" s="10"/>
      <c r="I162" s="10"/>
      <c r="J162" s="10"/>
      <c r="K162" s="10"/>
      <c r="L162" s="10"/>
      <c r="M162" s="10"/>
      <c r="N162" s="10"/>
      <c r="O162" s="10"/>
      <c r="P162" s="10">
        <v>1</v>
      </c>
      <c r="Q162" s="10">
        <v>1</v>
      </c>
      <c r="R162" s="10"/>
      <c r="S162" s="35">
        <f t="shared" si="65"/>
        <v>2</v>
      </c>
      <c r="T162" s="36">
        <f t="shared" si="66"/>
        <v>0.74036268949424389</v>
      </c>
      <c r="U162" s="12">
        <f t="shared" si="67"/>
        <v>0</v>
      </c>
      <c r="V162" s="12">
        <f t="shared" si="68"/>
        <v>0</v>
      </c>
      <c r="W162" s="12">
        <f t="shared" si="69"/>
        <v>0</v>
      </c>
      <c r="X162" s="12">
        <f t="shared" si="70"/>
        <v>0</v>
      </c>
      <c r="Y162" s="12">
        <f t="shared" si="71"/>
        <v>0</v>
      </c>
      <c r="Z162" s="12">
        <f t="shared" si="72"/>
        <v>0</v>
      </c>
      <c r="AA162" s="12">
        <f t="shared" si="73"/>
        <v>0</v>
      </c>
      <c r="AB162" s="12">
        <f t="shared" si="74"/>
        <v>0</v>
      </c>
      <c r="AC162" s="12">
        <f t="shared" si="75"/>
        <v>0.74036268949424389</v>
      </c>
      <c r="AD162" s="12">
        <f t="shared" si="76"/>
        <v>0.74036268949424389</v>
      </c>
      <c r="AE162" s="12">
        <f t="shared" si="77"/>
        <v>0</v>
      </c>
      <c r="AF162">
        <f t="shared" si="78"/>
        <v>0.18181818181818182</v>
      </c>
    </row>
    <row r="163" spans="7:32" x14ac:dyDescent="0.25">
      <c r="G163" s="34" t="s">
        <v>200</v>
      </c>
      <c r="H163" s="10"/>
      <c r="I163" s="10"/>
      <c r="J163" s="10"/>
      <c r="K163" s="10"/>
      <c r="L163" s="10"/>
      <c r="M163" s="10"/>
      <c r="N163" s="10"/>
      <c r="O163" s="10"/>
      <c r="P163" s="10">
        <v>1</v>
      </c>
      <c r="Q163" s="10"/>
      <c r="R163" s="10"/>
      <c r="S163" s="35">
        <f t="shared" si="65"/>
        <v>1</v>
      </c>
      <c r="T163" s="36">
        <f t="shared" si="66"/>
        <v>1.0413926851582251</v>
      </c>
      <c r="U163" s="12">
        <f t="shared" si="67"/>
        <v>0</v>
      </c>
      <c r="V163" s="12">
        <f t="shared" si="68"/>
        <v>0</v>
      </c>
      <c r="W163" s="12">
        <f t="shared" si="69"/>
        <v>0</v>
      </c>
      <c r="X163" s="12">
        <f t="shared" si="70"/>
        <v>0</v>
      </c>
      <c r="Y163" s="12">
        <f t="shared" si="71"/>
        <v>0</v>
      </c>
      <c r="Z163" s="12">
        <f t="shared" si="72"/>
        <v>0</v>
      </c>
      <c r="AA163" s="12">
        <f t="shared" si="73"/>
        <v>0</v>
      </c>
      <c r="AB163" s="12">
        <f t="shared" si="74"/>
        <v>0</v>
      </c>
      <c r="AC163" s="12">
        <f t="shared" si="75"/>
        <v>1.0413926851582251</v>
      </c>
      <c r="AD163" s="12">
        <f t="shared" si="76"/>
        <v>0</v>
      </c>
      <c r="AE163" s="12">
        <f t="shared" si="77"/>
        <v>0</v>
      </c>
      <c r="AF163">
        <f t="shared" si="78"/>
        <v>9.0909090909090912E-2</v>
      </c>
    </row>
    <row r="164" spans="7:32" x14ac:dyDescent="0.25">
      <c r="G164" s="34" t="s">
        <v>201</v>
      </c>
      <c r="H164" s="10"/>
      <c r="I164" s="10"/>
      <c r="J164" s="10"/>
      <c r="K164" s="10"/>
      <c r="L164" s="10"/>
      <c r="M164" s="10"/>
      <c r="N164" s="10"/>
      <c r="O164" s="10"/>
      <c r="P164" s="10">
        <v>1</v>
      </c>
      <c r="Q164" s="10"/>
      <c r="R164" s="10"/>
      <c r="S164" s="35">
        <f t="shared" si="65"/>
        <v>1</v>
      </c>
      <c r="T164" s="36">
        <f t="shared" si="66"/>
        <v>1.0413926851582251</v>
      </c>
      <c r="U164" s="12">
        <f t="shared" si="67"/>
        <v>0</v>
      </c>
      <c r="V164" s="12">
        <f t="shared" si="68"/>
        <v>0</v>
      </c>
      <c r="W164" s="12">
        <f t="shared" si="69"/>
        <v>0</v>
      </c>
      <c r="X164" s="12">
        <f t="shared" si="70"/>
        <v>0</v>
      </c>
      <c r="Y164" s="12">
        <f t="shared" si="71"/>
        <v>0</v>
      </c>
      <c r="Z164" s="12">
        <f t="shared" si="72"/>
        <v>0</v>
      </c>
      <c r="AA164" s="12">
        <f t="shared" si="73"/>
        <v>0</v>
      </c>
      <c r="AB164" s="12">
        <f t="shared" si="74"/>
        <v>0</v>
      </c>
      <c r="AC164" s="12">
        <f t="shared" si="75"/>
        <v>1.0413926851582251</v>
      </c>
      <c r="AD164" s="12">
        <f t="shared" si="76"/>
        <v>0</v>
      </c>
      <c r="AE164" s="12">
        <f t="shared" si="77"/>
        <v>0</v>
      </c>
      <c r="AF164">
        <f t="shared" si="78"/>
        <v>9.0909090909090912E-2</v>
      </c>
    </row>
    <row r="165" spans="7:32" x14ac:dyDescent="0.25">
      <c r="G165" s="34" t="s">
        <v>202</v>
      </c>
      <c r="H165" s="10"/>
      <c r="I165" s="10"/>
      <c r="J165" s="10"/>
      <c r="K165" s="10"/>
      <c r="L165" s="10"/>
      <c r="M165" s="10"/>
      <c r="N165" s="10"/>
      <c r="O165" s="10"/>
      <c r="P165" s="10">
        <v>2</v>
      </c>
      <c r="Q165" s="10"/>
      <c r="R165" s="10"/>
      <c r="S165" s="35">
        <f t="shared" si="65"/>
        <v>1</v>
      </c>
      <c r="T165" s="36">
        <f t="shared" si="66"/>
        <v>1.0413926851582251</v>
      </c>
      <c r="U165" s="12">
        <f t="shared" si="67"/>
        <v>0</v>
      </c>
      <c r="V165" s="12">
        <f t="shared" si="68"/>
        <v>0</v>
      </c>
      <c r="W165" s="12">
        <f t="shared" si="69"/>
        <v>0</v>
      </c>
      <c r="X165" s="12">
        <f t="shared" si="70"/>
        <v>0</v>
      </c>
      <c r="Y165" s="12">
        <f t="shared" si="71"/>
        <v>0</v>
      </c>
      <c r="Z165" s="12">
        <f t="shared" si="72"/>
        <v>0</v>
      </c>
      <c r="AA165" s="12">
        <f t="shared" si="73"/>
        <v>0</v>
      </c>
      <c r="AB165" s="12">
        <f t="shared" si="74"/>
        <v>0</v>
      </c>
      <c r="AC165" s="12">
        <f t="shared" si="75"/>
        <v>2.0827853703164503</v>
      </c>
      <c r="AD165" s="12">
        <f t="shared" si="76"/>
        <v>0</v>
      </c>
      <c r="AE165" s="12">
        <f t="shared" si="77"/>
        <v>0</v>
      </c>
      <c r="AF165">
        <f t="shared" si="78"/>
        <v>9.0909090909090912E-2</v>
      </c>
    </row>
    <row r="166" spans="7:32" x14ac:dyDescent="0.25">
      <c r="G166" s="34" t="s">
        <v>203</v>
      </c>
      <c r="H166" s="10"/>
      <c r="I166" s="10"/>
      <c r="J166" s="10"/>
      <c r="K166" s="10"/>
      <c r="L166" s="10"/>
      <c r="M166" s="10"/>
      <c r="N166" s="10"/>
      <c r="O166" s="10"/>
      <c r="P166" s="10">
        <v>1</v>
      </c>
      <c r="Q166" s="10"/>
      <c r="R166" s="10"/>
      <c r="S166" s="35">
        <f t="shared" si="65"/>
        <v>1</v>
      </c>
      <c r="T166" s="36">
        <f t="shared" si="66"/>
        <v>1.0413926851582251</v>
      </c>
      <c r="U166" s="12">
        <f t="shared" si="67"/>
        <v>0</v>
      </c>
      <c r="V166" s="12">
        <f t="shared" si="68"/>
        <v>0</v>
      </c>
      <c r="W166" s="12">
        <f t="shared" si="69"/>
        <v>0</v>
      </c>
      <c r="X166" s="12">
        <f t="shared" si="70"/>
        <v>0</v>
      </c>
      <c r="Y166" s="12">
        <f t="shared" si="71"/>
        <v>0</v>
      </c>
      <c r="Z166" s="12">
        <f t="shared" si="72"/>
        <v>0</v>
      </c>
      <c r="AA166" s="12">
        <f t="shared" si="73"/>
        <v>0</v>
      </c>
      <c r="AB166" s="12">
        <f t="shared" si="74"/>
        <v>0</v>
      </c>
      <c r="AC166" s="12">
        <f t="shared" si="75"/>
        <v>1.0413926851582251</v>
      </c>
      <c r="AD166" s="12">
        <f t="shared" si="76"/>
        <v>0</v>
      </c>
      <c r="AE166" s="12">
        <f t="shared" si="77"/>
        <v>0</v>
      </c>
      <c r="AF166">
        <f t="shared" si="78"/>
        <v>9.0909090909090912E-2</v>
      </c>
    </row>
    <row r="167" spans="7:32" x14ac:dyDescent="0.25">
      <c r="G167" s="34" t="s">
        <v>204</v>
      </c>
      <c r="H167" s="10"/>
      <c r="I167" s="10"/>
      <c r="J167" s="10"/>
      <c r="K167" s="10"/>
      <c r="L167" s="10"/>
      <c r="M167" s="10"/>
      <c r="N167" s="10"/>
      <c r="O167" s="10"/>
      <c r="P167" s="10">
        <v>1</v>
      </c>
      <c r="Q167" s="10"/>
      <c r="R167" s="10"/>
      <c r="S167" s="35">
        <f t="shared" si="65"/>
        <v>1</v>
      </c>
      <c r="T167" s="36">
        <f t="shared" si="66"/>
        <v>1.0413926851582251</v>
      </c>
      <c r="U167" s="12">
        <f t="shared" si="67"/>
        <v>0</v>
      </c>
      <c r="V167" s="12">
        <f t="shared" si="68"/>
        <v>0</v>
      </c>
      <c r="W167" s="12">
        <f t="shared" si="69"/>
        <v>0</v>
      </c>
      <c r="X167" s="12">
        <f t="shared" si="70"/>
        <v>0</v>
      </c>
      <c r="Y167" s="12">
        <f t="shared" si="71"/>
        <v>0</v>
      </c>
      <c r="Z167" s="12">
        <f t="shared" si="72"/>
        <v>0</v>
      </c>
      <c r="AA167" s="12">
        <f t="shared" si="73"/>
        <v>0</v>
      </c>
      <c r="AB167" s="12">
        <f t="shared" si="74"/>
        <v>0</v>
      </c>
      <c r="AC167" s="12">
        <f t="shared" si="75"/>
        <v>1.0413926851582251</v>
      </c>
      <c r="AD167" s="12">
        <f t="shared" si="76"/>
        <v>0</v>
      </c>
      <c r="AE167" s="12">
        <f t="shared" si="77"/>
        <v>0</v>
      </c>
      <c r="AF167">
        <f t="shared" si="78"/>
        <v>9.0909090909090912E-2</v>
      </c>
    </row>
    <row r="168" spans="7:32" x14ac:dyDescent="0.25">
      <c r="G168" s="34" t="s">
        <v>205</v>
      </c>
      <c r="H168" s="10"/>
      <c r="I168" s="10"/>
      <c r="J168" s="10"/>
      <c r="K168" s="10"/>
      <c r="L168" s="10"/>
      <c r="M168" s="10"/>
      <c r="N168" s="10"/>
      <c r="O168" s="10"/>
      <c r="P168" s="10">
        <v>1</v>
      </c>
      <c r="Q168" s="10"/>
      <c r="R168" s="10"/>
      <c r="S168" s="35">
        <f t="shared" si="65"/>
        <v>1</v>
      </c>
      <c r="T168" s="36">
        <f t="shared" si="66"/>
        <v>1.0413926851582251</v>
      </c>
      <c r="U168" s="12">
        <f t="shared" si="67"/>
        <v>0</v>
      </c>
      <c r="V168" s="12">
        <f t="shared" si="68"/>
        <v>0</v>
      </c>
      <c r="W168" s="12">
        <f t="shared" si="69"/>
        <v>0</v>
      </c>
      <c r="X168" s="12">
        <f t="shared" si="70"/>
        <v>0</v>
      </c>
      <c r="Y168" s="12">
        <f t="shared" si="71"/>
        <v>0</v>
      </c>
      <c r="Z168" s="12">
        <f t="shared" si="72"/>
        <v>0</v>
      </c>
      <c r="AA168" s="12">
        <f t="shared" si="73"/>
        <v>0</v>
      </c>
      <c r="AB168" s="12">
        <f t="shared" si="74"/>
        <v>0</v>
      </c>
      <c r="AC168" s="12">
        <f t="shared" si="75"/>
        <v>1.0413926851582251</v>
      </c>
      <c r="AD168" s="12">
        <f t="shared" si="76"/>
        <v>0</v>
      </c>
      <c r="AE168" s="12">
        <f t="shared" si="77"/>
        <v>0</v>
      </c>
      <c r="AF168">
        <f t="shared" si="78"/>
        <v>9.0909090909090912E-2</v>
      </c>
    </row>
    <row r="169" spans="7:32" x14ac:dyDescent="0.25">
      <c r="G169" s="34" t="s">
        <v>206</v>
      </c>
      <c r="H169" s="10"/>
      <c r="I169" s="10"/>
      <c r="J169" s="10"/>
      <c r="K169" s="10"/>
      <c r="L169" s="10"/>
      <c r="M169" s="10"/>
      <c r="N169" s="10"/>
      <c r="O169" s="10"/>
      <c r="P169" s="10">
        <v>1</v>
      </c>
      <c r="Q169" s="10"/>
      <c r="R169" s="10"/>
      <c r="S169" s="35">
        <f t="shared" si="65"/>
        <v>1</v>
      </c>
      <c r="T169" s="36">
        <f t="shared" si="66"/>
        <v>1.0413926851582251</v>
      </c>
      <c r="U169" s="12">
        <f t="shared" si="67"/>
        <v>0</v>
      </c>
      <c r="V169" s="12">
        <f t="shared" si="68"/>
        <v>0</v>
      </c>
      <c r="W169" s="12">
        <f t="shared" si="69"/>
        <v>0</v>
      </c>
      <c r="X169" s="12">
        <f t="shared" si="70"/>
        <v>0</v>
      </c>
      <c r="Y169" s="12">
        <f t="shared" si="71"/>
        <v>0</v>
      </c>
      <c r="Z169" s="12">
        <f t="shared" si="72"/>
        <v>0</v>
      </c>
      <c r="AA169" s="12">
        <f t="shared" si="73"/>
        <v>0</v>
      </c>
      <c r="AB169" s="12">
        <f t="shared" si="74"/>
        <v>0</v>
      </c>
      <c r="AC169" s="12">
        <f t="shared" si="75"/>
        <v>1.0413926851582251</v>
      </c>
      <c r="AD169" s="12">
        <f t="shared" si="76"/>
        <v>0</v>
      </c>
      <c r="AE169" s="12">
        <f t="shared" si="77"/>
        <v>0</v>
      </c>
      <c r="AF169">
        <f t="shared" si="78"/>
        <v>9.0909090909090912E-2</v>
      </c>
    </row>
    <row r="170" spans="7:32" x14ac:dyDescent="0.25">
      <c r="G170" s="34" t="s">
        <v>207</v>
      </c>
      <c r="H170" s="10"/>
      <c r="I170" s="10"/>
      <c r="J170" s="10"/>
      <c r="K170" s="10"/>
      <c r="L170" s="10"/>
      <c r="M170" s="10"/>
      <c r="N170" s="10"/>
      <c r="O170" s="10"/>
      <c r="P170" s="10">
        <v>1</v>
      </c>
      <c r="Q170" s="10"/>
      <c r="R170" s="10"/>
      <c r="S170" s="35">
        <f t="shared" si="65"/>
        <v>1</v>
      </c>
      <c r="T170" s="36">
        <f t="shared" si="66"/>
        <v>1.0413926851582251</v>
      </c>
      <c r="U170" s="12">
        <f t="shared" si="67"/>
        <v>0</v>
      </c>
      <c r="V170" s="12">
        <f t="shared" si="68"/>
        <v>0</v>
      </c>
      <c r="W170" s="12">
        <f t="shared" si="69"/>
        <v>0</v>
      </c>
      <c r="X170" s="12">
        <f t="shared" si="70"/>
        <v>0</v>
      </c>
      <c r="Y170" s="12">
        <f t="shared" si="71"/>
        <v>0</v>
      </c>
      <c r="Z170" s="12">
        <f t="shared" si="72"/>
        <v>0</v>
      </c>
      <c r="AA170" s="12">
        <f t="shared" si="73"/>
        <v>0</v>
      </c>
      <c r="AB170" s="12">
        <f t="shared" si="74"/>
        <v>0</v>
      </c>
      <c r="AC170" s="12">
        <f t="shared" si="75"/>
        <v>1.0413926851582251</v>
      </c>
      <c r="AD170" s="12">
        <f t="shared" si="76"/>
        <v>0</v>
      </c>
      <c r="AE170" s="12">
        <f t="shared" si="77"/>
        <v>0</v>
      </c>
      <c r="AF170">
        <f t="shared" si="78"/>
        <v>9.0909090909090912E-2</v>
      </c>
    </row>
    <row r="171" spans="7:32" x14ac:dyDescent="0.25">
      <c r="G171" s="34" t="s">
        <v>208</v>
      </c>
      <c r="H171" s="10"/>
      <c r="I171" s="10"/>
      <c r="J171" s="10"/>
      <c r="K171" s="10"/>
      <c r="L171" s="10"/>
      <c r="M171" s="10"/>
      <c r="N171" s="10"/>
      <c r="O171" s="10"/>
      <c r="P171" s="10">
        <v>1</v>
      </c>
      <c r="Q171" s="10"/>
      <c r="R171" s="10"/>
      <c r="S171" s="35">
        <f t="shared" si="65"/>
        <v>1</v>
      </c>
      <c r="T171" s="36">
        <f t="shared" si="66"/>
        <v>1.0413926851582251</v>
      </c>
      <c r="U171" s="12">
        <f t="shared" si="67"/>
        <v>0</v>
      </c>
      <c r="V171" s="12">
        <f t="shared" si="68"/>
        <v>0</v>
      </c>
      <c r="W171" s="12">
        <f t="shared" si="69"/>
        <v>0</v>
      </c>
      <c r="X171" s="12">
        <f t="shared" si="70"/>
        <v>0</v>
      </c>
      <c r="Y171" s="12">
        <f t="shared" si="71"/>
        <v>0</v>
      </c>
      <c r="Z171" s="12">
        <f t="shared" si="72"/>
        <v>0</v>
      </c>
      <c r="AA171" s="12">
        <f t="shared" si="73"/>
        <v>0</v>
      </c>
      <c r="AB171" s="12">
        <f t="shared" si="74"/>
        <v>0</v>
      </c>
      <c r="AC171" s="12">
        <f t="shared" si="75"/>
        <v>1.0413926851582251</v>
      </c>
      <c r="AD171" s="12">
        <f t="shared" si="76"/>
        <v>0</v>
      </c>
      <c r="AE171" s="12">
        <f t="shared" si="77"/>
        <v>0</v>
      </c>
      <c r="AF171">
        <f t="shared" si="78"/>
        <v>9.0909090909090912E-2</v>
      </c>
    </row>
    <row r="172" spans="7:32" x14ac:dyDescent="0.25">
      <c r="G172" s="34" t="s">
        <v>209</v>
      </c>
      <c r="H172" s="10"/>
      <c r="I172" s="10"/>
      <c r="J172" s="10"/>
      <c r="K172" s="10"/>
      <c r="L172" s="10"/>
      <c r="M172" s="10"/>
      <c r="N172" s="10"/>
      <c r="O172" s="10"/>
      <c r="P172" s="10">
        <v>1</v>
      </c>
      <c r="Q172" s="10"/>
      <c r="R172" s="10"/>
      <c r="S172" s="35">
        <f t="shared" si="65"/>
        <v>1</v>
      </c>
      <c r="T172" s="36">
        <f t="shared" si="66"/>
        <v>1.0413926851582251</v>
      </c>
      <c r="U172" s="12">
        <f t="shared" si="67"/>
        <v>0</v>
      </c>
      <c r="V172" s="12">
        <f t="shared" si="68"/>
        <v>0</v>
      </c>
      <c r="W172" s="12">
        <f t="shared" si="69"/>
        <v>0</v>
      </c>
      <c r="X172" s="12">
        <f t="shared" si="70"/>
        <v>0</v>
      </c>
      <c r="Y172" s="12">
        <f t="shared" si="71"/>
        <v>0</v>
      </c>
      <c r="Z172" s="12">
        <f t="shared" si="72"/>
        <v>0</v>
      </c>
      <c r="AA172" s="12">
        <f t="shared" si="73"/>
        <v>0</v>
      </c>
      <c r="AB172" s="12">
        <f t="shared" si="74"/>
        <v>0</v>
      </c>
      <c r="AC172" s="12">
        <f t="shared" si="75"/>
        <v>1.0413926851582251</v>
      </c>
      <c r="AD172" s="12">
        <f t="shared" si="76"/>
        <v>0</v>
      </c>
      <c r="AE172" s="12">
        <f t="shared" si="77"/>
        <v>0</v>
      </c>
      <c r="AF172">
        <f t="shared" si="78"/>
        <v>9.0909090909090912E-2</v>
      </c>
    </row>
    <row r="173" spans="7:32" x14ac:dyDescent="0.25">
      <c r="G173" s="34" t="s">
        <v>210</v>
      </c>
      <c r="H173" s="10"/>
      <c r="I173" s="10"/>
      <c r="J173" s="10"/>
      <c r="K173" s="10"/>
      <c r="L173" s="10"/>
      <c r="M173" s="10"/>
      <c r="N173" s="10"/>
      <c r="O173" s="10"/>
      <c r="P173" s="10">
        <v>1</v>
      </c>
      <c r="Q173" s="10"/>
      <c r="R173" s="10"/>
      <c r="S173" s="35">
        <f t="shared" si="65"/>
        <v>1</v>
      </c>
      <c r="T173" s="36">
        <f t="shared" si="66"/>
        <v>1.0413926851582251</v>
      </c>
      <c r="U173" s="12">
        <f t="shared" si="67"/>
        <v>0</v>
      </c>
      <c r="V173" s="12">
        <f t="shared" si="68"/>
        <v>0</v>
      </c>
      <c r="W173" s="12">
        <f t="shared" si="69"/>
        <v>0</v>
      </c>
      <c r="X173" s="12">
        <f t="shared" si="70"/>
        <v>0</v>
      </c>
      <c r="Y173" s="12">
        <f t="shared" si="71"/>
        <v>0</v>
      </c>
      <c r="Z173" s="12">
        <f t="shared" si="72"/>
        <v>0</v>
      </c>
      <c r="AA173" s="12">
        <f t="shared" si="73"/>
        <v>0</v>
      </c>
      <c r="AB173" s="12">
        <f t="shared" si="74"/>
        <v>0</v>
      </c>
      <c r="AC173" s="12">
        <f t="shared" si="75"/>
        <v>1.0413926851582251</v>
      </c>
      <c r="AD173" s="12">
        <f t="shared" si="76"/>
        <v>0</v>
      </c>
      <c r="AE173" s="12">
        <f t="shared" si="77"/>
        <v>0</v>
      </c>
      <c r="AF173">
        <f t="shared" si="78"/>
        <v>9.0909090909090912E-2</v>
      </c>
    </row>
    <row r="174" spans="7:32" x14ac:dyDescent="0.25">
      <c r="G174" s="34" t="s">
        <v>211</v>
      </c>
      <c r="H174" s="10"/>
      <c r="I174" s="10"/>
      <c r="J174" s="10"/>
      <c r="K174" s="10"/>
      <c r="L174" s="10"/>
      <c r="M174" s="10"/>
      <c r="N174" s="10"/>
      <c r="O174" s="10"/>
      <c r="P174" s="10">
        <v>1</v>
      </c>
      <c r="Q174" s="10"/>
      <c r="R174" s="10"/>
      <c r="S174" s="35">
        <f t="shared" si="65"/>
        <v>1</v>
      </c>
      <c r="T174" s="36">
        <f t="shared" si="66"/>
        <v>1.0413926851582251</v>
      </c>
      <c r="U174" s="12">
        <f t="shared" si="67"/>
        <v>0</v>
      </c>
      <c r="V174" s="12">
        <f t="shared" si="68"/>
        <v>0</v>
      </c>
      <c r="W174" s="12">
        <f t="shared" si="69"/>
        <v>0</v>
      </c>
      <c r="X174" s="12">
        <f t="shared" si="70"/>
        <v>0</v>
      </c>
      <c r="Y174" s="12">
        <f t="shared" si="71"/>
        <v>0</v>
      </c>
      <c r="Z174" s="12">
        <f t="shared" si="72"/>
        <v>0</v>
      </c>
      <c r="AA174" s="12">
        <f t="shared" si="73"/>
        <v>0</v>
      </c>
      <c r="AB174" s="12">
        <f t="shared" si="74"/>
        <v>0</v>
      </c>
      <c r="AC174" s="12">
        <f t="shared" si="75"/>
        <v>1.0413926851582251</v>
      </c>
      <c r="AD174" s="12">
        <f t="shared" si="76"/>
        <v>0</v>
      </c>
      <c r="AE174" s="12">
        <f t="shared" si="77"/>
        <v>0</v>
      </c>
      <c r="AF174">
        <f t="shared" si="78"/>
        <v>9.0909090909090912E-2</v>
      </c>
    </row>
    <row r="175" spans="7:32" x14ac:dyDescent="0.25">
      <c r="G175" s="34" t="s">
        <v>212</v>
      </c>
      <c r="H175" s="10"/>
      <c r="I175" s="10"/>
      <c r="J175" s="10"/>
      <c r="K175" s="10"/>
      <c r="L175" s="10"/>
      <c r="M175" s="10"/>
      <c r="N175" s="10"/>
      <c r="O175" s="10"/>
      <c r="P175" s="10">
        <v>1</v>
      </c>
      <c r="Q175" s="10"/>
      <c r="R175" s="10"/>
      <c r="S175" s="35">
        <f t="shared" si="65"/>
        <v>1</v>
      </c>
      <c r="T175" s="36">
        <f t="shared" si="66"/>
        <v>1.0413926851582251</v>
      </c>
      <c r="U175" s="12">
        <f t="shared" si="67"/>
        <v>0</v>
      </c>
      <c r="V175" s="12">
        <f t="shared" si="68"/>
        <v>0</v>
      </c>
      <c r="W175" s="12">
        <f t="shared" si="69"/>
        <v>0</v>
      </c>
      <c r="X175" s="12">
        <f t="shared" si="70"/>
        <v>0</v>
      </c>
      <c r="Y175" s="12">
        <f t="shared" si="71"/>
        <v>0</v>
      </c>
      <c r="Z175" s="12">
        <f t="shared" si="72"/>
        <v>0</v>
      </c>
      <c r="AA175" s="12">
        <f t="shared" si="73"/>
        <v>0</v>
      </c>
      <c r="AB175" s="12">
        <f t="shared" si="74"/>
        <v>0</v>
      </c>
      <c r="AC175" s="12">
        <f t="shared" si="75"/>
        <v>1.0413926851582251</v>
      </c>
      <c r="AD175" s="12">
        <f t="shared" si="76"/>
        <v>0</v>
      </c>
      <c r="AE175" s="12">
        <f t="shared" si="77"/>
        <v>0</v>
      </c>
      <c r="AF175">
        <f t="shared" si="78"/>
        <v>9.0909090909090912E-2</v>
      </c>
    </row>
    <row r="176" spans="7:32" x14ac:dyDescent="0.25">
      <c r="G176" s="34" t="s">
        <v>213</v>
      </c>
      <c r="H176" s="10"/>
      <c r="I176" s="10"/>
      <c r="J176" s="10"/>
      <c r="K176" s="10"/>
      <c r="L176" s="10"/>
      <c r="M176" s="10"/>
      <c r="N176" s="10"/>
      <c r="O176" s="10"/>
      <c r="P176" s="10">
        <v>1</v>
      </c>
      <c r="Q176" s="10"/>
      <c r="R176" s="10"/>
      <c r="S176" s="35">
        <f t="shared" si="65"/>
        <v>1</v>
      </c>
      <c r="T176" s="36">
        <f t="shared" si="66"/>
        <v>1.0413926851582251</v>
      </c>
      <c r="U176" s="12">
        <f t="shared" si="67"/>
        <v>0</v>
      </c>
      <c r="V176" s="12">
        <f t="shared" si="68"/>
        <v>0</v>
      </c>
      <c r="W176" s="12">
        <f t="shared" si="69"/>
        <v>0</v>
      </c>
      <c r="X176" s="12">
        <f t="shared" si="70"/>
        <v>0</v>
      </c>
      <c r="Y176" s="12">
        <f t="shared" si="71"/>
        <v>0</v>
      </c>
      <c r="Z176" s="12">
        <f t="shared" si="72"/>
        <v>0</v>
      </c>
      <c r="AA176" s="12">
        <f t="shared" si="73"/>
        <v>0</v>
      </c>
      <c r="AB176" s="12">
        <f t="shared" si="74"/>
        <v>0</v>
      </c>
      <c r="AC176" s="12">
        <f t="shared" si="75"/>
        <v>1.0413926851582251</v>
      </c>
      <c r="AD176" s="12">
        <f t="shared" si="76"/>
        <v>0</v>
      </c>
      <c r="AE176" s="12">
        <f t="shared" si="77"/>
        <v>0</v>
      </c>
      <c r="AF176">
        <f t="shared" si="78"/>
        <v>9.0909090909090912E-2</v>
      </c>
    </row>
    <row r="177" spans="6:32" x14ac:dyDescent="0.25">
      <c r="G177" s="34" t="s">
        <v>214</v>
      </c>
      <c r="H177" s="10"/>
      <c r="I177" s="10"/>
      <c r="J177" s="10"/>
      <c r="K177" s="10"/>
      <c r="L177" s="10"/>
      <c r="M177" s="10"/>
      <c r="N177" s="10"/>
      <c r="O177" s="10"/>
      <c r="P177" s="10">
        <v>1</v>
      </c>
      <c r="Q177" s="10"/>
      <c r="R177" s="10"/>
      <c r="S177" s="35">
        <f t="shared" si="65"/>
        <v>1</v>
      </c>
      <c r="T177" s="36">
        <f t="shared" si="66"/>
        <v>1.0413926851582251</v>
      </c>
      <c r="U177" s="12">
        <f t="shared" si="67"/>
        <v>0</v>
      </c>
      <c r="V177" s="12">
        <f t="shared" si="68"/>
        <v>0</v>
      </c>
      <c r="W177" s="12">
        <f t="shared" si="69"/>
        <v>0</v>
      </c>
      <c r="X177" s="12">
        <f t="shared" si="70"/>
        <v>0</v>
      </c>
      <c r="Y177" s="12">
        <f t="shared" si="71"/>
        <v>0</v>
      </c>
      <c r="Z177" s="12">
        <f t="shared" si="72"/>
        <v>0</v>
      </c>
      <c r="AA177" s="12">
        <f t="shared" si="73"/>
        <v>0</v>
      </c>
      <c r="AB177" s="12">
        <f t="shared" si="74"/>
        <v>0</v>
      </c>
      <c r="AC177" s="12">
        <f t="shared" si="75"/>
        <v>1.0413926851582251</v>
      </c>
      <c r="AD177" s="12">
        <f t="shared" si="76"/>
        <v>0</v>
      </c>
      <c r="AE177" s="12">
        <f t="shared" si="77"/>
        <v>0</v>
      </c>
      <c r="AF177">
        <f t="shared" si="78"/>
        <v>9.0909090909090912E-2</v>
      </c>
    </row>
    <row r="178" spans="6:32" x14ac:dyDescent="0.25">
      <c r="F178" t="s">
        <v>143</v>
      </c>
      <c r="G178" s="31" t="s">
        <v>215</v>
      </c>
      <c r="H178" s="35"/>
      <c r="I178" s="35"/>
      <c r="J178" s="35"/>
      <c r="K178" s="35"/>
      <c r="L178" s="35"/>
      <c r="M178" s="35"/>
      <c r="N178" s="35"/>
      <c r="O178" s="35"/>
      <c r="P178" s="35"/>
      <c r="Q178" s="35">
        <v>1</v>
      </c>
      <c r="R178" s="35"/>
      <c r="S178" s="35">
        <f t="shared" si="65"/>
        <v>1</v>
      </c>
      <c r="T178" s="35">
        <f t="shared" si="66"/>
        <v>1.0413926851582251</v>
      </c>
      <c r="U178" s="35">
        <f t="shared" si="67"/>
        <v>0</v>
      </c>
      <c r="V178" s="35">
        <f t="shared" si="68"/>
        <v>0</v>
      </c>
      <c r="W178" s="35">
        <f t="shared" si="69"/>
        <v>0</v>
      </c>
      <c r="X178" s="35">
        <f t="shared" si="70"/>
        <v>0</v>
      </c>
      <c r="Y178" s="35">
        <f t="shared" si="71"/>
        <v>0</v>
      </c>
      <c r="Z178" s="35">
        <f t="shared" si="72"/>
        <v>0</v>
      </c>
      <c r="AA178" s="35">
        <f t="shared" si="73"/>
        <v>0</v>
      </c>
      <c r="AB178" s="35">
        <f t="shared" si="74"/>
        <v>0</v>
      </c>
      <c r="AC178" s="35">
        <f t="shared" si="75"/>
        <v>0</v>
      </c>
      <c r="AD178" s="35">
        <f t="shared" si="76"/>
        <v>1.0413926851582251</v>
      </c>
      <c r="AE178" s="35">
        <f t="shared" si="77"/>
        <v>0</v>
      </c>
      <c r="AF178" s="39">
        <f t="shared" si="78"/>
        <v>9.0909090909090912E-2</v>
      </c>
    </row>
    <row r="179" spans="6:32" x14ac:dyDescent="0.25">
      <c r="G179" s="34" t="s">
        <v>216</v>
      </c>
      <c r="H179" s="10"/>
      <c r="I179" s="10"/>
      <c r="J179" s="10"/>
      <c r="K179" s="10"/>
      <c r="L179" s="10"/>
      <c r="M179" s="10"/>
      <c r="N179" s="10"/>
      <c r="O179" s="10"/>
      <c r="P179" s="10"/>
      <c r="Q179" s="10">
        <v>1</v>
      </c>
      <c r="R179" s="10"/>
      <c r="S179" s="35">
        <f t="shared" si="65"/>
        <v>1</v>
      </c>
      <c r="T179" s="36">
        <f t="shared" si="66"/>
        <v>1.0413926851582251</v>
      </c>
      <c r="U179" s="12">
        <f t="shared" si="67"/>
        <v>0</v>
      </c>
      <c r="V179" s="12">
        <f t="shared" si="68"/>
        <v>0</v>
      </c>
      <c r="W179" s="12">
        <f t="shared" si="69"/>
        <v>0</v>
      </c>
      <c r="X179" s="12">
        <f t="shared" si="70"/>
        <v>0</v>
      </c>
      <c r="Y179" s="12">
        <f t="shared" si="71"/>
        <v>0</v>
      </c>
      <c r="Z179" s="12">
        <f t="shared" si="72"/>
        <v>0</v>
      </c>
      <c r="AA179" s="12">
        <f t="shared" si="73"/>
        <v>0</v>
      </c>
      <c r="AB179" s="12">
        <f t="shared" si="74"/>
        <v>0</v>
      </c>
      <c r="AC179" s="12">
        <f t="shared" si="75"/>
        <v>0</v>
      </c>
      <c r="AD179" s="12">
        <f t="shared" si="76"/>
        <v>1.0413926851582251</v>
      </c>
      <c r="AE179" s="12">
        <f t="shared" si="77"/>
        <v>0</v>
      </c>
      <c r="AF179">
        <f t="shared" si="78"/>
        <v>9.0909090909090912E-2</v>
      </c>
    </row>
    <row r="180" spans="6:32" x14ac:dyDescent="0.25">
      <c r="G180" s="34" t="s">
        <v>217</v>
      </c>
      <c r="H180" s="10"/>
      <c r="I180" s="10"/>
      <c r="J180" s="10"/>
      <c r="K180" s="10"/>
      <c r="L180" s="10"/>
      <c r="M180" s="10"/>
      <c r="N180" s="10"/>
      <c r="O180" s="10"/>
      <c r="P180" s="10"/>
      <c r="Q180" s="10">
        <v>1</v>
      </c>
      <c r="R180" s="10"/>
      <c r="S180" s="35">
        <f t="shared" si="65"/>
        <v>1</v>
      </c>
      <c r="T180" s="36">
        <f t="shared" si="66"/>
        <v>1.0413926851582251</v>
      </c>
      <c r="U180" s="12">
        <f t="shared" si="67"/>
        <v>0</v>
      </c>
      <c r="V180" s="12">
        <f t="shared" si="68"/>
        <v>0</v>
      </c>
      <c r="W180" s="12">
        <f t="shared" si="69"/>
        <v>0</v>
      </c>
      <c r="X180" s="12">
        <f t="shared" si="70"/>
        <v>0</v>
      </c>
      <c r="Y180" s="12">
        <f t="shared" si="71"/>
        <v>0</v>
      </c>
      <c r="Z180" s="12">
        <f t="shared" si="72"/>
        <v>0</v>
      </c>
      <c r="AA180" s="12">
        <f t="shared" si="73"/>
        <v>0</v>
      </c>
      <c r="AB180" s="12">
        <f t="shared" si="74"/>
        <v>0</v>
      </c>
      <c r="AC180" s="12">
        <f t="shared" si="75"/>
        <v>0</v>
      </c>
      <c r="AD180" s="12">
        <f t="shared" si="76"/>
        <v>1.0413926851582251</v>
      </c>
      <c r="AE180" s="12">
        <f t="shared" si="77"/>
        <v>0</v>
      </c>
      <c r="AF180">
        <f t="shared" si="78"/>
        <v>9.0909090909090912E-2</v>
      </c>
    </row>
    <row r="181" spans="6:32" x14ac:dyDescent="0.25">
      <c r="G181" s="34" t="s">
        <v>218</v>
      </c>
      <c r="H181" s="10"/>
      <c r="I181" s="10"/>
      <c r="J181" s="10"/>
      <c r="K181" s="10"/>
      <c r="L181" s="10"/>
      <c r="M181" s="10"/>
      <c r="N181" s="10"/>
      <c r="O181" s="10"/>
      <c r="P181" s="10"/>
      <c r="Q181" s="10">
        <v>1</v>
      </c>
      <c r="R181" s="10"/>
      <c r="S181" s="35">
        <f t="shared" si="65"/>
        <v>1</v>
      </c>
      <c r="T181" s="36">
        <f t="shared" si="66"/>
        <v>1.0413926851582251</v>
      </c>
      <c r="U181" s="12">
        <f t="shared" si="67"/>
        <v>0</v>
      </c>
      <c r="V181" s="12">
        <f t="shared" si="68"/>
        <v>0</v>
      </c>
      <c r="W181" s="12">
        <f t="shared" si="69"/>
        <v>0</v>
      </c>
      <c r="X181" s="12">
        <f t="shared" si="70"/>
        <v>0</v>
      </c>
      <c r="Y181" s="12">
        <f t="shared" si="71"/>
        <v>0</v>
      </c>
      <c r="Z181" s="12">
        <f t="shared" si="72"/>
        <v>0</v>
      </c>
      <c r="AA181" s="12">
        <f t="shared" si="73"/>
        <v>0</v>
      </c>
      <c r="AB181" s="12">
        <f t="shared" si="74"/>
        <v>0</v>
      </c>
      <c r="AC181" s="12">
        <f t="shared" si="75"/>
        <v>0</v>
      </c>
      <c r="AD181" s="12">
        <f t="shared" si="76"/>
        <v>1.0413926851582251</v>
      </c>
      <c r="AE181" s="12">
        <f t="shared" si="77"/>
        <v>0</v>
      </c>
      <c r="AF181">
        <f t="shared" si="78"/>
        <v>9.0909090909090912E-2</v>
      </c>
    </row>
    <row r="182" spans="6:32" x14ac:dyDescent="0.25">
      <c r="G182" s="34" t="s">
        <v>219</v>
      </c>
      <c r="H182" s="10"/>
      <c r="I182" s="10"/>
      <c r="J182" s="10"/>
      <c r="K182" s="10"/>
      <c r="L182" s="10"/>
      <c r="M182" s="10"/>
      <c r="N182" s="10"/>
      <c r="O182" s="10"/>
      <c r="P182" s="10"/>
      <c r="Q182" s="10">
        <v>1</v>
      </c>
      <c r="R182" s="10"/>
      <c r="S182" s="35">
        <f t="shared" si="65"/>
        <v>1</v>
      </c>
      <c r="T182" s="36">
        <f t="shared" si="66"/>
        <v>1.0413926851582251</v>
      </c>
      <c r="U182" s="12">
        <f t="shared" si="67"/>
        <v>0</v>
      </c>
      <c r="V182" s="12">
        <f t="shared" si="68"/>
        <v>0</v>
      </c>
      <c r="W182" s="12">
        <f t="shared" si="69"/>
        <v>0</v>
      </c>
      <c r="X182" s="12">
        <f t="shared" si="70"/>
        <v>0</v>
      </c>
      <c r="Y182" s="12">
        <f t="shared" si="71"/>
        <v>0</v>
      </c>
      <c r="Z182" s="12">
        <f t="shared" si="72"/>
        <v>0</v>
      </c>
      <c r="AA182" s="12">
        <f t="shared" si="73"/>
        <v>0</v>
      </c>
      <c r="AB182" s="12">
        <f t="shared" si="74"/>
        <v>0</v>
      </c>
      <c r="AC182" s="12">
        <f t="shared" si="75"/>
        <v>0</v>
      </c>
      <c r="AD182" s="12">
        <f t="shared" si="76"/>
        <v>1.0413926851582251</v>
      </c>
      <c r="AE182" s="12">
        <f t="shared" si="77"/>
        <v>0</v>
      </c>
      <c r="AF182">
        <f t="shared" si="78"/>
        <v>9.0909090909090912E-2</v>
      </c>
    </row>
    <row r="183" spans="6:32" x14ac:dyDescent="0.25">
      <c r="G183" s="34" t="s">
        <v>220</v>
      </c>
      <c r="H183" s="10"/>
      <c r="I183" s="10"/>
      <c r="J183" s="10"/>
      <c r="K183" s="10"/>
      <c r="L183" s="10"/>
      <c r="M183" s="10"/>
      <c r="N183" s="10"/>
      <c r="O183" s="10"/>
      <c r="P183" s="10"/>
      <c r="Q183" s="10">
        <v>1</v>
      </c>
      <c r="R183" s="10"/>
      <c r="S183" s="35">
        <f t="shared" si="65"/>
        <v>1</v>
      </c>
      <c r="T183" s="36">
        <f t="shared" si="66"/>
        <v>1.0413926851582251</v>
      </c>
      <c r="U183" s="12">
        <f t="shared" si="67"/>
        <v>0</v>
      </c>
      <c r="V183" s="12">
        <f t="shared" si="68"/>
        <v>0</v>
      </c>
      <c r="W183" s="12">
        <f t="shared" si="69"/>
        <v>0</v>
      </c>
      <c r="X183" s="12">
        <f t="shared" si="70"/>
        <v>0</v>
      </c>
      <c r="Y183" s="12">
        <f t="shared" si="71"/>
        <v>0</v>
      </c>
      <c r="Z183" s="12">
        <f t="shared" si="72"/>
        <v>0</v>
      </c>
      <c r="AA183" s="12">
        <f t="shared" si="73"/>
        <v>0</v>
      </c>
      <c r="AB183" s="12">
        <f t="shared" si="74"/>
        <v>0</v>
      </c>
      <c r="AC183" s="12">
        <f t="shared" si="75"/>
        <v>0</v>
      </c>
      <c r="AD183" s="12">
        <f t="shared" si="76"/>
        <v>1.0413926851582251</v>
      </c>
      <c r="AE183" s="12">
        <f t="shared" si="77"/>
        <v>0</v>
      </c>
      <c r="AF183">
        <f t="shared" si="78"/>
        <v>9.0909090909090912E-2</v>
      </c>
    </row>
    <row r="184" spans="6:32" x14ac:dyDescent="0.25">
      <c r="G184" s="34" t="s">
        <v>221</v>
      </c>
      <c r="H184" s="10"/>
      <c r="I184" s="10"/>
      <c r="J184" s="10"/>
      <c r="K184" s="10"/>
      <c r="L184" s="10"/>
      <c r="M184" s="10"/>
      <c r="N184" s="10"/>
      <c r="O184" s="10"/>
      <c r="P184" s="10"/>
      <c r="Q184" s="10">
        <v>1</v>
      </c>
      <c r="R184" s="10"/>
      <c r="S184" s="35">
        <f t="shared" si="65"/>
        <v>1</v>
      </c>
      <c r="T184" s="36">
        <f t="shared" si="66"/>
        <v>1.0413926851582251</v>
      </c>
      <c r="U184" s="12">
        <f t="shared" si="67"/>
        <v>0</v>
      </c>
      <c r="V184" s="12">
        <f t="shared" si="68"/>
        <v>0</v>
      </c>
      <c r="W184" s="12">
        <f t="shared" si="69"/>
        <v>0</v>
      </c>
      <c r="X184" s="12">
        <f t="shared" si="70"/>
        <v>0</v>
      </c>
      <c r="Y184" s="12">
        <f t="shared" si="71"/>
        <v>0</v>
      </c>
      <c r="Z184" s="12">
        <f t="shared" si="72"/>
        <v>0</v>
      </c>
      <c r="AA184" s="12">
        <f t="shared" si="73"/>
        <v>0</v>
      </c>
      <c r="AB184" s="12">
        <f t="shared" si="74"/>
        <v>0</v>
      </c>
      <c r="AC184" s="12">
        <f t="shared" si="75"/>
        <v>0</v>
      </c>
      <c r="AD184" s="12">
        <f t="shared" si="76"/>
        <v>1.0413926851582251</v>
      </c>
      <c r="AE184" s="12">
        <f t="shared" si="77"/>
        <v>0</v>
      </c>
      <c r="AF184">
        <f t="shared" si="78"/>
        <v>9.0909090909090912E-2</v>
      </c>
    </row>
    <row r="185" spans="6:32" x14ac:dyDescent="0.25">
      <c r="G185" s="34" t="s">
        <v>222</v>
      </c>
      <c r="H185" s="10"/>
      <c r="I185" s="10"/>
      <c r="J185" s="10"/>
      <c r="K185" s="10"/>
      <c r="L185" s="10"/>
      <c r="M185" s="10"/>
      <c r="N185" s="10"/>
      <c r="O185" s="10"/>
      <c r="P185" s="10"/>
      <c r="Q185" s="10">
        <v>1</v>
      </c>
      <c r="R185" s="10"/>
      <c r="S185" s="35">
        <f t="shared" si="65"/>
        <v>1</v>
      </c>
      <c r="T185" s="36">
        <f t="shared" si="66"/>
        <v>1.0413926851582251</v>
      </c>
      <c r="U185" s="12">
        <f t="shared" si="67"/>
        <v>0</v>
      </c>
      <c r="V185" s="12">
        <f t="shared" si="68"/>
        <v>0</v>
      </c>
      <c r="W185" s="12">
        <f t="shared" si="69"/>
        <v>0</v>
      </c>
      <c r="X185" s="12">
        <f t="shared" si="70"/>
        <v>0</v>
      </c>
      <c r="Y185" s="12">
        <f t="shared" si="71"/>
        <v>0</v>
      </c>
      <c r="Z185" s="12">
        <f t="shared" si="72"/>
        <v>0</v>
      </c>
      <c r="AA185" s="12">
        <f t="shared" si="73"/>
        <v>0</v>
      </c>
      <c r="AB185" s="12">
        <f t="shared" si="74"/>
        <v>0</v>
      </c>
      <c r="AC185" s="12">
        <f t="shared" si="75"/>
        <v>0</v>
      </c>
      <c r="AD185" s="12">
        <f t="shared" si="76"/>
        <v>1.0413926851582251</v>
      </c>
      <c r="AE185" s="12">
        <f t="shared" si="77"/>
        <v>0</v>
      </c>
      <c r="AF185">
        <f t="shared" si="78"/>
        <v>9.0909090909090912E-2</v>
      </c>
    </row>
    <row r="186" spans="6:32" x14ac:dyDescent="0.25">
      <c r="G186" s="34" t="s">
        <v>223</v>
      </c>
      <c r="H186" s="10"/>
      <c r="I186" s="10"/>
      <c r="J186" s="10"/>
      <c r="K186" s="10"/>
      <c r="L186" s="10"/>
      <c r="M186" s="10"/>
      <c r="N186" s="10"/>
      <c r="O186" s="10"/>
      <c r="P186" s="10"/>
      <c r="Q186" s="10">
        <v>1</v>
      </c>
      <c r="R186" s="10"/>
      <c r="S186" s="35">
        <f t="shared" si="65"/>
        <v>1</v>
      </c>
      <c r="T186" s="36">
        <f t="shared" si="66"/>
        <v>1.0413926851582251</v>
      </c>
      <c r="U186" s="12">
        <f t="shared" si="67"/>
        <v>0</v>
      </c>
      <c r="V186" s="12">
        <f t="shared" si="68"/>
        <v>0</v>
      </c>
      <c r="W186" s="12">
        <f t="shared" si="69"/>
        <v>0</v>
      </c>
      <c r="X186" s="12">
        <f t="shared" si="70"/>
        <v>0</v>
      </c>
      <c r="Y186" s="12">
        <f t="shared" si="71"/>
        <v>0</v>
      </c>
      <c r="Z186" s="12">
        <f t="shared" si="72"/>
        <v>0</v>
      </c>
      <c r="AA186" s="12">
        <f t="shared" si="73"/>
        <v>0</v>
      </c>
      <c r="AB186" s="12">
        <f t="shared" si="74"/>
        <v>0</v>
      </c>
      <c r="AC186" s="12">
        <f t="shared" si="75"/>
        <v>0</v>
      </c>
      <c r="AD186" s="12">
        <f t="shared" si="76"/>
        <v>1.0413926851582251</v>
      </c>
      <c r="AE186" s="12">
        <f t="shared" si="77"/>
        <v>0</v>
      </c>
      <c r="AF186">
        <f t="shared" si="78"/>
        <v>9.0909090909090912E-2</v>
      </c>
    </row>
    <row r="187" spans="6:32" x14ac:dyDescent="0.25">
      <c r="G187" s="34" t="s">
        <v>224</v>
      </c>
      <c r="H187" s="10"/>
      <c r="I187" s="10"/>
      <c r="J187" s="10"/>
      <c r="K187" s="10"/>
      <c r="L187" s="10"/>
      <c r="M187" s="10"/>
      <c r="N187" s="10"/>
      <c r="O187" s="10"/>
      <c r="P187" s="10"/>
      <c r="Q187" s="10">
        <v>1</v>
      </c>
      <c r="R187" s="10"/>
      <c r="S187" s="35">
        <f t="shared" si="65"/>
        <v>1</v>
      </c>
      <c r="T187" s="36">
        <f t="shared" si="66"/>
        <v>1.0413926851582251</v>
      </c>
      <c r="U187" s="12">
        <f t="shared" si="67"/>
        <v>0</v>
      </c>
      <c r="V187" s="12">
        <f t="shared" si="68"/>
        <v>0</v>
      </c>
      <c r="W187" s="12">
        <f t="shared" si="69"/>
        <v>0</v>
      </c>
      <c r="X187" s="12">
        <f t="shared" si="70"/>
        <v>0</v>
      </c>
      <c r="Y187" s="12">
        <f t="shared" si="71"/>
        <v>0</v>
      </c>
      <c r="Z187" s="12">
        <f t="shared" si="72"/>
        <v>0</v>
      </c>
      <c r="AA187" s="12">
        <f t="shared" si="73"/>
        <v>0</v>
      </c>
      <c r="AB187" s="12">
        <f t="shared" si="74"/>
        <v>0</v>
      </c>
      <c r="AC187" s="12">
        <f t="shared" si="75"/>
        <v>0</v>
      </c>
      <c r="AD187" s="12">
        <f t="shared" si="76"/>
        <v>1.0413926851582251</v>
      </c>
      <c r="AE187" s="12">
        <f t="shared" si="77"/>
        <v>0</v>
      </c>
      <c r="AF187">
        <f t="shared" si="78"/>
        <v>9.0909090909090912E-2</v>
      </c>
    </row>
    <row r="188" spans="6:32" x14ac:dyDescent="0.25">
      <c r="G188" s="34" t="s">
        <v>225</v>
      </c>
      <c r="H188" s="10"/>
      <c r="I188" s="10"/>
      <c r="J188" s="10"/>
      <c r="K188" s="10"/>
      <c r="L188" s="10"/>
      <c r="M188" s="10"/>
      <c r="N188" s="10"/>
      <c r="O188" s="10"/>
      <c r="P188" s="10"/>
      <c r="Q188" s="10">
        <v>1</v>
      </c>
      <c r="R188" s="10"/>
      <c r="S188" s="35">
        <f t="shared" si="65"/>
        <v>1</v>
      </c>
      <c r="T188" s="36">
        <f t="shared" si="66"/>
        <v>1.0413926851582251</v>
      </c>
      <c r="U188" s="12">
        <f t="shared" si="67"/>
        <v>0</v>
      </c>
      <c r="V188" s="12">
        <f t="shared" si="68"/>
        <v>0</v>
      </c>
      <c r="W188" s="12">
        <f t="shared" si="69"/>
        <v>0</v>
      </c>
      <c r="X188" s="12">
        <f t="shared" si="70"/>
        <v>0</v>
      </c>
      <c r="Y188" s="12">
        <f t="shared" si="71"/>
        <v>0</v>
      </c>
      <c r="Z188" s="12">
        <f t="shared" si="72"/>
        <v>0</v>
      </c>
      <c r="AA188" s="12">
        <f t="shared" si="73"/>
        <v>0</v>
      </c>
      <c r="AB188" s="12">
        <f t="shared" si="74"/>
        <v>0</v>
      </c>
      <c r="AC188" s="12">
        <f t="shared" si="75"/>
        <v>0</v>
      </c>
      <c r="AD188" s="12">
        <f t="shared" si="76"/>
        <v>1.0413926851582251</v>
      </c>
      <c r="AE188" s="12">
        <f t="shared" si="77"/>
        <v>0</v>
      </c>
      <c r="AF188">
        <f t="shared" si="78"/>
        <v>9.0909090909090912E-2</v>
      </c>
    </row>
    <row r="189" spans="6:32" x14ac:dyDescent="0.25">
      <c r="G189" s="34" t="s">
        <v>226</v>
      </c>
      <c r="H189" s="10"/>
      <c r="I189" s="10"/>
      <c r="J189" s="10"/>
      <c r="K189" s="10"/>
      <c r="L189" s="10"/>
      <c r="M189" s="10"/>
      <c r="N189" s="10"/>
      <c r="O189" s="10"/>
      <c r="P189" s="10"/>
      <c r="Q189" s="10">
        <v>1</v>
      </c>
      <c r="R189" s="10"/>
      <c r="S189" s="35">
        <f t="shared" si="65"/>
        <v>1</v>
      </c>
      <c r="T189" s="36">
        <f t="shared" si="66"/>
        <v>1.0413926851582251</v>
      </c>
      <c r="U189" s="12">
        <f t="shared" si="67"/>
        <v>0</v>
      </c>
      <c r="V189" s="12">
        <f t="shared" si="68"/>
        <v>0</v>
      </c>
      <c r="W189" s="12">
        <f t="shared" si="69"/>
        <v>0</v>
      </c>
      <c r="X189" s="12">
        <f t="shared" si="70"/>
        <v>0</v>
      </c>
      <c r="Y189" s="12">
        <f t="shared" si="71"/>
        <v>0</v>
      </c>
      <c r="Z189" s="12">
        <f t="shared" si="72"/>
        <v>0</v>
      </c>
      <c r="AA189" s="12">
        <f t="shared" si="73"/>
        <v>0</v>
      </c>
      <c r="AB189" s="12">
        <f t="shared" si="74"/>
        <v>0</v>
      </c>
      <c r="AC189" s="12">
        <f t="shared" si="75"/>
        <v>0</v>
      </c>
      <c r="AD189" s="12">
        <f t="shared" si="76"/>
        <v>1.0413926851582251</v>
      </c>
      <c r="AE189" s="12">
        <f t="shared" si="77"/>
        <v>0</v>
      </c>
      <c r="AF189">
        <f t="shared" si="78"/>
        <v>9.0909090909090912E-2</v>
      </c>
    </row>
    <row r="190" spans="6:32" x14ac:dyDescent="0.25">
      <c r="G190" s="34" t="s">
        <v>227</v>
      </c>
      <c r="H190" s="10"/>
      <c r="I190" s="10"/>
      <c r="J190" s="10"/>
      <c r="K190" s="10"/>
      <c r="L190" s="10"/>
      <c r="M190" s="10"/>
      <c r="N190" s="10"/>
      <c r="O190" s="10"/>
      <c r="P190" s="10"/>
      <c r="Q190" s="10">
        <v>1</v>
      </c>
      <c r="R190" s="10"/>
      <c r="S190" s="35">
        <f t="shared" si="65"/>
        <v>1</v>
      </c>
      <c r="T190" s="36">
        <f t="shared" si="66"/>
        <v>1.0413926851582251</v>
      </c>
      <c r="U190" s="12">
        <f t="shared" si="67"/>
        <v>0</v>
      </c>
      <c r="V190" s="12">
        <f t="shared" si="68"/>
        <v>0</v>
      </c>
      <c r="W190" s="12">
        <f t="shared" si="69"/>
        <v>0</v>
      </c>
      <c r="X190" s="12">
        <f t="shared" si="70"/>
        <v>0</v>
      </c>
      <c r="Y190" s="12">
        <f t="shared" si="71"/>
        <v>0</v>
      </c>
      <c r="Z190" s="12">
        <f t="shared" si="72"/>
        <v>0</v>
      </c>
      <c r="AA190" s="12">
        <f t="shared" si="73"/>
        <v>0</v>
      </c>
      <c r="AB190" s="12">
        <f t="shared" si="74"/>
        <v>0</v>
      </c>
      <c r="AC190" s="12">
        <f t="shared" si="75"/>
        <v>0</v>
      </c>
      <c r="AD190" s="12">
        <f t="shared" si="76"/>
        <v>1.0413926851582251</v>
      </c>
      <c r="AE190" s="12">
        <f t="shared" si="77"/>
        <v>0</v>
      </c>
      <c r="AF190">
        <f t="shared" si="78"/>
        <v>9.0909090909090912E-2</v>
      </c>
    </row>
    <row r="191" spans="6:32" x14ac:dyDescent="0.25">
      <c r="F191" t="s">
        <v>144</v>
      </c>
      <c r="G191" s="31" t="s">
        <v>228</v>
      </c>
      <c r="H191" s="35"/>
      <c r="I191" s="35"/>
      <c r="J191" s="35"/>
      <c r="K191" s="35"/>
      <c r="L191" s="35"/>
      <c r="M191" s="35"/>
      <c r="N191" s="35"/>
      <c r="O191" s="35"/>
      <c r="P191" s="35"/>
      <c r="Q191" s="19"/>
      <c r="R191" s="35">
        <v>1</v>
      </c>
      <c r="S191" s="35">
        <f t="shared" si="65"/>
        <v>1</v>
      </c>
      <c r="T191" s="35">
        <f t="shared" si="66"/>
        <v>1.0413926851582251</v>
      </c>
      <c r="U191" s="35">
        <f t="shared" si="67"/>
        <v>0</v>
      </c>
      <c r="V191" s="35">
        <f t="shared" si="68"/>
        <v>0</v>
      </c>
      <c r="W191" s="35">
        <f t="shared" si="69"/>
        <v>0</v>
      </c>
      <c r="X191" s="35">
        <f t="shared" si="70"/>
        <v>0</v>
      </c>
      <c r="Y191" s="35">
        <f t="shared" si="71"/>
        <v>0</v>
      </c>
      <c r="Z191" s="35">
        <f t="shared" si="72"/>
        <v>0</v>
      </c>
      <c r="AA191" s="35">
        <f t="shared" si="73"/>
        <v>0</v>
      </c>
      <c r="AB191" s="35">
        <f t="shared" si="74"/>
        <v>0</v>
      </c>
      <c r="AC191" s="35">
        <f t="shared" si="75"/>
        <v>0</v>
      </c>
      <c r="AD191" s="35">
        <f t="shared" ref="AD191:AD205" si="79">R191*T191</f>
        <v>1.0413926851582251</v>
      </c>
      <c r="AE191" s="12">
        <f t="shared" si="77"/>
        <v>1.0413926851582251</v>
      </c>
      <c r="AF191" s="39">
        <f t="shared" si="78"/>
        <v>9.0909090909090912E-2</v>
      </c>
    </row>
    <row r="192" spans="6:32" x14ac:dyDescent="0.25">
      <c r="G192" s="34" t="s">
        <v>229</v>
      </c>
      <c r="H192" s="10"/>
      <c r="I192" s="10"/>
      <c r="J192" s="10"/>
      <c r="K192" s="10"/>
      <c r="L192" s="10"/>
      <c r="M192" s="10"/>
      <c r="N192" s="10"/>
      <c r="O192" s="10"/>
      <c r="P192" s="10"/>
      <c r="Q192" s="16"/>
      <c r="R192" s="10">
        <v>1</v>
      </c>
      <c r="S192" s="35">
        <f t="shared" si="65"/>
        <v>1</v>
      </c>
      <c r="T192" s="36">
        <f t="shared" si="66"/>
        <v>1.0413926851582251</v>
      </c>
      <c r="U192" s="12">
        <f t="shared" si="67"/>
        <v>0</v>
      </c>
      <c r="V192" s="12">
        <f t="shared" si="68"/>
        <v>0</v>
      </c>
      <c r="W192" s="12">
        <f t="shared" si="69"/>
        <v>0</v>
      </c>
      <c r="X192" s="12">
        <f t="shared" si="70"/>
        <v>0</v>
      </c>
      <c r="Y192" s="12">
        <f t="shared" si="71"/>
        <v>0</v>
      </c>
      <c r="Z192" s="12">
        <f t="shared" si="72"/>
        <v>0</v>
      </c>
      <c r="AA192" s="12">
        <f t="shared" si="73"/>
        <v>0</v>
      </c>
      <c r="AB192" s="12">
        <f t="shared" si="74"/>
        <v>0</v>
      </c>
      <c r="AC192" s="12">
        <f t="shared" si="75"/>
        <v>0</v>
      </c>
      <c r="AD192" s="12">
        <f t="shared" si="79"/>
        <v>1.0413926851582251</v>
      </c>
      <c r="AE192" s="12">
        <f t="shared" si="77"/>
        <v>1.0413926851582251</v>
      </c>
      <c r="AF192">
        <f t="shared" si="78"/>
        <v>9.0909090909090912E-2</v>
      </c>
    </row>
    <row r="193" spans="7:32" x14ac:dyDescent="0.25">
      <c r="G193" s="34" t="s">
        <v>230</v>
      </c>
      <c r="H193" s="10"/>
      <c r="I193" s="10"/>
      <c r="J193" s="10"/>
      <c r="K193" s="10"/>
      <c r="L193" s="10"/>
      <c r="M193" s="10"/>
      <c r="N193" s="10"/>
      <c r="O193" s="10"/>
      <c r="P193" s="10"/>
      <c r="Q193" s="16"/>
      <c r="R193" s="10">
        <v>2</v>
      </c>
      <c r="S193" s="35">
        <f t="shared" si="65"/>
        <v>1</v>
      </c>
      <c r="T193" s="36">
        <f t="shared" si="66"/>
        <v>1.0413926851582251</v>
      </c>
      <c r="U193" s="12">
        <f t="shared" si="67"/>
        <v>0</v>
      </c>
      <c r="V193" s="12">
        <f t="shared" si="68"/>
        <v>0</v>
      </c>
      <c r="W193" s="12">
        <f t="shared" si="69"/>
        <v>0</v>
      </c>
      <c r="X193" s="12">
        <f t="shared" si="70"/>
        <v>0</v>
      </c>
      <c r="Y193" s="12">
        <f t="shared" si="71"/>
        <v>0</v>
      </c>
      <c r="Z193" s="12">
        <f t="shared" si="72"/>
        <v>0</v>
      </c>
      <c r="AA193" s="12">
        <f t="shared" si="73"/>
        <v>0</v>
      </c>
      <c r="AB193" s="12">
        <f t="shared" si="74"/>
        <v>0</v>
      </c>
      <c r="AC193" s="12">
        <f t="shared" si="75"/>
        <v>0</v>
      </c>
      <c r="AD193" s="12">
        <f t="shared" si="79"/>
        <v>2.0827853703164503</v>
      </c>
      <c r="AE193" s="12">
        <f t="shared" si="77"/>
        <v>2.0827853703164503</v>
      </c>
      <c r="AF193">
        <f t="shared" si="78"/>
        <v>9.0909090909090912E-2</v>
      </c>
    </row>
    <row r="194" spans="7:32" x14ac:dyDescent="0.25">
      <c r="G194" s="34" t="s">
        <v>231</v>
      </c>
      <c r="H194" s="10"/>
      <c r="I194" s="10"/>
      <c r="J194" s="10"/>
      <c r="K194" s="10"/>
      <c r="L194" s="10"/>
      <c r="M194" s="10"/>
      <c r="N194" s="10"/>
      <c r="O194" s="10"/>
      <c r="P194" s="10"/>
      <c r="Q194" s="16"/>
      <c r="R194" s="10">
        <v>1</v>
      </c>
      <c r="S194" s="35">
        <f t="shared" si="65"/>
        <v>1</v>
      </c>
      <c r="T194" s="36">
        <f t="shared" si="66"/>
        <v>1.0413926851582251</v>
      </c>
      <c r="U194" s="12">
        <f t="shared" si="67"/>
        <v>0</v>
      </c>
      <c r="V194" s="12">
        <f t="shared" si="68"/>
        <v>0</v>
      </c>
      <c r="W194" s="12">
        <f t="shared" si="69"/>
        <v>0</v>
      </c>
      <c r="X194" s="12">
        <f t="shared" si="70"/>
        <v>0</v>
      </c>
      <c r="Y194" s="12">
        <f t="shared" si="71"/>
        <v>0</v>
      </c>
      <c r="Z194" s="12">
        <f t="shared" si="72"/>
        <v>0</v>
      </c>
      <c r="AA194" s="12">
        <f t="shared" si="73"/>
        <v>0</v>
      </c>
      <c r="AB194" s="12">
        <f t="shared" si="74"/>
        <v>0</v>
      </c>
      <c r="AC194" s="12">
        <f t="shared" si="75"/>
        <v>0</v>
      </c>
      <c r="AD194" s="12">
        <f t="shared" si="79"/>
        <v>1.0413926851582251</v>
      </c>
      <c r="AE194" s="12">
        <f t="shared" si="77"/>
        <v>1.0413926851582251</v>
      </c>
      <c r="AF194">
        <f t="shared" si="78"/>
        <v>9.0909090909090912E-2</v>
      </c>
    </row>
    <row r="195" spans="7:32" x14ac:dyDescent="0.25">
      <c r="G195" s="34" t="s">
        <v>232</v>
      </c>
      <c r="H195" s="10"/>
      <c r="I195" s="10"/>
      <c r="J195" s="10"/>
      <c r="K195" s="10"/>
      <c r="L195" s="10"/>
      <c r="M195" s="10"/>
      <c r="N195" s="10"/>
      <c r="O195" s="10"/>
      <c r="P195" s="10"/>
      <c r="Q195" s="16"/>
      <c r="R195" s="10">
        <v>2</v>
      </c>
      <c r="S195" s="35">
        <f t="shared" si="65"/>
        <v>1</v>
      </c>
      <c r="T195" s="36">
        <f t="shared" si="66"/>
        <v>1.0413926851582251</v>
      </c>
      <c r="U195" s="12">
        <f t="shared" si="67"/>
        <v>0</v>
      </c>
      <c r="V195" s="12">
        <f t="shared" si="68"/>
        <v>0</v>
      </c>
      <c r="W195" s="12">
        <f t="shared" si="69"/>
        <v>0</v>
      </c>
      <c r="X195" s="12">
        <f t="shared" si="70"/>
        <v>0</v>
      </c>
      <c r="Y195" s="12">
        <f t="shared" si="71"/>
        <v>0</v>
      </c>
      <c r="Z195" s="12">
        <f t="shared" si="72"/>
        <v>0</v>
      </c>
      <c r="AA195" s="12">
        <f t="shared" si="73"/>
        <v>0</v>
      </c>
      <c r="AB195" s="12">
        <f t="shared" si="74"/>
        <v>0</v>
      </c>
      <c r="AC195" s="12">
        <f t="shared" si="75"/>
        <v>0</v>
      </c>
      <c r="AD195" s="12">
        <f t="shared" si="79"/>
        <v>2.0827853703164503</v>
      </c>
      <c r="AE195" s="12">
        <f t="shared" si="77"/>
        <v>2.0827853703164503</v>
      </c>
      <c r="AF195">
        <f t="shared" si="78"/>
        <v>9.0909090909090912E-2</v>
      </c>
    </row>
    <row r="196" spans="7:32" x14ac:dyDescent="0.25">
      <c r="G196" s="34" t="s">
        <v>233</v>
      </c>
      <c r="H196" s="10"/>
      <c r="I196" s="10"/>
      <c r="J196" s="10"/>
      <c r="K196" s="10"/>
      <c r="L196" s="10"/>
      <c r="M196" s="10"/>
      <c r="N196" s="10"/>
      <c r="O196" s="10"/>
      <c r="P196" s="10"/>
      <c r="Q196" s="16"/>
      <c r="R196" s="10">
        <v>1</v>
      </c>
      <c r="S196" s="35">
        <f t="shared" si="65"/>
        <v>1</v>
      </c>
      <c r="T196" s="36">
        <f t="shared" si="66"/>
        <v>1.0413926851582251</v>
      </c>
      <c r="U196" s="12">
        <f t="shared" si="67"/>
        <v>0</v>
      </c>
      <c r="V196" s="12">
        <f t="shared" si="68"/>
        <v>0</v>
      </c>
      <c r="W196" s="12">
        <f t="shared" si="69"/>
        <v>0</v>
      </c>
      <c r="X196" s="12">
        <f t="shared" si="70"/>
        <v>0</v>
      </c>
      <c r="Y196" s="12">
        <f t="shared" si="71"/>
        <v>0</v>
      </c>
      <c r="Z196" s="12">
        <f t="shared" si="72"/>
        <v>0</v>
      </c>
      <c r="AA196" s="12">
        <f t="shared" si="73"/>
        <v>0</v>
      </c>
      <c r="AB196" s="12">
        <f t="shared" si="74"/>
        <v>0</v>
      </c>
      <c r="AC196" s="12">
        <f t="shared" si="75"/>
        <v>0</v>
      </c>
      <c r="AD196" s="12">
        <f t="shared" si="79"/>
        <v>1.0413926851582251</v>
      </c>
      <c r="AE196" s="12">
        <f t="shared" si="77"/>
        <v>1.0413926851582251</v>
      </c>
      <c r="AF196">
        <f t="shared" si="78"/>
        <v>9.0909090909090912E-2</v>
      </c>
    </row>
    <row r="197" spans="7:32" x14ac:dyDescent="0.25">
      <c r="G197" s="34" t="s">
        <v>234</v>
      </c>
      <c r="H197" s="10"/>
      <c r="I197" s="10"/>
      <c r="J197" s="10"/>
      <c r="K197" s="10"/>
      <c r="L197" s="10"/>
      <c r="M197" s="10"/>
      <c r="N197" s="10"/>
      <c r="O197" s="10"/>
      <c r="P197" s="10"/>
      <c r="Q197" s="16"/>
      <c r="R197" s="10">
        <v>1</v>
      </c>
      <c r="S197" s="35">
        <f t="shared" si="65"/>
        <v>1</v>
      </c>
      <c r="T197" s="36">
        <f t="shared" si="66"/>
        <v>1.0413926851582251</v>
      </c>
      <c r="U197" s="12">
        <f t="shared" si="67"/>
        <v>0</v>
      </c>
      <c r="V197" s="12">
        <f t="shared" si="68"/>
        <v>0</v>
      </c>
      <c r="W197" s="12">
        <f t="shared" si="69"/>
        <v>0</v>
      </c>
      <c r="X197" s="12">
        <f t="shared" si="70"/>
        <v>0</v>
      </c>
      <c r="Y197" s="12">
        <f t="shared" si="71"/>
        <v>0</v>
      </c>
      <c r="Z197" s="12">
        <f t="shared" si="72"/>
        <v>0</v>
      </c>
      <c r="AA197" s="12">
        <f t="shared" si="73"/>
        <v>0</v>
      </c>
      <c r="AB197" s="12">
        <f t="shared" si="74"/>
        <v>0</v>
      </c>
      <c r="AC197" s="12">
        <f t="shared" si="75"/>
        <v>0</v>
      </c>
      <c r="AD197" s="12">
        <f t="shared" si="79"/>
        <v>1.0413926851582251</v>
      </c>
      <c r="AE197" s="12">
        <f t="shared" si="77"/>
        <v>1.0413926851582251</v>
      </c>
      <c r="AF197">
        <f t="shared" si="78"/>
        <v>9.0909090909090912E-2</v>
      </c>
    </row>
    <row r="198" spans="7:32" x14ac:dyDescent="0.25">
      <c r="G198" s="34" t="s">
        <v>235</v>
      </c>
      <c r="H198" s="10"/>
      <c r="I198" s="10"/>
      <c r="J198" s="10"/>
      <c r="K198" s="10"/>
      <c r="L198" s="10"/>
      <c r="M198" s="10"/>
      <c r="N198" s="10"/>
      <c r="O198" s="10"/>
      <c r="P198" s="10"/>
      <c r="Q198" s="16"/>
      <c r="R198" s="10">
        <v>1</v>
      </c>
      <c r="S198" s="35">
        <f t="shared" si="65"/>
        <v>1</v>
      </c>
      <c r="T198" s="36">
        <f t="shared" si="66"/>
        <v>1.0413926851582251</v>
      </c>
      <c r="U198" s="12">
        <f t="shared" si="67"/>
        <v>0</v>
      </c>
      <c r="V198" s="12">
        <f t="shared" si="68"/>
        <v>0</v>
      </c>
      <c r="W198" s="12">
        <f t="shared" si="69"/>
        <v>0</v>
      </c>
      <c r="X198" s="12">
        <f t="shared" si="70"/>
        <v>0</v>
      </c>
      <c r="Y198" s="12">
        <f t="shared" si="71"/>
        <v>0</v>
      </c>
      <c r="Z198" s="12">
        <f t="shared" si="72"/>
        <v>0</v>
      </c>
      <c r="AA198" s="12">
        <f t="shared" si="73"/>
        <v>0</v>
      </c>
      <c r="AB198" s="12">
        <f t="shared" si="74"/>
        <v>0</v>
      </c>
      <c r="AC198" s="12">
        <f t="shared" si="75"/>
        <v>0</v>
      </c>
      <c r="AD198" s="12">
        <f t="shared" si="79"/>
        <v>1.0413926851582251</v>
      </c>
      <c r="AE198" s="12">
        <f t="shared" si="77"/>
        <v>1.0413926851582251</v>
      </c>
      <c r="AF198">
        <f t="shared" si="78"/>
        <v>9.0909090909090912E-2</v>
      </c>
    </row>
    <row r="199" spans="7:32" x14ac:dyDescent="0.25">
      <c r="G199" s="34" t="s">
        <v>236</v>
      </c>
      <c r="H199" s="10"/>
      <c r="I199" s="10"/>
      <c r="J199" s="10"/>
      <c r="K199" s="10"/>
      <c r="L199" s="10"/>
      <c r="M199" s="10"/>
      <c r="N199" s="10"/>
      <c r="O199" s="10"/>
      <c r="P199" s="10"/>
      <c r="Q199" s="16"/>
      <c r="R199" s="10">
        <v>1</v>
      </c>
      <c r="S199" s="35">
        <f t="shared" si="65"/>
        <v>1</v>
      </c>
      <c r="T199" s="36">
        <f t="shared" si="66"/>
        <v>1.0413926851582251</v>
      </c>
      <c r="U199" s="12">
        <f t="shared" si="67"/>
        <v>0</v>
      </c>
      <c r="V199" s="12">
        <f t="shared" si="68"/>
        <v>0</v>
      </c>
      <c r="W199" s="12">
        <f t="shared" si="69"/>
        <v>0</v>
      </c>
      <c r="X199" s="12">
        <f t="shared" si="70"/>
        <v>0</v>
      </c>
      <c r="Y199" s="12">
        <f t="shared" si="71"/>
        <v>0</v>
      </c>
      <c r="Z199" s="12">
        <f t="shared" si="72"/>
        <v>0</v>
      </c>
      <c r="AA199" s="12">
        <f t="shared" si="73"/>
        <v>0</v>
      </c>
      <c r="AB199" s="12">
        <f t="shared" si="74"/>
        <v>0</v>
      </c>
      <c r="AC199" s="12">
        <f t="shared" si="75"/>
        <v>0</v>
      </c>
      <c r="AD199" s="12">
        <f t="shared" si="79"/>
        <v>1.0413926851582251</v>
      </c>
      <c r="AE199" s="12">
        <f t="shared" si="77"/>
        <v>1.0413926851582251</v>
      </c>
      <c r="AF199">
        <f t="shared" si="78"/>
        <v>9.0909090909090912E-2</v>
      </c>
    </row>
    <row r="200" spans="7:32" x14ac:dyDescent="0.25">
      <c r="G200" s="34" t="s">
        <v>237</v>
      </c>
      <c r="H200" s="10"/>
      <c r="I200" s="10"/>
      <c r="J200" s="10"/>
      <c r="K200" s="10"/>
      <c r="L200" s="10"/>
      <c r="M200" s="10"/>
      <c r="N200" s="10"/>
      <c r="O200" s="10"/>
      <c r="P200" s="10"/>
      <c r="Q200" s="16"/>
      <c r="R200" s="10">
        <v>1</v>
      </c>
      <c r="S200" s="35">
        <f t="shared" si="65"/>
        <v>1</v>
      </c>
      <c r="T200" s="36">
        <f t="shared" si="66"/>
        <v>1.0413926851582251</v>
      </c>
      <c r="U200" s="12">
        <f t="shared" si="67"/>
        <v>0</v>
      </c>
      <c r="V200" s="12">
        <f t="shared" si="68"/>
        <v>0</v>
      </c>
      <c r="W200" s="12">
        <f t="shared" si="69"/>
        <v>0</v>
      </c>
      <c r="X200" s="12">
        <f t="shared" si="70"/>
        <v>0</v>
      </c>
      <c r="Y200" s="12">
        <f t="shared" si="71"/>
        <v>0</v>
      </c>
      <c r="Z200" s="12">
        <f t="shared" si="72"/>
        <v>0</v>
      </c>
      <c r="AA200" s="12">
        <f t="shared" si="73"/>
        <v>0</v>
      </c>
      <c r="AB200" s="12">
        <f t="shared" si="74"/>
        <v>0</v>
      </c>
      <c r="AC200" s="12">
        <f t="shared" si="75"/>
        <v>0</v>
      </c>
      <c r="AD200" s="12">
        <f t="shared" si="79"/>
        <v>1.0413926851582251</v>
      </c>
      <c r="AE200" s="12">
        <f t="shared" si="77"/>
        <v>1.0413926851582251</v>
      </c>
      <c r="AF200">
        <f t="shared" si="78"/>
        <v>9.0909090909090912E-2</v>
      </c>
    </row>
    <row r="201" spans="7:32" x14ac:dyDescent="0.25">
      <c r="G201" s="34" t="s">
        <v>238</v>
      </c>
      <c r="H201" s="10"/>
      <c r="I201" s="10"/>
      <c r="J201" s="10"/>
      <c r="K201" s="10"/>
      <c r="L201" s="10"/>
      <c r="M201" s="10"/>
      <c r="N201" s="10"/>
      <c r="O201" s="10"/>
      <c r="P201" s="10"/>
      <c r="Q201" s="16"/>
      <c r="R201" s="10">
        <v>1</v>
      </c>
      <c r="S201" s="35">
        <f t="shared" ref="S201:S205" si="80">COUNTA(H201:R201)</f>
        <v>1</v>
      </c>
      <c r="T201" s="36">
        <f t="shared" ref="T201:T205" si="81">LOG(11/S201)</f>
        <v>1.0413926851582251</v>
      </c>
      <c r="U201" s="12">
        <f t="shared" ref="U201:U205" si="82">H201*T201</f>
        <v>0</v>
      </c>
      <c r="V201" s="12">
        <f t="shared" ref="V201:V205" si="83">I201*T201</f>
        <v>0</v>
      </c>
      <c r="W201" s="12">
        <f t="shared" ref="W201:W205" si="84">J201*T201</f>
        <v>0</v>
      </c>
      <c r="X201" s="12">
        <f t="shared" ref="X201:X205" si="85">K201*T201</f>
        <v>0</v>
      </c>
      <c r="Y201" s="12">
        <f t="shared" ref="Y201:Y205" si="86">L201*T201</f>
        <v>0</v>
      </c>
      <c r="Z201" s="12">
        <f t="shared" ref="Z201:Z205" si="87">M201*T201</f>
        <v>0</v>
      </c>
      <c r="AA201" s="12">
        <f t="shared" ref="AA201:AA205" si="88">N201*T201</f>
        <v>0</v>
      </c>
      <c r="AB201" s="12">
        <f t="shared" ref="AB201:AB205" si="89">O201*T201</f>
        <v>0</v>
      </c>
      <c r="AC201" s="12">
        <f t="shared" ref="AC201:AC205" si="90">P201*T201</f>
        <v>0</v>
      </c>
      <c r="AD201" s="12">
        <f t="shared" si="79"/>
        <v>1.0413926851582251</v>
      </c>
      <c r="AE201" s="12">
        <f t="shared" ref="AE201:AE205" si="91">R201*T201</f>
        <v>1.0413926851582251</v>
      </c>
      <c r="AF201">
        <f t="shared" ref="AF201:AF205" si="92">S201/11</f>
        <v>9.0909090909090912E-2</v>
      </c>
    </row>
    <row r="202" spans="7:32" x14ac:dyDescent="0.25">
      <c r="G202" s="34" t="s">
        <v>239</v>
      </c>
      <c r="H202" s="10"/>
      <c r="I202" s="10"/>
      <c r="J202" s="10"/>
      <c r="K202" s="10"/>
      <c r="L202" s="10"/>
      <c r="M202" s="10"/>
      <c r="N202" s="10"/>
      <c r="O202" s="10"/>
      <c r="P202" s="10"/>
      <c r="Q202" s="16"/>
      <c r="R202" s="10">
        <v>1</v>
      </c>
      <c r="S202" s="35">
        <f t="shared" si="80"/>
        <v>1</v>
      </c>
      <c r="T202" s="36">
        <f t="shared" si="81"/>
        <v>1.0413926851582251</v>
      </c>
      <c r="U202" s="12">
        <f t="shared" si="82"/>
        <v>0</v>
      </c>
      <c r="V202" s="12">
        <f t="shared" si="83"/>
        <v>0</v>
      </c>
      <c r="W202" s="12">
        <f t="shared" si="84"/>
        <v>0</v>
      </c>
      <c r="X202" s="12">
        <f t="shared" si="85"/>
        <v>0</v>
      </c>
      <c r="Y202" s="12">
        <f t="shared" si="86"/>
        <v>0</v>
      </c>
      <c r="Z202" s="12">
        <f t="shared" si="87"/>
        <v>0</v>
      </c>
      <c r="AA202" s="12">
        <f t="shared" si="88"/>
        <v>0</v>
      </c>
      <c r="AB202" s="12">
        <f t="shared" si="89"/>
        <v>0</v>
      </c>
      <c r="AC202" s="12">
        <f t="shared" si="90"/>
        <v>0</v>
      </c>
      <c r="AD202" s="12">
        <f t="shared" si="79"/>
        <v>1.0413926851582251</v>
      </c>
      <c r="AE202" s="12">
        <f t="shared" si="91"/>
        <v>1.0413926851582251</v>
      </c>
      <c r="AF202">
        <f t="shared" si="92"/>
        <v>9.0909090909090912E-2</v>
      </c>
    </row>
    <row r="203" spans="7:32" x14ac:dyDescent="0.25">
      <c r="G203" s="34" t="s">
        <v>240</v>
      </c>
      <c r="H203" s="10"/>
      <c r="I203" s="10"/>
      <c r="J203" s="10"/>
      <c r="K203" s="10"/>
      <c r="L203" s="10"/>
      <c r="M203" s="10"/>
      <c r="N203" s="10"/>
      <c r="O203" s="10"/>
      <c r="P203" s="10"/>
      <c r="Q203" s="16"/>
      <c r="R203" s="10">
        <v>1</v>
      </c>
      <c r="S203" s="35">
        <f t="shared" si="80"/>
        <v>1</v>
      </c>
      <c r="T203" s="36">
        <f t="shared" si="81"/>
        <v>1.0413926851582251</v>
      </c>
      <c r="U203" s="12">
        <f t="shared" si="82"/>
        <v>0</v>
      </c>
      <c r="V203" s="12">
        <f t="shared" si="83"/>
        <v>0</v>
      </c>
      <c r="W203" s="12">
        <f t="shared" si="84"/>
        <v>0</v>
      </c>
      <c r="X203" s="12">
        <f t="shared" si="85"/>
        <v>0</v>
      </c>
      <c r="Y203" s="12">
        <f t="shared" si="86"/>
        <v>0</v>
      </c>
      <c r="Z203" s="12">
        <f t="shared" si="87"/>
        <v>0</v>
      </c>
      <c r="AA203" s="12">
        <f t="shared" si="88"/>
        <v>0</v>
      </c>
      <c r="AB203" s="12">
        <f t="shared" si="89"/>
        <v>0</v>
      </c>
      <c r="AC203" s="12">
        <f t="shared" si="90"/>
        <v>0</v>
      </c>
      <c r="AD203" s="12">
        <f t="shared" si="79"/>
        <v>1.0413926851582251</v>
      </c>
      <c r="AE203" s="12">
        <f t="shared" si="91"/>
        <v>1.0413926851582251</v>
      </c>
      <c r="AF203">
        <f t="shared" si="92"/>
        <v>9.0909090909090912E-2</v>
      </c>
    </row>
    <row r="204" spans="7:32" x14ac:dyDescent="0.25">
      <c r="G204" s="34" t="s">
        <v>241</v>
      </c>
      <c r="H204" s="10"/>
      <c r="I204" s="10"/>
      <c r="J204" s="10"/>
      <c r="K204" s="10"/>
      <c r="L204" s="10"/>
      <c r="M204" s="10"/>
      <c r="N204" s="10"/>
      <c r="O204" s="10"/>
      <c r="P204" s="10"/>
      <c r="Q204" s="16"/>
      <c r="R204" s="10">
        <v>1</v>
      </c>
      <c r="S204" s="35">
        <f t="shared" si="80"/>
        <v>1</v>
      </c>
      <c r="T204" s="36">
        <f t="shared" si="81"/>
        <v>1.0413926851582251</v>
      </c>
      <c r="U204" s="12">
        <f t="shared" si="82"/>
        <v>0</v>
      </c>
      <c r="V204" s="12">
        <f t="shared" si="83"/>
        <v>0</v>
      </c>
      <c r="W204" s="12">
        <f t="shared" si="84"/>
        <v>0</v>
      </c>
      <c r="X204" s="12">
        <f t="shared" si="85"/>
        <v>0</v>
      </c>
      <c r="Y204" s="12">
        <f t="shared" si="86"/>
        <v>0</v>
      </c>
      <c r="Z204" s="12">
        <f t="shared" si="87"/>
        <v>0</v>
      </c>
      <c r="AA204" s="12">
        <f t="shared" si="88"/>
        <v>0</v>
      </c>
      <c r="AB204" s="12">
        <f t="shared" si="89"/>
        <v>0</v>
      </c>
      <c r="AC204" s="12">
        <f t="shared" si="90"/>
        <v>0</v>
      </c>
      <c r="AD204" s="12">
        <f t="shared" si="79"/>
        <v>1.0413926851582251</v>
      </c>
      <c r="AE204" s="12">
        <f t="shared" si="91"/>
        <v>1.0413926851582251</v>
      </c>
      <c r="AF204">
        <f t="shared" si="92"/>
        <v>9.0909090909090912E-2</v>
      </c>
    </row>
    <row r="205" spans="7:32" x14ac:dyDescent="0.25">
      <c r="G205" s="40" t="s">
        <v>242</v>
      </c>
      <c r="H205" s="41"/>
      <c r="I205" s="41"/>
      <c r="J205" s="41"/>
      <c r="K205" s="41"/>
      <c r="L205" s="41"/>
      <c r="M205" s="41"/>
      <c r="N205" s="41"/>
      <c r="O205" s="41"/>
      <c r="P205" s="10"/>
      <c r="Q205" s="16"/>
      <c r="R205" s="41">
        <v>1</v>
      </c>
      <c r="S205" s="35">
        <f t="shared" si="80"/>
        <v>1</v>
      </c>
      <c r="T205" s="42">
        <f t="shared" si="81"/>
        <v>1.0413926851582251</v>
      </c>
      <c r="U205" s="43">
        <f t="shared" si="82"/>
        <v>0</v>
      </c>
      <c r="V205" s="43">
        <f t="shared" si="83"/>
        <v>0</v>
      </c>
      <c r="W205" s="43">
        <f t="shared" si="84"/>
        <v>0</v>
      </c>
      <c r="X205" s="43">
        <f t="shared" si="85"/>
        <v>0</v>
      </c>
      <c r="Y205" s="43">
        <f t="shared" si="86"/>
        <v>0</v>
      </c>
      <c r="Z205" s="43">
        <f t="shared" si="87"/>
        <v>0</v>
      </c>
      <c r="AA205" s="43">
        <f t="shared" si="88"/>
        <v>0</v>
      </c>
      <c r="AB205" s="43">
        <f t="shared" si="89"/>
        <v>0</v>
      </c>
      <c r="AC205" s="43">
        <f t="shared" si="90"/>
        <v>0</v>
      </c>
      <c r="AD205" s="43">
        <f t="shared" si="79"/>
        <v>1.0413926851582251</v>
      </c>
      <c r="AE205" s="12">
        <f t="shared" si="91"/>
        <v>1.0413926851582251</v>
      </c>
      <c r="AF205">
        <f t="shared" si="92"/>
        <v>9.0909090909090912E-2</v>
      </c>
    </row>
    <row r="206" spans="7:32" x14ac:dyDescent="0.25">
      <c r="G206" s="46" t="s">
        <v>247</v>
      </c>
      <c r="H206" s="47">
        <f>SUM(H8:H205)</f>
        <v>25</v>
      </c>
      <c r="I206" s="47">
        <f>SUM(I8:I205)</f>
        <v>27</v>
      </c>
      <c r="J206" s="47">
        <f>SUM(J8:J205)</f>
        <v>25</v>
      </c>
      <c r="K206" s="47">
        <f>SUM(K8:K205)</f>
        <v>23</v>
      </c>
      <c r="L206" s="47">
        <f>SUM(L8:L205)</f>
        <v>18</v>
      </c>
      <c r="M206" s="47">
        <f t="shared" ref="M206:Q206" si="93">SUM(M8:M205)</f>
        <v>15</v>
      </c>
      <c r="N206" s="47">
        <f t="shared" si="93"/>
        <v>18</v>
      </c>
      <c r="O206" s="47">
        <f t="shared" si="93"/>
        <v>25</v>
      </c>
      <c r="P206" s="47">
        <f t="shared" si="93"/>
        <v>25</v>
      </c>
      <c r="Q206" s="47">
        <f t="shared" si="93"/>
        <v>15</v>
      </c>
      <c r="R206" s="47">
        <f>SUM(R8:R205)</f>
        <v>19</v>
      </c>
      <c r="S206" s="47"/>
      <c r="T206" s="16"/>
      <c r="U206" s="16"/>
      <c r="V206" s="16"/>
      <c r="W206" s="16"/>
      <c r="X206" s="16"/>
      <c r="Y206" s="16"/>
      <c r="Z206" s="16"/>
      <c r="AA206" s="16"/>
      <c r="AB206" s="16"/>
      <c r="AC206" s="16"/>
      <c r="AD206" s="16"/>
      <c r="AE206" s="16"/>
      <c r="AF206" s="16"/>
    </row>
    <row r="207" spans="7:32" x14ac:dyDescent="0.25">
      <c r="G207" s="115" t="s">
        <v>245</v>
      </c>
      <c r="H207" s="115"/>
      <c r="I207" s="115"/>
      <c r="J207" s="115"/>
      <c r="K207" s="115"/>
      <c r="L207" s="115"/>
      <c r="M207" s="115"/>
      <c r="N207" s="115"/>
      <c r="O207" s="115"/>
      <c r="P207" s="115"/>
      <c r="Q207" s="115"/>
      <c r="R207" s="115"/>
      <c r="S207" s="115"/>
      <c r="T207" s="115"/>
      <c r="U207" s="44">
        <f t="shared" ref="U207:AE207" si="94">AVERAGE(U8:U205)</f>
        <v>0.12299785803828304</v>
      </c>
      <c r="V207" s="45">
        <f t="shared" si="94"/>
        <v>0.13896738640375816</v>
      </c>
      <c r="W207" s="45">
        <f t="shared" si="94"/>
        <v>0.12844826837185691</v>
      </c>
      <c r="X207" s="45">
        <f t="shared" si="94"/>
        <v>0.11184773628613784</v>
      </c>
      <c r="Y207" s="45">
        <f t="shared" si="94"/>
        <v>9.0111001746748021E-2</v>
      </c>
      <c r="Z207" s="45">
        <f t="shared" si="94"/>
        <v>7.2811971185441679E-2</v>
      </c>
      <c r="AA207" s="45">
        <f t="shared" si="94"/>
        <v>8.161988438626526E-2</v>
      </c>
      <c r="AB207" s="45">
        <f t="shared" si="94"/>
        <v>0.11995715101137415</v>
      </c>
      <c r="AC207" s="45">
        <f t="shared" si="94"/>
        <v>0.12844826837185691</v>
      </c>
      <c r="AD207" s="45">
        <f t="shared" si="94"/>
        <v>0.16526518148351133</v>
      </c>
      <c r="AE207" s="45">
        <f t="shared" si="94"/>
        <v>9.6890914276153109E-2</v>
      </c>
    </row>
  </sheetData>
  <mergeCells count="12">
    <mergeCell ref="G207:T207"/>
    <mergeCell ref="C2:C6"/>
    <mergeCell ref="BB6:BF6"/>
    <mergeCell ref="G6:G7"/>
    <mergeCell ref="H6:R6"/>
    <mergeCell ref="AW5:AX5"/>
    <mergeCell ref="AW4:AX4"/>
    <mergeCell ref="AW3:AX3"/>
    <mergeCell ref="U6:AE6"/>
    <mergeCell ref="S6:S7"/>
    <mergeCell ref="AW6:BA6"/>
    <mergeCell ref="AF6:AF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opLeftCell="A14" workbookViewId="0">
      <selection activeCell="G26" sqref="G26"/>
    </sheetView>
  </sheetViews>
  <sheetFormatPr defaultRowHeight="15" x14ac:dyDescent="0.25"/>
  <cols>
    <col min="2" max="2" width="14.42578125" customWidth="1"/>
    <col min="4" max="4" width="11.28515625" customWidth="1"/>
  </cols>
  <sheetData>
    <row r="1" spans="1:9" x14ac:dyDescent="0.25">
      <c r="A1" s="52" t="s">
        <v>248</v>
      </c>
    </row>
    <row r="2" spans="1:9" ht="15.75" x14ac:dyDescent="0.25">
      <c r="B2" s="50"/>
    </row>
    <row r="3" spans="1:9" ht="15.75" x14ac:dyDescent="0.25">
      <c r="A3" s="53" t="s">
        <v>260</v>
      </c>
      <c r="B3" s="7"/>
    </row>
    <row r="4" spans="1:9" ht="15.75" x14ac:dyDescent="0.25">
      <c r="A4" t="s">
        <v>275</v>
      </c>
      <c r="B4" s="7"/>
    </row>
    <row r="5" spans="1:9" ht="15.75" x14ac:dyDescent="0.25">
      <c r="A5" t="s">
        <v>278</v>
      </c>
      <c r="B5" s="7"/>
    </row>
    <row r="6" spans="1:9" x14ac:dyDescent="0.25">
      <c r="A6" t="s">
        <v>261</v>
      </c>
      <c r="B6" s="51"/>
    </row>
    <row r="7" spans="1:9" ht="15.75" x14ac:dyDescent="0.25">
      <c r="A7" t="s">
        <v>262</v>
      </c>
      <c r="B7" s="7"/>
    </row>
    <row r="8" spans="1:9" x14ac:dyDescent="0.25">
      <c r="A8" t="s">
        <v>303</v>
      </c>
      <c r="B8" s="51"/>
    </row>
    <row r="9" spans="1:9" ht="15.75" x14ac:dyDescent="0.25">
      <c r="A9" t="s">
        <v>263</v>
      </c>
      <c r="B9" s="7"/>
    </row>
    <row r="10" spans="1:9" ht="15.75" x14ac:dyDescent="0.25">
      <c r="A10" t="s">
        <v>264</v>
      </c>
      <c r="B10" s="7"/>
    </row>
    <row r="11" spans="1:9" ht="15.75" x14ac:dyDescent="0.25">
      <c r="A11" t="s">
        <v>271</v>
      </c>
      <c r="B11" s="7"/>
    </row>
    <row r="12" spans="1:9" ht="15.75" customHeight="1" x14ac:dyDescent="0.25">
      <c r="A12" s="54" t="s">
        <v>335</v>
      </c>
      <c r="B12" s="54"/>
      <c r="C12" s="54"/>
      <c r="D12" s="54"/>
      <c r="E12" s="54"/>
      <c r="F12" s="54"/>
      <c r="G12" s="54"/>
      <c r="H12" s="54"/>
      <c r="I12" s="54"/>
    </row>
    <row r="13" spans="1:9" ht="15.75" x14ac:dyDescent="0.25">
      <c r="A13" s="54" t="s">
        <v>336</v>
      </c>
      <c r="B13" s="7"/>
    </row>
    <row r="15" spans="1:9" ht="15" customHeight="1" x14ac:dyDescent="0.25">
      <c r="C15" s="52"/>
      <c r="E15" s="52"/>
      <c r="F15" s="52"/>
      <c r="G15" s="52"/>
      <c r="H15" s="52"/>
    </row>
    <row r="16" spans="1:9" ht="16.5" customHeight="1" x14ac:dyDescent="0.25"/>
    <row r="17" spans="2:5" ht="14.25" customHeight="1" x14ac:dyDescent="0.25"/>
    <row r="18" spans="2:5" ht="31.5" customHeight="1" x14ac:dyDescent="0.25">
      <c r="B18" s="56" t="s">
        <v>4</v>
      </c>
      <c r="C18" s="57" t="s">
        <v>5</v>
      </c>
      <c r="D18" s="60" t="s">
        <v>339</v>
      </c>
    </row>
    <row r="19" spans="2:5" x14ac:dyDescent="0.25">
      <c r="B19" t="s">
        <v>268</v>
      </c>
      <c r="C19" s="49">
        <v>10</v>
      </c>
      <c r="D19">
        <f>(C19+1)/(C121+C121)</f>
        <v>3.0898876404494381E-2</v>
      </c>
    </row>
    <row r="20" spans="2:5" ht="15.75" x14ac:dyDescent="0.25">
      <c r="B20" s="53" t="s">
        <v>249</v>
      </c>
      <c r="C20" s="49">
        <v>10</v>
      </c>
      <c r="D20">
        <f>(C20+1)/(C121+C121)</f>
        <v>3.0898876404494381E-2</v>
      </c>
    </row>
    <row r="21" spans="2:5" ht="15.75" x14ac:dyDescent="0.25">
      <c r="B21" s="53" t="s">
        <v>78</v>
      </c>
      <c r="C21" s="49">
        <v>1</v>
      </c>
      <c r="D21">
        <f>(C21+1)/(C121+C121)</f>
        <v>5.6179775280898875E-3</v>
      </c>
    </row>
    <row r="22" spans="2:5" ht="15.75" x14ac:dyDescent="0.25">
      <c r="B22" s="53" t="s">
        <v>250</v>
      </c>
      <c r="C22" s="49">
        <v>1</v>
      </c>
      <c r="D22">
        <f>(C22+1)/(C121+C121)</f>
        <v>5.6179775280898875E-3</v>
      </c>
    </row>
    <row r="23" spans="2:5" ht="15.75" x14ac:dyDescent="0.25">
      <c r="B23" s="53" t="s">
        <v>251</v>
      </c>
      <c r="C23" s="49">
        <v>4</v>
      </c>
      <c r="D23">
        <f>(C23+1)/(C121+C121)</f>
        <v>1.4044943820224719E-2</v>
      </c>
    </row>
    <row r="24" spans="2:5" ht="15.75" x14ac:dyDescent="0.25">
      <c r="B24" s="53" t="s">
        <v>34</v>
      </c>
      <c r="C24" s="49">
        <v>8</v>
      </c>
      <c r="D24">
        <f>(C24+1)/(C121+C121)</f>
        <v>2.5280898876404494E-2</v>
      </c>
      <c r="E24" s="53"/>
    </row>
    <row r="25" spans="2:5" ht="15.75" x14ac:dyDescent="0.25">
      <c r="B25" s="53" t="s">
        <v>238</v>
      </c>
      <c r="C25" s="49">
        <v>7</v>
      </c>
      <c r="D25">
        <f>(C25+1)/(C121+C121)</f>
        <v>2.247191011235955E-2</v>
      </c>
    </row>
    <row r="26" spans="2:5" ht="15.75" x14ac:dyDescent="0.25">
      <c r="B26" s="53" t="s">
        <v>252</v>
      </c>
      <c r="C26" s="49">
        <v>1</v>
      </c>
      <c r="D26">
        <f>(C26+1)/(C121+C121)</f>
        <v>5.6179775280898875E-3</v>
      </c>
    </row>
    <row r="27" spans="2:5" ht="15.75" x14ac:dyDescent="0.25">
      <c r="B27" s="53" t="s">
        <v>253</v>
      </c>
      <c r="C27" s="49">
        <v>1</v>
      </c>
      <c r="D27">
        <f>(C27+1)/(C121+C121)</f>
        <v>5.6179775280898875E-3</v>
      </c>
    </row>
    <row r="28" spans="2:5" ht="15.75" x14ac:dyDescent="0.25">
      <c r="B28" s="53" t="s">
        <v>254</v>
      </c>
      <c r="C28" s="49">
        <v>1</v>
      </c>
      <c r="D28">
        <f>(C28+1)/(C121+C121)</f>
        <v>5.6179775280898875E-3</v>
      </c>
    </row>
    <row r="29" spans="2:5" ht="15.75" x14ac:dyDescent="0.25">
      <c r="B29" s="53" t="s">
        <v>255</v>
      </c>
      <c r="C29" s="49">
        <v>5</v>
      </c>
      <c r="D29">
        <f>(C29+1)/(C121+C121)</f>
        <v>1.6853932584269662E-2</v>
      </c>
    </row>
    <row r="30" spans="2:5" ht="15.75" x14ac:dyDescent="0.25">
      <c r="B30" s="53" t="s">
        <v>256</v>
      </c>
      <c r="C30" s="49">
        <v>1</v>
      </c>
      <c r="D30">
        <f>(C30+1)/(C121+C121)</f>
        <v>5.6179775280898875E-3</v>
      </c>
    </row>
    <row r="31" spans="2:5" ht="15.75" x14ac:dyDescent="0.25">
      <c r="B31" s="53" t="s">
        <v>239</v>
      </c>
      <c r="C31" s="49">
        <v>1</v>
      </c>
      <c r="D31">
        <f>(C31+1)/(C121+C121)</f>
        <v>5.6179775280898875E-3</v>
      </c>
    </row>
    <row r="32" spans="2:5" ht="15.75" x14ac:dyDescent="0.25">
      <c r="B32" s="53" t="s">
        <v>60</v>
      </c>
      <c r="C32" s="49">
        <v>1</v>
      </c>
      <c r="D32">
        <f>(C32+1)/(C121+C121)</f>
        <v>5.6179775280898875E-3</v>
      </c>
    </row>
    <row r="33" spans="2:4" ht="15.75" x14ac:dyDescent="0.25">
      <c r="B33" s="53" t="s">
        <v>257</v>
      </c>
      <c r="C33" s="49">
        <v>1</v>
      </c>
      <c r="D33">
        <f>(C33+1)/(C121+C121)</f>
        <v>5.6179775280898875E-3</v>
      </c>
    </row>
    <row r="34" spans="2:4" ht="15.75" x14ac:dyDescent="0.25">
      <c r="B34" s="53" t="s">
        <v>258</v>
      </c>
      <c r="C34" s="49">
        <v>1</v>
      </c>
      <c r="D34">
        <f>(C34+1)/(C121+C121)</f>
        <v>5.6179775280898875E-3</v>
      </c>
    </row>
    <row r="35" spans="2:4" ht="15.75" x14ac:dyDescent="0.25">
      <c r="B35" s="53" t="s">
        <v>259</v>
      </c>
      <c r="C35" s="49">
        <v>1</v>
      </c>
      <c r="D35">
        <f>(C35+1)/(C121+C121)</f>
        <v>5.6179775280898875E-3</v>
      </c>
    </row>
    <row r="36" spans="2:4" x14ac:dyDescent="0.25">
      <c r="B36" t="s">
        <v>265</v>
      </c>
      <c r="C36" s="49">
        <v>2</v>
      </c>
      <c r="D36">
        <f>(C36+1)/(C121+C121)</f>
        <v>8.4269662921348312E-3</v>
      </c>
    </row>
    <row r="37" spans="2:4" x14ac:dyDescent="0.25">
      <c r="B37" t="s">
        <v>249</v>
      </c>
      <c r="C37" s="49">
        <v>2</v>
      </c>
      <c r="D37">
        <f>(C37+1)/(C121+C121)</f>
        <v>8.4269662921348312E-3</v>
      </c>
    </row>
    <row r="38" spans="2:4" x14ac:dyDescent="0.25">
      <c r="B38" t="s">
        <v>153</v>
      </c>
      <c r="C38" s="49">
        <v>2</v>
      </c>
      <c r="D38">
        <f>(C38+1)/(C121+C121)</f>
        <v>8.4269662921348312E-3</v>
      </c>
    </row>
    <row r="39" spans="2:4" x14ac:dyDescent="0.25">
      <c r="B39" t="s">
        <v>266</v>
      </c>
      <c r="C39" s="49">
        <v>1</v>
      </c>
      <c r="D39">
        <f>(C39+1)/(C121+C121)</f>
        <v>5.6179775280898875E-3</v>
      </c>
    </row>
    <row r="40" spans="2:4" x14ac:dyDescent="0.25">
      <c r="B40" t="s">
        <v>267</v>
      </c>
      <c r="C40" s="49">
        <v>1</v>
      </c>
      <c r="D40">
        <f>(C40+1)/(C121+C121)</f>
        <v>5.6179775280898875E-3</v>
      </c>
    </row>
    <row r="41" spans="2:4" x14ac:dyDescent="0.25">
      <c r="B41" t="s">
        <v>269</v>
      </c>
      <c r="C41" s="49">
        <v>3</v>
      </c>
      <c r="D41">
        <f>(C41+1)/(C121+C121)</f>
        <v>1.1235955056179775E-2</v>
      </c>
    </row>
    <row r="42" spans="2:4" x14ac:dyDescent="0.25">
      <c r="B42" t="s">
        <v>270</v>
      </c>
      <c r="C42" s="49">
        <v>2</v>
      </c>
      <c r="D42">
        <f>(C42+1)/(C121+C121)</f>
        <v>8.4269662921348312E-3</v>
      </c>
    </row>
    <row r="43" spans="2:4" x14ac:dyDescent="0.25">
      <c r="B43" t="s">
        <v>272</v>
      </c>
      <c r="C43" s="49">
        <v>1</v>
      </c>
      <c r="D43">
        <f>(C43+1)/(C121+C121)</f>
        <v>5.6179775280898875E-3</v>
      </c>
    </row>
    <row r="44" spans="2:4" x14ac:dyDescent="0.25">
      <c r="B44" t="s">
        <v>273</v>
      </c>
      <c r="C44" s="49">
        <v>1</v>
      </c>
      <c r="D44">
        <f>(C44+1)/(C121+C121)</f>
        <v>5.6179775280898875E-3</v>
      </c>
    </row>
    <row r="45" spans="2:4" x14ac:dyDescent="0.25">
      <c r="B45" t="s">
        <v>274</v>
      </c>
      <c r="C45" s="49">
        <v>1</v>
      </c>
      <c r="D45">
        <f>(C45+1)/(C121+C121)</f>
        <v>5.6179775280898875E-3</v>
      </c>
    </row>
    <row r="46" spans="2:4" x14ac:dyDescent="0.25">
      <c r="B46" t="s">
        <v>276</v>
      </c>
      <c r="C46" s="49">
        <v>2</v>
      </c>
      <c r="D46">
        <f>(C46+1)/(C121+C121)</f>
        <v>8.4269662921348312E-3</v>
      </c>
    </row>
    <row r="47" spans="2:4" x14ac:dyDescent="0.25">
      <c r="B47" t="s">
        <v>277</v>
      </c>
      <c r="C47" s="49">
        <v>1</v>
      </c>
      <c r="D47">
        <f>(C47+1)/(C121+C121)</f>
        <v>5.6179775280898875E-3</v>
      </c>
    </row>
    <row r="48" spans="2:4" x14ac:dyDescent="0.25">
      <c r="B48" t="s">
        <v>279</v>
      </c>
      <c r="C48" s="49">
        <v>1</v>
      </c>
      <c r="D48">
        <f>(C48+1)/(C121+C121)</f>
        <v>5.6179775280898875E-3</v>
      </c>
    </row>
    <row r="49" spans="2:4" x14ac:dyDescent="0.25">
      <c r="B49" t="s">
        <v>99</v>
      </c>
      <c r="C49" s="49">
        <v>1</v>
      </c>
      <c r="D49">
        <f>(C49+1)/(C121+C121)</f>
        <v>5.6179775280898875E-3</v>
      </c>
    </row>
    <row r="50" spans="2:4" x14ac:dyDescent="0.25">
      <c r="B50" t="s">
        <v>280</v>
      </c>
      <c r="C50" s="49">
        <v>4</v>
      </c>
      <c r="D50">
        <f>(C50+1)/(C121+C121)</f>
        <v>1.4044943820224719E-2</v>
      </c>
    </row>
    <row r="51" spans="2:4" x14ac:dyDescent="0.25">
      <c r="B51" t="s">
        <v>45</v>
      </c>
      <c r="C51" s="49">
        <v>1</v>
      </c>
      <c r="D51">
        <f>(C51+1)/(C121+C121)</f>
        <v>5.6179775280898875E-3</v>
      </c>
    </row>
    <row r="52" spans="2:4" x14ac:dyDescent="0.25">
      <c r="B52" t="s">
        <v>79</v>
      </c>
      <c r="C52" s="49">
        <v>1</v>
      </c>
      <c r="D52">
        <f>(C52+1)/(C121+C121)</f>
        <v>5.6179775280898875E-3</v>
      </c>
    </row>
    <row r="53" spans="2:4" x14ac:dyDescent="0.25">
      <c r="B53" t="s">
        <v>281</v>
      </c>
      <c r="C53" s="49">
        <v>1</v>
      </c>
      <c r="D53">
        <f>(C53+1)/(C121+C121)</f>
        <v>5.6179775280898875E-3</v>
      </c>
    </row>
    <row r="54" spans="2:4" x14ac:dyDescent="0.25">
      <c r="B54" t="s">
        <v>282</v>
      </c>
      <c r="C54" s="49">
        <v>1</v>
      </c>
      <c r="D54">
        <f>(C54+1)/(C121+C121)</f>
        <v>5.6179775280898875E-3</v>
      </c>
    </row>
    <row r="55" spans="2:4" x14ac:dyDescent="0.25">
      <c r="B55" t="s">
        <v>204</v>
      </c>
      <c r="C55" s="49">
        <v>1</v>
      </c>
      <c r="D55">
        <f>(C55+1)/(C121+C121)</f>
        <v>5.6179775280898875E-3</v>
      </c>
    </row>
    <row r="56" spans="2:4" x14ac:dyDescent="0.25">
      <c r="B56" t="s">
        <v>283</v>
      </c>
      <c r="C56" s="49">
        <v>1</v>
      </c>
      <c r="D56">
        <f>(C56+1)/(C121+C121)</f>
        <v>5.6179775280898875E-3</v>
      </c>
    </row>
    <row r="57" spans="2:4" x14ac:dyDescent="0.25">
      <c r="B57" t="s">
        <v>284</v>
      </c>
      <c r="C57" s="49">
        <v>1</v>
      </c>
      <c r="D57">
        <f>(C57+1)/(C121+C121)</f>
        <v>5.6179775280898875E-3</v>
      </c>
    </row>
    <row r="58" spans="2:4" x14ac:dyDescent="0.25">
      <c r="B58" t="s">
        <v>285</v>
      </c>
      <c r="C58" s="49">
        <v>1</v>
      </c>
      <c r="D58">
        <f>(C58+1)/(C121+C121)</f>
        <v>5.6179775280898875E-3</v>
      </c>
    </row>
    <row r="59" spans="2:4" x14ac:dyDescent="0.25">
      <c r="B59" t="s">
        <v>286</v>
      </c>
      <c r="C59" s="49">
        <v>1</v>
      </c>
      <c r="D59">
        <f>(C59+1)/(C121+C121)</f>
        <v>5.6179775280898875E-3</v>
      </c>
    </row>
    <row r="60" spans="2:4" x14ac:dyDescent="0.25">
      <c r="B60" t="s">
        <v>287</v>
      </c>
      <c r="C60" s="49">
        <v>2</v>
      </c>
      <c r="D60">
        <f>(C60+1)/(C121+C121)</f>
        <v>8.4269662921348312E-3</v>
      </c>
    </row>
    <row r="61" spans="2:4" x14ac:dyDescent="0.25">
      <c r="B61" t="s">
        <v>288</v>
      </c>
      <c r="C61" s="49">
        <v>3</v>
      </c>
      <c r="D61">
        <f>(C61+1)/(C121+C121)</f>
        <v>1.1235955056179775E-2</v>
      </c>
    </row>
    <row r="62" spans="2:4" x14ac:dyDescent="0.25">
      <c r="B62" t="s">
        <v>289</v>
      </c>
      <c r="C62" s="49">
        <v>3</v>
      </c>
      <c r="D62">
        <f>(C62+1)/(C121+C121)</f>
        <v>1.1235955056179775E-2</v>
      </c>
    </row>
    <row r="63" spans="2:4" x14ac:dyDescent="0.25">
      <c r="B63" t="s">
        <v>211</v>
      </c>
      <c r="C63" s="49">
        <v>1</v>
      </c>
      <c r="D63">
        <f>(C63+1)/(C121+C121)</f>
        <v>5.6179775280898875E-3</v>
      </c>
    </row>
    <row r="64" spans="2:4" x14ac:dyDescent="0.25">
      <c r="B64" t="s">
        <v>174</v>
      </c>
      <c r="C64" s="49">
        <v>1</v>
      </c>
      <c r="D64">
        <f>(C64+1)/(C121+C121)</f>
        <v>5.6179775280898875E-3</v>
      </c>
    </row>
    <row r="65" spans="2:4" x14ac:dyDescent="0.25">
      <c r="B65" t="s">
        <v>119</v>
      </c>
      <c r="C65" s="49">
        <v>1</v>
      </c>
      <c r="D65">
        <f>(C65+1)/(C121+C121)</f>
        <v>5.6179775280898875E-3</v>
      </c>
    </row>
    <row r="66" spans="2:4" x14ac:dyDescent="0.25">
      <c r="B66" t="s">
        <v>290</v>
      </c>
      <c r="C66" s="49">
        <v>1</v>
      </c>
      <c r="D66">
        <f>(C66+1)/(C121+C121)</f>
        <v>5.6179775280898875E-3</v>
      </c>
    </row>
    <row r="67" spans="2:4" x14ac:dyDescent="0.25">
      <c r="B67" t="s">
        <v>291</v>
      </c>
      <c r="C67" s="49">
        <v>1</v>
      </c>
      <c r="D67">
        <f>(C67+1)/(C121+C121)</f>
        <v>5.6179775280898875E-3</v>
      </c>
    </row>
    <row r="68" spans="2:4" x14ac:dyDescent="0.25">
      <c r="B68" t="s">
        <v>292</v>
      </c>
      <c r="C68" s="49">
        <v>1</v>
      </c>
      <c r="D68">
        <f>(C68+1)/(C121+C121)</f>
        <v>5.6179775280898875E-3</v>
      </c>
    </row>
    <row r="69" spans="2:4" x14ac:dyDescent="0.25">
      <c r="B69" t="s">
        <v>293</v>
      </c>
      <c r="C69" s="49">
        <v>1</v>
      </c>
      <c r="D69">
        <f>(C69+1)/(C121+C121)</f>
        <v>5.6179775280898875E-3</v>
      </c>
    </row>
    <row r="70" spans="2:4" x14ac:dyDescent="0.25">
      <c r="B70" t="s">
        <v>294</v>
      </c>
      <c r="C70" s="49">
        <v>1</v>
      </c>
      <c r="D70">
        <f>(C70+1)/(C121+C121)</f>
        <v>5.6179775280898875E-3</v>
      </c>
    </row>
    <row r="71" spans="2:4" x14ac:dyDescent="0.25">
      <c r="B71" t="s">
        <v>295</v>
      </c>
      <c r="C71" s="49">
        <v>1</v>
      </c>
      <c r="D71">
        <f>(C71+1)/(C121+C121)</f>
        <v>5.6179775280898875E-3</v>
      </c>
    </row>
    <row r="72" spans="2:4" x14ac:dyDescent="0.25">
      <c r="B72" t="s">
        <v>296</v>
      </c>
      <c r="C72" s="49">
        <v>1</v>
      </c>
      <c r="D72">
        <f>(C72+1)/(C121+C121)</f>
        <v>5.6179775280898875E-3</v>
      </c>
    </row>
    <row r="73" spans="2:4" x14ac:dyDescent="0.25">
      <c r="B73" t="s">
        <v>297</v>
      </c>
      <c r="C73" s="49">
        <v>3</v>
      </c>
      <c r="D73">
        <f>(C73+1)/(C121+C121)</f>
        <v>1.1235955056179775E-2</v>
      </c>
    </row>
    <row r="74" spans="2:4" x14ac:dyDescent="0.25">
      <c r="B74" t="s">
        <v>298</v>
      </c>
      <c r="C74" s="49">
        <v>3</v>
      </c>
      <c r="D74">
        <f>(C74+1)/(C121+C121)</f>
        <v>1.1235955056179775E-2</v>
      </c>
    </row>
    <row r="75" spans="2:4" x14ac:dyDescent="0.25">
      <c r="B75" t="s">
        <v>299</v>
      </c>
      <c r="C75" s="49">
        <v>2</v>
      </c>
      <c r="D75">
        <f>(C75+1)/(C121+C121)</f>
        <v>8.4269662921348312E-3</v>
      </c>
    </row>
    <row r="76" spans="2:4" x14ac:dyDescent="0.25">
      <c r="B76" t="s">
        <v>300</v>
      </c>
      <c r="C76" s="49">
        <v>6</v>
      </c>
      <c r="D76">
        <f>(C76+1)/(C121+C121)</f>
        <v>1.9662921348314606E-2</v>
      </c>
    </row>
    <row r="77" spans="2:4" x14ac:dyDescent="0.25">
      <c r="B77" t="s">
        <v>301</v>
      </c>
      <c r="C77" s="49">
        <v>3</v>
      </c>
      <c r="D77">
        <f>(C77+1)/(C121+C121)</f>
        <v>1.1235955056179775E-2</v>
      </c>
    </row>
    <row r="78" spans="2:4" x14ac:dyDescent="0.25">
      <c r="B78" t="s">
        <v>184</v>
      </c>
      <c r="C78" s="49">
        <v>1</v>
      </c>
      <c r="D78">
        <f>(C78+1)/(C121+C121)</f>
        <v>5.6179775280898875E-3</v>
      </c>
    </row>
    <row r="79" spans="2:4" x14ac:dyDescent="0.25">
      <c r="B79" t="s">
        <v>302</v>
      </c>
      <c r="C79" s="49">
        <v>1</v>
      </c>
      <c r="D79">
        <f>(C79+1)/(C121+C121)</f>
        <v>5.6179775280898875E-3</v>
      </c>
    </row>
    <row r="80" spans="2:4" x14ac:dyDescent="0.25">
      <c r="B80" t="s">
        <v>304</v>
      </c>
      <c r="C80" s="49">
        <v>3</v>
      </c>
      <c r="D80">
        <f>(C80+1)/(C121+C121)</f>
        <v>1.1235955056179775E-2</v>
      </c>
    </row>
    <row r="81" spans="2:4" x14ac:dyDescent="0.25">
      <c r="B81" t="s">
        <v>305</v>
      </c>
      <c r="C81" s="49">
        <v>2</v>
      </c>
      <c r="D81">
        <f>(C81+1)/(C121+C121)</f>
        <v>8.4269662921348312E-3</v>
      </c>
    </row>
    <row r="82" spans="2:4" x14ac:dyDescent="0.25">
      <c r="B82" t="s">
        <v>306</v>
      </c>
      <c r="C82" s="49">
        <v>1</v>
      </c>
      <c r="D82">
        <f>(C82+1)/(C121+C121)</f>
        <v>5.6179775280898875E-3</v>
      </c>
    </row>
    <row r="83" spans="2:4" x14ac:dyDescent="0.25">
      <c r="B83" t="s">
        <v>307</v>
      </c>
      <c r="C83" s="49">
        <v>1</v>
      </c>
      <c r="D83">
        <f>(C83+1)/(C121+C121)</f>
        <v>5.6179775280898875E-3</v>
      </c>
    </row>
    <row r="84" spans="2:4" x14ac:dyDescent="0.25">
      <c r="B84" t="s">
        <v>308</v>
      </c>
      <c r="C84" s="49">
        <v>1</v>
      </c>
      <c r="D84">
        <f>(C84+1)/(C121+C121)</f>
        <v>5.6179775280898875E-3</v>
      </c>
    </row>
    <row r="85" spans="2:4" x14ac:dyDescent="0.25">
      <c r="B85" t="s">
        <v>309</v>
      </c>
      <c r="C85" s="49">
        <v>1</v>
      </c>
      <c r="D85">
        <f>(C85+1)/(C121+C121)</f>
        <v>5.6179775280898875E-3</v>
      </c>
    </row>
    <row r="86" spans="2:4" x14ac:dyDescent="0.25">
      <c r="B86" t="s">
        <v>310</v>
      </c>
      <c r="C86" s="49">
        <v>2</v>
      </c>
      <c r="D86">
        <f>(C86+1)/(C121+C121)</f>
        <v>8.4269662921348312E-3</v>
      </c>
    </row>
    <row r="87" spans="2:4" x14ac:dyDescent="0.25">
      <c r="B87" t="s">
        <v>311</v>
      </c>
      <c r="C87" s="49">
        <v>2</v>
      </c>
      <c r="D87">
        <f>(C87+1)/(C121+C121)</f>
        <v>8.4269662921348312E-3</v>
      </c>
    </row>
    <row r="88" spans="2:4" x14ac:dyDescent="0.25">
      <c r="B88" t="s">
        <v>312</v>
      </c>
      <c r="C88" s="49">
        <v>1</v>
      </c>
      <c r="D88">
        <f>(C88+1)/(C121+C121)</f>
        <v>5.6179775280898875E-3</v>
      </c>
    </row>
    <row r="89" spans="2:4" x14ac:dyDescent="0.25">
      <c r="B89" t="s">
        <v>313</v>
      </c>
      <c r="C89" s="49">
        <v>1</v>
      </c>
      <c r="D89">
        <f>(C89+1)/(C121+C121)</f>
        <v>5.6179775280898875E-3</v>
      </c>
    </row>
    <row r="90" spans="2:4" x14ac:dyDescent="0.25">
      <c r="B90" t="s">
        <v>84</v>
      </c>
      <c r="C90" s="49">
        <v>1</v>
      </c>
      <c r="D90">
        <f>(C90+1)/(C121+C121)</f>
        <v>5.6179775280898875E-3</v>
      </c>
    </row>
    <row r="91" spans="2:4" x14ac:dyDescent="0.25">
      <c r="B91" t="s">
        <v>85</v>
      </c>
      <c r="C91" s="49">
        <v>1</v>
      </c>
      <c r="D91">
        <f>(C91+1)/(C121+C121)</f>
        <v>5.6179775280898875E-3</v>
      </c>
    </row>
    <row r="92" spans="2:4" x14ac:dyDescent="0.25">
      <c r="B92" t="s">
        <v>86</v>
      </c>
      <c r="C92" s="49">
        <v>1</v>
      </c>
      <c r="D92">
        <f>(C92+1)/(C121+C121)</f>
        <v>5.6179775280898875E-3</v>
      </c>
    </row>
    <row r="93" spans="2:4" x14ac:dyDescent="0.25">
      <c r="B93" t="s">
        <v>87</v>
      </c>
      <c r="C93" s="49">
        <v>1</v>
      </c>
      <c r="D93">
        <f>(C93+1)/(C121+C121)</f>
        <v>5.6179775280898875E-3</v>
      </c>
    </row>
    <row r="94" spans="2:4" x14ac:dyDescent="0.25">
      <c r="B94" t="s">
        <v>88</v>
      </c>
      <c r="C94" s="49">
        <v>1</v>
      </c>
      <c r="D94">
        <f>(C94+1)/(C121+C121)</f>
        <v>5.6179775280898875E-3</v>
      </c>
    </row>
    <row r="95" spans="2:4" x14ac:dyDescent="0.25">
      <c r="B95" t="s">
        <v>314</v>
      </c>
      <c r="C95" s="49">
        <v>3</v>
      </c>
      <c r="D95">
        <f>(C95+1)/(C121+C121)</f>
        <v>1.1235955056179775E-2</v>
      </c>
    </row>
    <row r="96" spans="2:4" x14ac:dyDescent="0.25">
      <c r="B96" t="s">
        <v>315</v>
      </c>
      <c r="C96" s="49">
        <v>1</v>
      </c>
      <c r="D96">
        <f>(C96+1)/(C121+C121)</f>
        <v>5.6179775280898875E-3</v>
      </c>
    </row>
    <row r="97" spans="2:4" x14ac:dyDescent="0.25">
      <c r="B97" t="s">
        <v>316</v>
      </c>
      <c r="C97" s="49">
        <v>1</v>
      </c>
      <c r="D97">
        <f>(C97+1)/(C121+C121)</f>
        <v>5.6179775280898875E-3</v>
      </c>
    </row>
    <row r="98" spans="2:4" x14ac:dyDescent="0.25">
      <c r="B98" t="s">
        <v>317</v>
      </c>
      <c r="C98" s="49">
        <v>1</v>
      </c>
      <c r="D98">
        <f>(C98+1)/(C121+C121)</f>
        <v>5.6179775280898875E-3</v>
      </c>
    </row>
    <row r="99" spans="2:4" x14ac:dyDescent="0.25">
      <c r="B99" t="s">
        <v>318</v>
      </c>
      <c r="C99" s="49">
        <v>1</v>
      </c>
      <c r="D99">
        <f>(C99+1)/(C121+C121)</f>
        <v>5.6179775280898875E-3</v>
      </c>
    </row>
    <row r="100" spans="2:4" x14ac:dyDescent="0.25">
      <c r="B100" t="s">
        <v>319</v>
      </c>
      <c r="C100" s="49">
        <v>1</v>
      </c>
      <c r="D100">
        <f>(C100+1)/(C121+C121)</f>
        <v>5.6179775280898875E-3</v>
      </c>
    </row>
    <row r="101" spans="2:4" x14ac:dyDescent="0.25">
      <c r="B101" t="s">
        <v>123</v>
      </c>
      <c r="C101" s="49">
        <v>1</v>
      </c>
      <c r="D101">
        <f>(C101+1)/(C121+C121)</f>
        <v>5.6179775280898875E-3</v>
      </c>
    </row>
    <row r="102" spans="2:4" x14ac:dyDescent="0.25">
      <c r="B102" t="s">
        <v>320</v>
      </c>
      <c r="C102" s="49">
        <v>1</v>
      </c>
      <c r="D102">
        <f>(C102+1)/(C121+C121)</f>
        <v>5.6179775280898875E-3</v>
      </c>
    </row>
    <row r="103" spans="2:4" x14ac:dyDescent="0.25">
      <c r="B103" t="s">
        <v>321</v>
      </c>
      <c r="C103" s="49">
        <v>1</v>
      </c>
      <c r="D103">
        <f>(C103+1)/(C121+C121)</f>
        <v>5.6179775280898875E-3</v>
      </c>
    </row>
    <row r="104" spans="2:4" x14ac:dyDescent="0.25">
      <c r="B104" t="s">
        <v>322</v>
      </c>
      <c r="C104" s="49">
        <v>1</v>
      </c>
      <c r="D104">
        <f>(C104+1)/(C121+C121)</f>
        <v>5.6179775280898875E-3</v>
      </c>
    </row>
    <row r="105" spans="2:4" x14ac:dyDescent="0.25">
      <c r="B105" t="s">
        <v>180</v>
      </c>
      <c r="C105" s="49">
        <v>1</v>
      </c>
      <c r="D105">
        <f>(C105+1)/(C121+C121)</f>
        <v>5.6179775280898875E-3</v>
      </c>
    </row>
    <row r="106" spans="2:4" x14ac:dyDescent="0.25">
      <c r="B106" t="s">
        <v>323</v>
      </c>
      <c r="C106" s="49">
        <v>1</v>
      </c>
      <c r="D106">
        <f>(C106+1)/(C121+C121)</f>
        <v>5.6179775280898875E-3</v>
      </c>
    </row>
    <row r="107" spans="2:4" x14ac:dyDescent="0.25">
      <c r="B107" t="s">
        <v>324</v>
      </c>
      <c r="C107" s="49">
        <v>1</v>
      </c>
      <c r="D107">
        <f>(C107+1)/(C121+C121)</f>
        <v>5.6179775280898875E-3</v>
      </c>
    </row>
    <row r="108" spans="2:4" x14ac:dyDescent="0.25">
      <c r="B108" t="s">
        <v>325</v>
      </c>
      <c r="C108" s="49">
        <v>1</v>
      </c>
      <c r="D108">
        <f>(C108+1)/(C121+C121)</f>
        <v>5.6179775280898875E-3</v>
      </c>
    </row>
    <row r="109" spans="2:4" x14ac:dyDescent="0.25">
      <c r="B109" t="s">
        <v>38</v>
      </c>
      <c r="C109" s="49">
        <v>1</v>
      </c>
      <c r="D109">
        <f>(C109+1)/(C121+C121)</f>
        <v>5.6179775280898875E-3</v>
      </c>
    </row>
    <row r="110" spans="2:4" x14ac:dyDescent="0.25">
      <c r="B110" t="s">
        <v>326</v>
      </c>
      <c r="C110" s="49">
        <v>1</v>
      </c>
      <c r="D110">
        <f>(C110+1)/(C121+C121)</f>
        <v>5.6179775280898875E-3</v>
      </c>
    </row>
    <row r="111" spans="2:4" x14ac:dyDescent="0.25">
      <c r="B111" t="s">
        <v>327</v>
      </c>
      <c r="C111" s="49">
        <v>1</v>
      </c>
      <c r="D111">
        <f>(C111+1)/(C121+C121)</f>
        <v>5.6179775280898875E-3</v>
      </c>
    </row>
    <row r="112" spans="2:4" x14ac:dyDescent="0.25">
      <c r="B112" t="s">
        <v>328</v>
      </c>
      <c r="C112" s="49">
        <v>1</v>
      </c>
      <c r="D112">
        <f>(C112+1)/(C121+C121)</f>
        <v>5.6179775280898875E-3</v>
      </c>
    </row>
    <row r="113" spans="2:4" x14ac:dyDescent="0.25">
      <c r="B113" t="s">
        <v>329</v>
      </c>
      <c r="C113" s="49">
        <v>2</v>
      </c>
      <c r="D113">
        <f>(C113+1)/(C121+C121)</f>
        <v>8.4269662921348312E-3</v>
      </c>
    </row>
    <row r="114" spans="2:4" x14ac:dyDescent="0.25">
      <c r="B114" t="s">
        <v>330</v>
      </c>
      <c r="C114" s="49">
        <v>2</v>
      </c>
      <c r="D114">
        <f>(C114+1)/(C121+C121)</f>
        <v>8.4269662921348312E-3</v>
      </c>
    </row>
    <row r="115" spans="2:4" x14ac:dyDescent="0.25">
      <c r="B115" t="s">
        <v>331</v>
      </c>
      <c r="C115" s="49">
        <v>1</v>
      </c>
      <c r="D115">
        <f>(C115+1)/(C121+C121)</f>
        <v>5.6179775280898875E-3</v>
      </c>
    </row>
    <row r="116" spans="2:4" x14ac:dyDescent="0.25">
      <c r="B116" t="s">
        <v>332</v>
      </c>
      <c r="C116" s="49">
        <v>3</v>
      </c>
      <c r="D116">
        <f>(C116+1)/(C121+C121)</f>
        <v>1.1235955056179775E-2</v>
      </c>
    </row>
    <row r="117" spans="2:4" x14ac:dyDescent="0.25">
      <c r="B117" t="s">
        <v>333</v>
      </c>
      <c r="C117" s="49">
        <v>1</v>
      </c>
      <c r="D117">
        <f>(C117+1)/(C121+C121)</f>
        <v>5.6179775280898875E-3</v>
      </c>
    </row>
    <row r="118" spans="2:4" x14ac:dyDescent="0.25">
      <c r="B118" s="55">
        <v>179</v>
      </c>
      <c r="C118" s="49">
        <v>1</v>
      </c>
      <c r="D118">
        <f>(C118+1)/(C121+C121)</f>
        <v>5.6179775280898875E-3</v>
      </c>
    </row>
    <row r="119" spans="2:4" x14ac:dyDescent="0.25">
      <c r="B119" t="s">
        <v>334</v>
      </c>
      <c r="C119" s="49">
        <v>1</v>
      </c>
      <c r="D119">
        <f>(C119+1)/(C121+C121)</f>
        <v>5.6179775280898875E-3</v>
      </c>
    </row>
    <row r="120" spans="2:4" x14ac:dyDescent="0.25">
      <c r="B120" t="s">
        <v>337</v>
      </c>
      <c r="C120" s="49">
        <v>1</v>
      </c>
      <c r="D120">
        <f>(C120+1)/(C121+C121)</f>
        <v>5.6179775280898875E-3</v>
      </c>
    </row>
    <row r="121" spans="2:4" ht="15.75" x14ac:dyDescent="0.25">
      <c r="B121" s="58" t="s">
        <v>338</v>
      </c>
      <c r="C121" s="59">
        <f>SUM(C19:C120)</f>
        <v>178</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zoomScale="106" zoomScaleNormal="106" workbookViewId="0">
      <selection activeCell="I17" sqref="I17"/>
    </sheetView>
  </sheetViews>
  <sheetFormatPr defaultRowHeight="15" x14ac:dyDescent="0.25"/>
  <cols>
    <col min="1" max="1" width="11.42578125" style="63" customWidth="1"/>
    <col min="2" max="2" width="9.140625" style="63"/>
    <col min="3" max="3" width="15.7109375" style="63" customWidth="1"/>
    <col min="4" max="16384" width="9.140625" style="63"/>
  </cols>
  <sheetData>
    <row r="1" spans="1:3" x14ac:dyDescent="0.25">
      <c r="A1" s="62" t="s">
        <v>248</v>
      </c>
    </row>
    <row r="3" spans="1:3" x14ac:dyDescent="0.25">
      <c r="A3" s="61" t="s">
        <v>340</v>
      </c>
    </row>
    <row r="4" spans="1:3" x14ac:dyDescent="0.25">
      <c r="A4" s="61" t="s">
        <v>341</v>
      </c>
    </row>
    <row r="5" spans="1:3" x14ac:dyDescent="0.25">
      <c r="A5" s="61" t="s">
        <v>342</v>
      </c>
    </row>
    <row r="6" spans="1:3" x14ac:dyDescent="0.25">
      <c r="A6" s="61" t="s">
        <v>343</v>
      </c>
    </row>
    <row r="7" spans="1:3" x14ac:dyDescent="0.25">
      <c r="A7" s="61" t="s">
        <v>344</v>
      </c>
    </row>
    <row r="8" spans="1:3" x14ac:dyDescent="0.25">
      <c r="A8" s="61" t="s">
        <v>345</v>
      </c>
    </row>
    <row r="9" spans="1:3" x14ac:dyDescent="0.25">
      <c r="A9" s="61" t="s">
        <v>346</v>
      </c>
    </row>
    <row r="10" spans="1:3" x14ac:dyDescent="0.25">
      <c r="A10" s="61" t="s">
        <v>347</v>
      </c>
    </row>
    <row r="11" spans="1:3" x14ac:dyDescent="0.25">
      <c r="A11" s="61" t="s">
        <v>348</v>
      </c>
    </row>
    <row r="15" spans="1:3" ht="31.5" customHeight="1" x14ac:dyDescent="0.25">
      <c r="A15" s="65" t="s">
        <v>4</v>
      </c>
      <c r="B15" s="66" t="s">
        <v>5</v>
      </c>
      <c r="C15" s="67" t="s">
        <v>339</v>
      </c>
    </row>
    <row r="16" spans="1:3" x14ac:dyDescent="0.25">
      <c r="A16" s="63" t="s">
        <v>119</v>
      </c>
      <c r="B16" s="68">
        <v>4</v>
      </c>
      <c r="C16" s="64">
        <f>(B16+1)/(B66+B66)</f>
        <v>2.7777777777777776E-2</v>
      </c>
    </row>
    <row r="17" spans="1:4" x14ac:dyDescent="0.25">
      <c r="A17" s="63" t="s">
        <v>54</v>
      </c>
      <c r="B17" s="68">
        <v>8</v>
      </c>
      <c r="C17" s="64">
        <f>(B17+1)/(B66+B66)</f>
        <v>0.05</v>
      </c>
    </row>
    <row r="18" spans="1:4" x14ac:dyDescent="0.25">
      <c r="A18" s="63" t="s">
        <v>56</v>
      </c>
      <c r="B18" s="68">
        <v>5</v>
      </c>
      <c r="C18" s="64">
        <f>(B18+1)/(B66+B66)</f>
        <v>3.3333333333333333E-2</v>
      </c>
    </row>
    <row r="19" spans="1:4" x14ac:dyDescent="0.25">
      <c r="A19" s="63" t="s">
        <v>349</v>
      </c>
      <c r="B19" s="68">
        <v>6</v>
      </c>
      <c r="C19" s="64">
        <f>(B19+1)/(B66+B66)</f>
        <v>3.888888888888889E-2</v>
      </c>
    </row>
    <row r="20" spans="1:4" x14ac:dyDescent="0.25">
      <c r="A20" s="63" t="s">
        <v>350</v>
      </c>
      <c r="B20" s="68">
        <v>1</v>
      </c>
      <c r="C20" s="64">
        <f>(B20+1)/(B66+B66)</f>
        <v>1.1111111111111112E-2</v>
      </c>
    </row>
    <row r="21" spans="1:4" x14ac:dyDescent="0.25">
      <c r="A21" s="63" t="s">
        <v>351</v>
      </c>
      <c r="B21" s="68">
        <v>1</v>
      </c>
      <c r="C21" s="64">
        <f>(B21+1)/(B66+B66)</f>
        <v>1.1111111111111112E-2</v>
      </c>
    </row>
    <row r="22" spans="1:4" x14ac:dyDescent="0.25">
      <c r="A22" s="63" t="s">
        <v>352</v>
      </c>
      <c r="B22" s="68">
        <v>4</v>
      </c>
      <c r="C22" s="64">
        <f>(B22+1)/(B66+B66)</f>
        <v>2.7777777777777776E-2</v>
      </c>
    </row>
    <row r="23" spans="1:4" x14ac:dyDescent="0.25">
      <c r="A23" s="63" t="s">
        <v>353</v>
      </c>
      <c r="B23" s="68">
        <v>5</v>
      </c>
      <c r="C23" s="64">
        <f>(B23+1)/(B66+B66)</f>
        <v>3.3333333333333333E-2</v>
      </c>
    </row>
    <row r="24" spans="1:4" x14ac:dyDescent="0.25">
      <c r="A24" s="63" t="s">
        <v>354</v>
      </c>
      <c r="B24" s="68">
        <v>1</v>
      </c>
      <c r="C24" s="64">
        <f>(B24+1)/(B66+B66)</f>
        <v>1.1111111111111112E-2</v>
      </c>
    </row>
    <row r="25" spans="1:4" x14ac:dyDescent="0.25">
      <c r="A25" s="63" t="s">
        <v>53</v>
      </c>
      <c r="B25" s="68">
        <v>2</v>
      </c>
      <c r="C25" s="64">
        <f>(B25+1)/(B66+B66)</f>
        <v>1.6666666666666666E-2</v>
      </c>
      <c r="D25" s="61"/>
    </row>
    <row r="26" spans="1:4" x14ac:dyDescent="0.25">
      <c r="A26" s="63" t="s">
        <v>355</v>
      </c>
      <c r="B26" s="68">
        <v>1</v>
      </c>
      <c r="C26" s="64">
        <f>(B26+1)/(B66+B66)</f>
        <v>1.1111111111111112E-2</v>
      </c>
    </row>
    <row r="27" spans="1:4" x14ac:dyDescent="0.25">
      <c r="A27" s="63" t="s">
        <v>356</v>
      </c>
      <c r="B27" s="68">
        <v>2</v>
      </c>
      <c r="C27" s="64">
        <f>(B27+1)/(B66+B66)</f>
        <v>1.6666666666666666E-2</v>
      </c>
    </row>
    <row r="28" spans="1:4" x14ac:dyDescent="0.25">
      <c r="A28" s="63" t="s">
        <v>357</v>
      </c>
      <c r="B28" s="68">
        <v>2</v>
      </c>
      <c r="C28" s="64">
        <f>(B28+1)/(B66+B66)</f>
        <v>1.6666666666666666E-2</v>
      </c>
    </row>
    <row r="29" spans="1:4" x14ac:dyDescent="0.25">
      <c r="A29" s="63" t="s">
        <v>358</v>
      </c>
      <c r="B29" s="68">
        <v>2</v>
      </c>
      <c r="C29" s="64">
        <f>(B29+1)/(B66+B66)</f>
        <v>1.6666666666666666E-2</v>
      </c>
    </row>
    <row r="30" spans="1:4" x14ac:dyDescent="0.25">
      <c r="A30" s="63" t="s">
        <v>359</v>
      </c>
      <c r="B30" s="68">
        <v>2</v>
      </c>
      <c r="C30" s="64">
        <f>(B30+1)/(B66+B66)</f>
        <v>1.6666666666666666E-2</v>
      </c>
    </row>
    <row r="31" spans="1:4" x14ac:dyDescent="0.25">
      <c r="A31" s="63" t="s">
        <v>360</v>
      </c>
      <c r="B31" s="68">
        <v>1</v>
      </c>
      <c r="C31" s="64">
        <f>(B31+1)/(B66+B66)</f>
        <v>1.1111111111111112E-2</v>
      </c>
    </row>
    <row r="32" spans="1:4" x14ac:dyDescent="0.25">
      <c r="A32" s="63" t="s">
        <v>361</v>
      </c>
      <c r="B32" s="68">
        <v>1</v>
      </c>
      <c r="C32" s="64">
        <f>(B32+1)/(B66+B66)</f>
        <v>1.1111111111111112E-2</v>
      </c>
    </row>
    <row r="33" spans="1:3" x14ac:dyDescent="0.25">
      <c r="A33" s="63" t="s">
        <v>362</v>
      </c>
      <c r="B33" s="68">
        <v>1</v>
      </c>
      <c r="C33" s="64">
        <f>(B33+1)/(B66+B66)</f>
        <v>1.1111111111111112E-2</v>
      </c>
    </row>
    <row r="34" spans="1:3" x14ac:dyDescent="0.25">
      <c r="A34" s="63" t="s">
        <v>363</v>
      </c>
      <c r="B34" s="68">
        <v>2</v>
      </c>
      <c r="C34" s="64">
        <f>(B34+1)/(B66+B66)</f>
        <v>1.6666666666666666E-2</v>
      </c>
    </row>
    <row r="35" spans="1:3" x14ac:dyDescent="0.25">
      <c r="A35" s="63" t="s">
        <v>364</v>
      </c>
      <c r="B35" s="68">
        <v>2</v>
      </c>
      <c r="C35" s="64">
        <f>(B35+1)/(B66+B66)</f>
        <v>1.6666666666666666E-2</v>
      </c>
    </row>
    <row r="36" spans="1:3" x14ac:dyDescent="0.25">
      <c r="A36" s="63" t="s">
        <v>365</v>
      </c>
      <c r="B36" s="68">
        <v>1</v>
      </c>
      <c r="C36" s="64">
        <f>(B36+1)/(B66+B66)</f>
        <v>1.1111111111111112E-2</v>
      </c>
    </row>
    <row r="37" spans="1:3" x14ac:dyDescent="0.25">
      <c r="A37" s="63" t="s">
        <v>366</v>
      </c>
      <c r="B37" s="68">
        <v>1</v>
      </c>
      <c r="C37" s="64">
        <f>(B37+1)/(B66+B66)</f>
        <v>1.1111111111111112E-2</v>
      </c>
    </row>
    <row r="38" spans="1:3" x14ac:dyDescent="0.25">
      <c r="A38" s="63" t="s">
        <v>367</v>
      </c>
      <c r="B38" s="68">
        <v>1</v>
      </c>
      <c r="C38" s="64">
        <f>(B38+1)/(B66+B66)</f>
        <v>1.1111111111111112E-2</v>
      </c>
    </row>
    <row r="39" spans="1:3" x14ac:dyDescent="0.25">
      <c r="A39" s="63" t="s">
        <v>368</v>
      </c>
      <c r="B39" s="68">
        <v>4</v>
      </c>
      <c r="C39" s="64">
        <f>(B39+1)/(B66+B66)</f>
        <v>2.7777777777777776E-2</v>
      </c>
    </row>
    <row r="40" spans="1:3" x14ac:dyDescent="0.25">
      <c r="A40" s="63" t="s">
        <v>369</v>
      </c>
      <c r="B40" s="68">
        <v>1</v>
      </c>
      <c r="C40" s="64">
        <f>(B40+1)/(B66+B66)</f>
        <v>1.1111111111111112E-2</v>
      </c>
    </row>
    <row r="41" spans="1:3" x14ac:dyDescent="0.25">
      <c r="A41" s="63" t="s">
        <v>370</v>
      </c>
      <c r="B41" s="68">
        <v>2</v>
      </c>
      <c r="C41" s="64">
        <f>(B41+1)/(B66+B66)</f>
        <v>1.6666666666666666E-2</v>
      </c>
    </row>
    <row r="42" spans="1:3" x14ac:dyDescent="0.25">
      <c r="A42" s="63" t="s">
        <v>371</v>
      </c>
      <c r="B42" s="68">
        <v>1</v>
      </c>
      <c r="C42" s="64">
        <f>(B42+1)/(B66+B66)</f>
        <v>1.1111111111111112E-2</v>
      </c>
    </row>
    <row r="43" spans="1:3" x14ac:dyDescent="0.25">
      <c r="A43" s="63" t="s">
        <v>372</v>
      </c>
      <c r="B43" s="68">
        <v>1</v>
      </c>
      <c r="C43" s="64">
        <f>(B43+1)/(B66+B66)</f>
        <v>1.1111111111111112E-2</v>
      </c>
    </row>
    <row r="44" spans="1:3" x14ac:dyDescent="0.25">
      <c r="A44" s="63" t="s">
        <v>373</v>
      </c>
      <c r="B44" s="68">
        <v>1</v>
      </c>
      <c r="C44" s="64">
        <f>(B44+1)/(B66+B66)</f>
        <v>1.1111111111111112E-2</v>
      </c>
    </row>
    <row r="45" spans="1:3" x14ac:dyDescent="0.25">
      <c r="A45" s="63" t="s">
        <v>374</v>
      </c>
      <c r="B45" s="68">
        <v>1</v>
      </c>
      <c r="C45" s="64">
        <f>(B45+1)/(B66+B66)</f>
        <v>1.1111111111111112E-2</v>
      </c>
    </row>
    <row r="46" spans="1:3" x14ac:dyDescent="0.25">
      <c r="A46" s="63" t="s">
        <v>255</v>
      </c>
      <c r="B46" s="68">
        <v>1</v>
      </c>
      <c r="C46" s="64">
        <f>(B46+1)/(B66+B66)</f>
        <v>1.1111111111111112E-2</v>
      </c>
    </row>
    <row r="47" spans="1:3" x14ac:dyDescent="0.25">
      <c r="A47" s="63" t="s">
        <v>322</v>
      </c>
      <c r="B47" s="68">
        <v>1</v>
      </c>
      <c r="C47" s="64">
        <f>(B47+1)/(B66+B66)</f>
        <v>1.1111111111111112E-2</v>
      </c>
    </row>
    <row r="48" spans="1:3" x14ac:dyDescent="0.25">
      <c r="A48" s="63" t="s">
        <v>212</v>
      </c>
      <c r="B48" s="68">
        <v>1</v>
      </c>
      <c r="C48" s="64">
        <f>(B48+1)/(B66+B66)</f>
        <v>1.1111111111111112E-2</v>
      </c>
    </row>
    <row r="49" spans="1:3" x14ac:dyDescent="0.25">
      <c r="A49" s="63" t="s">
        <v>355</v>
      </c>
      <c r="B49" s="68">
        <v>1</v>
      </c>
      <c r="C49" s="64">
        <f>(B49+1)/(B66+B66)</f>
        <v>1.1111111111111112E-2</v>
      </c>
    </row>
    <row r="50" spans="1:3" x14ac:dyDescent="0.25">
      <c r="A50" s="63" t="s">
        <v>375</v>
      </c>
      <c r="B50" s="68">
        <v>1</v>
      </c>
      <c r="C50" s="64">
        <f>(B50+1)/(B66+B66)</f>
        <v>1.1111111111111112E-2</v>
      </c>
    </row>
    <row r="51" spans="1:3" x14ac:dyDescent="0.25">
      <c r="A51" s="63" t="s">
        <v>376</v>
      </c>
      <c r="B51" s="68">
        <v>1</v>
      </c>
      <c r="C51" s="64">
        <f>(B51+1)/(B66+B66)</f>
        <v>1.1111111111111112E-2</v>
      </c>
    </row>
    <row r="52" spans="1:3" x14ac:dyDescent="0.25">
      <c r="A52" s="63" t="s">
        <v>377</v>
      </c>
      <c r="B52" s="68">
        <v>1</v>
      </c>
      <c r="C52" s="64">
        <f>(B52+1)/(B66+B66)</f>
        <v>1.1111111111111112E-2</v>
      </c>
    </row>
    <row r="53" spans="1:3" x14ac:dyDescent="0.25">
      <c r="A53" s="63" t="s">
        <v>378</v>
      </c>
      <c r="B53" s="68">
        <v>1</v>
      </c>
      <c r="C53" s="64">
        <f>(B53+1)/(B66+B66)</f>
        <v>1.1111111111111112E-2</v>
      </c>
    </row>
    <row r="54" spans="1:3" x14ac:dyDescent="0.25">
      <c r="A54" s="63" t="s">
        <v>379</v>
      </c>
      <c r="B54" s="68">
        <v>1</v>
      </c>
      <c r="C54" s="64">
        <f>(B54+1)/(B66+B66)</f>
        <v>1.1111111111111112E-2</v>
      </c>
    </row>
    <row r="55" spans="1:3" x14ac:dyDescent="0.25">
      <c r="A55" s="63" t="s">
        <v>380</v>
      </c>
      <c r="B55" s="68">
        <v>1</v>
      </c>
      <c r="C55" s="64">
        <f>(B55+1)/(B66+B66)</f>
        <v>1.1111111111111112E-2</v>
      </c>
    </row>
    <row r="56" spans="1:3" x14ac:dyDescent="0.25">
      <c r="A56" s="63" t="s">
        <v>381</v>
      </c>
      <c r="B56" s="68">
        <v>1</v>
      </c>
      <c r="C56" s="64">
        <f>(B56+1)/(B66+B66)</f>
        <v>1.1111111111111112E-2</v>
      </c>
    </row>
    <row r="57" spans="1:3" x14ac:dyDescent="0.25">
      <c r="A57" s="63" t="s">
        <v>174</v>
      </c>
      <c r="B57" s="68">
        <v>1</v>
      </c>
      <c r="C57" s="64">
        <f>(B57+1)/(B66+B66)</f>
        <v>1.1111111111111112E-2</v>
      </c>
    </row>
    <row r="58" spans="1:3" x14ac:dyDescent="0.25">
      <c r="A58" s="63" t="s">
        <v>382</v>
      </c>
      <c r="B58" s="68">
        <v>1</v>
      </c>
      <c r="C58" s="64">
        <f>(B58+1)/(B66+B66)</f>
        <v>1.1111111111111112E-2</v>
      </c>
    </row>
    <row r="59" spans="1:3" x14ac:dyDescent="0.25">
      <c r="A59" s="63" t="s">
        <v>383</v>
      </c>
      <c r="B59" s="68">
        <v>1</v>
      </c>
      <c r="C59" s="64">
        <f>(B59+1)/(B66+B66)</f>
        <v>1.1111111111111112E-2</v>
      </c>
    </row>
    <row r="60" spans="1:3" x14ac:dyDescent="0.25">
      <c r="A60" s="63" t="s">
        <v>384</v>
      </c>
      <c r="B60" s="68">
        <v>3</v>
      </c>
      <c r="C60" s="64">
        <f>(B60+1)/(B66+B66)</f>
        <v>2.2222222222222223E-2</v>
      </c>
    </row>
    <row r="61" spans="1:3" x14ac:dyDescent="0.25">
      <c r="A61" s="63" t="s">
        <v>385</v>
      </c>
      <c r="B61" s="68">
        <v>1</v>
      </c>
      <c r="C61" s="64">
        <f>(B61+1)/(B66+B66)</f>
        <v>1.1111111111111112E-2</v>
      </c>
    </row>
    <row r="62" spans="1:3" x14ac:dyDescent="0.25">
      <c r="A62" s="63" t="s">
        <v>386</v>
      </c>
      <c r="B62" s="68">
        <v>1</v>
      </c>
      <c r="C62" s="64">
        <f>(B62+1)/(B66+B66)</f>
        <v>1.1111111111111112E-2</v>
      </c>
    </row>
    <row r="63" spans="1:3" x14ac:dyDescent="0.25">
      <c r="A63" s="63" t="s">
        <v>387</v>
      </c>
      <c r="B63" s="68">
        <v>1</v>
      </c>
      <c r="C63" s="64">
        <f>(B63+1)/(B66+B66)</f>
        <v>1.1111111111111112E-2</v>
      </c>
    </row>
    <row r="64" spans="1:3" x14ac:dyDescent="0.25">
      <c r="A64" s="63" t="s">
        <v>388</v>
      </c>
      <c r="B64" s="68">
        <v>2</v>
      </c>
      <c r="C64" s="64">
        <f>(B64+1)/(B66+B66)</f>
        <v>1.6666666666666666E-2</v>
      </c>
    </row>
    <row r="65" spans="1:3" x14ac:dyDescent="0.25">
      <c r="A65" s="63" t="s">
        <v>389</v>
      </c>
      <c r="B65" s="68">
        <v>1</v>
      </c>
      <c r="C65" s="64">
        <f>(B65+1)/(B66+B66)</f>
        <v>1.1111111111111112E-2</v>
      </c>
    </row>
    <row r="66" spans="1:3" ht="15.75" x14ac:dyDescent="0.25">
      <c r="A66" s="69" t="s">
        <v>338</v>
      </c>
      <c r="B66" s="70">
        <f>SUM(B16:B65)</f>
        <v>90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201"/>
  <sheetViews>
    <sheetView tabSelected="1" topLeftCell="K1" workbookViewId="0">
      <selection activeCell="Z9" sqref="Z9"/>
    </sheetView>
  </sheetViews>
  <sheetFormatPr defaultRowHeight="15" x14ac:dyDescent="0.25"/>
  <cols>
    <col min="1" max="1" width="9.140625" customWidth="1"/>
    <col min="2" max="2" width="20.28515625" customWidth="1"/>
    <col min="3" max="3" width="5" customWidth="1"/>
    <col min="4" max="4" width="5.5703125" customWidth="1"/>
    <col min="5" max="7" width="4.85546875" customWidth="1"/>
    <col min="8" max="8" width="4.5703125" customWidth="1"/>
    <col min="9" max="9" width="4.85546875" customWidth="1"/>
    <col min="10" max="10" width="5.140625" customWidth="1"/>
    <col min="11" max="11" width="10.42578125" customWidth="1"/>
    <col min="12" max="12" width="10.28515625" customWidth="1"/>
    <col min="13" max="13" width="5.28515625" customWidth="1"/>
    <col min="14" max="14" width="6.85546875" customWidth="1"/>
    <col min="15" max="15" width="11" customWidth="1"/>
    <col min="16" max="16" width="14.5703125" customWidth="1"/>
    <col min="17" max="17" width="8.28515625" customWidth="1"/>
    <col min="18" max="18" width="9.140625" customWidth="1"/>
    <col min="19" max="19" width="10.42578125" customWidth="1"/>
    <col min="20" max="20" width="14.7109375" customWidth="1"/>
    <col min="21" max="21" width="17.7109375" customWidth="1"/>
    <col min="24" max="24" width="12" bestFit="1" customWidth="1"/>
    <col min="25" max="25" width="11" customWidth="1"/>
    <col min="27" max="27" width="34.7109375" customWidth="1"/>
    <col min="33" max="33" width="10.5703125" customWidth="1"/>
  </cols>
  <sheetData>
    <row r="1" spans="2:27" x14ac:dyDescent="0.25">
      <c r="B1" t="s">
        <v>451</v>
      </c>
      <c r="G1" t="s">
        <v>452</v>
      </c>
      <c r="P1">
        <f>W4*W5*W6*W7*W8*W9*W10*W12*W14*W16*W17*W18</f>
        <v>8.7002315075298098E-12</v>
      </c>
      <c r="S1">
        <v>12</v>
      </c>
      <c r="T1">
        <v>13</v>
      </c>
      <c r="U1">
        <v>7</v>
      </c>
      <c r="X1">
        <f>X4*X5*X6*X7*X8*X9*X10*X12*X14*X16*X17*X18</f>
        <v>3.6215872912678611E-10</v>
      </c>
    </row>
    <row r="2" spans="2:27" ht="21" x14ac:dyDescent="0.25">
      <c r="B2" s="118" t="s">
        <v>4</v>
      </c>
      <c r="C2" s="119" t="s">
        <v>5</v>
      </c>
      <c r="D2" s="119"/>
      <c r="E2" s="119"/>
      <c r="F2" s="119"/>
      <c r="G2" s="119"/>
      <c r="H2" s="119"/>
      <c r="I2" s="119"/>
      <c r="J2" s="122" t="s">
        <v>9</v>
      </c>
      <c r="K2" s="126" t="s">
        <v>453</v>
      </c>
      <c r="L2" s="126" t="s">
        <v>454</v>
      </c>
      <c r="M2" s="127" t="s">
        <v>455</v>
      </c>
      <c r="N2" s="124" t="s">
        <v>246</v>
      </c>
      <c r="O2" s="125" t="s">
        <v>339</v>
      </c>
      <c r="P2" s="82" t="s">
        <v>453</v>
      </c>
      <c r="Q2" s="128" t="s">
        <v>339</v>
      </c>
      <c r="R2" s="129"/>
      <c r="S2" s="129"/>
      <c r="T2" s="129"/>
      <c r="U2" s="129"/>
      <c r="V2" s="130"/>
      <c r="W2" s="131" t="s">
        <v>461</v>
      </c>
      <c r="X2" s="132"/>
      <c r="Y2" s="93" t="s">
        <v>454</v>
      </c>
      <c r="Z2" s="97"/>
    </row>
    <row r="3" spans="2:27" x14ac:dyDescent="0.25">
      <c r="B3" s="118"/>
      <c r="C3" s="29" t="s">
        <v>0</v>
      </c>
      <c r="D3" s="29" t="s">
        <v>1</v>
      </c>
      <c r="E3" s="29" t="s">
        <v>12</v>
      </c>
      <c r="F3" s="29" t="s">
        <v>15</v>
      </c>
      <c r="G3" s="29" t="s">
        <v>17</v>
      </c>
      <c r="H3" s="29" t="s">
        <v>139</v>
      </c>
      <c r="I3" s="29" t="s">
        <v>140</v>
      </c>
      <c r="J3" s="122"/>
      <c r="K3" s="126"/>
      <c r="L3" s="126"/>
      <c r="M3" s="127"/>
      <c r="N3" s="124"/>
      <c r="O3" s="125"/>
      <c r="P3" s="29" t="s">
        <v>0</v>
      </c>
      <c r="Q3" s="29" t="s">
        <v>1</v>
      </c>
      <c r="R3" s="29" t="s">
        <v>12</v>
      </c>
      <c r="S3" s="29" t="s">
        <v>15</v>
      </c>
      <c r="T3" s="29" t="s">
        <v>17</v>
      </c>
      <c r="U3" s="29" t="s">
        <v>139</v>
      </c>
      <c r="V3" s="29" t="s">
        <v>140</v>
      </c>
      <c r="W3" s="36" t="s">
        <v>459</v>
      </c>
      <c r="X3" s="36" t="s">
        <v>460</v>
      </c>
      <c r="Y3" s="94" t="s">
        <v>0</v>
      </c>
      <c r="Z3" s="97"/>
      <c r="AA3" t="s">
        <v>462</v>
      </c>
    </row>
    <row r="4" spans="2:27" x14ac:dyDescent="0.25">
      <c r="B4" s="37" t="s">
        <v>318</v>
      </c>
      <c r="C4" s="35">
        <v>1</v>
      </c>
      <c r="D4" s="82"/>
      <c r="E4" s="82"/>
      <c r="F4" s="82"/>
      <c r="G4" s="84"/>
      <c r="H4" s="84"/>
      <c r="I4" s="84"/>
      <c r="J4" s="35">
        <f>COUNTA(C4:I4)</f>
        <v>1</v>
      </c>
      <c r="K4" s="12">
        <f>SUM(D4:F4)</f>
        <v>0</v>
      </c>
      <c r="L4" s="12">
        <f>SUM(G4:I4)</f>
        <v>0</v>
      </c>
      <c r="M4" s="12">
        <f>SUM(C4:I4)</f>
        <v>1</v>
      </c>
      <c r="N4" s="16">
        <f>(3/7)</f>
        <v>0.42857142857142855</v>
      </c>
      <c r="O4" s="16">
        <f>(C4+1)/(12+68+1)</f>
        <v>2.4691358024691357E-2</v>
      </c>
      <c r="P4" s="89">
        <f>N4*P1</f>
        <v>3.7286706460842042E-12</v>
      </c>
      <c r="Q4" s="16">
        <f>(D4+1)/(13+12+1)</f>
        <v>3.8461538461538464E-2</v>
      </c>
      <c r="R4" s="16">
        <f>(E4+1)/(12+12+1)</f>
        <v>0.04</v>
      </c>
      <c r="S4" s="16">
        <f>(F4+1)/(15+12+1)</f>
        <v>3.5714285714285712E-2</v>
      </c>
      <c r="T4" s="16">
        <f>(G4+1)/(7+12+1)</f>
        <v>0.05</v>
      </c>
      <c r="U4" s="16">
        <f>(H4+1)/(9+12+1)</f>
        <v>4.5454545454545456E-2</v>
      </c>
      <c r="V4" s="16">
        <f>(I4+1)/(10+12+1)</f>
        <v>4.3478260869565216E-2</v>
      </c>
      <c r="W4" s="83">
        <f>SUM(Q4:S4)</f>
        <v>0.11417582417582418</v>
      </c>
      <c r="X4" s="84">
        <f>SUM(T4:V4)</f>
        <v>0.13893280632411067</v>
      </c>
      <c r="Y4" s="95">
        <f>N4*X1</f>
        <v>1.5521088391147975E-10</v>
      </c>
      <c r="Z4" s="97"/>
      <c r="AA4" t="s">
        <v>463</v>
      </c>
    </row>
    <row r="5" spans="2:27" x14ac:dyDescent="0.25">
      <c r="B5" s="38" t="s">
        <v>416</v>
      </c>
      <c r="C5" s="12">
        <v>1</v>
      </c>
      <c r="D5" s="82"/>
      <c r="E5" s="82"/>
      <c r="F5" s="82"/>
      <c r="G5" s="84"/>
      <c r="H5" s="84"/>
      <c r="I5" s="84"/>
      <c r="J5" s="35">
        <f t="shared" ref="J5:J57" si="0">COUNTA(C5:I5)</f>
        <v>1</v>
      </c>
      <c r="K5" s="12">
        <f t="shared" ref="K5:K57" si="1">SUM(D5:F5)</f>
        <v>0</v>
      </c>
      <c r="L5" s="12">
        <f t="shared" ref="L5:L56" si="2">SUM(G5:I5)</f>
        <v>0</v>
      </c>
      <c r="M5" s="12">
        <f t="shared" ref="M5:M57" si="3">SUM(C5:I5)</f>
        <v>1</v>
      </c>
      <c r="N5" s="16">
        <f t="shared" ref="N5:N57" si="4">(3/7)</f>
        <v>0.42857142857142855</v>
      </c>
      <c r="O5" s="16">
        <f>(C5+1)/(12+68+1)</f>
        <v>2.4691358024691357E-2</v>
      </c>
      <c r="P5" s="89">
        <f>N5*P1</f>
        <v>3.7286706460842042E-12</v>
      </c>
      <c r="Q5" s="16">
        <f t="shared" ref="Q5:Q57" si="5">(D5+1)/(13+12+1)</f>
        <v>3.8461538461538464E-2</v>
      </c>
      <c r="R5" s="16">
        <f t="shared" ref="R5:R57" si="6">(E5+1)/(12+12+1)</f>
        <v>0.04</v>
      </c>
      <c r="S5" s="16">
        <f t="shared" ref="S5:S57" si="7">(F5+1)/(15+12+1)</f>
        <v>3.5714285714285712E-2</v>
      </c>
      <c r="T5" s="16">
        <f t="shared" ref="T5:T57" si="8">(G5+1)/(7+12+1)</f>
        <v>0.05</v>
      </c>
      <c r="U5" s="16">
        <f t="shared" ref="U5:U57" si="9">(H5+1)/(9+12+1)</f>
        <v>4.5454545454545456E-2</v>
      </c>
      <c r="V5" s="16">
        <f t="shared" ref="V5:V57" si="10">(I5+1)/(10+12+1)</f>
        <v>4.3478260869565216E-2</v>
      </c>
      <c r="W5" s="83">
        <f t="shared" ref="W5:W57" si="11">SUM(Q5:S5)</f>
        <v>0.11417582417582418</v>
      </c>
      <c r="X5" s="84">
        <f t="shared" ref="X5:X6" si="12">SUM(T5:V5)</f>
        <v>0.13893280632411067</v>
      </c>
      <c r="Y5" s="95">
        <f>N5*X1</f>
        <v>1.5521088391147975E-10</v>
      </c>
      <c r="Z5" s="97"/>
    </row>
    <row r="6" spans="2:27" x14ac:dyDescent="0.25">
      <c r="B6" s="38" t="s">
        <v>69</v>
      </c>
      <c r="C6" s="12">
        <v>1</v>
      </c>
      <c r="D6" s="82"/>
      <c r="E6" s="82"/>
      <c r="F6" s="82"/>
      <c r="G6" s="84"/>
      <c r="H6" s="84"/>
      <c r="I6" s="84">
        <v>1</v>
      </c>
      <c r="J6" s="35">
        <f t="shared" si="0"/>
        <v>2</v>
      </c>
      <c r="K6" s="12">
        <f t="shared" si="1"/>
        <v>0</v>
      </c>
      <c r="L6" s="12">
        <f t="shared" si="2"/>
        <v>1</v>
      </c>
      <c r="M6" s="12">
        <f t="shared" si="3"/>
        <v>2</v>
      </c>
      <c r="N6" s="16">
        <f t="shared" si="4"/>
        <v>0.42857142857142855</v>
      </c>
      <c r="O6" s="16">
        <f t="shared" ref="O6:O18" si="13">(C6+1)/(12+68+1)</f>
        <v>2.4691358024691357E-2</v>
      </c>
      <c r="P6" s="89">
        <f>N6*P1</f>
        <v>3.7286706460842042E-12</v>
      </c>
      <c r="Q6" s="16">
        <f>(D6+1)/(13+12+1)</f>
        <v>3.8461538461538464E-2</v>
      </c>
      <c r="R6" s="16">
        <f t="shared" si="6"/>
        <v>0.04</v>
      </c>
      <c r="S6" s="16">
        <f t="shared" si="7"/>
        <v>3.5714285714285712E-2</v>
      </c>
      <c r="T6" s="16">
        <f t="shared" si="8"/>
        <v>0.05</v>
      </c>
      <c r="U6" s="16">
        <f t="shared" si="9"/>
        <v>4.5454545454545456E-2</v>
      </c>
      <c r="V6" s="16">
        <f t="shared" si="10"/>
        <v>8.6956521739130432E-2</v>
      </c>
      <c r="W6" s="83">
        <f t="shared" si="11"/>
        <v>0.11417582417582418</v>
      </c>
      <c r="X6" s="84">
        <f t="shared" si="12"/>
        <v>0.18241106719367589</v>
      </c>
      <c r="Y6" s="95">
        <f>N6*X1</f>
        <v>1.5521088391147975E-10</v>
      </c>
      <c r="Z6" s="97"/>
    </row>
    <row r="7" spans="2:27" ht="18.75" x14ac:dyDescent="0.3">
      <c r="B7" s="38" t="s">
        <v>417</v>
      </c>
      <c r="C7" s="12">
        <v>1</v>
      </c>
      <c r="D7" s="82"/>
      <c r="E7" s="82"/>
      <c r="F7" s="82"/>
      <c r="G7" s="84"/>
      <c r="H7" s="84"/>
      <c r="I7" s="84"/>
      <c r="J7" s="35">
        <f t="shared" si="0"/>
        <v>1</v>
      </c>
      <c r="K7" s="12">
        <f t="shared" si="1"/>
        <v>0</v>
      </c>
      <c r="L7" s="12">
        <f t="shared" si="2"/>
        <v>0</v>
      </c>
      <c r="M7" s="12">
        <f t="shared" si="3"/>
        <v>1</v>
      </c>
      <c r="N7" s="16">
        <f t="shared" si="4"/>
        <v>0.42857142857142855</v>
      </c>
      <c r="O7" s="16">
        <f t="shared" si="13"/>
        <v>2.4691358024691357E-2</v>
      </c>
      <c r="P7" s="89">
        <f>N7*P1</f>
        <v>3.7286706460842042E-12</v>
      </c>
      <c r="Q7" s="16">
        <f t="shared" si="5"/>
        <v>3.8461538461538464E-2</v>
      </c>
      <c r="R7" s="16">
        <f t="shared" si="6"/>
        <v>0.04</v>
      </c>
      <c r="S7" s="16">
        <f t="shared" si="7"/>
        <v>3.5714285714285712E-2</v>
      </c>
      <c r="T7" s="16">
        <f t="shared" si="8"/>
        <v>0.05</v>
      </c>
      <c r="U7" s="16">
        <f>(H7+1)/(9+12+1)</f>
        <v>4.5454545454545456E-2</v>
      </c>
      <c r="V7" s="16">
        <f t="shared" si="10"/>
        <v>4.3478260869565216E-2</v>
      </c>
      <c r="W7" s="83">
        <f t="shared" si="11"/>
        <v>0.11417582417582418</v>
      </c>
      <c r="X7" s="84">
        <f t="shared" ref="X7:X57" si="14">SUM(T7:V7)</f>
        <v>0.13893280632411067</v>
      </c>
      <c r="Y7" s="95">
        <f>N7*X1</f>
        <v>1.5521088391147975E-10</v>
      </c>
      <c r="Z7" s="97"/>
      <c r="AA7" t="s">
        <v>464</v>
      </c>
    </row>
    <row r="8" spans="2:27" x14ac:dyDescent="0.25">
      <c r="B8" s="38" t="s">
        <v>418</v>
      </c>
      <c r="C8" s="12">
        <v>1</v>
      </c>
      <c r="D8" s="82"/>
      <c r="E8" s="82">
        <v>1</v>
      </c>
      <c r="F8" s="82"/>
      <c r="G8" s="84"/>
      <c r="H8" s="84"/>
      <c r="I8" s="84"/>
      <c r="J8" s="35">
        <f t="shared" si="0"/>
        <v>2</v>
      </c>
      <c r="K8" s="12">
        <f t="shared" si="1"/>
        <v>1</v>
      </c>
      <c r="L8" s="12">
        <f t="shared" si="2"/>
        <v>0</v>
      </c>
      <c r="M8" s="12">
        <f t="shared" si="3"/>
        <v>2</v>
      </c>
      <c r="N8" s="16">
        <f t="shared" si="4"/>
        <v>0.42857142857142855</v>
      </c>
      <c r="O8" s="16">
        <f t="shared" si="13"/>
        <v>2.4691358024691357E-2</v>
      </c>
      <c r="P8" s="89">
        <f>N8*P1</f>
        <v>3.7286706460842042E-12</v>
      </c>
      <c r="Q8" s="16">
        <f t="shared" si="5"/>
        <v>3.8461538461538464E-2</v>
      </c>
      <c r="R8" s="16">
        <f t="shared" si="6"/>
        <v>0.08</v>
      </c>
      <c r="S8" s="16">
        <f t="shared" si="7"/>
        <v>3.5714285714285712E-2</v>
      </c>
      <c r="T8" s="16">
        <f t="shared" si="8"/>
        <v>0.05</v>
      </c>
      <c r="U8" s="16">
        <f t="shared" si="9"/>
        <v>4.5454545454545456E-2</v>
      </c>
      <c r="V8" s="16">
        <f t="shared" si="10"/>
        <v>4.3478260869565216E-2</v>
      </c>
      <c r="W8" s="83">
        <f t="shared" si="11"/>
        <v>0.15417582417582418</v>
      </c>
      <c r="X8" s="84">
        <f t="shared" si="14"/>
        <v>0.13893280632411067</v>
      </c>
      <c r="Y8" s="95">
        <f>N8*X1</f>
        <v>1.5521088391147975E-10</v>
      </c>
      <c r="Z8" s="97"/>
    </row>
    <row r="9" spans="2:27" x14ac:dyDescent="0.25">
      <c r="B9" s="16" t="s">
        <v>419</v>
      </c>
      <c r="C9" s="12">
        <v>1</v>
      </c>
      <c r="D9" s="82"/>
      <c r="E9" s="82"/>
      <c r="F9" s="82">
        <v>1</v>
      </c>
      <c r="G9" s="84">
        <v>1</v>
      </c>
      <c r="H9" s="84">
        <v>1</v>
      </c>
      <c r="I9" s="84">
        <v>1</v>
      </c>
      <c r="J9" s="35">
        <f t="shared" si="0"/>
        <v>5</v>
      </c>
      <c r="K9" s="12">
        <f t="shared" si="1"/>
        <v>1</v>
      </c>
      <c r="L9" s="12">
        <f t="shared" si="2"/>
        <v>3</v>
      </c>
      <c r="M9" s="12">
        <f t="shared" si="3"/>
        <v>5</v>
      </c>
      <c r="N9" s="16">
        <f t="shared" si="4"/>
        <v>0.42857142857142855</v>
      </c>
      <c r="O9" s="16">
        <f t="shared" si="13"/>
        <v>2.4691358024691357E-2</v>
      </c>
      <c r="P9" s="89">
        <f>N9*P1</f>
        <v>3.7286706460842042E-12</v>
      </c>
      <c r="Q9" s="16">
        <f t="shared" si="5"/>
        <v>3.8461538461538464E-2</v>
      </c>
      <c r="R9" s="16">
        <f t="shared" si="6"/>
        <v>0.04</v>
      </c>
      <c r="S9" s="16">
        <f t="shared" si="7"/>
        <v>7.1428571428571425E-2</v>
      </c>
      <c r="T9" s="16">
        <f t="shared" si="8"/>
        <v>0.1</v>
      </c>
      <c r="U9" s="16">
        <f t="shared" si="9"/>
        <v>9.0909090909090912E-2</v>
      </c>
      <c r="V9" s="16">
        <f t="shared" si="10"/>
        <v>8.6956521739130432E-2</v>
      </c>
      <c r="W9" s="83">
        <f t="shared" si="11"/>
        <v>0.1498901098901099</v>
      </c>
      <c r="X9" s="84">
        <f t="shared" si="14"/>
        <v>0.27786561264822135</v>
      </c>
      <c r="Y9" s="95">
        <f>N9*X1</f>
        <v>1.5521088391147975E-10</v>
      </c>
      <c r="Z9" s="97"/>
    </row>
    <row r="10" spans="2:27" x14ac:dyDescent="0.25">
      <c r="B10" s="16" t="s">
        <v>420</v>
      </c>
      <c r="C10" s="12">
        <v>1</v>
      </c>
      <c r="D10" s="82"/>
      <c r="E10" s="82"/>
      <c r="F10" s="82"/>
      <c r="G10" s="84"/>
      <c r="H10" s="84">
        <v>1</v>
      </c>
      <c r="I10" s="84">
        <v>1</v>
      </c>
      <c r="J10" s="35">
        <f>COUNTA(C10:I10)</f>
        <v>3</v>
      </c>
      <c r="K10" s="12">
        <f t="shared" si="1"/>
        <v>0</v>
      </c>
      <c r="L10" s="12">
        <f t="shared" si="2"/>
        <v>2</v>
      </c>
      <c r="M10" s="12">
        <f t="shared" si="3"/>
        <v>3</v>
      </c>
      <c r="N10" s="16">
        <f t="shared" si="4"/>
        <v>0.42857142857142855</v>
      </c>
      <c r="O10" s="16">
        <f t="shared" si="13"/>
        <v>2.4691358024691357E-2</v>
      </c>
      <c r="P10" s="89">
        <f>N10*P1</f>
        <v>3.7286706460842042E-12</v>
      </c>
      <c r="Q10" s="16">
        <f t="shared" si="5"/>
        <v>3.8461538461538464E-2</v>
      </c>
      <c r="R10" s="16">
        <f t="shared" si="6"/>
        <v>0.04</v>
      </c>
      <c r="S10" s="16">
        <f t="shared" si="7"/>
        <v>3.5714285714285712E-2</v>
      </c>
      <c r="T10" s="16">
        <f t="shared" si="8"/>
        <v>0.05</v>
      </c>
      <c r="U10" s="16">
        <f t="shared" si="9"/>
        <v>9.0909090909090912E-2</v>
      </c>
      <c r="V10" s="16">
        <f t="shared" si="10"/>
        <v>8.6956521739130432E-2</v>
      </c>
      <c r="W10" s="83">
        <f t="shared" si="11"/>
        <v>0.11417582417582418</v>
      </c>
      <c r="X10" s="84">
        <f t="shared" si="14"/>
        <v>0.22786561264822136</v>
      </c>
      <c r="Y10" s="95">
        <f>N10*X1</f>
        <v>1.5521088391147975E-10</v>
      </c>
      <c r="Z10" s="97"/>
    </row>
    <row r="11" spans="2:27" x14ac:dyDescent="0.25">
      <c r="B11" s="16" t="s">
        <v>421</v>
      </c>
      <c r="C11" s="10"/>
      <c r="D11" s="82">
        <v>1</v>
      </c>
      <c r="E11" s="82"/>
      <c r="F11" s="82"/>
      <c r="G11" s="84"/>
      <c r="H11" s="84"/>
      <c r="I11" s="84"/>
      <c r="J11" s="35">
        <f t="shared" si="0"/>
        <v>1</v>
      </c>
      <c r="K11" s="12">
        <f t="shared" si="1"/>
        <v>1</v>
      </c>
      <c r="L11" s="12">
        <f t="shared" si="2"/>
        <v>0</v>
      </c>
      <c r="M11" s="12">
        <f t="shared" si="3"/>
        <v>1</v>
      </c>
      <c r="N11" s="16">
        <f t="shared" si="4"/>
        <v>0.42857142857142855</v>
      </c>
      <c r="O11" s="16">
        <f>(C11+1)/(13+68+1)</f>
        <v>1.2195121951219513E-2</v>
      </c>
      <c r="P11" s="89"/>
      <c r="Q11" s="16">
        <f t="shared" si="5"/>
        <v>7.6923076923076927E-2</v>
      </c>
      <c r="R11" s="16">
        <f t="shared" si="6"/>
        <v>0.04</v>
      </c>
      <c r="S11" s="16">
        <f t="shared" si="7"/>
        <v>3.5714285714285712E-2</v>
      </c>
      <c r="T11" s="16">
        <f t="shared" si="8"/>
        <v>0.05</v>
      </c>
      <c r="U11" s="16">
        <f t="shared" si="9"/>
        <v>4.5454545454545456E-2</v>
      </c>
      <c r="V11" s="16">
        <f t="shared" si="10"/>
        <v>4.3478260869565216E-2</v>
      </c>
      <c r="W11" s="83">
        <f t="shared" si="11"/>
        <v>0.15263736263736266</v>
      </c>
      <c r="X11" s="84">
        <f t="shared" si="14"/>
        <v>0.13893280632411067</v>
      </c>
      <c r="Y11" s="95"/>
      <c r="Z11" s="97"/>
    </row>
    <row r="12" spans="2:27" x14ac:dyDescent="0.25">
      <c r="B12" s="16" t="s">
        <v>422</v>
      </c>
      <c r="C12" s="10">
        <v>1</v>
      </c>
      <c r="D12" s="82"/>
      <c r="E12" s="82"/>
      <c r="F12" s="82"/>
      <c r="G12" s="84"/>
      <c r="H12" s="84"/>
      <c r="I12" s="84"/>
      <c r="J12" s="35">
        <f t="shared" si="0"/>
        <v>1</v>
      </c>
      <c r="K12" s="12">
        <f t="shared" si="1"/>
        <v>0</v>
      </c>
      <c r="L12" s="12">
        <f t="shared" si="2"/>
        <v>0</v>
      </c>
      <c r="M12" s="12">
        <f t="shared" si="3"/>
        <v>1</v>
      </c>
      <c r="N12" s="16">
        <f t="shared" si="4"/>
        <v>0.42857142857142855</v>
      </c>
      <c r="O12" s="16">
        <f t="shared" si="13"/>
        <v>2.4691358024691357E-2</v>
      </c>
      <c r="P12" s="89">
        <f>N12*P1</f>
        <v>3.7286706460842042E-12</v>
      </c>
      <c r="Q12" s="16">
        <f t="shared" si="5"/>
        <v>3.8461538461538464E-2</v>
      </c>
      <c r="R12" s="16">
        <f t="shared" si="6"/>
        <v>0.04</v>
      </c>
      <c r="S12" s="16">
        <f t="shared" si="7"/>
        <v>3.5714285714285712E-2</v>
      </c>
      <c r="T12" s="16">
        <f t="shared" si="8"/>
        <v>0.05</v>
      </c>
      <c r="U12" s="16">
        <f t="shared" si="9"/>
        <v>4.5454545454545456E-2</v>
      </c>
      <c r="V12" s="16">
        <f t="shared" si="10"/>
        <v>4.3478260869565216E-2</v>
      </c>
      <c r="W12" s="83">
        <f t="shared" si="11"/>
        <v>0.11417582417582418</v>
      </c>
      <c r="X12" s="84">
        <f t="shared" si="14"/>
        <v>0.13893280632411067</v>
      </c>
      <c r="Y12" s="95">
        <f>N12*X1</f>
        <v>1.5521088391147975E-10</v>
      </c>
      <c r="Z12" s="97"/>
    </row>
    <row r="13" spans="2:27" x14ac:dyDescent="0.25">
      <c r="B13" s="16" t="s">
        <v>423</v>
      </c>
      <c r="C13" s="10"/>
      <c r="D13" s="82">
        <v>1</v>
      </c>
      <c r="E13" s="82">
        <v>1</v>
      </c>
      <c r="F13" s="82"/>
      <c r="G13" s="84"/>
      <c r="H13" s="84"/>
      <c r="I13" s="84"/>
      <c r="J13" s="35">
        <f t="shared" si="0"/>
        <v>2</v>
      </c>
      <c r="K13" s="12">
        <f t="shared" si="1"/>
        <v>2</v>
      </c>
      <c r="L13" s="12">
        <f t="shared" si="2"/>
        <v>0</v>
      </c>
      <c r="M13" s="12">
        <f t="shared" si="3"/>
        <v>2</v>
      </c>
      <c r="N13" s="16">
        <f t="shared" si="4"/>
        <v>0.42857142857142855</v>
      </c>
      <c r="O13" s="16">
        <f t="shared" si="13"/>
        <v>1.2345679012345678E-2</v>
      </c>
      <c r="P13" s="89"/>
      <c r="Q13" s="16">
        <f t="shared" si="5"/>
        <v>7.6923076923076927E-2</v>
      </c>
      <c r="R13" s="16">
        <f t="shared" si="6"/>
        <v>0.08</v>
      </c>
      <c r="S13" s="16">
        <f t="shared" si="7"/>
        <v>3.5714285714285712E-2</v>
      </c>
      <c r="T13" s="16">
        <f t="shared" si="8"/>
        <v>0.05</v>
      </c>
      <c r="U13" s="16">
        <f t="shared" si="9"/>
        <v>4.5454545454545456E-2</v>
      </c>
      <c r="V13" s="16">
        <f t="shared" si="10"/>
        <v>4.3478260869565216E-2</v>
      </c>
      <c r="W13" s="83">
        <f t="shared" si="11"/>
        <v>0.19263736263736264</v>
      </c>
      <c r="X13" s="84">
        <f t="shared" si="14"/>
        <v>0.13893280632411067</v>
      </c>
      <c r="Y13" s="95"/>
      <c r="Z13" s="97"/>
    </row>
    <row r="14" spans="2:27" x14ac:dyDescent="0.25">
      <c r="B14" s="16" t="s">
        <v>424</v>
      </c>
      <c r="C14" s="10">
        <v>1</v>
      </c>
      <c r="D14" s="82"/>
      <c r="E14" s="82"/>
      <c r="F14" s="82"/>
      <c r="G14" s="84"/>
      <c r="H14" s="84"/>
      <c r="I14" s="84"/>
      <c r="J14" s="35">
        <f t="shared" si="0"/>
        <v>1</v>
      </c>
      <c r="K14" s="12">
        <f t="shared" si="1"/>
        <v>0</v>
      </c>
      <c r="L14" s="12">
        <f t="shared" si="2"/>
        <v>0</v>
      </c>
      <c r="M14" s="12">
        <f t="shared" si="3"/>
        <v>1</v>
      </c>
      <c r="N14" s="16">
        <f t="shared" si="4"/>
        <v>0.42857142857142855</v>
      </c>
      <c r="O14" s="16">
        <f t="shared" si="13"/>
        <v>2.4691358024691357E-2</v>
      </c>
      <c r="P14" s="89">
        <f>N14*P1</f>
        <v>3.7286706460842042E-12</v>
      </c>
      <c r="Q14" s="16">
        <f t="shared" si="5"/>
        <v>3.8461538461538464E-2</v>
      </c>
      <c r="R14" s="16">
        <f t="shared" si="6"/>
        <v>0.04</v>
      </c>
      <c r="S14" s="16">
        <f t="shared" si="7"/>
        <v>3.5714285714285712E-2</v>
      </c>
      <c r="T14" s="16">
        <f t="shared" si="8"/>
        <v>0.05</v>
      </c>
      <c r="U14" s="16">
        <f t="shared" si="9"/>
        <v>4.5454545454545456E-2</v>
      </c>
      <c r="V14" s="16">
        <f t="shared" si="10"/>
        <v>4.3478260869565216E-2</v>
      </c>
      <c r="W14" s="83">
        <f t="shared" si="11"/>
        <v>0.11417582417582418</v>
      </c>
      <c r="X14" s="84">
        <f t="shared" si="14"/>
        <v>0.13893280632411067</v>
      </c>
      <c r="Y14" s="95">
        <f>N14*X1</f>
        <v>1.5521088391147975E-10</v>
      </c>
      <c r="Z14" s="97"/>
    </row>
    <row r="15" spans="2:27" x14ac:dyDescent="0.25">
      <c r="B15" s="16" t="s">
        <v>425</v>
      </c>
      <c r="C15" s="10"/>
      <c r="D15" s="82"/>
      <c r="E15" s="82"/>
      <c r="F15" s="82">
        <v>2</v>
      </c>
      <c r="G15" s="84"/>
      <c r="H15" s="84"/>
      <c r="I15" s="84">
        <v>1</v>
      </c>
      <c r="J15" s="35">
        <f t="shared" si="0"/>
        <v>2</v>
      </c>
      <c r="K15" s="12">
        <f t="shared" si="1"/>
        <v>2</v>
      </c>
      <c r="L15" s="12">
        <f t="shared" si="2"/>
        <v>1</v>
      </c>
      <c r="M15" s="12">
        <f t="shared" si="3"/>
        <v>3</v>
      </c>
      <c r="N15" s="16">
        <f t="shared" si="4"/>
        <v>0.42857142857142855</v>
      </c>
      <c r="O15" s="16">
        <f t="shared" si="13"/>
        <v>1.2345679012345678E-2</v>
      </c>
      <c r="P15" s="89"/>
      <c r="Q15" s="16">
        <f t="shared" si="5"/>
        <v>3.8461538461538464E-2</v>
      </c>
      <c r="R15" s="16">
        <f t="shared" si="6"/>
        <v>0.04</v>
      </c>
      <c r="S15" s="16">
        <f t="shared" si="7"/>
        <v>0.10714285714285714</v>
      </c>
      <c r="T15" s="16">
        <f t="shared" si="8"/>
        <v>0.05</v>
      </c>
      <c r="U15" s="16">
        <f t="shared" si="9"/>
        <v>4.5454545454545456E-2</v>
      </c>
      <c r="V15" s="16">
        <f t="shared" si="10"/>
        <v>8.6956521739130432E-2</v>
      </c>
      <c r="W15" s="83">
        <f t="shared" si="11"/>
        <v>0.18560439560439562</v>
      </c>
      <c r="X15" s="84">
        <f t="shared" si="14"/>
        <v>0.18241106719367589</v>
      </c>
      <c r="Y15" s="95"/>
      <c r="Z15" s="97"/>
    </row>
    <row r="16" spans="2:27" x14ac:dyDescent="0.25">
      <c r="B16" s="16" t="s">
        <v>255</v>
      </c>
      <c r="C16" s="10">
        <v>1</v>
      </c>
      <c r="D16" s="82"/>
      <c r="E16" s="82"/>
      <c r="F16" s="82"/>
      <c r="G16" s="84"/>
      <c r="H16" s="84"/>
      <c r="I16" s="84">
        <v>2</v>
      </c>
      <c r="J16" s="35">
        <f t="shared" si="0"/>
        <v>2</v>
      </c>
      <c r="K16" s="12">
        <f t="shared" si="1"/>
        <v>0</v>
      </c>
      <c r="L16" s="12">
        <f t="shared" si="2"/>
        <v>2</v>
      </c>
      <c r="M16" s="12">
        <f t="shared" si="3"/>
        <v>3</v>
      </c>
      <c r="N16" s="16">
        <f t="shared" si="4"/>
        <v>0.42857142857142855</v>
      </c>
      <c r="O16" s="16">
        <f t="shared" si="13"/>
        <v>2.4691358024691357E-2</v>
      </c>
      <c r="P16" s="89">
        <f>N16*P1</f>
        <v>3.7286706460842042E-12</v>
      </c>
      <c r="Q16" s="16">
        <f t="shared" si="5"/>
        <v>3.8461538461538464E-2</v>
      </c>
      <c r="R16" s="16">
        <f t="shared" si="6"/>
        <v>0.04</v>
      </c>
      <c r="S16" s="16">
        <f t="shared" si="7"/>
        <v>3.5714285714285712E-2</v>
      </c>
      <c r="T16" s="16">
        <f t="shared" si="8"/>
        <v>0.05</v>
      </c>
      <c r="U16" s="16">
        <f t="shared" si="9"/>
        <v>4.5454545454545456E-2</v>
      </c>
      <c r="V16" s="16">
        <f t="shared" si="10"/>
        <v>0.13043478260869565</v>
      </c>
      <c r="W16" s="83">
        <f t="shared" si="11"/>
        <v>0.11417582417582418</v>
      </c>
      <c r="X16" s="84">
        <f t="shared" si="14"/>
        <v>0.22588932806324111</v>
      </c>
      <c r="Y16" s="95">
        <f>N16*X1</f>
        <v>1.5521088391147975E-10</v>
      </c>
      <c r="Z16" s="97"/>
    </row>
    <row r="17" spans="2:26" x14ac:dyDescent="0.25">
      <c r="B17" s="16" t="s">
        <v>426</v>
      </c>
      <c r="C17" s="10">
        <v>1</v>
      </c>
      <c r="D17" s="82"/>
      <c r="E17" s="82"/>
      <c r="F17" s="82"/>
      <c r="G17" s="84"/>
      <c r="H17" s="84"/>
      <c r="I17" s="84"/>
      <c r="J17" s="35">
        <f t="shared" si="0"/>
        <v>1</v>
      </c>
      <c r="K17" s="12">
        <f t="shared" si="1"/>
        <v>0</v>
      </c>
      <c r="L17" s="12">
        <f t="shared" si="2"/>
        <v>0</v>
      </c>
      <c r="M17" s="12">
        <f t="shared" si="3"/>
        <v>1</v>
      </c>
      <c r="N17" s="16">
        <f t="shared" si="4"/>
        <v>0.42857142857142855</v>
      </c>
      <c r="O17" s="16">
        <f t="shared" si="13"/>
        <v>2.4691358024691357E-2</v>
      </c>
      <c r="P17" s="89">
        <f>N17*P1</f>
        <v>3.7286706460842042E-12</v>
      </c>
      <c r="Q17" s="16">
        <f t="shared" si="5"/>
        <v>3.8461538461538464E-2</v>
      </c>
      <c r="R17" s="16">
        <f t="shared" si="6"/>
        <v>0.04</v>
      </c>
      <c r="S17" s="16">
        <f t="shared" si="7"/>
        <v>3.5714285714285712E-2</v>
      </c>
      <c r="T17" s="16">
        <f t="shared" si="8"/>
        <v>0.05</v>
      </c>
      <c r="U17" s="16">
        <f t="shared" si="9"/>
        <v>4.5454545454545456E-2</v>
      </c>
      <c r="V17" s="16">
        <f t="shared" si="10"/>
        <v>4.3478260869565216E-2</v>
      </c>
      <c r="W17" s="83">
        <f t="shared" si="11"/>
        <v>0.11417582417582418</v>
      </c>
      <c r="X17" s="84">
        <f t="shared" si="14"/>
        <v>0.13893280632411067</v>
      </c>
      <c r="Y17" s="95">
        <f>N17*X1</f>
        <v>1.5521088391147975E-10</v>
      </c>
      <c r="Z17" s="97"/>
    </row>
    <row r="18" spans="2:26" x14ac:dyDescent="0.25">
      <c r="B18" s="16" t="s">
        <v>427</v>
      </c>
      <c r="C18" s="10">
        <v>1</v>
      </c>
      <c r="D18" s="82"/>
      <c r="E18" s="82"/>
      <c r="F18" s="82"/>
      <c r="G18" s="84"/>
      <c r="H18" s="84"/>
      <c r="I18" s="84"/>
      <c r="J18" s="35">
        <f t="shared" si="0"/>
        <v>1</v>
      </c>
      <c r="K18" s="12">
        <f t="shared" si="1"/>
        <v>0</v>
      </c>
      <c r="L18" s="12">
        <f t="shared" si="2"/>
        <v>0</v>
      </c>
      <c r="M18" s="12">
        <f t="shared" si="3"/>
        <v>1</v>
      </c>
      <c r="N18" s="16">
        <f t="shared" si="4"/>
        <v>0.42857142857142855</v>
      </c>
      <c r="O18" s="16">
        <f t="shared" si="13"/>
        <v>2.4691358024691357E-2</v>
      </c>
      <c r="P18" s="89">
        <f>N18*P1</f>
        <v>3.7286706460842042E-12</v>
      </c>
      <c r="Q18" s="16">
        <f t="shared" si="5"/>
        <v>3.8461538461538464E-2</v>
      </c>
      <c r="R18" s="16">
        <f t="shared" si="6"/>
        <v>0.04</v>
      </c>
      <c r="S18" s="16">
        <f t="shared" si="7"/>
        <v>3.5714285714285712E-2</v>
      </c>
      <c r="T18" s="16">
        <f t="shared" si="8"/>
        <v>0.05</v>
      </c>
      <c r="U18" s="16">
        <f t="shared" si="9"/>
        <v>4.5454545454545456E-2</v>
      </c>
      <c r="V18" s="16">
        <f t="shared" si="10"/>
        <v>4.3478260869565216E-2</v>
      </c>
      <c r="W18" s="83">
        <f t="shared" si="11"/>
        <v>0.11417582417582418</v>
      </c>
      <c r="X18" s="84">
        <f t="shared" si="14"/>
        <v>0.13893280632411067</v>
      </c>
      <c r="Y18" s="95">
        <f>N18*X1</f>
        <v>1.5521088391147975E-10</v>
      </c>
      <c r="Z18" s="97"/>
    </row>
    <row r="19" spans="2:26" x14ac:dyDescent="0.25">
      <c r="B19" s="19" t="s">
        <v>357</v>
      </c>
      <c r="C19" s="35"/>
      <c r="D19" s="35">
        <v>1</v>
      </c>
      <c r="E19" s="35">
        <v>3</v>
      </c>
      <c r="F19" s="35">
        <v>3</v>
      </c>
      <c r="G19" s="35"/>
      <c r="H19" s="35"/>
      <c r="I19" s="35"/>
      <c r="J19" s="35">
        <f t="shared" si="0"/>
        <v>3</v>
      </c>
      <c r="K19" s="35">
        <f t="shared" si="1"/>
        <v>7</v>
      </c>
      <c r="L19" s="35">
        <f t="shared" si="2"/>
        <v>0</v>
      </c>
      <c r="M19" s="35">
        <f t="shared" si="3"/>
        <v>7</v>
      </c>
      <c r="N19" s="16">
        <f t="shared" si="4"/>
        <v>0.42857142857142855</v>
      </c>
      <c r="O19" s="19">
        <f>(C19+1)/(13+68+1)</f>
        <v>1.2195121951219513E-2</v>
      </c>
      <c r="P19" s="89"/>
      <c r="Q19" s="16">
        <f t="shared" si="5"/>
        <v>7.6923076923076927E-2</v>
      </c>
      <c r="R19" s="16">
        <f t="shared" si="6"/>
        <v>0.16</v>
      </c>
      <c r="S19" s="16">
        <f t="shared" si="7"/>
        <v>0.14285714285714285</v>
      </c>
      <c r="T19" s="16">
        <f t="shared" si="8"/>
        <v>0.05</v>
      </c>
      <c r="U19" s="16">
        <f t="shared" si="9"/>
        <v>4.5454545454545456E-2</v>
      </c>
      <c r="V19" s="16">
        <f t="shared" si="10"/>
        <v>4.3478260869565216E-2</v>
      </c>
      <c r="W19" s="83">
        <f t="shared" si="11"/>
        <v>0.37978021978021981</v>
      </c>
      <c r="X19" s="84">
        <f t="shared" si="14"/>
        <v>0.13893280632411067</v>
      </c>
      <c r="Y19" s="95">
        <f>N19*X1</f>
        <v>1.5521088391147975E-10</v>
      </c>
      <c r="Z19" s="97"/>
    </row>
    <row r="20" spans="2:26" x14ac:dyDescent="0.25">
      <c r="B20" s="16" t="s">
        <v>117</v>
      </c>
      <c r="C20" s="10"/>
      <c r="D20" s="82">
        <v>1</v>
      </c>
      <c r="E20" s="82"/>
      <c r="F20" s="82"/>
      <c r="G20" s="84"/>
      <c r="H20" s="84"/>
      <c r="I20" s="84"/>
      <c r="J20" s="35">
        <f t="shared" si="0"/>
        <v>1</v>
      </c>
      <c r="K20" s="12">
        <f t="shared" si="1"/>
        <v>1</v>
      </c>
      <c r="L20" s="12">
        <f t="shared" si="2"/>
        <v>0</v>
      </c>
      <c r="M20" s="12">
        <f t="shared" si="3"/>
        <v>1</v>
      </c>
      <c r="N20" s="16">
        <f t="shared" si="4"/>
        <v>0.42857142857142855</v>
      </c>
      <c r="O20" s="32">
        <f>(C20+1)/(13+68+1)</f>
        <v>1.2195121951219513E-2</v>
      </c>
      <c r="P20" s="89"/>
      <c r="Q20" s="16">
        <f t="shared" si="5"/>
        <v>7.6923076923076927E-2</v>
      </c>
      <c r="R20" s="16">
        <f t="shared" si="6"/>
        <v>0.04</v>
      </c>
      <c r="S20" s="16">
        <f t="shared" si="7"/>
        <v>3.5714285714285712E-2</v>
      </c>
      <c r="T20" s="16">
        <f t="shared" si="8"/>
        <v>0.05</v>
      </c>
      <c r="U20" s="16">
        <f t="shared" si="9"/>
        <v>4.5454545454545456E-2</v>
      </c>
      <c r="V20" s="16">
        <f t="shared" si="10"/>
        <v>4.3478260869565216E-2</v>
      </c>
      <c r="W20" s="83">
        <f t="shared" si="11"/>
        <v>0.15263736263736266</v>
      </c>
      <c r="X20" s="84">
        <f t="shared" si="14"/>
        <v>0.13893280632411067</v>
      </c>
      <c r="Y20" s="95"/>
      <c r="Z20" s="97"/>
    </row>
    <row r="21" spans="2:26" x14ac:dyDescent="0.25">
      <c r="B21" s="16" t="s">
        <v>428</v>
      </c>
      <c r="C21" s="10"/>
      <c r="D21" s="82">
        <v>1</v>
      </c>
      <c r="E21" s="82"/>
      <c r="F21" s="82"/>
      <c r="G21" s="84"/>
      <c r="H21" s="84"/>
      <c r="I21" s="84"/>
      <c r="J21" s="35">
        <f t="shared" si="0"/>
        <v>1</v>
      </c>
      <c r="K21" s="12">
        <f t="shared" si="1"/>
        <v>1</v>
      </c>
      <c r="L21" s="12">
        <f t="shared" si="2"/>
        <v>0</v>
      </c>
      <c r="M21" s="12">
        <f t="shared" si="3"/>
        <v>1</v>
      </c>
      <c r="N21" s="16">
        <f t="shared" si="4"/>
        <v>0.42857142857142855</v>
      </c>
      <c r="O21" s="32">
        <f t="shared" ref="O21:O29" si="15">(C21+1)/(13+68+1)</f>
        <v>1.2195121951219513E-2</v>
      </c>
      <c r="P21" s="89"/>
      <c r="Q21" s="16">
        <f t="shared" si="5"/>
        <v>7.6923076923076927E-2</v>
      </c>
      <c r="R21" s="16">
        <f t="shared" si="6"/>
        <v>0.04</v>
      </c>
      <c r="S21" s="16">
        <f t="shared" si="7"/>
        <v>3.5714285714285712E-2</v>
      </c>
      <c r="T21" s="16">
        <f t="shared" si="8"/>
        <v>0.05</v>
      </c>
      <c r="U21" s="16">
        <f t="shared" si="9"/>
        <v>4.5454545454545456E-2</v>
      </c>
      <c r="V21" s="16">
        <f t="shared" si="10"/>
        <v>4.3478260869565216E-2</v>
      </c>
      <c r="W21" s="83">
        <f t="shared" si="11"/>
        <v>0.15263736263736266</v>
      </c>
      <c r="X21" s="84">
        <f t="shared" si="14"/>
        <v>0.13893280632411067</v>
      </c>
      <c r="Y21" s="95"/>
      <c r="Z21" s="97"/>
    </row>
    <row r="22" spans="2:26" x14ac:dyDescent="0.25">
      <c r="B22" s="16" t="s">
        <v>429</v>
      </c>
      <c r="C22" s="10"/>
      <c r="D22" s="82">
        <v>1</v>
      </c>
      <c r="E22" s="82"/>
      <c r="F22" s="82"/>
      <c r="G22" s="84"/>
      <c r="H22" s="84"/>
      <c r="I22" s="84"/>
      <c r="J22" s="35">
        <f t="shared" si="0"/>
        <v>1</v>
      </c>
      <c r="K22" s="12">
        <f t="shared" si="1"/>
        <v>1</v>
      </c>
      <c r="L22" s="12">
        <f t="shared" si="2"/>
        <v>0</v>
      </c>
      <c r="M22" s="12">
        <f t="shared" si="3"/>
        <v>1</v>
      </c>
      <c r="N22" s="16">
        <f t="shared" si="4"/>
        <v>0.42857142857142855</v>
      </c>
      <c r="O22" s="32">
        <f t="shared" si="15"/>
        <v>1.2195121951219513E-2</v>
      </c>
      <c r="P22" s="89"/>
      <c r="Q22" s="16">
        <f t="shared" si="5"/>
        <v>7.6923076923076927E-2</v>
      </c>
      <c r="R22" s="16">
        <f t="shared" si="6"/>
        <v>0.04</v>
      </c>
      <c r="S22" s="16">
        <f t="shared" si="7"/>
        <v>3.5714285714285712E-2</v>
      </c>
      <c r="T22" s="16">
        <f t="shared" si="8"/>
        <v>0.05</v>
      </c>
      <c r="U22" s="16">
        <f t="shared" si="9"/>
        <v>4.5454545454545456E-2</v>
      </c>
      <c r="V22" s="16">
        <f t="shared" si="10"/>
        <v>4.3478260869565216E-2</v>
      </c>
      <c r="W22" s="83">
        <f t="shared" si="11"/>
        <v>0.15263736263736266</v>
      </c>
      <c r="X22" s="84">
        <f t="shared" si="14"/>
        <v>0.13893280632411067</v>
      </c>
      <c r="Y22" s="95"/>
      <c r="Z22" s="97"/>
    </row>
    <row r="23" spans="2:26" x14ac:dyDescent="0.25">
      <c r="B23" s="16" t="s">
        <v>430</v>
      </c>
      <c r="C23" s="10"/>
      <c r="D23" s="82">
        <v>1</v>
      </c>
      <c r="E23" s="82"/>
      <c r="F23" s="82"/>
      <c r="G23" s="84"/>
      <c r="H23" s="84"/>
      <c r="I23" s="84"/>
      <c r="J23" s="35">
        <f t="shared" si="0"/>
        <v>1</v>
      </c>
      <c r="K23" s="12">
        <f t="shared" si="1"/>
        <v>1</v>
      </c>
      <c r="L23" s="12">
        <f t="shared" si="2"/>
        <v>0</v>
      </c>
      <c r="M23" s="12">
        <f t="shared" si="3"/>
        <v>1</v>
      </c>
      <c r="N23" s="16">
        <f t="shared" si="4"/>
        <v>0.42857142857142855</v>
      </c>
      <c r="O23" s="32">
        <f t="shared" si="15"/>
        <v>1.2195121951219513E-2</v>
      </c>
      <c r="P23" s="89"/>
      <c r="Q23" s="16">
        <f t="shared" si="5"/>
        <v>7.6923076923076927E-2</v>
      </c>
      <c r="R23" s="16">
        <f t="shared" si="6"/>
        <v>0.04</v>
      </c>
      <c r="S23" s="16">
        <f t="shared" si="7"/>
        <v>3.5714285714285712E-2</v>
      </c>
      <c r="T23" s="16">
        <f t="shared" si="8"/>
        <v>0.05</v>
      </c>
      <c r="U23" s="16">
        <f t="shared" si="9"/>
        <v>4.5454545454545456E-2</v>
      </c>
      <c r="V23" s="16">
        <f t="shared" si="10"/>
        <v>4.3478260869565216E-2</v>
      </c>
      <c r="W23" s="83">
        <f t="shared" si="11"/>
        <v>0.15263736263736266</v>
      </c>
      <c r="X23" s="84">
        <f t="shared" si="14"/>
        <v>0.13893280632411067</v>
      </c>
      <c r="Y23" s="95"/>
      <c r="Z23" s="97"/>
    </row>
    <row r="24" spans="2:26" x14ac:dyDescent="0.25">
      <c r="B24" s="16" t="s">
        <v>199</v>
      </c>
      <c r="C24" s="10"/>
      <c r="D24" s="82">
        <v>1</v>
      </c>
      <c r="E24" s="82"/>
      <c r="F24" s="82"/>
      <c r="G24" s="84"/>
      <c r="H24" s="84"/>
      <c r="I24" s="84"/>
      <c r="J24" s="35">
        <f t="shared" si="0"/>
        <v>1</v>
      </c>
      <c r="K24" s="12">
        <f t="shared" si="1"/>
        <v>1</v>
      </c>
      <c r="L24" s="12">
        <f t="shared" si="2"/>
        <v>0</v>
      </c>
      <c r="M24" s="12">
        <f t="shared" si="3"/>
        <v>1</v>
      </c>
      <c r="N24" s="16">
        <f t="shared" si="4"/>
        <v>0.42857142857142855</v>
      </c>
      <c r="O24" s="32">
        <f t="shared" si="15"/>
        <v>1.2195121951219513E-2</v>
      </c>
      <c r="P24" s="89"/>
      <c r="Q24" s="16">
        <f t="shared" si="5"/>
        <v>7.6923076923076927E-2</v>
      </c>
      <c r="R24" s="16">
        <f t="shared" si="6"/>
        <v>0.04</v>
      </c>
      <c r="S24" s="16">
        <f t="shared" si="7"/>
        <v>3.5714285714285712E-2</v>
      </c>
      <c r="T24" s="16">
        <f t="shared" si="8"/>
        <v>0.05</v>
      </c>
      <c r="U24" s="16">
        <f t="shared" si="9"/>
        <v>4.5454545454545456E-2</v>
      </c>
      <c r="V24" s="16">
        <f t="shared" si="10"/>
        <v>4.3478260869565216E-2</v>
      </c>
      <c r="W24" s="83">
        <f t="shared" si="11"/>
        <v>0.15263736263736266</v>
      </c>
      <c r="X24" s="84">
        <f t="shared" si="14"/>
        <v>0.13893280632411067</v>
      </c>
      <c r="Y24" s="95"/>
      <c r="Z24" s="97"/>
    </row>
    <row r="25" spans="2:26" x14ac:dyDescent="0.25">
      <c r="B25" s="16" t="s">
        <v>431</v>
      </c>
      <c r="C25" s="10"/>
      <c r="D25" s="82">
        <v>1</v>
      </c>
      <c r="E25" s="82"/>
      <c r="F25" s="82">
        <v>1</v>
      </c>
      <c r="G25" s="84"/>
      <c r="H25" s="84"/>
      <c r="I25" s="84"/>
      <c r="J25" s="35">
        <f t="shared" si="0"/>
        <v>2</v>
      </c>
      <c r="K25" s="12">
        <f t="shared" si="1"/>
        <v>2</v>
      </c>
      <c r="L25" s="12">
        <f t="shared" si="2"/>
        <v>0</v>
      </c>
      <c r="M25" s="12">
        <f t="shared" si="3"/>
        <v>2</v>
      </c>
      <c r="N25" s="16">
        <f t="shared" si="4"/>
        <v>0.42857142857142855</v>
      </c>
      <c r="O25" s="32">
        <f t="shared" si="15"/>
        <v>1.2195121951219513E-2</v>
      </c>
      <c r="P25" s="89"/>
      <c r="Q25" s="16">
        <f t="shared" si="5"/>
        <v>7.6923076923076927E-2</v>
      </c>
      <c r="R25" s="16">
        <f t="shared" si="6"/>
        <v>0.04</v>
      </c>
      <c r="S25" s="16">
        <f t="shared" si="7"/>
        <v>7.1428571428571425E-2</v>
      </c>
      <c r="T25" s="16">
        <f t="shared" si="8"/>
        <v>0.05</v>
      </c>
      <c r="U25" s="16">
        <f t="shared" si="9"/>
        <v>4.5454545454545456E-2</v>
      </c>
      <c r="V25" s="16">
        <f t="shared" si="10"/>
        <v>4.3478260869565216E-2</v>
      </c>
      <c r="W25" s="83">
        <f t="shared" si="11"/>
        <v>0.18835164835164836</v>
      </c>
      <c r="X25" s="84">
        <f t="shared" si="14"/>
        <v>0.13893280632411067</v>
      </c>
      <c r="Y25" s="95"/>
      <c r="Z25" s="97"/>
    </row>
    <row r="26" spans="2:26" x14ac:dyDescent="0.25">
      <c r="B26" s="16">
        <v>2014</v>
      </c>
      <c r="C26" s="10"/>
      <c r="D26" s="82">
        <v>1</v>
      </c>
      <c r="E26" s="82"/>
      <c r="F26" s="82"/>
      <c r="G26" s="84"/>
      <c r="H26" s="84"/>
      <c r="I26" s="84"/>
      <c r="J26" s="35">
        <f t="shared" si="0"/>
        <v>1</v>
      </c>
      <c r="K26" s="12">
        <f t="shared" si="1"/>
        <v>1</v>
      </c>
      <c r="L26" s="12">
        <f t="shared" si="2"/>
        <v>0</v>
      </c>
      <c r="M26" s="12">
        <f t="shared" si="3"/>
        <v>1</v>
      </c>
      <c r="N26" s="16">
        <f t="shared" si="4"/>
        <v>0.42857142857142855</v>
      </c>
      <c r="O26" s="32">
        <f t="shared" si="15"/>
        <v>1.2195121951219513E-2</v>
      </c>
      <c r="P26" s="89"/>
      <c r="Q26" s="16">
        <f t="shared" si="5"/>
        <v>7.6923076923076927E-2</v>
      </c>
      <c r="R26" s="16">
        <f t="shared" si="6"/>
        <v>0.04</v>
      </c>
      <c r="S26" s="16">
        <f t="shared" si="7"/>
        <v>3.5714285714285712E-2</v>
      </c>
      <c r="T26" s="16">
        <f t="shared" si="8"/>
        <v>0.05</v>
      </c>
      <c r="U26" s="16">
        <f t="shared" si="9"/>
        <v>4.5454545454545456E-2</v>
      </c>
      <c r="V26" s="16">
        <f t="shared" si="10"/>
        <v>4.3478260869565216E-2</v>
      </c>
      <c r="W26" s="83">
        <f t="shared" si="11"/>
        <v>0.15263736263736266</v>
      </c>
      <c r="X26" s="84">
        <f t="shared" si="14"/>
        <v>0.13893280632411067</v>
      </c>
      <c r="Y26" s="95"/>
      <c r="Z26" s="97"/>
    </row>
    <row r="27" spans="2:26" x14ac:dyDescent="0.25">
      <c r="B27" s="16" t="s">
        <v>432</v>
      </c>
      <c r="C27" s="10"/>
      <c r="D27" s="82">
        <v>1</v>
      </c>
      <c r="E27" s="82"/>
      <c r="F27" s="82"/>
      <c r="G27" s="84"/>
      <c r="H27" s="84">
        <v>1</v>
      </c>
      <c r="I27" s="84"/>
      <c r="J27" s="35">
        <f t="shared" si="0"/>
        <v>2</v>
      </c>
      <c r="K27" s="12">
        <f t="shared" si="1"/>
        <v>1</v>
      </c>
      <c r="L27" s="12">
        <f t="shared" si="2"/>
        <v>1</v>
      </c>
      <c r="M27" s="12">
        <f t="shared" si="3"/>
        <v>2</v>
      </c>
      <c r="N27" s="16">
        <f t="shared" si="4"/>
        <v>0.42857142857142855</v>
      </c>
      <c r="O27" s="32">
        <f t="shared" si="15"/>
        <v>1.2195121951219513E-2</v>
      </c>
      <c r="P27" s="89"/>
      <c r="Q27" s="16">
        <f t="shared" si="5"/>
        <v>7.6923076923076927E-2</v>
      </c>
      <c r="R27" s="16">
        <f t="shared" si="6"/>
        <v>0.04</v>
      </c>
      <c r="S27" s="16">
        <f t="shared" si="7"/>
        <v>3.5714285714285712E-2</v>
      </c>
      <c r="T27" s="16">
        <f t="shared" si="8"/>
        <v>0.05</v>
      </c>
      <c r="U27" s="16">
        <f t="shared" si="9"/>
        <v>9.0909090909090912E-2</v>
      </c>
      <c r="V27" s="16">
        <f t="shared" si="10"/>
        <v>4.3478260869565216E-2</v>
      </c>
      <c r="W27" s="83">
        <f t="shared" si="11"/>
        <v>0.15263736263736266</v>
      </c>
      <c r="X27" s="84">
        <f t="shared" si="14"/>
        <v>0.18438735177865614</v>
      </c>
      <c r="Y27" s="95"/>
      <c r="Z27" s="97"/>
    </row>
    <row r="28" spans="2:26" x14ac:dyDescent="0.25">
      <c r="B28" s="16">
        <v>2012</v>
      </c>
      <c r="C28" s="10"/>
      <c r="D28" s="82">
        <v>1</v>
      </c>
      <c r="E28" s="82"/>
      <c r="F28" s="82">
        <v>1</v>
      </c>
      <c r="G28" s="84"/>
      <c r="H28" s="84"/>
      <c r="I28" s="84"/>
      <c r="J28" s="35">
        <f t="shared" si="0"/>
        <v>2</v>
      </c>
      <c r="K28" s="12">
        <f t="shared" si="1"/>
        <v>2</v>
      </c>
      <c r="L28" s="12">
        <f t="shared" si="2"/>
        <v>0</v>
      </c>
      <c r="M28" s="12">
        <f t="shared" si="3"/>
        <v>2</v>
      </c>
      <c r="N28" s="16">
        <f t="shared" si="4"/>
        <v>0.42857142857142855</v>
      </c>
      <c r="O28" s="32">
        <f t="shared" si="15"/>
        <v>1.2195121951219513E-2</v>
      </c>
      <c r="P28" s="89"/>
      <c r="Q28" s="16">
        <f t="shared" si="5"/>
        <v>7.6923076923076927E-2</v>
      </c>
      <c r="R28" s="16">
        <f t="shared" si="6"/>
        <v>0.04</v>
      </c>
      <c r="S28" s="16">
        <f t="shared" si="7"/>
        <v>7.1428571428571425E-2</v>
      </c>
      <c r="T28" s="16">
        <f t="shared" si="8"/>
        <v>0.05</v>
      </c>
      <c r="U28" s="16">
        <f t="shared" si="9"/>
        <v>4.5454545454545456E-2</v>
      </c>
      <c r="V28" s="16">
        <f t="shared" si="10"/>
        <v>4.3478260869565216E-2</v>
      </c>
      <c r="W28" s="83">
        <f t="shared" si="11"/>
        <v>0.18835164835164836</v>
      </c>
      <c r="X28" s="84">
        <f t="shared" si="14"/>
        <v>0.13893280632411067</v>
      </c>
      <c r="Y28" s="95"/>
      <c r="Z28" s="97"/>
    </row>
    <row r="29" spans="2:26" x14ac:dyDescent="0.25">
      <c r="B29" s="16">
        <v>2013</v>
      </c>
      <c r="C29" s="10"/>
      <c r="D29" s="82">
        <v>1</v>
      </c>
      <c r="E29" s="82"/>
      <c r="F29" s="82"/>
      <c r="G29" s="84"/>
      <c r="H29" s="84"/>
      <c r="I29" s="84"/>
      <c r="J29" s="35">
        <f t="shared" si="0"/>
        <v>1</v>
      </c>
      <c r="K29" s="12">
        <f t="shared" si="1"/>
        <v>1</v>
      </c>
      <c r="L29" s="12">
        <f t="shared" si="2"/>
        <v>0</v>
      </c>
      <c r="M29" s="12">
        <f t="shared" si="3"/>
        <v>1</v>
      </c>
      <c r="N29" s="16">
        <f t="shared" si="4"/>
        <v>0.42857142857142855</v>
      </c>
      <c r="O29" s="32">
        <f t="shared" si="15"/>
        <v>1.2195121951219513E-2</v>
      </c>
      <c r="P29" s="89"/>
      <c r="Q29" s="16">
        <f t="shared" si="5"/>
        <v>7.6923076923076927E-2</v>
      </c>
      <c r="R29" s="16">
        <f t="shared" si="6"/>
        <v>0.04</v>
      </c>
      <c r="S29" s="16">
        <f t="shared" si="7"/>
        <v>3.5714285714285712E-2</v>
      </c>
      <c r="T29" s="16">
        <f t="shared" si="8"/>
        <v>0.05</v>
      </c>
      <c r="U29" s="16">
        <f t="shared" si="9"/>
        <v>4.5454545454545456E-2</v>
      </c>
      <c r="V29" s="16">
        <f t="shared" si="10"/>
        <v>4.3478260869565216E-2</v>
      </c>
      <c r="W29" s="83">
        <f t="shared" si="11"/>
        <v>0.15263736263736266</v>
      </c>
      <c r="X29" s="84">
        <f t="shared" si="14"/>
        <v>0.13893280632411067</v>
      </c>
      <c r="Y29" s="95"/>
      <c r="Z29" s="97"/>
    </row>
    <row r="30" spans="2:26" x14ac:dyDescent="0.25">
      <c r="B30" s="19" t="s">
        <v>418</v>
      </c>
      <c r="C30" s="35"/>
      <c r="D30" s="35"/>
      <c r="E30" s="35">
        <v>1</v>
      </c>
      <c r="F30" s="35"/>
      <c r="G30" s="35"/>
      <c r="H30" s="35"/>
      <c r="I30" s="35"/>
      <c r="J30" s="35">
        <f t="shared" si="0"/>
        <v>1</v>
      </c>
      <c r="K30" s="35">
        <f t="shared" si="1"/>
        <v>1</v>
      </c>
      <c r="L30" s="35">
        <f t="shared" si="2"/>
        <v>0</v>
      </c>
      <c r="M30" s="35">
        <f t="shared" si="3"/>
        <v>1</v>
      </c>
      <c r="N30" s="16">
        <f t="shared" si="4"/>
        <v>0.42857142857142855</v>
      </c>
      <c r="O30" s="19">
        <f>(C30+1)/(12+68+1)</f>
        <v>1.2345679012345678E-2</v>
      </c>
      <c r="P30" s="89"/>
      <c r="Q30" s="16">
        <f t="shared" si="5"/>
        <v>3.8461538461538464E-2</v>
      </c>
      <c r="R30" s="16">
        <f t="shared" si="6"/>
        <v>0.08</v>
      </c>
      <c r="S30" s="16">
        <f t="shared" si="7"/>
        <v>3.5714285714285712E-2</v>
      </c>
      <c r="T30" s="16">
        <f t="shared" si="8"/>
        <v>0.05</v>
      </c>
      <c r="U30" s="16">
        <f t="shared" si="9"/>
        <v>4.5454545454545456E-2</v>
      </c>
      <c r="V30" s="16">
        <f t="shared" si="10"/>
        <v>4.3478260869565216E-2</v>
      </c>
      <c r="W30" s="83">
        <f t="shared" si="11"/>
        <v>0.15417582417582418</v>
      </c>
      <c r="X30" s="84">
        <f t="shared" si="14"/>
        <v>0.13893280632411067</v>
      </c>
      <c r="Y30" s="95"/>
      <c r="Z30" s="97"/>
    </row>
    <row r="31" spans="2:26" x14ac:dyDescent="0.25">
      <c r="B31" s="16">
        <v>2009</v>
      </c>
      <c r="C31" s="10"/>
      <c r="D31" s="82"/>
      <c r="E31" s="82">
        <v>1</v>
      </c>
      <c r="F31" s="82">
        <v>1</v>
      </c>
      <c r="G31" s="84"/>
      <c r="H31" s="84"/>
      <c r="I31" s="84"/>
      <c r="J31" s="35">
        <f t="shared" si="0"/>
        <v>2</v>
      </c>
      <c r="K31" s="12">
        <f t="shared" si="1"/>
        <v>2</v>
      </c>
      <c r="L31" s="12">
        <f t="shared" si="2"/>
        <v>0</v>
      </c>
      <c r="M31" s="12">
        <f t="shared" si="3"/>
        <v>2</v>
      </c>
      <c r="N31" s="16">
        <f t="shared" si="4"/>
        <v>0.42857142857142855</v>
      </c>
      <c r="O31" s="16">
        <f>(C31+1)/(12+68+1)</f>
        <v>1.2345679012345678E-2</v>
      </c>
      <c r="P31" s="89"/>
      <c r="Q31" s="16">
        <f t="shared" si="5"/>
        <v>3.8461538461538464E-2</v>
      </c>
      <c r="R31" s="16">
        <f t="shared" si="6"/>
        <v>0.08</v>
      </c>
      <c r="S31" s="16">
        <f t="shared" si="7"/>
        <v>7.1428571428571425E-2</v>
      </c>
      <c r="T31" s="16">
        <f t="shared" si="8"/>
        <v>0.05</v>
      </c>
      <c r="U31" s="16">
        <f t="shared" si="9"/>
        <v>4.5454545454545456E-2</v>
      </c>
      <c r="V31" s="16">
        <f t="shared" si="10"/>
        <v>4.3478260869565216E-2</v>
      </c>
      <c r="W31" s="83">
        <f t="shared" si="11"/>
        <v>0.1898901098901099</v>
      </c>
      <c r="X31" s="84">
        <f t="shared" si="14"/>
        <v>0.13893280632411067</v>
      </c>
      <c r="Y31" s="95"/>
      <c r="Z31" s="97"/>
    </row>
    <row r="32" spans="2:26" x14ac:dyDescent="0.25">
      <c r="B32" s="16" t="s">
        <v>318</v>
      </c>
      <c r="C32" s="10"/>
      <c r="D32" s="82"/>
      <c r="E32" s="82">
        <v>1</v>
      </c>
      <c r="F32" s="82"/>
      <c r="G32" s="84"/>
      <c r="H32" s="84"/>
      <c r="I32" s="84"/>
      <c r="J32" s="35">
        <f t="shared" si="0"/>
        <v>1</v>
      </c>
      <c r="K32" s="12">
        <f t="shared" si="1"/>
        <v>1</v>
      </c>
      <c r="L32" s="12">
        <f t="shared" si="2"/>
        <v>0</v>
      </c>
      <c r="M32" s="12">
        <f t="shared" si="3"/>
        <v>1</v>
      </c>
      <c r="N32" s="16">
        <f t="shared" si="4"/>
        <v>0.42857142857142855</v>
      </c>
      <c r="O32" s="16">
        <f t="shared" ref="O32:O36" si="16">(C32+1)/(12+68+1)</f>
        <v>1.2345679012345678E-2</v>
      </c>
      <c r="P32" s="89"/>
      <c r="Q32" s="16">
        <f t="shared" si="5"/>
        <v>3.8461538461538464E-2</v>
      </c>
      <c r="R32" s="16">
        <f t="shared" si="6"/>
        <v>0.08</v>
      </c>
      <c r="S32" s="16">
        <f t="shared" si="7"/>
        <v>3.5714285714285712E-2</v>
      </c>
      <c r="T32" s="16">
        <f t="shared" si="8"/>
        <v>0.05</v>
      </c>
      <c r="U32" s="16">
        <f t="shared" si="9"/>
        <v>4.5454545454545456E-2</v>
      </c>
      <c r="V32" s="16">
        <f t="shared" si="10"/>
        <v>4.3478260869565216E-2</v>
      </c>
      <c r="W32" s="83">
        <f t="shared" si="11"/>
        <v>0.15417582417582418</v>
      </c>
      <c r="X32" s="84">
        <f t="shared" si="14"/>
        <v>0.13893280632411067</v>
      </c>
      <c r="Y32" s="95"/>
      <c r="Z32" s="97"/>
    </row>
    <row r="33" spans="2:26" x14ac:dyDescent="0.25">
      <c r="B33" s="16" t="s">
        <v>433</v>
      </c>
      <c r="C33" s="10"/>
      <c r="D33" s="82"/>
      <c r="E33" s="82">
        <v>1</v>
      </c>
      <c r="F33" s="82"/>
      <c r="G33" s="84"/>
      <c r="H33" s="84"/>
      <c r="I33" s="84"/>
      <c r="J33" s="35">
        <f t="shared" si="0"/>
        <v>1</v>
      </c>
      <c r="K33" s="12">
        <f t="shared" si="1"/>
        <v>1</v>
      </c>
      <c r="L33" s="12">
        <f t="shared" si="2"/>
        <v>0</v>
      </c>
      <c r="M33" s="12">
        <f t="shared" si="3"/>
        <v>1</v>
      </c>
      <c r="N33" s="16">
        <f t="shared" si="4"/>
        <v>0.42857142857142855</v>
      </c>
      <c r="O33" s="16">
        <f t="shared" si="16"/>
        <v>1.2345679012345678E-2</v>
      </c>
      <c r="P33" s="89"/>
      <c r="Q33" s="16">
        <f t="shared" si="5"/>
        <v>3.8461538461538464E-2</v>
      </c>
      <c r="R33" s="16">
        <f t="shared" si="6"/>
        <v>0.08</v>
      </c>
      <c r="S33" s="16">
        <f t="shared" si="7"/>
        <v>3.5714285714285712E-2</v>
      </c>
      <c r="T33" s="16">
        <f t="shared" si="8"/>
        <v>0.05</v>
      </c>
      <c r="U33" s="16">
        <f t="shared" si="9"/>
        <v>4.5454545454545456E-2</v>
      </c>
      <c r="V33" s="16">
        <f t="shared" si="10"/>
        <v>4.3478260869565216E-2</v>
      </c>
      <c r="W33" s="83">
        <f t="shared" si="11"/>
        <v>0.15417582417582418</v>
      </c>
      <c r="X33" s="84">
        <f t="shared" si="14"/>
        <v>0.13893280632411067</v>
      </c>
      <c r="Y33" s="95"/>
      <c r="Z33" s="97"/>
    </row>
    <row r="34" spans="2:26" x14ac:dyDescent="0.25">
      <c r="B34" s="16" t="s">
        <v>434</v>
      </c>
      <c r="C34" s="10"/>
      <c r="D34" s="82"/>
      <c r="E34" s="82">
        <v>1</v>
      </c>
      <c r="F34" s="82"/>
      <c r="G34" s="84"/>
      <c r="H34" s="84"/>
      <c r="I34" s="84"/>
      <c r="J34" s="35">
        <f t="shared" si="0"/>
        <v>1</v>
      </c>
      <c r="K34" s="12">
        <f t="shared" si="1"/>
        <v>1</v>
      </c>
      <c r="L34" s="12">
        <f t="shared" si="2"/>
        <v>0</v>
      </c>
      <c r="M34" s="12">
        <f t="shared" si="3"/>
        <v>1</v>
      </c>
      <c r="N34" s="16">
        <f t="shared" si="4"/>
        <v>0.42857142857142855</v>
      </c>
      <c r="O34" s="16">
        <f t="shared" si="16"/>
        <v>1.2345679012345678E-2</v>
      </c>
      <c r="P34" s="89"/>
      <c r="Q34" s="16">
        <f t="shared" si="5"/>
        <v>3.8461538461538464E-2</v>
      </c>
      <c r="R34" s="16">
        <f t="shared" si="6"/>
        <v>0.08</v>
      </c>
      <c r="S34" s="16">
        <f t="shared" si="7"/>
        <v>3.5714285714285712E-2</v>
      </c>
      <c r="T34" s="16">
        <f t="shared" si="8"/>
        <v>0.05</v>
      </c>
      <c r="U34" s="16">
        <f t="shared" si="9"/>
        <v>4.5454545454545456E-2</v>
      </c>
      <c r="V34" s="16">
        <f t="shared" si="10"/>
        <v>4.3478260869565216E-2</v>
      </c>
      <c r="W34" s="83">
        <f t="shared" si="11"/>
        <v>0.15417582417582418</v>
      </c>
      <c r="X34" s="84">
        <f t="shared" si="14"/>
        <v>0.13893280632411067</v>
      </c>
      <c r="Y34" s="95"/>
      <c r="Z34" s="97"/>
    </row>
    <row r="35" spans="2:26" x14ac:dyDescent="0.25">
      <c r="B35" s="16" t="s">
        <v>435</v>
      </c>
      <c r="C35" s="10"/>
      <c r="D35" s="82"/>
      <c r="E35" s="82">
        <v>1</v>
      </c>
      <c r="F35" s="82"/>
      <c r="G35" s="84"/>
      <c r="H35" s="84"/>
      <c r="I35" s="84"/>
      <c r="J35" s="35">
        <f t="shared" si="0"/>
        <v>1</v>
      </c>
      <c r="K35" s="12">
        <f t="shared" si="1"/>
        <v>1</v>
      </c>
      <c r="L35" s="12">
        <f t="shared" si="2"/>
        <v>0</v>
      </c>
      <c r="M35" s="12">
        <f t="shared" si="3"/>
        <v>1</v>
      </c>
      <c r="N35" s="16">
        <f t="shared" si="4"/>
        <v>0.42857142857142855</v>
      </c>
      <c r="O35" s="16">
        <f t="shared" si="16"/>
        <v>1.2345679012345678E-2</v>
      </c>
      <c r="P35" s="89"/>
      <c r="Q35" s="16">
        <f t="shared" si="5"/>
        <v>3.8461538461538464E-2</v>
      </c>
      <c r="R35" s="16">
        <f t="shared" si="6"/>
        <v>0.08</v>
      </c>
      <c r="S35" s="16">
        <f t="shared" si="7"/>
        <v>3.5714285714285712E-2</v>
      </c>
      <c r="T35" s="16">
        <f t="shared" si="8"/>
        <v>0.05</v>
      </c>
      <c r="U35" s="16">
        <f t="shared" si="9"/>
        <v>4.5454545454545456E-2</v>
      </c>
      <c r="V35" s="16">
        <f t="shared" si="10"/>
        <v>4.3478260869565216E-2</v>
      </c>
      <c r="W35" s="83">
        <f t="shared" si="11"/>
        <v>0.15417582417582418</v>
      </c>
      <c r="X35" s="84">
        <f t="shared" si="14"/>
        <v>0.13893280632411067</v>
      </c>
      <c r="Y35" s="95"/>
      <c r="Z35" s="97"/>
    </row>
    <row r="36" spans="2:26" x14ac:dyDescent="0.25">
      <c r="B36" s="16" t="s">
        <v>93</v>
      </c>
      <c r="C36" s="10"/>
      <c r="D36" s="82"/>
      <c r="E36" s="82">
        <v>1</v>
      </c>
      <c r="F36" s="82"/>
      <c r="G36" s="84"/>
      <c r="H36" s="84"/>
      <c r="I36" s="84"/>
      <c r="J36" s="35">
        <f t="shared" si="0"/>
        <v>1</v>
      </c>
      <c r="K36" s="12">
        <f t="shared" si="1"/>
        <v>1</v>
      </c>
      <c r="L36" s="12">
        <f t="shared" si="2"/>
        <v>0</v>
      </c>
      <c r="M36" s="12">
        <f t="shared" si="3"/>
        <v>1</v>
      </c>
      <c r="N36" s="16">
        <f t="shared" si="4"/>
        <v>0.42857142857142855</v>
      </c>
      <c r="O36" s="16">
        <f t="shared" si="16"/>
        <v>1.2345679012345678E-2</v>
      </c>
      <c r="P36" s="89"/>
      <c r="Q36" s="16">
        <f t="shared" si="5"/>
        <v>3.8461538461538464E-2</v>
      </c>
      <c r="R36" s="16">
        <f t="shared" si="6"/>
        <v>0.08</v>
      </c>
      <c r="S36" s="16">
        <f t="shared" si="7"/>
        <v>3.5714285714285712E-2</v>
      </c>
      <c r="T36" s="16">
        <f t="shared" si="8"/>
        <v>0.05</v>
      </c>
      <c r="U36" s="16">
        <f t="shared" si="9"/>
        <v>4.5454545454545456E-2</v>
      </c>
      <c r="V36" s="16">
        <f t="shared" si="10"/>
        <v>4.3478260869565216E-2</v>
      </c>
      <c r="W36" s="83">
        <f t="shared" si="11"/>
        <v>0.15417582417582418</v>
      </c>
      <c r="X36" s="84">
        <f t="shared" si="14"/>
        <v>0.13893280632411067</v>
      </c>
      <c r="Y36" s="95"/>
      <c r="Z36" s="97"/>
    </row>
    <row r="37" spans="2:26" x14ac:dyDescent="0.25">
      <c r="B37" s="19" t="s">
        <v>358</v>
      </c>
      <c r="C37" s="35"/>
      <c r="D37" s="35"/>
      <c r="E37" s="35"/>
      <c r="F37" s="35">
        <v>1</v>
      </c>
      <c r="G37" s="35"/>
      <c r="H37" s="35"/>
      <c r="I37" s="35"/>
      <c r="J37" s="35">
        <f t="shared" si="0"/>
        <v>1</v>
      </c>
      <c r="K37" s="35">
        <f t="shared" si="1"/>
        <v>1</v>
      </c>
      <c r="L37" s="35">
        <f t="shared" si="2"/>
        <v>0</v>
      </c>
      <c r="M37" s="35">
        <f t="shared" si="3"/>
        <v>1</v>
      </c>
      <c r="N37" s="16">
        <f t="shared" si="4"/>
        <v>0.42857142857142855</v>
      </c>
      <c r="O37" s="19">
        <f>(C37+1)/(15+68+1)</f>
        <v>1.1904761904761904E-2</v>
      </c>
      <c r="P37" s="89"/>
      <c r="Q37" s="16">
        <f t="shared" si="5"/>
        <v>3.8461538461538464E-2</v>
      </c>
      <c r="R37" s="16">
        <f t="shared" si="6"/>
        <v>0.04</v>
      </c>
      <c r="S37" s="16">
        <f t="shared" si="7"/>
        <v>7.1428571428571425E-2</v>
      </c>
      <c r="T37" s="16">
        <f t="shared" si="8"/>
        <v>0.05</v>
      </c>
      <c r="U37" s="16">
        <f t="shared" si="9"/>
        <v>4.5454545454545456E-2</v>
      </c>
      <c r="V37" s="16">
        <f t="shared" si="10"/>
        <v>4.3478260869565216E-2</v>
      </c>
      <c r="W37" s="83">
        <f t="shared" si="11"/>
        <v>0.1498901098901099</v>
      </c>
      <c r="X37" s="84">
        <f t="shared" si="14"/>
        <v>0.13893280632411067</v>
      </c>
      <c r="Y37" s="95"/>
      <c r="Z37" s="97"/>
    </row>
    <row r="38" spans="2:26" x14ac:dyDescent="0.25">
      <c r="B38" s="16" t="s">
        <v>436</v>
      </c>
      <c r="C38" s="10"/>
      <c r="D38" s="82"/>
      <c r="E38" s="82"/>
      <c r="F38" s="82">
        <v>1</v>
      </c>
      <c r="G38" s="84"/>
      <c r="H38" s="84"/>
      <c r="I38" s="84"/>
      <c r="J38" s="35">
        <f t="shared" si="0"/>
        <v>1</v>
      </c>
      <c r="K38" s="12">
        <f t="shared" si="1"/>
        <v>1</v>
      </c>
      <c r="L38" s="12">
        <f t="shared" si="2"/>
        <v>0</v>
      </c>
      <c r="M38" s="12">
        <f t="shared" si="3"/>
        <v>1</v>
      </c>
      <c r="N38" s="16">
        <f t="shared" si="4"/>
        <v>0.42857142857142855</v>
      </c>
      <c r="O38" s="16">
        <f>(C38+1)/(15+68+1)</f>
        <v>1.1904761904761904E-2</v>
      </c>
      <c r="P38" s="89"/>
      <c r="Q38" s="16">
        <f t="shared" si="5"/>
        <v>3.8461538461538464E-2</v>
      </c>
      <c r="R38" s="16">
        <f t="shared" si="6"/>
        <v>0.04</v>
      </c>
      <c r="S38" s="16">
        <f t="shared" si="7"/>
        <v>7.1428571428571425E-2</v>
      </c>
      <c r="T38" s="16">
        <f t="shared" si="8"/>
        <v>0.05</v>
      </c>
      <c r="U38" s="16">
        <f t="shared" si="9"/>
        <v>4.5454545454545456E-2</v>
      </c>
      <c r="V38" s="16">
        <f t="shared" si="10"/>
        <v>4.3478260869565216E-2</v>
      </c>
      <c r="W38" s="83">
        <f t="shared" si="11"/>
        <v>0.1498901098901099</v>
      </c>
      <c r="X38" s="84">
        <f t="shared" si="14"/>
        <v>0.13893280632411067</v>
      </c>
      <c r="Y38" s="95"/>
      <c r="Z38" s="97"/>
    </row>
    <row r="39" spans="2:26" x14ac:dyDescent="0.25">
      <c r="B39" s="16" t="s">
        <v>437</v>
      </c>
      <c r="C39" s="10"/>
      <c r="D39" s="82"/>
      <c r="E39" s="82"/>
      <c r="F39" s="82">
        <v>1</v>
      </c>
      <c r="G39" s="84"/>
      <c r="H39" s="84"/>
      <c r="I39" s="84"/>
      <c r="J39" s="35">
        <f t="shared" si="0"/>
        <v>1</v>
      </c>
      <c r="K39" s="12">
        <f t="shared" si="1"/>
        <v>1</v>
      </c>
      <c r="L39" s="12">
        <f t="shared" si="2"/>
        <v>0</v>
      </c>
      <c r="M39" s="12">
        <f t="shared" si="3"/>
        <v>1</v>
      </c>
      <c r="N39" s="16">
        <f t="shared" si="4"/>
        <v>0.42857142857142855</v>
      </c>
      <c r="O39" s="16">
        <f t="shared" ref="O39:O42" si="17">(C39+1)/(15+68+1)</f>
        <v>1.1904761904761904E-2</v>
      </c>
      <c r="P39" s="89"/>
      <c r="Q39" s="16">
        <f t="shared" si="5"/>
        <v>3.8461538461538464E-2</v>
      </c>
      <c r="R39" s="16">
        <f t="shared" si="6"/>
        <v>0.04</v>
      </c>
      <c r="S39" s="16">
        <f t="shared" si="7"/>
        <v>7.1428571428571425E-2</v>
      </c>
      <c r="T39" s="16">
        <f t="shared" si="8"/>
        <v>0.05</v>
      </c>
      <c r="U39" s="16">
        <f t="shared" si="9"/>
        <v>4.5454545454545456E-2</v>
      </c>
      <c r="V39" s="16">
        <f t="shared" si="10"/>
        <v>4.3478260869565216E-2</v>
      </c>
      <c r="W39" s="83">
        <f t="shared" si="11"/>
        <v>0.1498901098901099</v>
      </c>
      <c r="X39" s="84">
        <f t="shared" si="14"/>
        <v>0.13893280632411067</v>
      </c>
      <c r="Y39" s="95"/>
      <c r="Z39" s="97"/>
    </row>
    <row r="40" spans="2:26" x14ac:dyDescent="0.25">
      <c r="B40" s="16" t="s">
        <v>367</v>
      </c>
      <c r="C40" s="10"/>
      <c r="D40" s="82"/>
      <c r="E40" s="82"/>
      <c r="F40" s="82">
        <v>1</v>
      </c>
      <c r="G40" s="84"/>
      <c r="H40" s="84"/>
      <c r="I40" s="84"/>
      <c r="J40" s="35">
        <f t="shared" si="0"/>
        <v>1</v>
      </c>
      <c r="K40" s="12">
        <f t="shared" si="1"/>
        <v>1</v>
      </c>
      <c r="L40" s="12">
        <f t="shared" si="2"/>
        <v>0</v>
      </c>
      <c r="M40" s="12">
        <f t="shared" si="3"/>
        <v>1</v>
      </c>
      <c r="N40" s="16">
        <f t="shared" si="4"/>
        <v>0.42857142857142855</v>
      </c>
      <c r="O40" s="16">
        <f t="shared" si="17"/>
        <v>1.1904761904761904E-2</v>
      </c>
      <c r="P40" s="89"/>
      <c r="Q40" s="16">
        <f t="shared" si="5"/>
        <v>3.8461538461538464E-2</v>
      </c>
      <c r="R40" s="16">
        <f t="shared" si="6"/>
        <v>0.04</v>
      </c>
      <c r="S40" s="16">
        <f t="shared" si="7"/>
        <v>7.1428571428571425E-2</v>
      </c>
      <c r="T40" s="16">
        <f t="shared" si="8"/>
        <v>0.05</v>
      </c>
      <c r="U40" s="16">
        <f t="shared" si="9"/>
        <v>4.5454545454545456E-2</v>
      </c>
      <c r="V40" s="16">
        <f t="shared" si="10"/>
        <v>4.3478260869565216E-2</v>
      </c>
      <c r="W40" s="83">
        <f t="shared" si="11"/>
        <v>0.1498901098901099</v>
      </c>
      <c r="X40" s="84">
        <f t="shared" si="14"/>
        <v>0.13893280632411067</v>
      </c>
      <c r="Y40" s="95"/>
      <c r="Z40" s="97"/>
    </row>
    <row r="41" spans="2:26" x14ac:dyDescent="0.25">
      <c r="B41" s="16" t="s">
        <v>289</v>
      </c>
      <c r="C41" s="10"/>
      <c r="D41" s="82"/>
      <c r="E41" s="82"/>
      <c r="F41" s="82">
        <v>1</v>
      </c>
      <c r="G41" s="84"/>
      <c r="H41" s="84"/>
      <c r="I41" s="84"/>
      <c r="J41" s="35">
        <f t="shared" si="0"/>
        <v>1</v>
      </c>
      <c r="K41" s="12">
        <f t="shared" si="1"/>
        <v>1</v>
      </c>
      <c r="L41" s="12">
        <f t="shared" si="2"/>
        <v>0</v>
      </c>
      <c r="M41" s="12">
        <f t="shared" si="3"/>
        <v>1</v>
      </c>
      <c r="N41" s="16">
        <f t="shared" si="4"/>
        <v>0.42857142857142855</v>
      </c>
      <c r="O41" s="16">
        <f t="shared" si="17"/>
        <v>1.1904761904761904E-2</v>
      </c>
      <c r="P41" s="89"/>
      <c r="Q41" s="16">
        <f t="shared" si="5"/>
        <v>3.8461538461538464E-2</v>
      </c>
      <c r="R41" s="16">
        <f t="shared" si="6"/>
        <v>0.04</v>
      </c>
      <c r="S41" s="16">
        <f t="shared" si="7"/>
        <v>7.1428571428571425E-2</v>
      </c>
      <c r="T41" s="16">
        <f t="shared" si="8"/>
        <v>0.05</v>
      </c>
      <c r="U41" s="16">
        <f t="shared" si="9"/>
        <v>4.5454545454545456E-2</v>
      </c>
      <c r="V41" s="16">
        <f t="shared" si="10"/>
        <v>4.3478260869565216E-2</v>
      </c>
      <c r="W41" s="83">
        <f t="shared" si="11"/>
        <v>0.1498901098901099</v>
      </c>
      <c r="X41" s="84">
        <f t="shared" si="14"/>
        <v>0.13893280632411067</v>
      </c>
      <c r="Y41" s="95"/>
      <c r="Z41" s="97"/>
    </row>
    <row r="42" spans="2:26" x14ac:dyDescent="0.25">
      <c r="B42" s="16" t="s">
        <v>438</v>
      </c>
      <c r="C42" s="10"/>
      <c r="D42" s="82"/>
      <c r="E42" s="82"/>
      <c r="F42" s="82">
        <v>1</v>
      </c>
      <c r="G42" s="84"/>
      <c r="H42" s="84"/>
      <c r="I42" s="84"/>
      <c r="J42" s="35">
        <f t="shared" si="0"/>
        <v>1</v>
      </c>
      <c r="K42" s="12">
        <f t="shared" si="1"/>
        <v>1</v>
      </c>
      <c r="L42" s="12">
        <f t="shared" si="2"/>
        <v>0</v>
      </c>
      <c r="M42" s="12">
        <f t="shared" si="3"/>
        <v>1</v>
      </c>
      <c r="N42" s="16">
        <f t="shared" si="4"/>
        <v>0.42857142857142855</v>
      </c>
      <c r="O42" s="16">
        <f t="shared" si="17"/>
        <v>1.1904761904761904E-2</v>
      </c>
      <c r="P42" s="89"/>
      <c r="Q42" s="16">
        <f t="shared" si="5"/>
        <v>3.8461538461538464E-2</v>
      </c>
      <c r="R42" s="16">
        <f t="shared" si="6"/>
        <v>0.04</v>
      </c>
      <c r="S42" s="16">
        <f t="shared" si="7"/>
        <v>7.1428571428571425E-2</v>
      </c>
      <c r="T42" s="16">
        <f t="shared" si="8"/>
        <v>0.05</v>
      </c>
      <c r="U42" s="16">
        <f t="shared" si="9"/>
        <v>4.5454545454545456E-2</v>
      </c>
      <c r="V42" s="16">
        <f t="shared" si="10"/>
        <v>4.3478260869565216E-2</v>
      </c>
      <c r="W42" s="83">
        <f t="shared" si="11"/>
        <v>0.1498901098901099</v>
      </c>
      <c r="X42" s="84">
        <f t="shared" si="14"/>
        <v>0.13893280632411067</v>
      </c>
      <c r="Y42" s="95"/>
      <c r="Z42" s="97"/>
    </row>
    <row r="43" spans="2:26" x14ac:dyDescent="0.25">
      <c r="B43" s="19" t="s">
        <v>439</v>
      </c>
      <c r="C43" s="35"/>
      <c r="D43" s="35"/>
      <c r="E43" s="35"/>
      <c r="F43" s="35"/>
      <c r="G43" s="35">
        <v>1</v>
      </c>
      <c r="H43" s="35"/>
      <c r="I43" s="35"/>
      <c r="J43" s="35">
        <f t="shared" si="0"/>
        <v>1</v>
      </c>
      <c r="K43" s="35">
        <f t="shared" si="1"/>
        <v>0</v>
      </c>
      <c r="L43" s="35">
        <f t="shared" si="2"/>
        <v>1</v>
      </c>
      <c r="M43" s="35">
        <f t="shared" si="3"/>
        <v>1</v>
      </c>
      <c r="N43" s="16">
        <f t="shared" si="4"/>
        <v>0.42857142857142855</v>
      </c>
      <c r="O43" s="19">
        <f>(C43+1)/(7+68+1)</f>
        <v>1.3157894736842105E-2</v>
      </c>
      <c r="P43" s="89"/>
      <c r="Q43" s="16">
        <f t="shared" si="5"/>
        <v>3.8461538461538464E-2</v>
      </c>
      <c r="R43" s="16">
        <f t="shared" si="6"/>
        <v>0.04</v>
      </c>
      <c r="S43" s="16">
        <f t="shared" si="7"/>
        <v>3.5714285714285712E-2</v>
      </c>
      <c r="T43" s="16">
        <f t="shared" si="8"/>
        <v>0.1</v>
      </c>
      <c r="U43" s="16">
        <f t="shared" si="9"/>
        <v>4.5454545454545456E-2</v>
      </c>
      <c r="V43" s="16">
        <f t="shared" si="10"/>
        <v>4.3478260869565216E-2</v>
      </c>
      <c r="W43" s="83">
        <f t="shared" si="11"/>
        <v>0.11417582417582418</v>
      </c>
      <c r="X43" s="84">
        <f t="shared" si="14"/>
        <v>0.18893280632411066</v>
      </c>
      <c r="Y43" s="95"/>
      <c r="Z43" s="97"/>
    </row>
    <row r="44" spans="2:26" x14ac:dyDescent="0.25">
      <c r="B44" s="16" t="s">
        <v>440</v>
      </c>
      <c r="C44" s="10"/>
      <c r="D44" s="82"/>
      <c r="E44" s="82"/>
      <c r="F44" s="82"/>
      <c r="G44" s="84">
        <v>1</v>
      </c>
      <c r="H44" s="84"/>
      <c r="I44" s="84"/>
      <c r="J44" s="35">
        <f t="shared" si="0"/>
        <v>1</v>
      </c>
      <c r="K44" s="12">
        <f t="shared" si="1"/>
        <v>0</v>
      </c>
      <c r="L44" s="12">
        <f t="shared" si="2"/>
        <v>1</v>
      </c>
      <c r="M44" s="12">
        <f t="shared" si="3"/>
        <v>1</v>
      </c>
      <c r="N44" s="16">
        <f t="shared" si="4"/>
        <v>0.42857142857142855</v>
      </c>
      <c r="O44" s="16">
        <f>(C44+1)/(7+68+1)</f>
        <v>1.3157894736842105E-2</v>
      </c>
      <c r="P44" s="89"/>
      <c r="Q44" s="16">
        <f t="shared" si="5"/>
        <v>3.8461538461538464E-2</v>
      </c>
      <c r="R44" s="16">
        <f t="shared" si="6"/>
        <v>0.04</v>
      </c>
      <c r="S44" s="16">
        <f t="shared" si="7"/>
        <v>3.5714285714285712E-2</v>
      </c>
      <c r="T44" s="16">
        <f t="shared" si="8"/>
        <v>0.1</v>
      </c>
      <c r="U44" s="16">
        <f t="shared" si="9"/>
        <v>4.5454545454545456E-2</v>
      </c>
      <c r="V44" s="16">
        <f t="shared" si="10"/>
        <v>4.3478260869565216E-2</v>
      </c>
      <c r="W44" s="83">
        <f t="shared" si="11"/>
        <v>0.11417582417582418</v>
      </c>
      <c r="X44" s="84">
        <f t="shared" si="14"/>
        <v>0.18893280632411066</v>
      </c>
      <c r="Y44" s="95"/>
      <c r="Z44" s="97"/>
    </row>
    <row r="45" spans="2:26" x14ac:dyDescent="0.25">
      <c r="B45" s="16" t="s">
        <v>441</v>
      </c>
      <c r="C45" s="10"/>
      <c r="D45" s="82"/>
      <c r="E45" s="82"/>
      <c r="F45" s="82"/>
      <c r="G45" s="84">
        <v>1</v>
      </c>
      <c r="H45" s="84">
        <v>1</v>
      </c>
      <c r="I45" s="84"/>
      <c r="J45" s="35">
        <f t="shared" si="0"/>
        <v>2</v>
      </c>
      <c r="K45" s="12">
        <f t="shared" si="1"/>
        <v>0</v>
      </c>
      <c r="L45" s="12">
        <f t="shared" si="2"/>
        <v>2</v>
      </c>
      <c r="M45" s="12">
        <f t="shared" si="3"/>
        <v>2</v>
      </c>
      <c r="N45" s="16">
        <f t="shared" si="4"/>
        <v>0.42857142857142855</v>
      </c>
      <c r="O45" s="16">
        <f t="shared" ref="O45:O48" si="18">(C45+1)/(7+68+1)</f>
        <v>1.3157894736842105E-2</v>
      </c>
      <c r="P45" s="89"/>
      <c r="Q45" s="16">
        <f t="shared" si="5"/>
        <v>3.8461538461538464E-2</v>
      </c>
      <c r="R45" s="16">
        <f t="shared" si="6"/>
        <v>0.04</v>
      </c>
      <c r="S45" s="16">
        <f t="shared" si="7"/>
        <v>3.5714285714285712E-2</v>
      </c>
      <c r="T45" s="16">
        <f t="shared" si="8"/>
        <v>0.1</v>
      </c>
      <c r="U45" s="16">
        <f t="shared" si="9"/>
        <v>9.0909090909090912E-2</v>
      </c>
      <c r="V45" s="16">
        <f t="shared" si="10"/>
        <v>4.3478260869565216E-2</v>
      </c>
      <c r="W45" s="83">
        <f t="shared" si="11"/>
        <v>0.11417582417582418</v>
      </c>
      <c r="X45" s="84">
        <f t="shared" si="14"/>
        <v>0.23438735177865613</v>
      </c>
      <c r="Y45" s="95"/>
      <c r="Z45" s="97"/>
    </row>
    <row r="46" spans="2:26" x14ac:dyDescent="0.25">
      <c r="B46" s="16" t="s">
        <v>442</v>
      </c>
      <c r="C46" s="10"/>
      <c r="D46" s="82"/>
      <c r="E46" s="82"/>
      <c r="F46" s="82"/>
      <c r="G46" s="84">
        <v>1</v>
      </c>
      <c r="H46" s="84"/>
      <c r="I46" s="84"/>
      <c r="J46" s="35">
        <f t="shared" si="0"/>
        <v>1</v>
      </c>
      <c r="K46" s="12">
        <f t="shared" si="1"/>
        <v>0</v>
      </c>
      <c r="L46" s="12">
        <f t="shared" si="2"/>
        <v>1</v>
      </c>
      <c r="M46" s="12">
        <f t="shared" si="3"/>
        <v>1</v>
      </c>
      <c r="N46" s="16">
        <f t="shared" si="4"/>
        <v>0.42857142857142855</v>
      </c>
      <c r="O46" s="16">
        <f t="shared" si="18"/>
        <v>1.3157894736842105E-2</v>
      </c>
      <c r="P46" s="89"/>
      <c r="Q46" s="16">
        <f t="shared" si="5"/>
        <v>3.8461538461538464E-2</v>
      </c>
      <c r="R46" s="16">
        <f t="shared" si="6"/>
        <v>0.04</v>
      </c>
      <c r="S46" s="16">
        <f t="shared" si="7"/>
        <v>3.5714285714285712E-2</v>
      </c>
      <c r="T46" s="16">
        <f t="shared" si="8"/>
        <v>0.1</v>
      </c>
      <c r="U46" s="16">
        <f t="shared" si="9"/>
        <v>4.5454545454545456E-2</v>
      </c>
      <c r="V46" s="16">
        <f t="shared" si="10"/>
        <v>4.3478260869565216E-2</v>
      </c>
      <c r="W46" s="83">
        <f t="shared" si="11"/>
        <v>0.11417582417582418</v>
      </c>
      <c r="X46" s="84">
        <f t="shared" si="14"/>
        <v>0.18893280632411066</v>
      </c>
      <c r="Y46" s="95"/>
      <c r="Z46" s="97"/>
    </row>
    <row r="47" spans="2:26" x14ac:dyDescent="0.25">
      <c r="B47" s="16" t="s">
        <v>443</v>
      </c>
      <c r="C47" s="10"/>
      <c r="D47" s="82"/>
      <c r="E47" s="82"/>
      <c r="F47" s="82"/>
      <c r="G47" s="84">
        <v>1</v>
      </c>
      <c r="H47" s="84"/>
      <c r="I47" s="84"/>
      <c r="J47" s="35">
        <f t="shared" si="0"/>
        <v>1</v>
      </c>
      <c r="K47" s="12">
        <f t="shared" si="1"/>
        <v>0</v>
      </c>
      <c r="L47" s="12">
        <f t="shared" si="2"/>
        <v>1</v>
      </c>
      <c r="M47" s="12">
        <f t="shared" si="3"/>
        <v>1</v>
      </c>
      <c r="N47" s="16">
        <f t="shared" si="4"/>
        <v>0.42857142857142855</v>
      </c>
      <c r="O47" s="16">
        <f t="shared" si="18"/>
        <v>1.3157894736842105E-2</v>
      </c>
      <c r="P47" s="89"/>
      <c r="Q47" s="16">
        <f t="shared" si="5"/>
        <v>3.8461538461538464E-2</v>
      </c>
      <c r="R47" s="16">
        <f t="shared" si="6"/>
        <v>0.04</v>
      </c>
      <c r="S47" s="16">
        <f t="shared" si="7"/>
        <v>3.5714285714285712E-2</v>
      </c>
      <c r="T47" s="16">
        <f t="shared" si="8"/>
        <v>0.1</v>
      </c>
      <c r="U47" s="16">
        <f t="shared" si="9"/>
        <v>4.5454545454545456E-2</v>
      </c>
      <c r="V47" s="16">
        <f t="shared" si="10"/>
        <v>4.3478260869565216E-2</v>
      </c>
      <c r="W47" s="83">
        <f t="shared" si="11"/>
        <v>0.11417582417582418</v>
      </c>
      <c r="X47" s="84">
        <f t="shared" si="14"/>
        <v>0.18893280632411066</v>
      </c>
      <c r="Y47" s="95"/>
      <c r="Z47" s="97"/>
    </row>
    <row r="48" spans="2:26" x14ac:dyDescent="0.25">
      <c r="B48" s="16" t="s">
        <v>160</v>
      </c>
      <c r="C48" s="10"/>
      <c r="D48" s="82"/>
      <c r="E48" s="82"/>
      <c r="F48" s="82"/>
      <c r="G48" s="84">
        <v>1</v>
      </c>
      <c r="H48" s="84"/>
      <c r="I48" s="84"/>
      <c r="J48" s="35">
        <f t="shared" si="0"/>
        <v>1</v>
      </c>
      <c r="K48" s="12">
        <f t="shared" si="1"/>
        <v>0</v>
      </c>
      <c r="L48" s="12">
        <f t="shared" si="2"/>
        <v>1</v>
      </c>
      <c r="M48" s="12">
        <f t="shared" si="3"/>
        <v>1</v>
      </c>
      <c r="N48" s="16">
        <f t="shared" si="4"/>
        <v>0.42857142857142855</v>
      </c>
      <c r="O48" s="16">
        <f t="shared" si="18"/>
        <v>1.3157894736842105E-2</v>
      </c>
      <c r="P48" s="89"/>
      <c r="Q48" s="16">
        <f t="shared" si="5"/>
        <v>3.8461538461538464E-2</v>
      </c>
      <c r="R48" s="16">
        <f t="shared" si="6"/>
        <v>0.04</v>
      </c>
      <c r="S48" s="16">
        <f t="shared" si="7"/>
        <v>3.5714285714285712E-2</v>
      </c>
      <c r="T48" s="16">
        <f t="shared" si="8"/>
        <v>0.1</v>
      </c>
      <c r="U48" s="16">
        <f t="shared" si="9"/>
        <v>4.5454545454545456E-2</v>
      </c>
      <c r="V48" s="16">
        <f t="shared" si="10"/>
        <v>4.3478260869565216E-2</v>
      </c>
      <c r="W48" s="83">
        <f t="shared" si="11"/>
        <v>0.11417582417582418</v>
      </c>
      <c r="X48" s="84">
        <f t="shared" si="14"/>
        <v>0.18893280632411066</v>
      </c>
      <c r="Y48" s="95"/>
      <c r="Z48" s="97"/>
    </row>
    <row r="49" spans="2:37" x14ac:dyDescent="0.25">
      <c r="B49" s="19" t="s">
        <v>444</v>
      </c>
      <c r="C49" s="35"/>
      <c r="D49" s="35"/>
      <c r="E49" s="35"/>
      <c r="F49" s="35"/>
      <c r="G49" s="35"/>
      <c r="H49" s="35">
        <v>1</v>
      </c>
      <c r="I49" s="35"/>
      <c r="J49" s="35">
        <f t="shared" si="0"/>
        <v>1</v>
      </c>
      <c r="K49" s="35">
        <f t="shared" si="1"/>
        <v>0</v>
      </c>
      <c r="L49" s="35">
        <f t="shared" si="2"/>
        <v>1</v>
      </c>
      <c r="M49" s="35">
        <f t="shared" si="3"/>
        <v>1</v>
      </c>
      <c r="N49" s="16">
        <f t="shared" si="4"/>
        <v>0.42857142857142855</v>
      </c>
      <c r="O49" s="19">
        <f>(C49+1)/(9+68+1)</f>
        <v>1.282051282051282E-2</v>
      </c>
      <c r="P49" s="89"/>
      <c r="Q49" s="16">
        <f t="shared" si="5"/>
        <v>3.8461538461538464E-2</v>
      </c>
      <c r="R49" s="16">
        <f t="shared" si="6"/>
        <v>0.04</v>
      </c>
      <c r="S49" s="16">
        <f t="shared" si="7"/>
        <v>3.5714285714285712E-2</v>
      </c>
      <c r="T49" s="16">
        <f t="shared" si="8"/>
        <v>0.05</v>
      </c>
      <c r="U49" s="16">
        <f t="shared" si="9"/>
        <v>9.0909090909090912E-2</v>
      </c>
      <c r="V49" s="16">
        <f t="shared" si="10"/>
        <v>4.3478260869565216E-2</v>
      </c>
      <c r="W49" s="83">
        <f t="shared" si="11"/>
        <v>0.11417582417582418</v>
      </c>
      <c r="X49" s="84">
        <f t="shared" si="14"/>
        <v>0.18438735177865614</v>
      </c>
      <c r="Y49" s="95"/>
      <c r="Z49" s="97"/>
    </row>
    <row r="50" spans="2:37" x14ac:dyDescent="0.25">
      <c r="B50" s="16">
        <v>2010</v>
      </c>
      <c r="C50" s="10"/>
      <c r="D50" s="82"/>
      <c r="E50" s="82"/>
      <c r="F50" s="82"/>
      <c r="G50" s="84"/>
      <c r="H50" s="84">
        <v>1</v>
      </c>
      <c r="I50" s="84"/>
      <c r="J50" s="35">
        <f t="shared" si="0"/>
        <v>1</v>
      </c>
      <c r="K50" s="12">
        <f t="shared" si="1"/>
        <v>0</v>
      </c>
      <c r="L50" s="12">
        <f t="shared" si="2"/>
        <v>1</v>
      </c>
      <c r="M50" s="12">
        <f t="shared" si="3"/>
        <v>1</v>
      </c>
      <c r="N50" s="16">
        <f t="shared" si="4"/>
        <v>0.42857142857142855</v>
      </c>
      <c r="O50" s="16">
        <f>(C50+1)/(9+68+1)</f>
        <v>1.282051282051282E-2</v>
      </c>
      <c r="P50" s="89"/>
      <c r="Q50" s="16">
        <f t="shared" si="5"/>
        <v>3.8461538461538464E-2</v>
      </c>
      <c r="R50" s="16">
        <f t="shared" si="6"/>
        <v>0.04</v>
      </c>
      <c r="S50" s="16">
        <f t="shared" si="7"/>
        <v>3.5714285714285712E-2</v>
      </c>
      <c r="T50" s="16">
        <f t="shared" si="8"/>
        <v>0.05</v>
      </c>
      <c r="U50" s="16">
        <f t="shared" si="9"/>
        <v>9.0909090909090912E-2</v>
      </c>
      <c r="V50" s="16">
        <f t="shared" si="10"/>
        <v>4.3478260869565216E-2</v>
      </c>
      <c r="W50" s="83">
        <f t="shared" si="11"/>
        <v>0.11417582417582418</v>
      </c>
      <c r="X50" s="84">
        <f t="shared" si="14"/>
        <v>0.18438735177865614</v>
      </c>
      <c r="Y50" s="95"/>
      <c r="Z50" s="97"/>
    </row>
    <row r="51" spans="2:37" x14ac:dyDescent="0.25">
      <c r="B51" s="16" t="s">
        <v>445</v>
      </c>
      <c r="C51" s="10"/>
      <c r="D51" s="82"/>
      <c r="E51" s="82"/>
      <c r="F51" s="82"/>
      <c r="G51" s="84"/>
      <c r="H51" s="84">
        <v>1</v>
      </c>
      <c r="I51" s="84"/>
      <c r="J51" s="35">
        <f t="shared" si="0"/>
        <v>1</v>
      </c>
      <c r="K51" s="12">
        <f t="shared" si="1"/>
        <v>0</v>
      </c>
      <c r="L51" s="12">
        <f t="shared" si="2"/>
        <v>1</v>
      </c>
      <c r="M51" s="12">
        <f t="shared" si="3"/>
        <v>1</v>
      </c>
      <c r="N51" s="16">
        <f t="shared" si="4"/>
        <v>0.42857142857142855</v>
      </c>
      <c r="O51" s="16">
        <f t="shared" ref="O51:O53" si="19">(C51+1)/(9+68+1)</f>
        <v>1.282051282051282E-2</v>
      </c>
      <c r="P51" s="89"/>
      <c r="Q51" s="16">
        <f t="shared" si="5"/>
        <v>3.8461538461538464E-2</v>
      </c>
      <c r="R51" s="16">
        <f t="shared" si="6"/>
        <v>0.04</v>
      </c>
      <c r="S51" s="16">
        <f t="shared" si="7"/>
        <v>3.5714285714285712E-2</v>
      </c>
      <c r="T51" s="16">
        <f t="shared" si="8"/>
        <v>0.05</v>
      </c>
      <c r="U51" s="16">
        <f t="shared" si="9"/>
        <v>9.0909090909090912E-2</v>
      </c>
      <c r="V51" s="16">
        <f t="shared" si="10"/>
        <v>4.3478260869565216E-2</v>
      </c>
      <c r="W51" s="83">
        <f t="shared" si="11"/>
        <v>0.11417582417582418</v>
      </c>
      <c r="X51" s="84">
        <f t="shared" si="14"/>
        <v>0.18438735177865614</v>
      </c>
      <c r="Y51" s="95"/>
      <c r="Z51" s="97"/>
    </row>
    <row r="52" spans="2:37" x14ac:dyDescent="0.25">
      <c r="B52" s="16" t="s">
        <v>446</v>
      </c>
      <c r="C52" s="10"/>
      <c r="D52" s="82"/>
      <c r="E52" s="82"/>
      <c r="F52" s="82"/>
      <c r="G52" s="84"/>
      <c r="H52" s="84">
        <v>1</v>
      </c>
      <c r="I52" s="84"/>
      <c r="J52" s="35">
        <f t="shared" si="0"/>
        <v>1</v>
      </c>
      <c r="K52" s="12">
        <f t="shared" si="1"/>
        <v>0</v>
      </c>
      <c r="L52" s="12">
        <f t="shared" si="2"/>
        <v>1</v>
      </c>
      <c r="M52" s="12">
        <f t="shared" si="3"/>
        <v>1</v>
      </c>
      <c r="N52" s="16">
        <f t="shared" si="4"/>
        <v>0.42857142857142855</v>
      </c>
      <c r="O52" s="16">
        <f t="shared" si="19"/>
        <v>1.282051282051282E-2</v>
      </c>
      <c r="P52" s="89"/>
      <c r="Q52" s="16">
        <f t="shared" si="5"/>
        <v>3.8461538461538464E-2</v>
      </c>
      <c r="R52" s="16">
        <f t="shared" si="6"/>
        <v>0.04</v>
      </c>
      <c r="S52" s="16">
        <f t="shared" si="7"/>
        <v>3.5714285714285712E-2</v>
      </c>
      <c r="T52" s="16">
        <f t="shared" si="8"/>
        <v>0.05</v>
      </c>
      <c r="U52" s="16">
        <f t="shared" si="9"/>
        <v>9.0909090909090912E-2</v>
      </c>
      <c r="V52" s="16">
        <f t="shared" si="10"/>
        <v>4.3478260869565216E-2</v>
      </c>
      <c r="W52" s="83">
        <f t="shared" si="11"/>
        <v>0.11417582417582418</v>
      </c>
      <c r="X52" s="84">
        <f t="shared" si="14"/>
        <v>0.18438735177865614</v>
      </c>
      <c r="Y52" s="95"/>
      <c r="Z52" s="97"/>
    </row>
    <row r="53" spans="2:37" x14ac:dyDescent="0.25">
      <c r="B53" s="32" t="s">
        <v>447</v>
      </c>
      <c r="C53" s="16"/>
      <c r="D53" s="83"/>
      <c r="E53" s="83"/>
      <c r="F53" s="83"/>
      <c r="G53" s="85"/>
      <c r="H53" s="84">
        <v>1</v>
      </c>
      <c r="I53" s="85"/>
      <c r="J53" s="35">
        <f t="shared" si="0"/>
        <v>1</v>
      </c>
      <c r="K53" s="12">
        <f t="shared" si="1"/>
        <v>0</v>
      </c>
      <c r="L53" s="12">
        <f t="shared" si="2"/>
        <v>1</v>
      </c>
      <c r="M53" s="12">
        <f t="shared" si="3"/>
        <v>1</v>
      </c>
      <c r="N53" s="16">
        <f t="shared" si="4"/>
        <v>0.42857142857142855</v>
      </c>
      <c r="O53" s="16">
        <f t="shared" si="19"/>
        <v>1.282051282051282E-2</v>
      </c>
      <c r="P53" s="89"/>
      <c r="Q53" s="16">
        <f t="shared" si="5"/>
        <v>3.8461538461538464E-2</v>
      </c>
      <c r="R53" s="16">
        <f t="shared" si="6"/>
        <v>0.04</v>
      </c>
      <c r="S53" s="16">
        <f t="shared" si="7"/>
        <v>3.5714285714285712E-2</v>
      </c>
      <c r="T53" s="16">
        <f t="shared" si="8"/>
        <v>0.05</v>
      </c>
      <c r="U53" s="16">
        <f t="shared" si="9"/>
        <v>9.0909090909090912E-2</v>
      </c>
      <c r="V53" s="16">
        <f t="shared" si="10"/>
        <v>4.3478260869565216E-2</v>
      </c>
      <c r="W53" s="83">
        <f t="shared" si="11"/>
        <v>0.11417582417582418</v>
      </c>
      <c r="X53" s="84">
        <f t="shared" si="14"/>
        <v>0.18438735177865614</v>
      </c>
      <c r="Y53" s="95"/>
      <c r="Z53" s="97"/>
    </row>
    <row r="54" spans="2:37" x14ac:dyDescent="0.25">
      <c r="B54" s="19" t="s">
        <v>448</v>
      </c>
      <c r="C54" s="35"/>
      <c r="D54" s="35"/>
      <c r="E54" s="35"/>
      <c r="F54" s="35"/>
      <c r="G54" s="35"/>
      <c r="H54" s="35"/>
      <c r="I54" s="35">
        <v>1</v>
      </c>
      <c r="J54" s="35">
        <f t="shared" si="0"/>
        <v>1</v>
      </c>
      <c r="K54" s="35">
        <f t="shared" si="1"/>
        <v>0</v>
      </c>
      <c r="L54" s="35">
        <f t="shared" si="2"/>
        <v>1</v>
      </c>
      <c r="M54" s="35">
        <f t="shared" si="3"/>
        <v>1</v>
      </c>
      <c r="N54" s="16">
        <f t="shared" si="4"/>
        <v>0.42857142857142855</v>
      </c>
      <c r="O54" s="19">
        <f>(C54+1)/(10+68+1)</f>
        <v>1.2658227848101266E-2</v>
      </c>
      <c r="P54" s="89"/>
      <c r="Q54" s="16">
        <f t="shared" si="5"/>
        <v>3.8461538461538464E-2</v>
      </c>
      <c r="R54" s="16">
        <f t="shared" si="6"/>
        <v>0.04</v>
      </c>
      <c r="S54" s="16">
        <f t="shared" si="7"/>
        <v>3.5714285714285712E-2</v>
      </c>
      <c r="T54" s="16">
        <f t="shared" si="8"/>
        <v>0.05</v>
      </c>
      <c r="U54" s="16">
        <f t="shared" si="9"/>
        <v>4.5454545454545456E-2</v>
      </c>
      <c r="V54" s="16">
        <f t="shared" si="10"/>
        <v>8.6956521739130432E-2</v>
      </c>
      <c r="W54" s="83">
        <f t="shared" si="11"/>
        <v>0.11417582417582418</v>
      </c>
      <c r="X54" s="84">
        <f t="shared" si="14"/>
        <v>0.18241106719367589</v>
      </c>
      <c r="Y54" s="95"/>
      <c r="Z54" s="97"/>
    </row>
    <row r="55" spans="2:37" x14ac:dyDescent="0.25">
      <c r="B55" s="16" t="s">
        <v>449</v>
      </c>
      <c r="C55" s="10"/>
      <c r="D55" s="82"/>
      <c r="E55" s="82"/>
      <c r="F55" s="82"/>
      <c r="G55" s="84"/>
      <c r="H55" s="84"/>
      <c r="I55" s="84">
        <v>1</v>
      </c>
      <c r="J55" s="35">
        <f t="shared" si="0"/>
        <v>1</v>
      </c>
      <c r="K55" s="12">
        <f t="shared" si="1"/>
        <v>0</v>
      </c>
      <c r="L55" s="12">
        <f t="shared" si="2"/>
        <v>1</v>
      </c>
      <c r="M55" s="12">
        <f t="shared" si="3"/>
        <v>1</v>
      </c>
      <c r="N55" s="16">
        <f t="shared" si="4"/>
        <v>0.42857142857142855</v>
      </c>
      <c r="O55" s="16">
        <f>(C55+1)/(10+68+1)</f>
        <v>1.2658227848101266E-2</v>
      </c>
      <c r="P55" s="89"/>
      <c r="Q55" s="16">
        <f t="shared" si="5"/>
        <v>3.8461538461538464E-2</v>
      </c>
      <c r="R55" s="16">
        <f t="shared" si="6"/>
        <v>0.04</v>
      </c>
      <c r="S55" s="16">
        <f t="shared" si="7"/>
        <v>3.5714285714285712E-2</v>
      </c>
      <c r="T55" s="16">
        <f t="shared" si="8"/>
        <v>0.05</v>
      </c>
      <c r="U55" s="16">
        <f t="shared" si="9"/>
        <v>4.5454545454545456E-2</v>
      </c>
      <c r="V55" s="16">
        <f t="shared" si="10"/>
        <v>8.6956521739130432E-2</v>
      </c>
      <c r="W55" s="83">
        <f t="shared" si="11"/>
        <v>0.11417582417582418</v>
      </c>
      <c r="X55" s="84">
        <f t="shared" si="14"/>
        <v>0.18241106719367589</v>
      </c>
      <c r="Y55" s="95"/>
      <c r="Z55" s="97"/>
    </row>
    <row r="56" spans="2:37" x14ac:dyDescent="0.25">
      <c r="B56" s="16" t="s">
        <v>180</v>
      </c>
      <c r="C56" s="10"/>
      <c r="D56" s="82"/>
      <c r="E56" s="82"/>
      <c r="F56" s="82"/>
      <c r="G56" s="84"/>
      <c r="H56" s="84"/>
      <c r="I56" s="84">
        <v>1</v>
      </c>
      <c r="J56" s="35">
        <f t="shared" si="0"/>
        <v>1</v>
      </c>
      <c r="K56" s="12">
        <f t="shared" si="1"/>
        <v>0</v>
      </c>
      <c r="L56" s="12">
        <f t="shared" si="2"/>
        <v>1</v>
      </c>
      <c r="M56" s="12">
        <f t="shared" si="3"/>
        <v>1</v>
      </c>
      <c r="N56" s="16">
        <f t="shared" si="4"/>
        <v>0.42857142857142855</v>
      </c>
      <c r="O56" s="16">
        <f t="shared" ref="O56:O57" si="20">(C56+1)/(10+68+1)</f>
        <v>1.2658227848101266E-2</v>
      </c>
      <c r="P56" s="89"/>
      <c r="Q56" s="16">
        <f t="shared" si="5"/>
        <v>3.8461538461538464E-2</v>
      </c>
      <c r="R56" s="16">
        <f t="shared" si="6"/>
        <v>0.04</v>
      </c>
      <c r="S56" s="16">
        <f t="shared" si="7"/>
        <v>3.5714285714285712E-2</v>
      </c>
      <c r="T56" s="16">
        <f t="shared" si="8"/>
        <v>0.05</v>
      </c>
      <c r="U56" s="16">
        <f t="shared" si="9"/>
        <v>4.5454545454545456E-2</v>
      </c>
      <c r="V56" s="16">
        <f t="shared" si="10"/>
        <v>8.6956521739130432E-2</v>
      </c>
      <c r="W56" s="83">
        <f t="shared" si="11"/>
        <v>0.11417582417582418</v>
      </c>
      <c r="X56" s="84">
        <f t="shared" si="14"/>
        <v>0.18241106719367589</v>
      </c>
      <c r="Y56" s="95"/>
      <c r="Z56" s="97"/>
    </row>
    <row r="57" spans="2:37" x14ac:dyDescent="0.25">
      <c r="B57" s="16" t="s">
        <v>450</v>
      </c>
      <c r="C57" s="10"/>
      <c r="D57" s="82"/>
      <c r="E57" s="82"/>
      <c r="F57" s="82"/>
      <c r="G57" s="84"/>
      <c r="H57" s="84"/>
      <c r="I57" s="84">
        <v>1</v>
      </c>
      <c r="J57" s="35">
        <f t="shared" si="0"/>
        <v>1</v>
      </c>
      <c r="K57" s="12">
        <f t="shared" si="1"/>
        <v>0</v>
      </c>
      <c r="L57" s="12">
        <f>SUM(G57:I57)</f>
        <v>1</v>
      </c>
      <c r="M57" s="12">
        <f t="shared" si="3"/>
        <v>1</v>
      </c>
      <c r="N57" s="16">
        <f t="shared" si="4"/>
        <v>0.42857142857142855</v>
      </c>
      <c r="O57" s="16">
        <f t="shared" si="20"/>
        <v>1.2658227848101266E-2</v>
      </c>
      <c r="P57" s="89"/>
      <c r="Q57" s="16">
        <f t="shared" si="5"/>
        <v>3.8461538461538464E-2</v>
      </c>
      <c r="R57" s="16">
        <f t="shared" si="6"/>
        <v>0.04</v>
      </c>
      <c r="S57" s="16">
        <f t="shared" si="7"/>
        <v>3.5714285714285712E-2</v>
      </c>
      <c r="T57" s="16">
        <f t="shared" si="8"/>
        <v>0.05</v>
      </c>
      <c r="U57" s="16">
        <f t="shared" si="9"/>
        <v>4.5454545454545456E-2</v>
      </c>
      <c r="V57" s="16">
        <f t="shared" si="10"/>
        <v>8.6956521739130432E-2</v>
      </c>
      <c r="W57" s="83">
        <f t="shared" si="11"/>
        <v>0.11417582417582418</v>
      </c>
      <c r="X57" s="84">
        <f t="shared" si="14"/>
        <v>0.18241106719367589</v>
      </c>
      <c r="Y57" s="95"/>
      <c r="Z57" s="97"/>
    </row>
    <row r="58" spans="2:37" x14ac:dyDescent="0.25">
      <c r="B58" s="46" t="s">
        <v>247</v>
      </c>
      <c r="C58" s="47">
        <f>SUM(C4:C57)</f>
        <v>12</v>
      </c>
      <c r="D58" s="82">
        <f t="shared" ref="D58:I58" si="21">SUM(D4:D57)</f>
        <v>13</v>
      </c>
      <c r="E58" s="82">
        <f t="shared" si="21"/>
        <v>12</v>
      </c>
      <c r="F58" s="82">
        <f t="shared" si="21"/>
        <v>15</v>
      </c>
      <c r="G58" s="84">
        <f t="shared" si="21"/>
        <v>7</v>
      </c>
      <c r="H58" s="84">
        <f t="shared" si="21"/>
        <v>9</v>
      </c>
      <c r="I58" s="84">
        <f t="shared" si="21"/>
        <v>10</v>
      </c>
      <c r="J58" s="47">
        <f>SUM(C58:H58)</f>
        <v>68</v>
      </c>
      <c r="K58" s="91">
        <f>SUM(K4:K57)</f>
        <v>40</v>
      </c>
      <c r="L58" s="91">
        <f>SUM(L4:L57)</f>
        <v>26</v>
      </c>
      <c r="M58" s="91">
        <f>SUM(M4:M57)</f>
        <v>78</v>
      </c>
      <c r="N58" s="91"/>
      <c r="O58" s="91"/>
      <c r="P58" s="91"/>
      <c r="Q58" s="92"/>
      <c r="R58" s="92"/>
      <c r="S58" s="92"/>
      <c r="T58" s="92"/>
      <c r="U58" s="92"/>
      <c r="V58" s="92"/>
      <c r="W58" s="92"/>
      <c r="X58" s="92"/>
      <c r="Y58" s="96"/>
      <c r="Z58" s="98"/>
    </row>
    <row r="59" spans="2:37" x14ac:dyDescent="0.25">
      <c r="B59" s="25"/>
      <c r="C59" s="72"/>
      <c r="D59" s="72"/>
      <c r="E59" s="72"/>
      <c r="F59" s="72"/>
      <c r="G59" s="72"/>
      <c r="H59" s="72"/>
      <c r="I59" s="72"/>
      <c r="J59" s="72"/>
      <c r="K59" s="72"/>
      <c r="L59" s="72"/>
      <c r="M59" s="72"/>
      <c r="N59" s="72"/>
      <c r="O59" s="25"/>
    </row>
    <row r="60" spans="2:37" ht="15" customHeight="1" x14ac:dyDescent="0.25">
      <c r="B60" s="25"/>
      <c r="C60" s="72"/>
      <c r="D60" s="72"/>
      <c r="E60" s="72"/>
      <c r="F60" s="72"/>
      <c r="G60" s="72"/>
      <c r="H60" s="72"/>
      <c r="I60" s="72"/>
      <c r="J60" s="72"/>
      <c r="K60" s="72"/>
      <c r="L60" s="72"/>
      <c r="M60" s="72"/>
      <c r="N60" s="72"/>
      <c r="O60" s="25"/>
      <c r="Q60" t="s">
        <v>246</v>
      </c>
      <c r="R60" s="72" t="s">
        <v>357</v>
      </c>
      <c r="S60" t="s">
        <v>117</v>
      </c>
      <c r="T60" t="s">
        <v>428</v>
      </c>
      <c r="U60" t="s">
        <v>429</v>
      </c>
      <c r="V60" t="s">
        <v>430</v>
      </c>
      <c r="W60" t="s">
        <v>199</v>
      </c>
      <c r="X60" t="s">
        <v>431</v>
      </c>
      <c r="Y60">
        <v>2014</v>
      </c>
      <c r="Z60" t="s">
        <v>458</v>
      </c>
      <c r="AA60">
        <v>2012</v>
      </c>
      <c r="AB60">
        <v>2013</v>
      </c>
      <c r="AC60" t="s">
        <v>421</v>
      </c>
      <c r="AD60" t="s">
        <v>423</v>
      </c>
      <c r="AE60" t="s">
        <v>439</v>
      </c>
      <c r="AF60" t="s">
        <v>440</v>
      </c>
      <c r="AG60" t="s">
        <v>441</v>
      </c>
      <c r="AH60" t="s">
        <v>442</v>
      </c>
      <c r="AI60" t="s">
        <v>443</v>
      </c>
      <c r="AJ60" t="s">
        <v>160</v>
      </c>
      <c r="AK60" t="s">
        <v>419</v>
      </c>
    </row>
    <row r="61" spans="2:37" ht="15" customHeight="1" x14ac:dyDescent="0.25">
      <c r="B61" s="25"/>
      <c r="C61" s="72"/>
      <c r="D61" s="72"/>
      <c r="E61" s="72"/>
      <c r="F61" s="72"/>
      <c r="G61" s="72"/>
      <c r="H61" s="72"/>
      <c r="I61" s="72"/>
      <c r="J61" s="72"/>
      <c r="K61" s="72"/>
      <c r="L61" s="72"/>
      <c r="M61" s="72"/>
      <c r="N61" s="72"/>
      <c r="O61" s="25"/>
      <c r="P61" s="86" t="s">
        <v>456</v>
      </c>
      <c r="Q61">
        <f>(1/2)</f>
        <v>0.5</v>
      </c>
      <c r="R61" s="72">
        <f>(2/26)</f>
        <v>7.6923076923076927E-2</v>
      </c>
      <c r="S61" s="72">
        <f t="shared" ref="S61:AD61" si="22">(2/26)</f>
        <v>7.6923076923076927E-2</v>
      </c>
      <c r="T61" s="72">
        <f t="shared" si="22"/>
        <v>7.6923076923076927E-2</v>
      </c>
      <c r="U61" s="72">
        <f t="shared" si="22"/>
        <v>7.6923076923076927E-2</v>
      </c>
      <c r="V61" s="72">
        <f t="shared" si="22"/>
        <v>7.6923076923076927E-2</v>
      </c>
      <c r="W61" s="72">
        <f t="shared" si="22"/>
        <v>7.6923076923076927E-2</v>
      </c>
      <c r="X61" s="72">
        <f t="shared" si="22"/>
        <v>7.6923076923076927E-2</v>
      </c>
      <c r="Y61" s="72">
        <f t="shared" si="22"/>
        <v>7.6923076923076927E-2</v>
      </c>
      <c r="Z61" s="72">
        <f t="shared" si="22"/>
        <v>7.6923076923076927E-2</v>
      </c>
      <c r="AA61" s="72">
        <f t="shared" si="22"/>
        <v>7.6923076923076927E-2</v>
      </c>
      <c r="AB61" s="72">
        <f t="shared" si="22"/>
        <v>7.6923076923076927E-2</v>
      </c>
      <c r="AC61" s="72">
        <f t="shared" si="22"/>
        <v>7.6923076923076927E-2</v>
      </c>
      <c r="AD61" s="72">
        <f t="shared" si="22"/>
        <v>7.6923076923076927E-2</v>
      </c>
      <c r="AE61" s="81">
        <f>(1/26)</f>
        <v>3.8461538461538464E-2</v>
      </c>
      <c r="AF61" s="81">
        <f t="shared" ref="AF61:AK61" si="23">(1/26)</f>
        <v>3.8461538461538464E-2</v>
      </c>
      <c r="AG61" s="81">
        <f t="shared" si="23"/>
        <v>3.8461538461538464E-2</v>
      </c>
      <c r="AH61" s="81">
        <f t="shared" si="23"/>
        <v>3.8461538461538464E-2</v>
      </c>
      <c r="AI61" s="81">
        <f t="shared" si="23"/>
        <v>3.8461538461538464E-2</v>
      </c>
      <c r="AJ61" s="81">
        <f t="shared" si="23"/>
        <v>3.8461538461538464E-2</v>
      </c>
      <c r="AK61" s="81">
        <f t="shared" si="23"/>
        <v>3.8461538461538464E-2</v>
      </c>
    </row>
    <row r="62" spans="2:37" ht="15" customHeight="1" x14ac:dyDescent="0.25">
      <c r="B62" s="25"/>
      <c r="C62" s="72"/>
      <c r="D62" s="72"/>
      <c r="E62" s="72"/>
      <c r="F62" s="72"/>
      <c r="G62" s="72"/>
      <c r="H62" s="72"/>
      <c r="I62" s="72"/>
      <c r="J62" s="72"/>
      <c r="K62" s="72"/>
      <c r="L62" s="72"/>
      <c r="M62" s="72"/>
      <c r="N62" s="72"/>
      <c r="O62" s="25"/>
      <c r="P62" s="87" t="s">
        <v>457</v>
      </c>
      <c r="Q62">
        <f>(1/2)</f>
        <v>0.5</v>
      </c>
      <c r="R62" s="76">
        <f>(1/20)</f>
        <v>0.05</v>
      </c>
      <c r="S62" s="76">
        <f t="shared" ref="S62:AD62" si="24">(1/20)</f>
        <v>0.05</v>
      </c>
      <c r="T62" s="76">
        <f t="shared" si="24"/>
        <v>0.05</v>
      </c>
      <c r="U62" s="76">
        <f t="shared" si="24"/>
        <v>0.05</v>
      </c>
      <c r="V62" s="76">
        <f t="shared" si="24"/>
        <v>0.05</v>
      </c>
      <c r="W62" s="76">
        <f t="shared" si="24"/>
        <v>0.05</v>
      </c>
      <c r="X62" s="76">
        <f t="shared" si="24"/>
        <v>0.05</v>
      </c>
      <c r="Y62" s="76">
        <f t="shared" si="24"/>
        <v>0.05</v>
      </c>
      <c r="Z62" s="76">
        <f t="shared" si="24"/>
        <v>0.05</v>
      </c>
      <c r="AA62" s="76">
        <f t="shared" si="24"/>
        <v>0.05</v>
      </c>
      <c r="AB62" s="76">
        <f t="shared" si="24"/>
        <v>0.05</v>
      </c>
      <c r="AC62" s="76">
        <f t="shared" si="24"/>
        <v>0.05</v>
      </c>
      <c r="AD62" s="76">
        <f t="shared" si="24"/>
        <v>0.05</v>
      </c>
      <c r="AE62" s="76">
        <f t="shared" ref="AE62:AK62" si="25">(2/20)</f>
        <v>0.1</v>
      </c>
      <c r="AF62" s="76">
        <f t="shared" si="25"/>
        <v>0.1</v>
      </c>
      <c r="AG62" s="76">
        <f t="shared" si="25"/>
        <v>0.1</v>
      </c>
      <c r="AH62" s="76">
        <f t="shared" si="25"/>
        <v>0.1</v>
      </c>
      <c r="AI62" s="76">
        <f t="shared" si="25"/>
        <v>0.1</v>
      </c>
      <c r="AJ62" s="76">
        <f t="shared" si="25"/>
        <v>0.1</v>
      </c>
      <c r="AK62" s="76">
        <f t="shared" si="25"/>
        <v>0.1</v>
      </c>
    </row>
    <row r="63" spans="2:37" ht="15" customHeight="1" x14ac:dyDescent="0.25">
      <c r="D63" s="72"/>
      <c r="E63" s="72"/>
      <c r="F63" s="72"/>
      <c r="G63" s="72"/>
      <c r="H63" s="72"/>
      <c r="I63" s="72"/>
      <c r="J63" s="72"/>
      <c r="K63" s="72"/>
      <c r="L63" s="72"/>
      <c r="M63" s="72"/>
      <c r="N63" s="72"/>
      <c r="O63" s="25"/>
      <c r="R63" s="76"/>
    </row>
    <row r="64" spans="2:37" x14ac:dyDescent="0.25">
      <c r="D64" s="72"/>
      <c r="E64" s="72"/>
      <c r="F64" s="72"/>
      <c r="G64" s="72"/>
      <c r="H64" s="72"/>
      <c r="I64" s="72"/>
      <c r="J64" s="72"/>
      <c r="K64" s="72"/>
      <c r="L64" s="72"/>
      <c r="M64" s="72"/>
      <c r="N64" s="72"/>
      <c r="O64" s="25"/>
      <c r="Q64" s="25"/>
      <c r="R64" s="76"/>
    </row>
    <row r="65" spans="2:31" x14ac:dyDescent="0.25">
      <c r="D65" s="72"/>
      <c r="E65" s="72"/>
      <c r="F65" s="72"/>
      <c r="G65" s="72"/>
      <c r="H65" s="72"/>
      <c r="I65" s="72"/>
      <c r="J65" s="72"/>
      <c r="K65" s="72"/>
      <c r="L65" s="72"/>
      <c r="M65" s="72"/>
      <c r="N65" s="72"/>
      <c r="O65" s="25"/>
      <c r="R65" s="76"/>
      <c r="S65" s="118" t="s">
        <v>17</v>
      </c>
      <c r="T65" s="118" t="s">
        <v>456</v>
      </c>
      <c r="U65" s="118" t="s">
        <v>457</v>
      </c>
    </row>
    <row r="66" spans="2:31" x14ac:dyDescent="0.25">
      <c r="D66" s="72"/>
      <c r="E66" s="72"/>
      <c r="F66" s="72"/>
      <c r="G66" s="72"/>
      <c r="H66" s="72"/>
      <c r="I66" s="72"/>
      <c r="J66" s="72"/>
      <c r="K66" s="72"/>
      <c r="L66" s="72"/>
      <c r="M66" s="72"/>
      <c r="N66" s="72"/>
      <c r="O66" s="25"/>
      <c r="R66" s="76"/>
      <c r="S66" s="118"/>
      <c r="T66" s="118"/>
      <c r="U66" s="118"/>
      <c r="AE66" s="76"/>
    </row>
    <row r="67" spans="2:31" x14ac:dyDescent="0.25">
      <c r="D67" s="72"/>
      <c r="E67" s="72"/>
      <c r="F67" s="72"/>
      <c r="G67" s="72"/>
      <c r="H67" s="72"/>
      <c r="I67" s="72"/>
      <c r="J67" s="72"/>
      <c r="K67" s="72"/>
      <c r="L67" s="72"/>
      <c r="M67" s="72"/>
      <c r="N67" s="72"/>
      <c r="O67" s="25"/>
      <c r="Q67" s="25"/>
      <c r="R67" s="76"/>
      <c r="S67" s="37" t="s">
        <v>318</v>
      </c>
      <c r="T67" s="83" t="s">
        <v>357</v>
      </c>
      <c r="U67" s="85" t="s">
        <v>439</v>
      </c>
      <c r="AE67" s="76"/>
    </row>
    <row r="68" spans="2:31" x14ac:dyDescent="0.25">
      <c r="D68" s="72"/>
      <c r="E68" s="72"/>
      <c r="F68" s="72"/>
      <c r="G68" s="72"/>
      <c r="H68" s="72"/>
      <c r="I68" s="72"/>
      <c r="J68" s="72"/>
      <c r="K68" s="72"/>
      <c r="L68" s="72"/>
      <c r="M68" s="72"/>
      <c r="N68" s="72"/>
      <c r="O68" s="25"/>
      <c r="Q68" s="25"/>
      <c r="R68" s="76"/>
      <c r="S68" s="38" t="s">
        <v>416</v>
      </c>
      <c r="T68" s="83" t="s">
        <v>117</v>
      </c>
      <c r="U68" s="85" t="s">
        <v>440</v>
      </c>
      <c r="AE68" s="76"/>
    </row>
    <row r="69" spans="2:31" x14ac:dyDescent="0.25">
      <c r="D69" s="72"/>
      <c r="E69" s="72"/>
      <c r="F69" s="72"/>
      <c r="G69" s="72"/>
      <c r="H69" s="72"/>
      <c r="I69" s="72"/>
      <c r="J69" s="72"/>
      <c r="K69" s="72"/>
      <c r="L69" s="72"/>
      <c r="M69" s="72"/>
      <c r="N69" s="72"/>
      <c r="O69" s="25"/>
      <c r="Q69" s="25"/>
      <c r="R69" s="76"/>
      <c r="S69" s="38" t="s">
        <v>69</v>
      </c>
      <c r="T69" s="83" t="s">
        <v>428</v>
      </c>
      <c r="U69" s="85" t="s">
        <v>441</v>
      </c>
      <c r="AE69" s="76"/>
    </row>
    <row r="70" spans="2:31" x14ac:dyDescent="0.25">
      <c r="D70" s="72"/>
      <c r="E70" s="72"/>
      <c r="F70" s="72"/>
      <c r="G70" s="72"/>
      <c r="H70" s="72"/>
      <c r="I70" s="72"/>
      <c r="J70" s="72"/>
      <c r="K70" s="72"/>
      <c r="L70" s="72"/>
      <c r="M70" s="72"/>
      <c r="N70" s="72"/>
      <c r="O70" s="25"/>
      <c r="Q70" s="25"/>
      <c r="R70" s="76"/>
      <c r="S70" s="38" t="s">
        <v>417</v>
      </c>
      <c r="T70" s="83" t="s">
        <v>429</v>
      </c>
      <c r="U70" s="85" t="s">
        <v>442</v>
      </c>
      <c r="AE70" s="76"/>
    </row>
    <row r="71" spans="2:31" x14ac:dyDescent="0.25">
      <c r="D71" s="72"/>
      <c r="E71" s="72"/>
      <c r="F71" s="72"/>
      <c r="G71" s="72"/>
      <c r="H71" s="72"/>
      <c r="I71" s="72"/>
      <c r="J71" s="72"/>
      <c r="K71" s="72"/>
      <c r="L71" s="72"/>
      <c r="M71" s="72"/>
      <c r="N71" s="72"/>
      <c r="O71" s="25"/>
      <c r="Q71" s="25"/>
      <c r="R71" s="76"/>
      <c r="S71" s="38" t="s">
        <v>418</v>
      </c>
      <c r="T71" s="83" t="s">
        <v>430</v>
      </c>
      <c r="U71" s="85" t="s">
        <v>443</v>
      </c>
      <c r="AE71" s="76"/>
    </row>
    <row r="72" spans="2:31" x14ac:dyDescent="0.25">
      <c r="D72" s="72"/>
      <c r="E72" s="72"/>
      <c r="F72" s="72"/>
      <c r="G72" s="72"/>
      <c r="H72" s="72"/>
      <c r="I72" s="72"/>
      <c r="J72" s="72"/>
      <c r="K72" s="72"/>
      <c r="L72" s="72"/>
      <c r="M72" s="72"/>
      <c r="N72" s="72"/>
      <c r="O72" s="25"/>
      <c r="Q72" s="25"/>
      <c r="R72" s="76"/>
      <c r="S72" s="16" t="s">
        <v>419</v>
      </c>
      <c r="T72" s="83" t="s">
        <v>199</v>
      </c>
      <c r="U72" s="85" t="s">
        <v>160</v>
      </c>
      <c r="AE72" s="76"/>
    </row>
    <row r="73" spans="2:31" x14ac:dyDescent="0.25">
      <c r="D73" s="72"/>
      <c r="E73" s="72"/>
      <c r="F73" s="72"/>
      <c r="G73" s="72"/>
      <c r="H73" s="72"/>
      <c r="I73" s="72"/>
      <c r="J73" s="72"/>
      <c r="K73" s="72"/>
      <c r="L73" s="72"/>
      <c r="M73" s="72"/>
      <c r="N73" s="72"/>
      <c r="O73" s="25"/>
      <c r="Q73" s="25"/>
      <c r="R73" s="76"/>
      <c r="S73" s="16" t="s">
        <v>420</v>
      </c>
      <c r="T73" s="83" t="s">
        <v>431</v>
      </c>
      <c r="U73" s="85" t="s">
        <v>419</v>
      </c>
    </row>
    <row r="74" spans="2:31" x14ac:dyDescent="0.25">
      <c r="D74" s="25"/>
      <c r="E74" s="25"/>
      <c r="F74" s="25"/>
      <c r="G74" s="25"/>
      <c r="H74" s="25"/>
      <c r="I74" s="25"/>
      <c r="J74" s="25"/>
      <c r="K74" s="25"/>
      <c r="L74" s="25"/>
      <c r="M74" s="25"/>
      <c r="N74" s="25"/>
      <c r="O74" s="25"/>
      <c r="Q74" s="25"/>
      <c r="R74" s="76"/>
      <c r="S74" s="16" t="s">
        <v>422</v>
      </c>
      <c r="T74" s="83">
        <v>2014</v>
      </c>
    </row>
    <row r="75" spans="2:31" x14ac:dyDescent="0.25">
      <c r="D75" s="72"/>
      <c r="E75" s="72"/>
      <c r="F75" s="72"/>
      <c r="G75" s="72"/>
      <c r="H75" s="72"/>
      <c r="I75" s="72"/>
      <c r="J75" s="72"/>
      <c r="K75" s="72"/>
      <c r="L75" s="72"/>
      <c r="M75" s="72"/>
      <c r="N75" s="72"/>
      <c r="O75" s="25"/>
      <c r="S75" s="16" t="s">
        <v>424</v>
      </c>
      <c r="T75" s="83" t="s">
        <v>432</v>
      </c>
    </row>
    <row r="76" spans="2:31" x14ac:dyDescent="0.25">
      <c r="D76" s="72"/>
      <c r="E76" s="72"/>
      <c r="F76" s="72"/>
      <c r="G76" s="72"/>
      <c r="H76" s="72"/>
      <c r="I76" s="72"/>
      <c r="J76" s="72"/>
      <c r="K76" s="72"/>
      <c r="L76" s="72"/>
      <c r="M76" s="72"/>
      <c r="N76" s="72"/>
      <c r="O76" s="25"/>
      <c r="S76" s="16" t="s">
        <v>255</v>
      </c>
      <c r="T76" s="83">
        <v>2012</v>
      </c>
    </row>
    <row r="77" spans="2:31" x14ac:dyDescent="0.25">
      <c r="D77" s="72"/>
      <c r="E77" s="72"/>
      <c r="F77" s="72"/>
      <c r="G77" s="72"/>
      <c r="H77" s="72"/>
      <c r="I77" s="72"/>
      <c r="J77" s="72"/>
      <c r="K77" s="72"/>
      <c r="L77" s="72"/>
      <c r="M77" s="72"/>
      <c r="N77" s="72"/>
      <c r="O77" s="25"/>
      <c r="S77" s="16" t="s">
        <v>426</v>
      </c>
      <c r="T77" s="83">
        <v>2013</v>
      </c>
    </row>
    <row r="78" spans="2:31" x14ac:dyDescent="0.25">
      <c r="B78" s="25"/>
      <c r="C78" s="72"/>
      <c r="D78" s="72"/>
      <c r="E78" s="72"/>
      <c r="F78" s="72"/>
      <c r="G78" s="72"/>
      <c r="H78" s="72"/>
      <c r="I78" s="72"/>
      <c r="J78" s="72"/>
      <c r="K78" s="72"/>
      <c r="L78" s="72"/>
      <c r="M78" s="72"/>
      <c r="N78" s="72"/>
      <c r="O78" s="25"/>
      <c r="S78" s="16" t="s">
        <v>427</v>
      </c>
      <c r="T78" s="83" t="s">
        <v>421</v>
      </c>
    </row>
    <row r="79" spans="2:31" x14ac:dyDescent="0.25">
      <c r="B79" s="25"/>
      <c r="C79" s="72"/>
      <c r="D79" s="72"/>
      <c r="E79" s="72"/>
      <c r="F79" s="72"/>
      <c r="G79" s="72"/>
      <c r="H79" s="72"/>
      <c r="I79" s="72"/>
      <c r="J79" s="72"/>
      <c r="K79" s="72"/>
      <c r="L79" s="72"/>
      <c r="M79" s="72"/>
      <c r="N79" s="72"/>
      <c r="O79" s="25"/>
      <c r="T79" s="83" t="s">
        <v>423</v>
      </c>
    </row>
    <row r="80" spans="2:31" x14ac:dyDescent="0.25">
      <c r="B80" s="25"/>
      <c r="C80" s="72"/>
      <c r="D80" s="72"/>
      <c r="E80" s="72"/>
      <c r="F80" s="72"/>
      <c r="G80" s="72"/>
      <c r="H80" s="72"/>
      <c r="I80" s="72"/>
      <c r="J80" s="72"/>
      <c r="K80" s="72"/>
      <c r="L80" s="72"/>
      <c r="M80" s="72"/>
      <c r="N80" s="72"/>
      <c r="O80" s="25"/>
    </row>
    <row r="81" spans="2:21" x14ac:dyDescent="0.25">
      <c r="B81" s="25"/>
      <c r="C81" s="72"/>
      <c r="D81" s="72"/>
      <c r="E81" s="72"/>
      <c r="F81" s="72"/>
      <c r="G81" s="72"/>
      <c r="H81" s="72"/>
      <c r="I81" s="72"/>
      <c r="J81" s="72"/>
      <c r="K81" s="72"/>
      <c r="L81" s="72"/>
      <c r="M81" s="72"/>
      <c r="N81" s="72"/>
      <c r="O81" s="25"/>
      <c r="T81">
        <f>12+13+1</f>
        <v>26</v>
      </c>
      <c r="U81">
        <f>7+12+1</f>
        <v>20</v>
      </c>
    </row>
    <row r="82" spans="2:21" x14ac:dyDescent="0.25">
      <c r="B82" s="25"/>
      <c r="C82" s="72"/>
      <c r="D82" s="72"/>
      <c r="E82" s="72"/>
      <c r="F82" s="72"/>
      <c r="G82" s="72"/>
      <c r="H82" s="72"/>
      <c r="I82" s="72"/>
      <c r="J82" s="72"/>
      <c r="K82" s="72"/>
      <c r="L82" s="72"/>
      <c r="M82" s="72"/>
      <c r="N82" s="72"/>
      <c r="O82" s="25"/>
    </row>
    <row r="83" spans="2:21" x14ac:dyDescent="0.25">
      <c r="B83" s="25"/>
      <c r="C83" s="72"/>
      <c r="D83" s="72"/>
      <c r="E83" s="72"/>
      <c r="F83" s="72"/>
      <c r="G83" s="72"/>
      <c r="H83" s="72"/>
      <c r="I83" s="72"/>
      <c r="J83" s="72"/>
      <c r="K83" s="72"/>
      <c r="L83" s="72"/>
      <c r="M83" s="72"/>
      <c r="N83" s="72"/>
      <c r="O83" s="25"/>
    </row>
    <row r="84" spans="2:21" x14ac:dyDescent="0.25">
      <c r="B84" s="25"/>
      <c r="C84" s="72"/>
      <c r="D84" s="72"/>
      <c r="E84" s="72"/>
      <c r="F84" s="72"/>
      <c r="G84" s="72"/>
      <c r="H84" s="72"/>
      <c r="I84" s="72"/>
      <c r="J84" s="72"/>
      <c r="K84" s="72"/>
      <c r="L84" s="72"/>
      <c r="M84" s="72"/>
      <c r="N84" s="72"/>
      <c r="O84" s="25"/>
    </row>
    <row r="85" spans="2:21" x14ac:dyDescent="0.25">
      <c r="B85" s="25"/>
      <c r="C85" s="72"/>
      <c r="D85" s="72"/>
      <c r="E85" s="72"/>
      <c r="F85" s="72"/>
      <c r="G85" s="72"/>
      <c r="H85" s="72"/>
      <c r="I85" s="72"/>
      <c r="J85" s="72"/>
      <c r="K85" s="72"/>
      <c r="L85" s="72"/>
      <c r="M85" s="72"/>
      <c r="N85" s="72"/>
      <c r="O85" s="25"/>
    </row>
    <row r="86" spans="2:21" x14ac:dyDescent="0.25">
      <c r="B86" s="25"/>
      <c r="C86" s="72"/>
      <c r="D86" s="72"/>
      <c r="E86" s="72"/>
      <c r="F86" s="72"/>
      <c r="G86" s="72"/>
      <c r="H86" s="72"/>
      <c r="I86" s="72"/>
      <c r="J86" s="72"/>
      <c r="K86" s="72"/>
      <c r="L86" s="72"/>
      <c r="M86" s="72"/>
      <c r="N86" s="72"/>
      <c r="O86" s="25"/>
    </row>
    <row r="87" spans="2:21" x14ac:dyDescent="0.25">
      <c r="B87" s="25"/>
      <c r="C87" s="72"/>
      <c r="D87" s="72"/>
      <c r="E87" s="72"/>
      <c r="F87" s="72"/>
      <c r="G87" s="72"/>
      <c r="H87" s="72"/>
      <c r="I87" s="72"/>
      <c r="J87" s="72"/>
      <c r="K87" s="72"/>
      <c r="L87" s="72"/>
      <c r="M87" s="72"/>
      <c r="N87" s="72"/>
      <c r="O87" s="25"/>
    </row>
    <row r="88" spans="2:21" x14ac:dyDescent="0.25">
      <c r="B88" s="25"/>
      <c r="C88" s="72"/>
      <c r="D88" s="72"/>
      <c r="E88" s="72"/>
      <c r="F88" s="72"/>
      <c r="G88" s="72"/>
      <c r="H88" s="72"/>
      <c r="I88" s="72"/>
      <c r="J88" s="72"/>
      <c r="K88" s="72"/>
      <c r="L88" s="72"/>
      <c r="M88" s="72"/>
      <c r="N88" s="72"/>
      <c r="O88" s="25"/>
    </row>
    <row r="89" spans="2:21" x14ac:dyDescent="0.25">
      <c r="B89" s="25"/>
      <c r="C89" s="72"/>
      <c r="D89" s="72"/>
      <c r="E89" s="72"/>
      <c r="F89" s="72"/>
      <c r="G89" s="72"/>
      <c r="H89" s="72"/>
      <c r="I89" s="72"/>
      <c r="J89" s="72"/>
      <c r="K89" s="72"/>
      <c r="L89" s="72"/>
      <c r="M89" s="72"/>
      <c r="N89" s="72"/>
      <c r="O89" s="25"/>
    </row>
    <row r="90" spans="2:21" x14ac:dyDescent="0.25">
      <c r="B90" s="25"/>
      <c r="C90" s="72"/>
      <c r="D90" s="72"/>
      <c r="E90" s="72"/>
      <c r="F90" s="72"/>
      <c r="G90" s="72"/>
      <c r="H90" s="72"/>
      <c r="I90" s="72"/>
      <c r="J90" s="72"/>
      <c r="K90" s="72"/>
      <c r="L90" s="72"/>
      <c r="M90" s="72"/>
      <c r="N90" s="72"/>
      <c r="O90" s="25"/>
    </row>
    <row r="91" spans="2:21" x14ac:dyDescent="0.25">
      <c r="B91" s="25"/>
      <c r="C91" s="72"/>
      <c r="D91" s="72"/>
      <c r="E91" s="72"/>
      <c r="F91" s="72"/>
      <c r="G91" s="72"/>
      <c r="H91" s="72"/>
      <c r="I91" s="72"/>
      <c r="J91" s="72"/>
      <c r="K91" s="72"/>
      <c r="L91" s="72"/>
      <c r="M91" s="72"/>
      <c r="N91" s="72"/>
      <c r="O91" s="25"/>
    </row>
    <row r="92" spans="2:21" x14ac:dyDescent="0.25">
      <c r="B92" s="25"/>
      <c r="C92" s="72"/>
      <c r="D92" s="72"/>
      <c r="E92" s="72"/>
      <c r="F92" s="72"/>
      <c r="G92" s="72"/>
      <c r="H92" s="72"/>
      <c r="I92" s="72"/>
      <c r="J92" s="72"/>
      <c r="K92" s="72"/>
      <c r="L92" s="72"/>
      <c r="M92" s="72"/>
      <c r="N92" s="72"/>
      <c r="O92" s="25"/>
    </row>
    <row r="93" spans="2:21" x14ac:dyDescent="0.25">
      <c r="B93" s="73"/>
      <c r="C93" s="74"/>
      <c r="D93" s="74"/>
      <c r="E93" s="74"/>
      <c r="F93" s="74"/>
      <c r="G93" s="74"/>
      <c r="H93" s="74"/>
      <c r="I93" s="74"/>
      <c r="J93" s="74"/>
      <c r="K93" s="74"/>
      <c r="L93" s="74"/>
      <c r="M93" s="74"/>
      <c r="N93" s="74"/>
      <c r="O93" s="25"/>
    </row>
    <row r="94" spans="2:21" x14ac:dyDescent="0.25">
      <c r="B94" s="25"/>
      <c r="C94" s="72"/>
      <c r="D94" s="72"/>
      <c r="E94" s="72"/>
      <c r="F94" s="72"/>
      <c r="G94" s="72"/>
      <c r="H94" s="72"/>
      <c r="I94" s="72"/>
      <c r="J94" s="72"/>
      <c r="K94" s="72"/>
      <c r="L94" s="72"/>
      <c r="M94" s="72"/>
      <c r="N94" s="72"/>
      <c r="O94" s="25"/>
    </row>
    <row r="95" spans="2:21" x14ac:dyDescent="0.25">
      <c r="B95" s="25"/>
      <c r="C95" s="72"/>
      <c r="D95" s="72"/>
      <c r="E95" s="72"/>
      <c r="F95" s="72"/>
      <c r="G95" s="72"/>
      <c r="H95" s="72"/>
      <c r="I95" s="72"/>
      <c r="J95" s="72"/>
      <c r="K95" s="72"/>
      <c r="L95" s="72"/>
      <c r="M95" s="72"/>
      <c r="N95" s="72"/>
      <c r="O95" s="25"/>
    </row>
    <row r="96" spans="2:21" x14ac:dyDescent="0.25">
      <c r="B96" s="25"/>
      <c r="C96" s="72"/>
      <c r="D96" s="72"/>
      <c r="E96" s="72"/>
      <c r="F96" s="72"/>
      <c r="G96" s="72"/>
      <c r="H96" s="72"/>
      <c r="I96" s="72"/>
      <c r="J96" s="72"/>
      <c r="K96" s="72"/>
      <c r="L96" s="72"/>
      <c r="M96" s="72"/>
      <c r="N96" s="72"/>
      <c r="O96" s="25"/>
    </row>
    <row r="97" spans="2:15" x14ac:dyDescent="0.25">
      <c r="B97" s="25"/>
      <c r="C97" s="72"/>
      <c r="D97" s="72"/>
      <c r="E97" s="72"/>
      <c r="F97" s="72"/>
      <c r="G97" s="72"/>
      <c r="H97" s="72"/>
      <c r="I97" s="72"/>
      <c r="J97" s="72"/>
      <c r="K97" s="72"/>
      <c r="L97" s="72"/>
      <c r="M97" s="72"/>
      <c r="N97" s="72"/>
      <c r="O97" s="25"/>
    </row>
    <row r="98" spans="2:15" x14ac:dyDescent="0.25">
      <c r="B98" s="25"/>
      <c r="C98" s="72"/>
      <c r="D98" s="72"/>
      <c r="E98" s="72"/>
      <c r="F98" s="72"/>
      <c r="G98" s="72"/>
      <c r="H98" s="72"/>
      <c r="I98" s="72"/>
      <c r="J98" s="72"/>
      <c r="K98" s="72"/>
      <c r="L98" s="72"/>
      <c r="M98" s="72"/>
      <c r="N98" s="72"/>
      <c r="O98" s="25"/>
    </row>
    <row r="99" spans="2:15" x14ac:dyDescent="0.25">
      <c r="B99" s="25"/>
      <c r="C99" s="72"/>
      <c r="D99" s="72"/>
      <c r="E99" s="72"/>
      <c r="F99" s="72"/>
      <c r="G99" s="72"/>
      <c r="H99" s="72"/>
      <c r="I99" s="72"/>
      <c r="J99" s="72"/>
      <c r="K99" s="72"/>
      <c r="L99" s="72"/>
      <c r="M99" s="72"/>
      <c r="N99" s="72"/>
      <c r="O99" s="25"/>
    </row>
    <row r="100" spans="2:15" x14ac:dyDescent="0.25">
      <c r="B100" s="25"/>
      <c r="C100" s="72"/>
      <c r="D100" s="72"/>
      <c r="E100" s="72"/>
      <c r="F100" s="72"/>
      <c r="G100" s="72"/>
      <c r="H100" s="72"/>
      <c r="I100" s="72"/>
      <c r="J100" s="72"/>
      <c r="K100" s="72"/>
      <c r="L100" s="72"/>
      <c r="M100" s="72"/>
      <c r="N100" s="72"/>
      <c r="O100" s="25"/>
    </row>
    <row r="101" spans="2:15" x14ac:dyDescent="0.25">
      <c r="B101" s="25"/>
      <c r="C101" s="72"/>
      <c r="D101" s="72"/>
      <c r="E101" s="72"/>
      <c r="F101" s="72"/>
      <c r="G101" s="72"/>
      <c r="H101" s="72"/>
      <c r="I101" s="72"/>
      <c r="J101" s="72"/>
      <c r="K101" s="72"/>
      <c r="L101" s="72"/>
      <c r="M101" s="72"/>
      <c r="N101" s="72"/>
      <c r="O101" s="25"/>
    </row>
    <row r="102" spans="2:15" x14ac:dyDescent="0.25">
      <c r="B102" s="25"/>
      <c r="C102" s="72"/>
      <c r="D102" s="72"/>
      <c r="E102" s="72"/>
      <c r="F102" s="72"/>
      <c r="G102" s="72"/>
      <c r="H102" s="72"/>
      <c r="I102" s="72"/>
      <c r="J102" s="72"/>
      <c r="K102" s="72"/>
      <c r="L102" s="72"/>
      <c r="M102" s="72"/>
      <c r="N102" s="72"/>
      <c r="O102" s="25"/>
    </row>
    <row r="103" spans="2:15" x14ac:dyDescent="0.25">
      <c r="B103" s="25"/>
      <c r="C103" s="72"/>
      <c r="D103" s="72"/>
      <c r="E103" s="72"/>
      <c r="F103" s="72"/>
      <c r="G103" s="72"/>
      <c r="H103" s="72"/>
      <c r="I103" s="72"/>
      <c r="J103" s="72"/>
      <c r="K103" s="72"/>
      <c r="L103" s="72"/>
      <c r="M103" s="72"/>
      <c r="N103" s="72"/>
      <c r="O103" s="25"/>
    </row>
    <row r="104" spans="2:15" x14ac:dyDescent="0.25">
      <c r="B104" s="25"/>
      <c r="C104" s="72"/>
      <c r="D104" s="72"/>
      <c r="E104" s="72"/>
      <c r="F104" s="72"/>
      <c r="G104" s="72"/>
      <c r="H104" s="72"/>
      <c r="I104" s="72"/>
      <c r="J104" s="72"/>
      <c r="K104" s="72"/>
      <c r="L104" s="72"/>
      <c r="M104" s="72"/>
      <c r="N104" s="72"/>
      <c r="O104" s="25"/>
    </row>
    <row r="105" spans="2:15" x14ac:dyDescent="0.25">
      <c r="B105" s="25"/>
      <c r="C105" s="72"/>
      <c r="D105" s="72"/>
      <c r="E105" s="72"/>
      <c r="F105" s="72"/>
      <c r="G105" s="72"/>
      <c r="H105" s="72"/>
      <c r="I105" s="72"/>
      <c r="J105" s="72"/>
      <c r="K105" s="72"/>
      <c r="L105" s="72"/>
      <c r="M105" s="72"/>
      <c r="N105" s="72"/>
      <c r="O105" s="25"/>
    </row>
    <row r="106" spans="2:15" x14ac:dyDescent="0.25">
      <c r="B106" s="25"/>
      <c r="C106" s="72"/>
      <c r="D106" s="72"/>
      <c r="E106" s="72"/>
      <c r="F106" s="72"/>
      <c r="G106" s="72"/>
      <c r="H106" s="72"/>
      <c r="I106" s="72"/>
      <c r="J106" s="72"/>
      <c r="K106" s="72"/>
      <c r="L106" s="72"/>
      <c r="M106" s="72"/>
      <c r="N106" s="72"/>
      <c r="O106" s="25"/>
    </row>
    <row r="107" spans="2:15" x14ac:dyDescent="0.25">
      <c r="B107" s="25"/>
      <c r="C107" s="72"/>
      <c r="D107" s="72"/>
      <c r="E107" s="72"/>
      <c r="F107" s="72"/>
      <c r="G107" s="72"/>
      <c r="H107" s="72"/>
      <c r="I107" s="72"/>
      <c r="J107" s="72"/>
      <c r="K107" s="72"/>
      <c r="L107" s="72"/>
      <c r="M107" s="72"/>
      <c r="N107" s="72"/>
      <c r="O107" s="25"/>
    </row>
    <row r="108" spans="2:15" x14ac:dyDescent="0.25">
      <c r="B108" s="75"/>
      <c r="C108" s="74"/>
      <c r="D108" s="74"/>
      <c r="E108" s="74"/>
      <c r="F108" s="74"/>
      <c r="G108" s="74"/>
      <c r="H108" s="74"/>
      <c r="I108" s="74"/>
      <c r="J108" s="74"/>
      <c r="K108" s="74"/>
      <c r="L108" s="74"/>
      <c r="M108" s="74"/>
      <c r="N108" s="74"/>
      <c r="O108" s="25"/>
    </row>
    <row r="109" spans="2:15" x14ac:dyDescent="0.25">
      <c r="B109" s="76"/>
      <c r="C109" s="72"/>
      <c r="D109" s="72"/>
      <c r="E109" s="72"/>
      <c r="F109" s="72"/>
      <c r="G109" s="72"/>
      <c r="H109" s="72"/>
      <c r="I109" s="72"/>
      <c r="J109" s="72"/>
      <c r="K109" s="72"/>
      <c r="L109" s="72"/>
      <c r="M109" s="72"/>
      <c r="N109" s="72"/>
      <c r="O109" s="25"/>
    </row>
    <row r="110" spans="2:15" x14ac:dyDescent="0.25">
      <c r="B110" s="76"/>
      <c r="C110" s="72"/>
      <c r="D110" s="72"/>
      <c r="E110" s="72"/>
      <c r="F110" s="72"/>
      <c r="G110" s="72"/>
      <c r="H110" s="72"/>
      <c r="I110" s="72"/>
      <c r="J110" s="72"/>
      <c r="K110" s="72"/>
      <c r="L110" s="72"/>
      <c r="M110" s="72"/>
      <c r="N110" s="72"/>
      <c r="O110" s="25"/>
    </row>
    <row r="111" spans="2:15" x14ac:dyDescent="0.25">
      <c r="B111" s="76"/>
      <c r="C111" s="72"/>
      <c r="D111" s="72"/>
      <c r="E111" s="72"/>
      <c r="F111" s="72"/>
      <c r="G111" s="72"/>
      <c r="H111" s="72"/>
      <c r="I111" s="72"/>
      <c r="J111" s="72"/>
      <c r="K111" s="72"/>
      <c r="L111" s="72"/>
      <c r="M111" s="72"/>
      <c r="N111" s="72"/>
      <c r="O111" s="25"/>
    </row>
    <row r="112" spans="2:15" x14ac:dyDescent="0.25">
      <c r="B112" s="76"/>
      <c r="C112" s="72"/>
      <c r="D112" s="72"/>
      <c r="E112" s="72"/>
      <c r="F112" s="72"/>
      <c r="G112" s="72"/>
      <c r="H112" s="72"/>
      <c r="I112" s="72"/>
      <c r="J112" s="72"/>
      <c r="K112" s="72"/>
      <c r="L112" s="72"/>
      <c r="M112" s="72"/>
      <c r="N112" s="72"/>
      <c r="O112" s="25"/>
    </row>
    <row r="113" spans="2:15" x14ac:dyDescent="0.25">
      <c r="B113" s="77"/>
      <c r="C113" s="78"/>
      <c r="D113" s="78"/>
      <c r="E113" s="79"/>
      <c r="F113" s="79"/>
      <c r="G113" s="79"/>
      <c r="H113" s="72"/>
      <c r="I113" s="72"/>
      <c r="J113" s="72"/>
      <c r="K113" s="72"/>
      <c r="L113" s="72"/>
      <c r="M113" s="72"/>
      <c r="N113" s="72"/>
      <c r="O113" s="25"/>
    </row>
    <row r="114" spans="2:15" x14ac:dyDescent="0.25">
      <c r="B114" s="80"/>
      <c r="C114" s="81"/>
      <c r="D114" s="81"/>
      <c r="E114" s="72"/>
      <c r="F114" s="72"/>
      <c r="G114" s="72"/>
      <c r="H114" s="72"/>
      <c r="I114" s="72"/>
      <c r="J114" s="72"/>
      <c r="K114" s="72"/>
      <c r="L114" s="72"/>
      <c r="M114" s="72"/>
      <c r="N114" s="72"/>
      <c r="O114" s="25"/>
    </row>
    <row r="115" spans="2:15" x14ac:dyDescent="0.25">
      <c r="B115" s="80"/>
      <c r="C115" s="81"/>
      <c r="D115" s="81"/>
      <c r="E115" s="72"/>
      <c r="F115" s="72"/>
      <c r="G115" s="72"/>
      <c r="H115" s="72"/>
      <c r="I115" s="72"/>
      <c r="J115" s="72"/>
      <c r="K115" s="72"/>
      <c r="L115" s="72"/>
      <c r="M115" s="72"/>
      <c r="N115" s="72"/>
      <c r="O115" s="25"/>
    </row>
    <row r="116" spans="2:15" x14ac:dyDescent="0.25">
      <c r="B116" s="80"/>
      <c r="C116" s="81"/>
      <c r="D116" s="81"/>
      <c r="E116" s="72"/>
      <c r="F116" s="72"/>
      <c r="G116" s="72"/>
      <c r="H116" s="72"/>
      <c r="I116" s="72"/>
      <c r="J116" s="72"/>
      <c r="K116" s="72"/>
      <c r="L116" s="72"/>
      <c r="M116" s="72"/>
      <c r="N116" s="72"/>
      <c r="O116" s="25"/>
    </row>
    <row r="117" spans="2:15" x14ac:dyDescent="0.25">
      <c r="B117" s="80"/>
      <c r="C117" s="81"/>
      <c r="D117" s="81"/>
      <c r="E117" s="72"/>
      <c r="F117" s="72"/>
      <c r="G117" s="72"/>
      <c r="H117" s="72"/>
      <c r="I117" s="72"/>
      <c r="J117" s="72"/>
      <c r="K117" s="72"/>
      <c r="L117" s="72"/>
      <c r="M117" s="72"/>
      <c r="N117" s="72"/>
      <c r="O117" s="25"/>
    </row>
    <row r="118" spans="2:15" x14ac:dyDescent="0.25">
      <c r="B118" s="80"/>
      <c r="C118" s="81"/>
      <c r="D118" s="81"/>
      <c r="E118" s="72"/>
      <c r="F118" s="72"/>
      <c r="G118" s="72"/>
      <c r="H118" s="72"/>
      <c r="I118" s="72"/>
      <c r="J118" s="72"/>
      <c r="K118" s="72"/>
      <c r="L118" s="72"/>
      <c r="M118" s="72"/>
      <c r="N118" s="72"/>
      <c r="O118" s="25"/>
    </row>
    <row r="119" spans="2:15" x14ac:dyDescent="0.25">
      <c r="B119" s="80"/>
      <c r="C119" s="81"/>
      <c r="D119" s="81"/>
      <c r="E119" s="72"/>
      <c r="F119" s="72"/>
      <c r="G119" s="72"/>
      <c r="H119" s="72"/>
      <c r="I119" s="72"/>
      <c r="J119" s="72"/>
      <c r="K119" s="72"/>
      <c r="L119" s="72"/>
      <c r="M119" s="72"/>
      <c r="N119" s="72"/>
      <c r="O119" s="25"/>
    </row>
    <row r="120" spans="2:15" x14ac:dyDescent="0.25">
      <c r="B120" s="75"/>
      <c r="C120" s="74"/>
      <c r="D120" s="74"/>
      <c r="E120" s="74"/>
      <c r="F120" s="74"/>
      <c r="G120" s="74"/>
      <c r="H120" s="74"/>
      <c r="I120" s="74"/>
      <c r="J120" s="74"/>
      <c r="K120" s="74"/>
      <c r="L120" s="74"/>
      <c r="M120" s="74"/>
      <c r="N120" s="74"/>
      <c r="O120" s="25"/>
    </row>
    <row r="121" spans="2:15" x14ac:dyDescent="0.25">
      <c r="B121" s="80"/>
      <c r="C121" s="81"/>
      <c r="D121" s="81"/>
      <c r="E121" s="72"/>
      <c r="F121" s="72"/>
      <c r="G121" s="72"/>
      <c r="H121" s="72"/>
      <c r="I121" s="72"/>
      <c r="J121" s="72"/>
      <c r="K121" s="72"/>
      <c r="L121" s="72"/>
      <c r="M121" s="72"/>
      <c r="N121" s="72"/>
      <c r="O121" s="25"/>
    </row>
    <row r="122" spans="2:15" x14ac:dyDescent="0.25">
      <c r="B122" s="80"/>
      <c r="C122" s="81"/>
      <c r="D122" s="81"/>
      <c r="E122" s="72"/>
      <c r="F122" s="72"/>
      <c r="G122" s="72"/>
      <c r="H122" s="72"/>
      <c r="I122" s="72"/>
      <c r="J122" s="72"/>
      <c r="K122" s="72"/>
      <c r="L122" s="72"/>
      <c r="M122" s="72"/>
      <c r="N122" s="72"/>
      <c r="O122" s="25"/>
    </row>
    <row r="123" spans="2:15" x14ac:dyDescent="0.25">
      <c r="B123" s="80"/>
      <c r="C123" s="81"/>
      <c r="D123" s="81"/>
      <c r="E123" s="72"/>
      <c r="F123" s="72"/>
      <c r="G123" s="72"/>
      <c r="H123" s="72"/>
      <c r="I123" s="72"/>
      <c r="J123" s="72"/>
      <c r="K123" s="72"/>
      <c r="L123" s="72"/>
      <c r="M123" s="72"/>
      <c r="N123" s="72"/>
      <c r="O123" s="25"/>
    </row>
    <row r="124" spans="2:15" x14ac:dyDescent="0.25">
      <c r="B124" s="80"/>
      <c r="C124" s="81"/>
      <c r="D124" s="81"/>
      <c r="E124" s="72"/>
      <c r="F124" s="72"/>
      <c r="G124" s="72"/>
      <c r="H124" s="72"/>
      <c r="I124" s="72"/>
      <c r="J124" s="72"/>
      <c r="K124" s="72"/>
      <c r="L124" s="72"/>
      <c r="M124" s="72"/>
      <c r="N124" s="72"/>
      <c r="O124" s="25"/>
    </row>
    <row r="125" spans="2:15" x14ac:dyDescent="0.25">
      <c r="B125" s="80"/>
      <c r="C125" s="81"/>
      <c r="D125" s="81"/>
      <c r="E125" s="72"/>
      <c r="F125" s="72"/>
      <c r="G125" s="72"/>
      <c r="H125" s="72"/>
      <c r="I125" s="72"/>
      <c r="J125" s="72"/>
      <c r="K125" s="72"/>
      <c r="L125" s="72"/>
      <c r="M125" s="72"/>
      <c r="N125" s="72"/>
      <c r="O125" s="25"/>
    </row>
    <row r="126" spans="2:15" x14ac:dyDescent="0.25">
      <c r="B126" s="80"/>
      <c r="C126" s="81"/>
      <c r="D126" s="81"/>
      <c r="E126" s="72"/>
      <c r="F126" s="72"/>
      <c r="G126" s="72"/>
      <c r="H126" s="72"/>
      <c r="I126" s="72"/>
      <c r="J126" s="72"/>
      <c r="K126" s="72"/>
      <c r="L126" s="72"/>
      <c r="M126" s="72"/>
      <c r="N126" s="72"/>
      <c r="O126" s="25"/>
    </row>
    <row r="127" spans="2:15" x14ac:dyDescent="0.25">
      <c r="B127" s="80"/>
      <c r="C127" s="81"/>
      <c r="D127" s="81"/>
      <c r="E127" s="72"/>
      <c r="F127" s="72"/>
      <c r="G127" s="72"/>
      <c r="H127" s="72"/>
      <c r="I127" s="72"/>
      <c r="J127" s="72"/>
      <c r="K127" s="72"/>
      <c r="L127" s="72"/>
      <c r="M127" s="72"/>
      <c r="N127" s="72"/>
      <c r="O127" s="25"/>
    </row>
    <row r="128" spans="2:15" x14ac:dyDescent="0.25">
      <c r="B128" s="80"/>
      <c r="C128" s="81"/>
      <c r="D128" s="81"/>
      <c r="E128" s="72"/>
      <c r="F128" s="72"/>
      <c r="G128" s="72"/>
      <c r="H128" s="72"/>
      <c r="I128" s="72"/>
      <c r="J128" s="72"/>
      <c r="K128" s="72"/>
      <c r="L128" s="72"/>
      <c r="M128" s="72"/>
      <c r="N128" s="72"/>
      <c r="O128" s="25"/>
    </row>
    <row r="129" spans="2:15" x14ac:dyDescent="0.25">
      <c r="B129" s="80"/>
      <c r="C129" s="81"/>
      <c r="D129" s="81"/>
      <c r="E129" s="72"/>
      <c r="F129" s="72"/>
      <c r="G129" s="72"/>
      <c r="H129" s="72"/>
      <c r="I129" s="72"/>
      <c r="J129" s="72"/>
      <c r="K129" s="72"/>
      <c r="L129" s="72"/>
      <c r="M129" s="72"/>
      <c r="N129" s="72"/>
      <c r="O129" s="25"/>
    </row>
    <row r="130" spans="2:15" x14ac:dyDescent="0.25">
      <c r="B130" s="80"/>
      <c r="C130" s="81"/>
      <c r="D130" s="81"/>
      <c r="E130" s="72"/>
      <c r="F130" s="72"/>
      <c r="G130" s="72"/>
      <c r="H130" s="72"/>
      <c r="I130" s="72"/>
      <c r="J130" s="72"/>
      <c r="K130" s="72"/>
      <c r="L130" s="72"/>
      <c r="M130" s="72"/>
      <c r="N130" s="72"/>
      <c r="O130" s="25"/>
    </row>
    <row r="131" spans="2:15" x14ac:dyDescent="0.25">
      <c r="B131" s="80"/>
      <c r="C131" s="81"/>
      <c r="D131" s="81"/>
      <c r="E131" s="72"/>
      <c r="F131" s="72"/>
      <c r="G131" s="72"/>
      <c r="H131" s="72"/>
      <c r="I131" s="72"/>
      <c r="J131" s="72"/>
      <c r="K131" s="72"/>
      <c r="L131" s="72"/>
      <c r="M131" s="72"/>
      <c r="N131" s="72"/>
      <c r="O131" s="25"/>
    </row>
    <row r="132" spans="2:15" x14ac:dyDescent="0.25">
      <c r="B132" s="80"/>
      <c r="C132" s="81"/>
      <c r="D132" s="81"/>
      <c r="E132" s="72"/>
      <c r="F132" s="72"/>
      <c r="G132" s="72"/>
      <c r="H132" s="72"/>
      <c r="I132" s="72"/>
      <c r="J132" s="72"/>
      <c r="K132" s="72"/>
      <c r="L132" s="72"/>
      <c r="M132" s="72"/>
      <c r="N132" s="72"/>
      <c r="O132" s="25"/>
    </row>
    <row r="133" spans="2:15" x14ac:dyDescent="0.25">
      <c r="B133" s="80"/>
      <c r="C133" s="81"/>
      <c r="D133" s="81"/>
      <c r="E133" s="72"/>
      <c r="F133" s="72"/>
      <c r="G133" s="72"/>
      <c r="H133" s="72"/>
      <c r="I133" s="72"/>
      <c r="J133" s="72"/>
      <c r="K133" s="72"/>
      <c r="L133" s="72"/>
      <c r="M133" s="72"/>
      <c r="N133" s="72"/>
      <c r="O133" s="25"/>
    </row>
    <row r="134" spans="2:15" x14ac:dyDescent="0.25">
      <c r="B134" s="80"/>
      <c r="C134" s="81"/>
      <c r="D134" s="81"/>
      <c r="E134" s="72"/>
      <c r="F134" s="72"/>
      <c r="G134" s="72"/>
      <c r="H134" s="72"/>
      <c r="I134" s="72"/>
      <c r="J134" s="72"/>
      <c r="K134" s="72"/>
      <c r="L134" s="72"/>
      <c r="M134" s="72"/>
      <c r="N134" s="72"/>
      <c r="O134" s="25"/>
    </row>
    <row r="135" spans="2:15" x14ac:dyDescent="0.25">
      <c r="B135" s="80"/>
      <c r="C135" s="81"/>
      <c r="D135" s="81"/>
      <c r="E135" s="72"/>
      <c r="F135" s="72"/>
      <c r="G135" s="72"/>
      <c r="H135" s="72"/>
      <c r="I135" s="72"/>
      <c r="J135" s="72"/>
      <c r="K135" s="72"/>
      <c r="L135" s="72"/>
      <c r="M135" s="72"/>
      <c r="N135" s="72"/>
      <c r="O135" s="25"/>
    </row>
    <row r="136" spans="2:15" x14ac:dyDescent="0.25">
      <c r="B136" s="80"/>
      <c r="C136" s="81"/>
      <c r="D136" s="81"/>
      <c r="E136" s="72"/>
      <c r="F136" s="72"/>
      <c r="G136" s="72"/>
      <c r="H136" s="72"/>
      <c r="I136" s="72"/>
      <c r="J136" s="72"/>
      <c r="K136" s="72"/>
      <c r="L136" s="72"/>
      <c r="M136" s="72"/>
      <c r="N136" s="72"/>
      <c r="O136" s="25"/>
    </row>
    <row r="137" spans="2:15" x14ac:dyDescent="0.25">
      <c r="B137" s="75"/>
      <c r="C137" s="74"/>
      <c r="D137" s="74"/>
      <c r="E137" s="74"/>
      <c r="F137" s="74"/>
      <c r="G137" s="74"/>
      <c r="H137" s="74"/>
      <c r="I137" s="74"/>
      <c r="J137" s="74"/>
      <c r="K137" s="74"/>
      <c r="L137" s="74"/>
      <c r="M137" s="74"/>
      <c r="N137" s="74"/>
      <c r="O137" s="25"/>
    </row>
    <row r="138" spans="2:15" x14ac:dyDescent="0.25">
      <c r="B138" s="80"/>
      <c r="C138" s="81"/>
      <c r="D138" s="81"/>
      <c r="E138" s="72"/>
      <c r="F138" s="72"/>
      <c r="G138" s="72"/>
      <c r="H138" s="72"/>
      <c r="I138" s="72"/>
      <c r="J138" s="72"/>
      <c r="K138" s="72"/>
      <c r="L138" s="72"/>
      <c r="M138" s="72"/>
      <c r="N138" s="72"/>
      <c r="O138" s="25"/>
    </row>
    <row r="139" spans="2:15" x14ac:dyDescent="0.25">
      <c r="B139" s="80"/>
      <c r="C139" s="81"/>
      <c r="D139" s="81"/>
      <c r="E139" s="72"/>
      <c r="F139" s="72"/>
      <c r="G139" s="72"/>
      <c r="H139" s="72"/>
      <c r="I139" s="72"/>
      <c r="J139" s="72"/>
      <c r="K139" s="72"/>
      <c r="L139" s="72"/>
      <c r="M139" s="72"/>
      <c r="N139" s="72"/>
      <c r="O139" s="25"/>
    </row>
    <row r="140" spans="2:15" x14ac:dyDescent="0.25">
      <c r="B140" s="80"/>
      <c r="C140" s="72"/>
      <c r="D140" s="72"/>
      <c r="E140" s="72"/>
      <c r="F140" s="72"/>
      <c r="G140" s="72"/>
      <c r="H140" s="72"/>
      <c r="I140" s="72"/>
      <c r="J140" s="72"/>
      <c r="K140" s="72"/>
      <c r="L140" s="72"/>
      <c r="M140" s="72"/>
      <c r="N140" s="72"/>
      <c r="O140" s="25"/>
    </row>
    <row r="141" spans="2:15" x14ac:dyDescent="0.25">
      <c r="B141" s="80"/>
      <c r="C141" s="72"/>
      <c r="D141" s="72"/>
      <c r="E141" s="72"/>
      <c r="F141" s="72"/>
      <c r="G141" s="72"/>
      <c r="H141" s="72"/>
      <c r="I141" s="72"/>
      <c r="J141" s="72"/>
      <c r="K141" s="72"/>
      <c r="L141" s="72"/>
      <c r="M141" s="72"/>
      <c r="N141" s="72"/>
      <c r="O141" s="25"/>
    </row>
    <row r="142" spans="2:15" x14ac:dyDescent="0.25">
      <c r="B142" s="80"/>
      <c r="C142" s="72"/>
      <c r="D142" s="72"/>
      <c r="E142" s="72"/>
      <c r="F142" s="72"/>
      <c r="G142" s="72"/>
      <c r="H142" s="72"/>
      <c r="I142" s="72"/>
      <c r="J142" s="72"/>
      <c r="K142" s="72"/>
      <c r="L142" s="72"/>
      <c r="M142" s="72"/>
      <c r="N142" s="72"/>
      <c r="O142" s="25"/>
    </row>
    <row r="143" spans="2:15" x14ac:dyDescent="0.25">
      <c r="B143" s="80"/>
      <c r="C143" s="72"/>
      <c r="D143" s="72"/>
      <c r="E143" s="72"/>
      <c r="F143" s="72"/>
      <c r="G143" s="72"/>
      <c r="H143" s="72"/>
      <c r="I143" s="72"/>
      <c r="J143" s="72"/>
      <c r="K143" s="72"/>
      <c r="L143" s="72"/>
      <c r="M143" s="72"/>
      <c r="N143" s="72"/>
      <c r="O143" s="25"/>
    </row>
    <row r="144" spans="2:15" x14ac:dyDescent="0.25">
      <c r="B144" s="80"/>
      <c r="C144" s="72"/>
      <c r="D144" s="72"/>
      <c r="E144" s="72"/>
      <c r="F144" s="72"/>
      <c r="G144" s="72"/>
      <c r="H144" s="72"/>
      <c r="I144" s="72"/>
      <c r="J144" s="72"/>
      <c r="K144" s="72"/>
      <c r="L144" s="72"/>
      <c r="M144" s="72"/>
      <c r="N144" s="72"/>
      <c r="O144" s="25"/>
    </row>
    <row r="145" spans="2:15" x14ac:dyDescent="0.25">
      <c r="B145" s="80"/>
      <c r="C145" s="72"/>
      <c r="D145" s="72"/>
      <c r="E145" s="72"/>
      <c r="F145" s="72"/>
      <c r="G145" s="72"/>
      <c r="H145" s="72"/>
      <c r="I145" s="72"/>
      <c r="J145" s="72"/>
      <c r="K145" s="72"/>
      <c r="L145" s="72"/>
      <c r="M145" s="72"/>
      <c r="N145" s="72"/>
      <c r="O145" s="25"/>
    </row>
    <row r="146" spans="2:15" x14ac:dyDescent="0.25">
      <c r="B146" s="80"/>
      <c r="C146" s="72"/>
      <c r="D146" s="72"/>
      <c r="E146" s="72"/>
      <c r="F146" s="72"/>
      <c r="G146" s="72"/>
      <c r="H146" s="72"/>
      <c r="I146" s="72"/>
      <c r="J146" s="72"/>
      <c r="K146" s="72"/>
      <c r="L146" s="72"/>
      <c r="M146" s="72"/>
      <c r="N146" s="72"/>
      <c r="O146" s="25"/>
    </row>
    <row r="147" spans="2:15" x14ac:dyDescent="0.25">
      <c r="B147" s="80"/>
      <c r="C147" s="72"/>
      <c r="D147" s="72"/>
      <c r="E147" s="72"/>
      <c r="F147" s="72"/>
      <c r="G147" s="72"/>
      <c r="H147" s="72"/>
      <c r="I147" s="72"/>
      <c r="J147" s="72"/>
      <c r="K147" s="72"/>
      <c r="L147" s="72"/>
      <c r="M147" s="72"/>
      <c r="N147" s="72"/>
      <c r="O147" s="25"/>
    </row>
    <row r="148" spans="2:15" x14ac:dyDescent="0.25">
      <c r="B148" s="80"/>
      <c r="C148" s="72"/>
      <c r="D148" s="72"/>
      <c r="E148" s="72"/>
      <c r="F148" s="72"/>
      <c r="G148" s="72"/>
      <c r="H148" s="72"/>
      <c r="I148" s="72"/>
      <c r="J148" s="72"/>
      <c r="K148" s="72"/>
      <c r="L148" s="72"/>
      <c r="M148" s="72"/>
      <c r="N148" s="72"/>
      <c r="O148" s="25"/>
    </row>
    <row r="149" spans="2:15" x14ac:dyDescent="0.25">
      <c r="B149" s="80"/>
      <c r="C149" s="72"/>
      <c r="D149" s="72"/>
      <c r="E149" s="72"/>
      <c r="F149" s="72"/>
      <c r="G149" s="72"/>
      <c r="H149" s="72"/>
      <c r="I149" s="72"/>
      <c r="J149" s="72"/>
      <c r="K149" s="72"/>
      <c r="L149" s="72"/>
      <c r="M149" s="72"/>
      <c r="N149" s="72"/>
      <c r="O149" s="25"/>
    </row>
    <row r="150" spans="2:15" x14ac:dyDescent="0.25">
      <c r="B150" s="80"/>
      <c r="C150" s="72"/>
      <c r="D150" s="72"/>
      <c r="E150" s="72"/>
      <c r="F150" s="72"/>
      <c r="G150" s="72"/>
      <c r="H150" s="72"/>
      <c r="I150" s="72"/>
      <c r="J150" s="72"/>
      <c r="K150" s="72"/>
      <c r="L150" s="72"/>
      <c r="M150" s="72"/>
      <c r="N150" s="72"/>
      <c r="O150" s="25"/>
    </row>
    <row r="151" spans="2:15" x14ac:dyDescent="0.25">
      <c r="B151" s="80"/>
      <c r="C151" s="72"/>
      <c r="D151" s="72"/>
      <c r="E151" s="72"/>
      <c r="F151" s="72"/>
      <c r="G151" s="72"/>
      <c r="H151" s="72"/>
      <c r="I151" s="72"/>
      <c r="J151" s="72"/>
      <c r="K151" s="72"/>
      <c r="L151" s="72"/>
      <c r="M151" s="72"/>
      <c r="N151" s="72"/>
      <c r="O151" s="25"/>
    </row>
    <row r="152" spans="2:15" x14ac:dyDescent="0.25">
      <c r="B152" s="80"/>
      <c r="C152" s="72"/>
      <c r="D152" s="72"/>
      <c r="E152" s="72"/>
      <c r="F152" s="72"/>
      <c r="G152" s="72"/>
      <c r="H152" s="72"/>
      <c r="I152" s="72"/>
      <c r="J152" s="72"/>
      <c r="K152" s="72"/>
      <c r="L152" s="72"/>
      <c r="M152" s="72"/>
      <c r="N152" s="72"/>
      <c r="O152" s="25"/>
    </row>
    <row r="153" spans="2:15" x14ac:dyDescent="0.25">
      <c r="B153" s="80"/>
      <c r="C153" s="72"/>
      <c r="D153" s="72"/>
      <c r="E153" s="72"/>
      <c r="F153" s="72"/>
      <c r="G153" s="72"/>
      <c r="H153" s="72"/>
      <c r="I153" s="72"/>
      <c r="J153" s="72"/>
      <c r="K153" s="72"/>
      <c r="L153" s="72"/>
      <c r="M153" s="72"/>
      <c r="N153" s="72"/>
      <c r="O153" s="25"/>
    </row>
    <row r="154" spans="2:15" x14ac:dyDescent="0.25">
      <c r="B154" s="75"/>
      <c r="C154" s="74"/>
      <c r="D154" s="74"/>
      <c r="E154" s="74"/>
      <c r="F154" s="74"/>
      <c r="G154" s="74"/>
      <c r="H154" s="74"/>
      <c r="I154" s="74"/>
      <c r="J154" s="74"/>
      <c r="K154" s="74"/>
      <c r="L154" s="74"/>
      <c r="M154" s="74"/>
      <c r="N154" s="74"/>
      <c r="O154" s="25"/>
    </row>
    <row r="155" spans="2:15" x14ac:dyDescent="0.25">
      <c r="B155" s="80"/>
      <c r="C155" s="72"/>
      <c r="D155" s="72"/>
      <c r="E155" s="72"/>
      <c r="F155" s="72"/>
      <c r="G155" s="72"/>
      <c r="H155" s="72"/>
      <c r="I155" s="72"/>
      <c r="J155" s="72"/>
      <c r="K155" s="72"/>
      <c r="L155" s="72"/>
      <c r="M155" s="72"/>
      <c r="N155" s="72"/>
      <c r="O155" s="25"/>
    </row>
    <row r="156" spans="2:15" x14ac:dyDescent="0.25">
      <c r="B156" s="80"/>
      <c r="C156" s="72"/>
      <c r="D156" s="72"/>
      <c r="E156" s="72"/>
      <c r="F156" s="72"/>
      <c r="G156" s="72"/>
      <c r="H156" s="72"/>
      <c r="I156" s="72"/>
      <c r="J156" s="72"/>
      <c r="K156" s="72"/>
      <c r="L156" s="72"/>
      <c r="M156" s="72"/>
      <c r="N156" s="72"/>
      <c r="O156" s="25"/>
    </row>
    <row r="157" spans="2:15" x14ac:dyDescent="0.25">
      <c r="B157" s="80"/>
      <c r="C157" s="72"/>
      <c r="D157" s="72"/>
      <c r="E157" s="72"/>
      <c r="F157" s="72"/>
      <c r="G157" s="72"/>
      <c r="H157" s="72"/>
      <c r="I157" s="72"/>
      <c r="J157" s="72"/>
      <c r="K157" s="72"/>
      <c r="L157" s="72"/>
      <c r="M157" s="72"/>
      <c r="N157" s="72"/>
      <c r="O157" s="25"/>
    </row>
    <row r="158" spans="2:15" x14ac:dyDescent="0.25">
      <c r="B158" s="80"/>
      <c r="C158" s="72"/>
      <c r="D158" s="72"/>
      <c r="E158" s="72"/>
      <c r="F158" s="72"/>
      <c r="G158" s="72"/>
      <c r="H158" s="72"/>
      <c r="I158" s="72"/>
      <c r="J158" s="72"/>
      <c r="K158" s="72"/>
      <c r="L158" s="72"/>
      <c r="M158" s="72"/>
      <c r="N158" s="72"/>
      <c r="O158" s="25"/>
    </row>
    <row r="159" spans="2:15" x14ac:dyDescent="0.25">
      <c r="B159" s="80"/>
      <c r="C159" s="72"/>
      <c r="D159" s="72"/>
      <c r="E159" s="72"/>
      <c r="F159" s="72"/>
      <c r="G159" s="72"/>
      <c r="H159" s="72"/>
      <c r="I159" s="72"/>
      <c r="J159" s="72"/>
      <c r="K159" s="72"/>
      <c r="L159" s="72"/>
      <c r="M159" s="72"/>
      <c r="N159" s="72"/>
      <c r="O159" s="25"/>
    </row>
    <row r="160" spans="2:15" x14ac:dyDescent="0.25">
      <c r="B160" s="80"/>
      <c r="C160" s="72"/>
      <c r="D160" s="72"/>
      <c r="E160" s="72"/>
      <c r="F160" s="72"/>
      <c r="G160" s="72"/>
      <c r="H160" s="72"/>
      <c r="I160" s="72"/>
      <c r="J160" s="72"/>
      <c r="K160" s="72"/>
      <c r="L160" s="72"/>
      <c r="M160" s="72"/>
      <c r="N160" s="72"/>
      <c r="O160" s="25"/>
    </row>
    <row r="161" spans="2:15" x14ac:dyDescent="0.25">
      <c r="B161" s="80"/>
      <c r="C161" s="72"/>
      <c r="D161" s="72"/>
      <c r="E161" s="72"/>
      <c r="F161" s="72"/>
      <c r="G161" s="72"/>
      <c r="H161" s="72"/>
      <c r="I161" s="72"/>
      <c r="J161" s="72"/>
      <c r="K161" s="72"/>
      <c r="L161" s="72"/>
      <c r="M161" s="72"/>
      <c r="N161" s="72"/>
      <c r="O161" s="25"/>
    </row>
    <row r="162" spans="2:15" x14ac:dyDescent="0.25">
      <c r="B162" s="80"/>
      <c r="C162" s="72"/>
      <c r="D162" s="72"/>
      <c r="E162" s="72"/>
      <c r="F162" s="72"/>
      <c r="G162" s="72"/>
      <c r="H162" s="72"/>
      <c r="I162" s="72"/>
      <c r="J162" s="72"/>
      <c r="K162" s="72"/>
      <c r="L162" s="72"/>
      <c r="M162" s="72"/>
      <c r="N162" s="72"/>
      <c r="O162" s="25"/>
    </row>
    <row r="163" spans="2:15" x14ac:dyDescent="0.25">
      <c r="B163" s="80"/>
      <c r="C163" s="72"/>
      <c r="D163" s="72"/>
      <c r="E163" s="72"/>
      <c r="F163" s="72"/>
      <c r="G163" s="72"/>
      <c r="H163" s="72"/>
      <c r="I163" s="72"/>
      <c r="J163" s="72"/>
      <c r="K163" s="72"/>
      <c r="L163" s="72"/>
      <c r="M163" s="72"/>
      <c r="N163" s="72"/>
      <c r="O163" s="25"/>
    </row>
    <row r="164" spans="2:15" x14ac:dyDescent="0.25">
      <c r="B164" s="80"/>
      <c r="C164" s="72"/>
      <c r="D164" s="72"/>
      <c r="E164" s="72"/>
      <c r="F164" s="72"/>
      <c r="G164" s="72"/>
      <c r="H164" s="72"/>
      <c r="I164" s="72"/>
      <c r="J164" s="72"/>
      <c r="K164" s="72"/>
      <c r="L164" s="72"/>
      <c r="M164" s="72"/>
      <c r="N164" s="72"/>
      <c r="O164" s="25"/>
    </row>
    <row r="165" spans="2:15" x14ac:dyDescent="0.25">
      <c r="B165" s="80"/>
      <c r="C165" s="72"/>
      <c r="D165" s="72"/>
      <c r="E165" s="72"/>
      <c r="F165" s="72"/>
      <c r="G165" s="72"/>
      <c r="H165" s="72"/>
      <c r="I165" s="72"/>
      <c r="J165" s="72"/>
      <c r="K165" s="72"/>
      <c r="L165" s="72"/>
      <c r="M165" s="72"/>
      <c r="N165" s="72"/>
      <c r="O165" s="25"/>
    </row>
    <row r="166" spans="2:15" x14ac:dyDescent="0.25">
      <c r="B166" s="80"/>
      <c r="C166" s="72"/>
      <c r="D166" s="72"/>
      <c r="E166" s="72"/>
      <c r="F166" s="72"/>
      <c r="G166" s="72"/>
      <c r="H166" s="72"/>
      <c r="I166" s="72"/>
      <c r="J166" s="72"/>
      <c r="K166" s="72"/>
      <c r="L166" s="72"/>
      <c r="M166" s="72"/>
      <c r="N166" s="72"/>
      <c r="O166" s="25"/>
    </row>
    <row r="167" spans="2:15" x14ac:dyDescent="0.25">
      <c r="B167" s="80"/>
      <c r="C167" s="72"/>
      <c r="D167" s="72"/>
      <c r="E167" s="72"/>
      <c r="F167" s="72"/>
      <c r="G167" s="72"/>
      <c r="H167" s="72"/>
      <c r="I167" s="72"/>
      <c r="J167" s="72"/>
      <c r="K167" s="72"/>
      <c r="L167" s="72"/>
      <c r="M167" s="72"/>
      <c r="N167" s="72"/>
      <c r="O167" s="25"/>
    </row>
    <row r="168" spans="2:15" x14ac:dyDescent="0.25">
      <c r="B168" s="80"/>
      <c r="C168" s="72"/>
      <c r="D168" s="72"/>
      <c r="E168" s="72"/>
      <c r="F168" s="72"/>
      <c r="G168" s="72"/>
      <c r="H168" s="72"/>
      <c r="I168" s="72"/>
      <c r="J168" s="72"/>
      <c r="K168" s="72"/>
      <c r="L168" s="72"/>
      <c r="M168" s="72"/>
      <c r="N168" s="72"/>
      <c r="O168" s="25"/>
    </row>
    <row r="169" spans="2:15" x14ac:dyDescent="0.25">
      <c r="B169" s="80"/>
      <c r="C169" s="72"/>
      <c r="D169" s="72"/>
      <c r="E169" s="72"/>
      <c r="F169" s="72"/>
      <c r="G169" s="72"/>
      <c r="H169" s="72"/>
      <c r="I169" s="72"/>
      <c r="J169" s="72"/>
      <c r="K169" s="72"/>
      <c r="L169" s="72"/>
      <c r="M169" s="72"/>
      <c r="N169" s="72"/>
      <c r="O169" s="25"/>
    </row>
    <row r="170" spans="2:15" x14ac:dyDescent="0.25">
      <c r="B170" s="80"/>
      <c r="C170" s="72"/>
      <c r="D170" s="72"/>
      <c r="E170" s="72"/>
      <c r="F170" s="72"/>
      <c r="G170" s="72"/>
      <c r="H170" s="72"/>
      <c r="I170" s="72"/>
      <c r="J170" s="72"/>
      <c r="K170" s="72"/>
      <c r="L170" s="72"/>
      <c r="M170" s="72"/>
      <c r="N170" s="72"/>
      <c r="O170" s="25"/>
    </row>
    <row r="171" spans="2:15" x14ac:dyDescent="0.25">
      <c r="B171" s="80"/>
      <c r="C171" s="72"/>
      <c r="D171" s="72"/>
      <c r="E171" s="72"/>
      <c r="F171" s="72"/>
      <c r="G171" s="72"/>
      <c r="H171" s="72"/>
      <c r="I171" s="72"/>
      <c r="J171" s="72"/>
      <c r="K171" s="72"/>
      <c r="L171" s="72"/>
      <c r="M171" s="72"/>
      <c r="N171" s="72"/>
      <c r="O171" s="25"/>
    </row>
    <row r="172" spans="2:15" x14ac:dyDescent="0.25">
      <c r="B172" s="80"/>
      <c r="C172" s="72"/>
      <c r="D172" s="72"/>
      <c r="E172" s="72"/>
      <c r="F172" s="72"/>
      <c r="G172" s="72"/>
      <c r="H172" s="72"/>
      <c r="I172" s="72"/>
      <c r="J172" s="72"/>
      <c r="K172" s="72"/>
      <c r="L172" s="72"/>
      <c r="M172" s="72"/>
      <c r="N172" s="72"/>
      <c r="O172" s="25"/>
    </row>
    <row r="173" spans="2:15" x14ac:dyDescent="0.25">
      <c r="B173" s="80"/>
      <c r="C173" s="72"/>
      <c r="D173" s="72"/>
      <c r="E173" s="72"/>
      <c r="F173" s="72"/>
      <c r="G173" s="72"/>
      <c r="H173" s="72"/>
      <c r="I173" s="72"/>
      <c r="J173" s="72"/>
      <c r="K173" s="72"/>
      <c r="L173" s="72"/>
      <c r="M173" s="72"/>
      <c r="N173" s="72"/>
      <c r="O173" s="25"/>
    </row>
    <row r="174" spans="2:15" x14ac:dyDescent="0.25">
      <c r="B174" s="75"/>
      <c r="C174" s="74"/>
      <c r="D174" s="74"/>
      <c r="E174" s="74"/>
      <c r="F174" s="74"/>
      <c r="G174" s="74"/>
      <c r="H174" s="74"/>
      <c r="I174" s="74"/>
      <c r="J174" s="74"/>
      <c r="K174" s="74"/>
      <c r="L174" s="74"/>
      <c r="M174" s="74"/>
      <c r="N174" s="74"/>
      <c r="O174" s="25"/>
    </row>
    <row r="175" spans="2:15" x14ac:dyDescent="0.25">
      <c r="B175" s="80"/>
      <c r="C175" s="72"/>
      <c r="D175" s="72"/>
      <c r="E175" s="72"/>
      <c r="F175" s="72"/>
      <c r="G175" s="72"/>
      <c r="H175" s="72"/>
      <c r="I175" s="72"/>
      <c r="J175" s="72"/>
      <c r="K175" s="72"/>
      <c r="L175" s="72"/>
      <c r="M175" s="72"/>
      <c r="N175" s="72"/>
      <c r="O175" s="25"/>
    </row>
    <row r="176" spans="2:15" x14ac:dyDescent="0.25">
      <c r="B176" s="80"/>
      <c r="C176" s="72"/>
      <c r="D176" s="72"/>
      <c r="E176" s="72"/>
      <c r="F176" s="72"/>
      <c r="G176" s="72"/>
      <c r="H176" s="72"/>
      <c r="I176" s="72"/>
      <c r="J176" s="72"/>
      <c r="K176" s="72"/>
      <c r="L176" s="72"/>
      <c r="M176" s="72"/>
      <c r="N176" s="72"/>
      <c r="O176" s="25"/>
    </row>
    <row r="177" spans="2:15" x14ac:dyDescent="0.25">
      <c r="B177" s="80"/>
      <c r="C177" s="72"/>
      <c r="D177" s="72"/>
      <c r="E177" s="72"/>
      <c r="F177" s="72"/>
      <c r="G177" s="72"/>
      <c r="H177" s="72"/>
      <c r="I177" s="72"/>
      <c r="J177" s="72"/>
      <c r="K177" s="72"/>
      <c r="L177" s="72"/>
      <c r="M177" s="72"/>
      <c r="N177" s="72"/>
      <c r="O177" s="25"/>
    </row>
    <row r="178" spans="2:15" x14ac:dyDescent="0.25">
      <c r="B178" s="80"/>
      <c r="C178" s="72"/>
      <c r="D178" s="72"/>
      <c r="E178" s="72"/>
      <c r="F178" s="72"/>
      <c r="G178" s="72"/>
      <c r="H178" s="72"/>
      <c r="I178" s="72"/>
      <c r="J178" s="72"/>
      <c r="K178" s="72"/>
      <c r="L178" s="72"/>
      <c r="M178" s="72"/>
      <c r="N178" s="72"/>
      <c r="O178" s="25"/>
    </row>
    <row r="179" spans="2:15" x14ac:dyDescent="0.25">
      <c r="B179" s="80"/>
      <c r="C179" s="72"/>
      <c r="D179" s="72"/>
      <c r="E179" s="72"/>
      <c r="F179" s="72"/>
      <c r="G179" s="72"/>
      <c r="H179" s="72"/>
      <c r="I179" s="72"/>
      <c r="J179" s="72"/>
      <c r="K179" s="72"/>
      <c r="L179" s="72"/>
      <c r="M179" s="72"/>
      <c r="N179" s="72"/>
      <c r="O179" s="25"/>
    </row>
    <row r="180" spans="2:15" x14ac:dyDescent="0.25">
      <c r="B180" s="80"/>
      <c r="C180" s="72"/>
      <c r="D180" s="72"/>
      <c r="E180" s="72"/>
      <c r="F180" s="72"/>
      <c r="G180" s="72"/>
      <c r="H180" s="72"/>
      <c r="I180" s="72"/>
      <c r="J180" s="72"/>
      <c r="K180" s="72"/>
      <c r="L180" s="72"/>
      <c r="M180" s="72"/>
      <c r="N180" s="72"/>
      <c r="O180" s="25"/>
    </row>
    <row r="181" spans="2:15" x14ac:dyDescent="0.25">
      <c r="B181" s="80"/>
      <c r="C181" s="72"/>
      <c r="D181" s="72"/>
      <c r="E181" s="72"/>
      <c r="F181" s="72"/>
      <c r="G181" s="72"/>
      <c r="H181" s="72"/>
      <c r="I181" s="72"/>
      <c r="J181" s="72"/>
      <c r="K181" s="72"/>
      <c r="L181" s="72"/>
      <c r="M181" s="72"/>
      <c r="N181" s="72"/>
      <c r="O181" s="25"/>
    </row>
    <row r="182" spans="2:15" x14ac:dyDescent="0.25">
      <c r="B182" s="80"/>
      <c r="C182" s="72"/>
      <c r="D182" s="72"/>
      <c r="E182" s="72"/>
      <c r="F182" s="72"/>
      <c r="G182" s="72"/>
      <c r="H182" s="72"/>
      <c r="I182" s="72"/>
      <c r="J182" s="72"/>
      <c r="K182" s="72"/>
      <c r="L182" s="72"/>
      <c r="M182" s="72"/>
      <c r="N182" s="72"/>
      <c r="O182" s="25"/>
    </row>
    <row r="183" spans="2:15" x14ac:dyDescent="0.25">
      <c r="B183" s="80"/>
      <c r="C183" s="72"/>
      <c r="D183" s="72"/>
      <c r="E183" s="72"/>
      <c r="F183" s="72"/>
      <c r="G183" s="72"/>
      <c r="H183" s="72"/>
      <c r="I183" s="72"/>
      <c r="J183" s="72"/>
      <c r="K183" s="72"/>
      <c r="L183" s="72"/>
      <c r="M183" s="72"/>
      <c r="N183" s="72"/>
      <c r="O183" s="25"/>
    </row>
    <row r="184" spans="2:15" x14ac:dyDescent="0.25">
      <c r="B184" s="80"/>
      <c r="C184" s="72"/>
      <c r="D184" s="72"/>
      <c r="E184" s="72"/>
      <c r="F184" s="72"/>
      <c r="G184" s="72"/>
      <c r="H184" s="72"/>
      <c r="I184" s="72"/>
      <c r="J184" s="72"/>
      <c r="K184" s="72"/>
      <c r="L184" s="72"/>
      <c r="M184" s="72"/>
      <c r="N184" s="72"/>
      <c r="O184" s="25"/>
    </row>
    <row r="185" spans="2:15" x14ac:dyDescent="0.25">
      <c r="B185" s="80"/>
      <c r="C185" s="72"/>
      <c r="D185" s="72"/>
      <c r="E185" s="72"/>
      <c r="F185" s="72"/>
      <c r="G185" s="72"/>
      <c r="H185" s="72"/>
      <c r="I185" s="72"/>
      <c r="J185" s="72"/>
      <c r="K185" s="72"/>
      <c r="L185" s="72"/>
      <c r="M185" s="72"/>
      <c r="N185" s="72"/>
      <c r="O185" s="25"/>
    </row>
    <row r="186" spans="2:15" x14ac:dyDescent="0.25">
      <c r="B186" s="80"/>
      <c r="C186" s="72"/>
      <c r="D186" s="72"/>
      <c r="E186" s="72"/>
      <c r="F186" s="72"/>
      <c r="G186" s="72"/>
      <c r="H186" s="72"/>
      <c r="I186" s="72"/>
      <c r="J186" s="72"/>
      <c r="K186" s="72"/>
      <c r="L186" s="72"/>
      <c r="M186" s="72"/>
      <c r="N186" s="72"/>
      <c r="O186" s="25"/>
    </row>
    <row r="187" spans="2:15" x14ac:dyDescent="0.25">
      <c r="B187" s="75"/>
      <c r="C187" s="74"/>
      <c r="D187" s="74"/>
      <c r="E187" s="74"/>
      <c r="F187" s="74"/>
      <c r="G187" s="74"/>
      <c r="H187" s="74"/>
      <c r="I187" s="74"/>
      <c r="J187" s="74"/>
      <c r="K187" s="74"/>
      <c r="L187" s="73"/>
      <c r="M187" s="74"/>
      <c r="N187" s="74"/>
      <c r="O187" s="25"/>
    </row>
    <row r="188" spans="2:15" x14ac:dyDescent="0.25">
      <c r="B188" s="80"/>
      <c r="C188" s="72"/>
      <c r="D188" s="72"/>
      <c r="E188" s="72"/>
      <c r="F188" s="72"/>
      <c r="G188" s="72"/>
      <c r="H188" s="72"/>
      <c r="I188" s="72"/>
      <c r="J188" s="72"/>
      <c r="K188" s="72"/>
      <c r="L188" s="25"/>
      <c r="M188" s="72"/>
      <c r="N188" s="72"/>
      <c r="O188" s="25"/>
    </row>
    <row r="189" spans="2:15" x14ac:dyDescent="0.25">
      <c r="B189" s="80"/>
      <c r="C189" s="72"/>
      <c r="D189" s="72"/>
      <c r="E189" s="72"/>
      <c r="F189" s="72"/>
      <c r="G189" s="72"/>
      <c r="H189" s="72"/>
      <c r="I189" s="72"/>
      <c r="J189" s="72"/>
      <c r="K189" s="72"/>
      <c r="L189" s="25"/>
      <c r="M189" s="72"/>
      <c r="N189" s="72"/>
      <c r="O189" s="25"/>
    </row>
    <row r="190" spans="2:15" x14ac:dyDescent="0.25">
      <c r="B190" s="80"/>
      <c r="C190" s="72"/>
      <c r="D190" s="72"/>
      <c r="E190" s="72"/>
      <c r="F190" s="72"/>
      <c r="G190" s="72"/>
      <c r="H190" s="72"/>
      <c r="I190" s="72"/>
      <c r="J190" s="72"/>
      <c r="K190" s="72"/>
      <c r="L190" s="25"/>
      <c r="M190" s="72"/>
      <c r="N190" s="72"/>
      <c r="O190" s="25"/>
    </row>
    <row r="191" spans="2:15" x14ac:dyDescent="0.25">
      <c r="B191" s="80"/>
      <c r="C191" s="72"/>
      <c r="D191" s="72"/>
      <c r="E191" s="72"/>
      <c r="F191" s="72"/>
      <c r="G191" s="72"/>
      <c r="H191" s="72"/>
      <c r="I191" s="72"/>
      <c r="J191" s="72"/>
      <c r="K191" s="72"/>
      <c r="L191" s="25"/>
      <c r="M191" s="72"/>
      <c r="N191" s="72"/>
      <c r="O191" s="25"/>
    </row>
    <row r="192" spans="2:15" x14ac:dyDescent="0.25">
      <c r="B192" s="80"/>
      <c r="C192" s="72"/>
      <c r="D192" s="72"/>
      <c r="E192" s="72"/>
      <c r="F192" s="72"/>
      <c r="G192" s="72"/>
      <c r="H192" s="72"/>
      <c r="I192" s="72"/>
      <c r="J192" s="72"/>
      <c r="K192" s="72"/>
      <c r="L192" s="25"/>
      <c r="M192" s="72"/>
      <c r="N192" s="72"/>
      <c r="O192" s="25"/>
    </row>
    <row r="193" spans="2:15" x14ac:dyDescent="0.25">
      <c r="B193" s="80"/>
      <c r="C193" s="72"/>
      <c r="D193" s="72"/>
      <c r="E193" s="72"/>
      <c r="F193" s="72"/>
      <c r="G193" s="72"/>
      <c r="H193" s="72"/>
      <c r="I193" s="72"/>
      <c r="J193" s="72"/>
      <c r="K193" s="72"/>
      <c r="L193" s="25"/>
      <c r="M193" s="72"/>
      <c r="N193" s="72"/>
      <c r="O193" s="25"/>
    </row>
    <row r="194" spans="2:15" x14ac:dyDescent="0.25">
      <c r="B194" s="80"/>
      <c r="C194" s="72"/>
      <c r="D194" s="72"/>
      <c r="E194" s="72"/>
      <c r="F194" s="72"/>
      <c r="G194" s="72"/>
      <c r="H194" s="72"/>
      <c r="I194" s="72"/>
      <c r="J194" s="72"/>
      <c r="K194" s="72"/>
      <c r="L194" s="25"/>
      <c r="M194" s="72"/>
      <c r="N194" s="72"/>
      <c r="O194" s="25"/>
    </row>
    <row r="195" spans="2:15" x14ac:dyDescent="0.25">
      <c r="B195" s="80"/>
      <c r="C195" s="72"/>
      <c r="D195" s="72"/>
      <c r="E195" s="72"/>
      <c r="F195" s="72"/>
      <c r="G195" s="72"/>
      <c r="H195" s="72"/>
      <c r="I195" s="72"/>
      <c r="J195" s="72"/>
      <c r="K195" s="72"/>
      <c r="L195" s="25"/>
      <c r="M195" s="72"/>
      <c r="N195" s="72"/>
      <c r="O195" s="25"/>
    </row>
    <row r="196" spans="2:15" x14ac:dyDescent="0.25">
      <c r="B196" s="80"/>
      <c r="C196" s="72"/>
      <c r="D196" s="72"/>
      <c r="E196" s="72"/>
      <c r="F196" s="72"/>
      <c r="G196" s="72"/>
      <c r="H196" s="72"/>
      <c r="I196" s="72"/>
      <c r="J196" s="72"/>
      <c r="K196" s="72"/>
      <c r="L196" s="25"/>
      <c r="M196" s="72"/>
      <c r="N196" s="72"/>
      <c r="O196" s="25"/>
    </row>
    <row r="197" spans="2:15" x14ac:dyDescent="0.25">
      <c r="B197" s="80"/>
      <c r="C197" s="72"/>
      <c r="D197" s="72"/>
      <c r="E197" s="72"/>
      <c r="F197" s="72"/>
      <c r="G197" s="72"/>
      <c r="H197" s="72"/>
      <c r="I197" s="72"/>
      <c r="J197" s="72"/>
      <c r="K197" s="72"/>
      <c r="L197" s="25"/>
      <c r="M197" s="72"/>
      <c r="N197" s="72"/>
      <c r="O197" s="25"/>
    </row>
    <row r="198" spans="2:15" x14ac:dyDescent="0.25">
      <c r="B198" s="80"/>
      <c r="C198" s="72"/>
      <c r="D198" s="72"/>
      <c r="E198" s="72"/>
      <c r="F198" s="72"/>
      <c r="G198" s="72"/>
      <c r="H198" s="72"/>
      <c r="I198" s="72"/>
      <c r="J198" s="72"/>
      <c r="K198" s="72"/>
      <c r="L198" s="25"/>
      <c r="M198" s="72"/>
      <c r="N198" s="72"/>
      <c r="O198" s="25"/>
    </row>
    <row r="199" spans="2:15" x14ac:dyDescent="0.25">
      <c r="B199" s="80"/>
      <c r="C199" s="72"/>
      <c r="D199" s="72"/>
      <c r="E199" s="72"/>
      <c r="F199" s="72"/>
      <c r="G199" s="72"/>
      <c r="H199" s="72"/>
      <c r="I199" s="72"/>
      <c r="J199" s="72"/>
      <c r="K199" s="72"/>
      <c r="L199" s="25"/>
      <c r="M199" s="72"/>
      <c r="N199" s="72"/>
      <c r="O199" s="25"/>
    </row>
    <row r="200" spans="2:15" x14ac:dyDescent="0.25">
      <c r="B200" s="80"/>
      <c r="C200" s="72"/>
      <c r="D200" s="72"/>
      <c r="E200" s="72"/>
      <c r="F200" s="72"/>
      <c r="G200" s="72"/>
      <c r="H200" s="72"/>
      <c r="I200" s="72"/>
      <c r="J200" s="72"/>
      <c r="K200" s="72"/>
      <c r="L200" s="25"/>
      <c r="M200" s="72"/>
      <c r="N200" s="72"/>
      <c r="O200" s="25"/>
    </row>
    <row r="201" spans="2:15" x14ac:dyDescent="0.25">
      <c r="B201" s="80"/>
      <c r="C201" s="72"/>
      <c r="D201" s="72"/>
      <c r="E201" s="72"/>
      <c r="F201" s="72"/>
      <c r="G201" s="72"/>
      <c r="H201" s="72"/>
      <c r="I201" s="72"/>
      <c r="J201" s="72"/>
      <c r="K201" s="72"/>
      <c r="L201" s="25"/>
      <c r="M201" s="72"/>
      <c r="N201" s="72"/>
      <c r="O201" s="25"/>
    </row>
  </sheetData>
  <mergeCells count="13">
    <mergeCell ref="Q2:V2"/>
    <mergeCell ref="W2:X2"/>
    <mergeCell ref="S65:S66"/>
    <mergeCell ref="T65:T66"/>
    <mergeCell ref="U65:U66"/>
    <mergeCell ref="B2:B3"/>
    <mergeCell ref="J2:J3"/>
    <mergeCell ref="N2:N3"/>
    <mergeCell ref="O2:O3"/>
    <mergeCell ref="C2:I2"/>
    <mergeCell ref="K2:K3"/>
    <mergeCell ref="L2:L3"/>
    <mergeCell ref="M2:M3"/>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D13" sqref="D13"/>
    </sheetView>
  </sheetViews>
  <sheetFormatPr defaultRowHeight="15" x14ac:dyDescent="0.25"/>
  <cols>
    <col min="1" max="1" width="12.5703125" style="63" customWidth="1"/>
    <col min="2" max="2" width="9.140625" style="63"/>
    <col min="3" max="3" width="17.28515625" style="63" customWidth="1"/>
    <col min="4" max="16384" width="9.140625" style="63"/>
  </cols>
  <sheetData>
    <row r="1" spans="1:4" x14ac:dyDescent="0.25">
      <c r="A1" s="62" t="s">
        <v>248</v>
      </c>
    </row>
    <row r="3" spans="1:4" x14ac:dyDescent="0.25">
      <c r="A3" s="61" t="s">
        <v>390</v>
      </c>
    </row>
    <row r="4" spans="1:4" x14ac:dyDescent="0.25">
      <c r="A4" s="61" t="s">
        <v>391</v>
      </c>
    </row>
    <row r="5" spans="1:4" x14ac:dyDescent="0.25">
      <c r="A5" s="61" t="s">
        <v>392</v>
      </c>
    </row>
    <row r="6" spans="1:4" x14ac:dyDescent="0.25">
      <c r="A6" s="61" t="s">
        <v>393</v>
      </c>
    </row>
    <row r="7" spans="1:4" x14ac:dyDescent="0.25">
      <c r="A7" s="61" t="s">
        <v>394</v>
      </c>
    </row>
    <row r="8" spans="1:4" x14ac:dyDescent="0.25">
      <c r="A8" s="61" t="s">
        <v>395</v>
      </c>
    </row>
    <row r="12" spans="1:4" ht="29.25" customHeight="1" x14ac:dyDescent="0.25">
      <c r="A12" s="56" t="s">
        <v>4</v>
      </c>
      <c r="B12" s="57" t="s">
        <v>9</v>
      </c>
      <c r="C12" s="60" t="s">
        <v>339</v>
      </c>
      <c r="D12" s="71" t="s">
        <v>246</v>
      </c>
    </row>
    <row r="13" spans="1:4" x14ac:dyDescent="0.25">
      <c r="A13" s="63" t="s">
        <v>53</v>
      </c>
      <c r="B13" s="64">
        <v>22</v>
      </c>
      <c r="C13" s="64">
        <f>(B13+1)/(B47+B47)</f>
        <v>0.16911764705882354</v>
      </c>
    </row>
    <row r="14" spans="1:4" x14ac:dyDescent="0.25">
      <c r="A14" s="63" t="s">
        <v>54</v>
      </c>
      <c r="B14" s="64">
        <v>1</v>
      </c>
      <c r="C14" s="64">
        <f>(B14+1)/(B47+B47)</f>
        <v>1.4705882352941176E-2</v>
      </c>
    </row>
    <row r="15" spans="1:4" x14ac:dyDescent="0.25">
      <c r="A15" s="63" t="s">
        <v>56</v>
      </c>
      <c r="B15" s="64">
        <v>1</v>
      </c>
      <c r="C15" s="64">
        <f>(B15+1)/(B47+B47)</f>
        <v>1.4705882352941176E-2</v>
      </c>
    </row>
    <row r="16" spans="1:4" x14ac:dyDescent="0.25">
      <c r="A16" s="63" t="s">
        <v>368</v>
      </c>
      <c r="B16" s="64">
        <v>2</v>
      </c>
      <c r="C16" s="64">
        <f>(B16+1)/(B47+B47)</f>
        <v>2.2058823529411766E-2</v>
      </c>
    </row>
    <row r="17" spans="1:3" x14ac:dyDescent="0.25">
      <c r="A17" s="63" t="s">
        <v>372</v>
      </c>
      <c r="B17" s="64">
        <v>4</v>
      </c>
      <c r="C17" s="64">
        <f>(B17+1)/(B47+B47)</f>
        <v>3.6764705882352942E-2</v>
      </c>
    </row>
    <row r="18" spans="1:3" x14ac:dyDescent="0.25">
      <c r="A18" s="63" t="s">
        <v>155</v>
      </c>
      <c r="B18" s="64">
        <v>1</v>
      </c>
      <c r="C18" s="64">
        <f>(B18+1)/(B47+B47)</f>
        <v>1.4705882352941176E-2</v>
      </c>
    </row>
    <row r="19" spans="1:3" x14ac:dyDescent="0.25">
      <c r="A19" s="63" t="s">
        <v>353</v>
      </c>
      <c r="B19" s="64">
        <v>1</v>
      </c>
      <c r="C19" s="64">
        <f>(B19+1)/(B47+B47)</f>
        <v>1.4705882352941176E-2</v>
      </c>
    </row>
    <row r="20" spans="1:3" x14ac:dyDescent="0.25">
      <c r="A20" s="63" t="s">
        <v>35</v>
      </c>
      <c r="B20" s="64">
        <v>1</v>
      </c>
      <c r="C20" s="64">
        <f>(B20+1)/(B47+B47)</f>
        <v>1.4705882352941176E-2</v>
      </c>
    </row>
    <row r="21" spans="1:3" x14ac:dyDescent="0.25">
      <c r="A21" s="63" t="s">
        <v>357</v>
      </c>
      <c r="B21" s="64">
        <v>1</v>
      </c>
      <c r="C21" s="64">
        <f>(B21+1)/(B47+B47)</f>
        <v>1.4705882352941176E-2</v>
      </c>
    </row>
    <row r="22" spans="1:3" x14ac:dyDescent="0.25">
      <c r="A22" s="63" t="s">
        <v>358</v>
      </c>
      <c r="B22" s="64">
        <v>1</v>
      </c>
      <c r="C22" s="64">
        <f>(B22+1)/(B47+B47)</f>
        <v>1.4705882352941176E-2</v>
      </c>
    </row>
    <row r="23" spans="1:3" x14ac:dyDescent="0.25">
      <c r="A23" s="63" t="s">
        <v>396</v>
      </c>
      <c r="B23" s="64">
        <v>1</v>
      </c>
      <c r="C23" s="64">
        <f>(B23+1)/(B47+B47)</f>
        <v>1.4705882352941176E-2</v>
      </c>
    </row>
    <row r="24" spans="1:3" x14ac:dyDescent="0.25">
      <c r="A24" s="63" t="s">
        <v>174</v>
      </c>
      <c r="B24" s="64">
        <v>1</v>
      </c>
      <c r="C24" s="64">
        <f>(B24+1)/(B47+B47)</f>
        <v>1.4705882352941176E-2</v>
      </c>
    </row>
    <row r="25" spans="1:3" x14ac:dyDescent="0.25">
      <c r="A25" s="63" t="s">
        <v>397</v>
      </c>
      <c r="B25" s="64">
        <v>1</v>
      </c>
      <c r="C25" s="64">
        <f>(B25+1)/(B47+B47)</f>
        <v>1.4705882352941176E-2</v>
      </c>
    </row>
    <row r="26" spans="1:3" x14ac:dyDescent="0.25">
      <c r="A26" s="63" t="s">
        <v>398</v>
      </c>
      <c r="B26" s="64">
        <v>1</v>
      </c>
      <c r="C26" s="64">
        <f>(B26+1)/(B47+B47)</f>
        <v>1.4705882352941176E-2</v>
      </c>
    </row>
    <row r="27" spans="1:3" x14ac:dyDescent="0.25">
      <c r="A27" s="63" t="s">
        <v>399</v>
      </c>
      <c r="B27" s="64">
        <v>1</v>
      </c>
      <c r="C27" s="64">
        <f>(B27+1)/(B47+B47)</f>
        <v>1.4705882352941176E-2</v>
      </c>
    </row>
    <row r="28" spans="1:3" x14ac:dyDescent="0.25">
      <c r="A28" s="63" t="s">
        <v>400</v>
      </c>
      <c r="B28" s="64">
        <v>6</v>
      </c>
      <c r="C28" s="64">
        <f>(B28+1)/(B47+B47)</f>
        <v>5.1470588235294115E-2</v>
      </c>
    </row>
    <row r="29" spans="1:3" x14ac:dyDescent="0.25">
      <c r="A29" s="63" t="s">
        <v>352</v>
      </c>
      <c r="B29" s="64">
        <v>1</v>
      </c>
      <c r="C29" s="64">
        <f>(B29+1)/(B47+B47)</f>
        <v>1.4705882352941176E-2</v>
      </c>
    </row>
    <row r="30" spans="1:3" x14ac:dyDescent="0.25">
      <c r="A30" s="63" t="s">
        <v>401</v>
      </c>
      <c r="B30" s="64">
        <v>1</v>
      </c>
      <c r="C30" s="64">
        <f>(B30+1)/(B47+B47)</f>
        <v>1.4705882352941176E-2</v>
      </c>
    </row>
    <row r="31" spans="1:3" x14ac:dyDescent="0.25">
      <c r="A31" s="63" t="s">
        <v>402</v>
      </c>
      <c r="B31" s="64">
        <v>1</v>
      </c>
      <c r="C31" s="64">
        <f>(B31+1)/(B47+B47)</f>
        <v>1.4705882352941176E-2</v>
      </c>
    </row>
    <row r="32" spans="1:3" x14ac:dyDescent="0.25">
      <c r="A32" s="63" t="s">
        <v>90</v>
      </c>
      <c r="B32" s="64">
        <v>1</v>
      </c>
      <c r="C32" s="64">
        <f>(B32+1)/(B47+B47)</f>
        <v>1.4705882352941176E-2</v>
      </c>
    </row>
    <row r="33" spans="1:3" x14ac:dyDescent="0.25">
      <c r="A33" s="63" t="s">
        <v>403</v>
      </c>
      <c r="B33" s="64">
        <v>1</v>
      </c>
      <c r="C33" s="64">
        <f>(B33+1)/(B47+B47)</f>
        <v>1.4705882352941176E-2</v>
      </c>
    </row>
    <row r="34" spans="1:3" x14ac:dyDescent="0.25">
      <c r="A34" s="63" t="s">
        <v>404</v>
      </c>
      <c r="B34" s="64">
        <v>1</v>
      </c>
      <c r="C34" s="64">
        <f>(B34+1)/(B47+B47)</f>
        <v>1.4705882352941176E-2</v>
      </c>
    </row>
    <row r="35" spans="1:3" x14ac:dyDescent="0.25">
      <c r="A35" s="63" t="s">
        <v>405</v>
      </c>
      <c r="B35" s="64">
        <v>1</v>
      </c>
      <c r="C35" s="64">
        <f>(B35+1)/(B47+B47)</f>
        <v>1.4705882352941176E-2</v>
      </c>
    </row>
    <row r="36" spans="1:3" x14ac:dyDescent="0.25">
      <c r="A36" s="63" t="s">
        <v>406</v>
      </c>
      <c r="B36" s="64">
        <v>3</v>
      </c>
      <c r="C36" s="64">
        <f>(B36+1)/(B47+B47)</f>
        <v>2.9411764705882353E-2</v>
      </c>
    </row>
    <row r="37" spans="1:3" x14ac:dyDescent="0.25">
      <c r="A37" s="63" t="s">
        <v>407</v>
      </c>
      <c r="B37" s="64">
        <v>1</v>
      </c>
      <c r="C37" s="64">
        <f>(B37+1)/(B47+B47)</f>
        <v>1.4705882352941176E-2</v>
      </c>
    </row>
    <row r="38" spans="1:3" x14ac:dyDescent="0.25">
      <c r="A38" s="63" t="s">
        <v>408</v>
      </c>
      <c r="B38" s="64">
        <v>1</v>
      </c>
      <c r="C38" s="64">
        <f>(B38+1)/(B47+B47)</f>
        <v>1.4705882352941176E-2</v>
      </c>
    </row>
    <row r="39" spans="1:3" x14ac:dyDescent="0.25">
      <c r="A39" s="63" t="s">
        <v>409</v>
      </c>
      <c r="B39" s="64">
        <v>1</v>
      </c>
      <c r="C39" s="64">
        <f>(B39+1)/(B47+B47)</f>
        <v>1.4705882352941176E-2</v>
      </c>
    </row>
    <row r="40" spans="1:3" x14ac:dyDescent="0.25">
      <c r="A40" s="63" t="s">
        <v>410</v>
      </c>
      <c r="B40" s="64">
        <v>1</v>
      </c>
      <c r="C40" s="64">
        <f>(B40+1)/(B47+B47)</f>
        <v>1.4705882352941176E-2</v>
      </c>
    </row>
    <row r="41" spans="1:3" x14ac:dyDescent="0.25">
      <c r="A41" s="63" t="s">
        <v>411</v>
      </c>
      <c r="B41" s="64">
        <v>1</v>
      </c>
      <c r="C41" s="64">
        <f>(B41+1)/(B47+B47)</f>
        <v>1.4705882352941176E-2</v>
      </c>
    </row>
    <row r="42" spans="1:3" x14ac:dyDescent="0.25">
      <c r="A42" s="63" t="s">
        <v>412</v>
      </c>
      <c r="B42" s="64">
        <v>1</v>
      </c>
      <c r="C42" s="64">
        <f>(B42+1)/(B47+B47)</f>
        <v>1.4705882352941176E-2</v>
      </c>
    </row>
    <row r="43" spans="1:3" x14ac:dyDescent="0.25">
      <c r="A43" s="63" t="s">
        <v>413</v>
      </c>
      <c r="B43" s="64">
        <v>2</v>
      </c>
      <c r="C43" s="64">
        <f>(B43+1)/(B47+B47)</f>
        <v>2.2058823529411766E-2</v>
      </c>
    </row>
    <row r="44" spans="1:3" x14ac:dyDescent="0.25">
      <c r="A44" s="63" t="s">
        <v>414</v>
      </c>
      <c r="B44" s="64">
        <v>1</v>
      </c>
      <c r="C44" s="64">
        <f>(B44+1)/(B47+B47)</f>
        <v>1.4705882352941176E-2</v>
      </c>
    </row>
    <row r="45" spans="1:3" x14ac:dyDescent="0.25">
      <c r="A45" s="63" t="s">
        <v>279</v>
      </c>
      <c r="B45" s="64">
        <v>2</v>
      </c>
      <c r="C45" s="64">
        <f>(B45+1)/(B47+B47)</f>
        <v>2.2058823529411766E-2</v>
      </c>
    </row>
    <row r="46" spans="1:3" x14ac:dyDescent="0.25">
      <c r="A46" s="63" t="s">
        <v>415</v>
      </c>
      <c r="B46" s="64">
        <v>1</v>
      </c>
      <c r="C46" s="64">
        <f>(B46+1)/(B47+B47)</f>
        <v>1.4705882352941176E-2</v>
      </c>
    </row>
    <row r="47" spans="1:3" ht="15.75" x14ac:dyDescent="0.25">
      <c r="A47" s="58" t="s">
        <v>338</v>
      </c>
      <c r="B47" s="59">
        <f>SUM(B13:B46)</f>
        <v>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H57"/>
  <sheetViews>
    <sheetView topLeftCell="P1" workbookViewId="0">
      <selection activeCell="V4" sqref="V4"/>
    </sheetView>
  </sheetViews>
  <sheetFormatPr defaultRowHeight="15" x14ac:dyDescent="0.25"/>
  <cols>
    <col min="2" max="2" width="11.42578125" customWidth="1"/>
    <col min="3" max="5" width="4.42578125" customWidth="1"/>
    <col min="6" max="6" width="4.5703125" customWidth="1"/>
    <col min="7" max="7" width="4.42578125" customWidth="1"/>
    <col min="8" max="8" width="4.28515625" customWidth="1"/>
    <col min="9" max="9" width="4.5703125" customWidth="1"/>
    <col min="10" max="10" width="4.85546875" customWidth="1"/>
    <col min="11" max="11" width="8.85546875" customWidth="1"/>
    <col min="12" max="12" width="11.42578125" customWidth="1"/>
    <col min="16" max="16" width="10.42578125" customWidth="1"/>
    <col min="20" max="20" width="11.85546875" customWidth="1"/>
    <col min="27" max="27" width="14.85546875" customWidth="1"/>
    <col min="28" max="28" width="11.85546875" customWidth="1"/>
    <col min="29" max="29" width="11.28515625" customWidth="1"/>
  </cols>
  <sheetData>
    <row r="2" spans="2:34" ht="21" x14ac:dyDescent="0.25">
      <c r="B2" s="118" t="s">
        <v>4</v>
      </c>
      <c r="C2" s="119" t="s">
        <v>5</v>
      </c>
      <c r="D2" s="119"/>
      <c r="E2" s="119"/>
      <c r="F2" s="119"/>
      <c r="G2" s="119"/>
      <c r="H2" s="119"/>
      <c r="I2" s="119"/>
      <c r="J2" s="122" t="s">
        <v>9</v>
      </c>
      <c r="K2" s="140" t="s">
        <v>465</v>
      </c>
      <c r="L2" s="139" t="s">
        <v>465</v>
      </c>
      <c r="M2" s="139"/>
      <c r="N2" s="139"/>
      <c r="T2" s="135" t="s">
        <v>18</v>
      </c>
      <c r="U2" s="136" t="s">
        <v>472</v>
      </c>
      <c r="V2" s="136"/>
      <c r="W2" s="136"/>
      <c r="X2" s="136"/>
      <c r="Y2" s="136"/>
      <c r="Z2" s="136" t="s">
        <v>471</v>
      </c>
      <c r="AA2" s="138" t="s">
        <v>473</v>
      </c>
      <c r="AC2" s="135" t="s">
        <v>18</v>
      </c>
      <c r="AD2" s="136" t="s">
        <v>472</v>
      </c>
      <c r="AE2" s="136"/>
      <c r="AF2" s="136"/>
      <c r="AG2" s="136"/>
      <c r="AH2" s="136"/>
    </row>
    <row r="3" spans="2:34" x14ac:dyDescent="0.25">
      <c r="B3" s="118"/>
      <c r="C3" s="29" t="s">
        <v>17</v>
      </c>
      <c r="D3" s="29" t="s">
        <v>0</v>
      </c>
      <c r="E3" s="29" t="s">
        <v>1</v>
      </c>
      <c r="F3" s="29" t="s">
        <v>12</v>
      </c>
      <c r="G3" s="29" t="s">
        <v>15</v>
      </c>
      <c r="H3" s="29" t="s">
        <v>140</v>
      </c>
      <c r="I3" s="29" t="s">
        <v>141</v>
      </c>
      <c r="J3" s="122"/>
      <c r="K3" s="140"/>
      <c r="L3" s="99" t="s">
        <v>4</v>
      </c>
      <c r="M3" s="99" t="s">
        <v>5</v>
      </c>
      <c r="N3" s="99" t="s">
        <v>9</v>
      </c>
      <c r="P3" s="101" t="s">
        <v>18</v>
      </c>
      <c r="Q3" s="101" t="s">
        <v>468</v>
      </c>
      <c r="R3" s="101" t="s">
        <v>469</v>
      </c>
      <c r="T3" s="135"/>
      <c r="U3" s="29">
        <v>1</v>
      </c>
      <c r="V3" s="29">
        <v>2</v>
      </c>
      <c r="W3" s="29">
        <v>3</v>
      </c>
      <c r="X3" s="29">
        <v>4</v>
      </c>
      <c r="Y3" s="29">
        <v>5</v>
      </c>
      <c r="Z3" s="136"/>
      <c r="AA3" s="138"/>
      <c r="AC3" s="135"/>
      <c r="AD3" s="29">
        <v>1</v>
      </c>
      <c r="AE3" s="29">
        <v>2</v>
      </c>
      <c r="AF3" s="29">
        <v>3</v>
      </c>
      <c r="AG3" s="29">
        <v>4</v>
      </c>
      <c r="AH3" s="29">
        <v>5</v>
      </c>
    </row>
    <row r="4" spans="2:34" ht="15.75" x14ac:dyDescent="0.25">
      <c r="B4" s="37" t="s">
        <v>318</v>
      </c>
      <c r="C4" s="35">
        <v>1</v>
      </c>
      <c r="D4" s="82"/>
      <c r="E4" s="82"/>
      <c r="F4" s="82"/>
      <c r="G4" s="84"/>
      <c r="H4" s="84"/>
      <c r="I4" s="84"/>
      <c r="J4" s="35">
        <f>COUNTA(C4:I4)</f>
        <v>1</v>
      </c>
      <c r="K4" s="3">
        <f>SUM(C4:I4)</f>
        <v>1</v>
      </c>
      <c r="L4" s="100" t="s">
        <v>357</v>
      </c>
      <c r="M4" s="100">
        <v>7</v>
      </c>
      <c r="N4" s="100">
        <v>3</v>
      </c>
      <c r="O4" s="100" t="s">
        <v>466</v>
      </c>
      <c r="P4" s="88" t="s">
        <v>0</v>
      </c>
      <c r="Q4" s="88">
        <v>7</v>
      </c>
      <c r="R4" s="102">
        <v>5</v>
      </c>
      <c r="T4" s="14" t="s">
        <v>0</v>
      </c>
      <c r="U4" s="16">
        <f>SQRT((Q4-Q13)*(Q4-Q13))+((R4-R13)*(R4-R13))</f>
        <v>0</v>
      </c>
      <c r="V4" s="16">
        <f>SQRT((Q4-Q14)*(Q4-Q14))+((R4-R14)*(R4-R14))</f>
        <v>25</v>
      </c>
      <c r="W4" s="104">
        <f>SQRT((Q4-Q15)*(Q4-Q15)+(R4-R15)*(R4-R15))</f>
        <v>0</v>
      </c>
      <c r="X4" s="104">
        <f>SQRT((Q4-Q16)*(Q4-Q16)+(R4-R16)*(R4-R16))</f>
        <v>7</v>
      </c>
      <c r="Y4" s="104">
        <f>SQRT((Q4-Q17)*(Q4-Q17)+(R4-R17)*(R4-R17))</f>
        <v>7</v>
      </c>
      <c r="Z4" s="16">
        <v>0</v>
      </c>
      <c r="AA4" s="95" t="s">
        <v>474</v>
      </c>
      <c r="AB4" s="25"/>
      <c r="AC4" s="14" t="s">
        <v>0</v>
      </c>
      <c r="AD4" s="16">
        <v>0</v>
      </c>
      <c r="AE4" s="16">
        <v>0</v>
      </c>
      <c r="AF4" s="16">
        <v>0</v>
      </c>
      <c r="AG4" s="16">
        <v>0</v>
      </c>
      <c r="AH4" s="16">
        <v>0</v>
      </c>
    </row>
    <row r="5" spans="2:34" ht="15.75" x14ac:dyDescent="0.25">
      <c r="B5" s="38" t="s">
        <v>416</v>
      </c>
      <c r="C5" s="12">
        <v>1</v>
      </c>
      <c r="D5" s="82"/>
      <c r="E5" s="82"/>
      <c r="F5" s="82"/>
      <c r="G5" s="84"/>
      <c r="H5" s="84"/>
      <c r="I5" s="84"/>
      <c r="J5" s="35">
        <f t="shared" ref="J5:J30" si="0">COUNTA(C5:I5)</f>
        <v>1</v>
      </c>
      <c r="K5" s="3">
        <f t="shared" ref="K5:K56" si="1">SUM(C5:I5)</f>
        <v>1</v>
      </c>
      <c r="L5" s="100" t="s">
        <v>419</v>
      </c>
      <c r="M5" s="100">
        <v>5</v>
      </c>
      <c r="N5" s="100">
        <v>5</v>
      </c>
      <c r="O5" s="100" t="s">
        <v>467</v>
      </c>
      <c r="P5" s="88" t="s">
        <v>1</v>
      </c>
      <c r="Q5" s="88">
        <v>7</v>
      </c>
      <c r="R5" s="88">
        <v>0</v>
      </c>
      <c r="T5" s="14" t="s">
        <v>1</v>
      </c>
      <c r="U5" s="104">
        <f>SQRT((Q5-Q13)*(Q5-Q13)+(R5-R13)*(R5-R13))</f>
        <v>5</v>
      </c>
      <c r="V5" s="104">
        <f>SQRT((Q5-Q14)*(Q5-Q14)+(R5-R14)*(R5-R14))</f>
        <v>0</v>
      </c>
      <c r="W5" s="104">
        <f>SQRT((Q5-Q15)*(Q5-Q15)+(R5-R15)*(R5-R15))</f>
        <v>5</v>
      </c>
      <c r="X5" s="104">
        <f>SQRT((Q5-Q16)*(Q5-Q16)+(R5-R16)*(R5-R16))</f>
        <v>8.6023252670426267</v>
      </c>
      <c r="Y5" s="104">
        <f>SQRT((Q5-Q17)*(Q5-Q17)+(R5-R17)*(R5-R17))</f>
        <v>8.6023252670426267</v>
      </c>
      <c r="Z5" s="16">
        <v>0</v>
      </c>
      <c r="AA5" s="95">
        <v>2</v>
      </c>
      <c r="AB5" s="25"/>
      <c r="AC5" s="14" t="s">
        <v>1</v>
      </c>
      <c r="AD5" s="16">
        <v>0</v>
      </c>
      <c r="AE5" s="16">
        <v>0</v>
      </c>
      <c r="AF5" s="16">
        <v>0</v>
      </c>
      <c r="AG5" s="16">
        <v>0</v>
      </c>
      <c r="AH5" s="16">
        <v>0</v>
      </c>
    </row>
    <row r="6" spans="2:34" ht="15.75" x14ac:dyDescent="0.25">
      <c r="B6" s="38" t="s">
        <v>69</v>
      </c>
      <c r="C6" s="12">
        <v>1</v>
      </c>
      <c r="D6" s="82"/>
      <c r="E6" s="82"/>
      <c r="F6" s="82"/>
      <c r="G6" s="84"/>
      <c r="H6" s="84"/>
      <c r="I6" s="84">
        <v>1</v>
      </c>
      <c r="J6" s="35">
        <f t="shared" si="0"/>
        <v>2</v>
      </c>
      <c r="K6" s="3">
        <f t="shared" si="1"/>
        <v>2</v>
      </c>
      <c r="L6" t="s">
        <v>420</v>
      </c>
      <c r="M6">
        <v>3</v>
      </c>
      <c r="N6">
        <v>3</v>
      </c>
      <c r="P6" s="88" t="s">
        <v>12</v>
      </c>
      <c r="Q6" s="88">
        <v>7</v>
      </c>
      <c r="R6" s="88">
        <v>5</v>
      </c>
      <c r="T6" s="14" t="s">
        <v>12</v>
      </c>
      <c r="U6" s="104">
        <f>SQRT((Q6-Q13)*(Q6-Q13)+(R6-R13)*(R6-R13))</f>
        <v>0</v>
      </c>
      <c r="V6" s="104">
        <f>SQRT((Q6-Q14)*(Q6-Q14)+(R6-R14)*(R6-R14))</f>
        <v>5</v>
      </c>
      <c r="W6" s="104">
        <f>SQRT((Q6-Q15)*(Q6-Q15)+(R6-R15)*(R6-R15))</f>
        <v>0</v>
      </c>
      <c r="X6" s="104">
        <f>SQRT((Q6-Q16)*(Q6-Q16)+(R6-R16)*(R6-R16))</f>
        <v>7</v>
      </c>
      <c r="Y6" s="104">
        <f>SQRT((Q6-Q17)*(Q17)+(R6-R17)*(R6-R17))</f>
        <v>0</v>
      </c>
      <c r="Z6" s="16">
        <v>0</v>
      </c>
      <c r="AA6" s="95" t="s">
        <v>474</v>
      </c>
      <c r="AB6" s="25"/>
      <c r="AC6" s="14" t="s">
        <v>12</v>
      </c>
      <c r="AD6" s="16">
        <v>0</v>
      </c>
      <c r="AE6" s="16">
        <v>0</v>
      </c>
      <c r="AF6" s="16">
        <v>0</v>
      </c>
      <c r="AG6" s="16">
        <v>0</v>
      </c>
      <c r="AH6" s="16">
        <v>0</v>
      </c>
    </row>
    <row r="7" spans="2:34" ht="15.75" x14ac:dyDescent="0.25">
      <c r="B7" s="38" t="s">
        <v>417</v>
      </c>
      <c r="C7" s="12">
        <v>1</v>
      </c>
      <c r="D7" s="82"/>
      <c r="E7" s="82"/>
      <c r="F7" s="82"/>
      <c r="G7" s="84"/>
      <c r="H7" s="84"/>
      <c r="I7" s="84"/>
      <c r="J7" s="35">
        <f t="shared" si="0"/>
        <v>1</v>
      </c>
      <c r="K7" s="3">
        <f t="shared" si="1"/>
        <v>1</v>
      </c>
      <c r="L7" t="s">
        <v>425</v>
      </c>
      <c r="M7">
        <v>3</v>
      </c>
      <c r="N7">
        <v>2</v>
      </c>
      <c r="P7" s="88" t="s">
        <v>15</v>
      </c>
      <c r="Q7" s="88">
        <v>0</v>
      </c>
      <c r="R7" s="88">
        <v>5</v>
      </c>
      <c r="T7" s="14" t="s">
        <v>15</v>
      </c>
      <c r="U7" s="104">
        <f>SQRT((Q7-Q13)*(Q7-Q13)+(R7-R13)*(R7-R13))</f>
        <v>7</v>
      </c>
      <c r="V7" s="104">
        <f>SQRT((Q7-Q14)*(Q7-Q14)+(R7-R14)*(R7-R14))</f>
        <v>8.6023252670426267</v>
      </c>
      <c r="W7" s="104">
        <f>SQRT((Q7-Q15)*(Q7-Q15)+(R7-R15)*(R7-R15))</f>
        <v>7</v>
      </c>
      <c r="X7" s="16">
        <f>SQRT((Q7-Q16)*(Q7-Q16)+(R7-R16)*(R7-R16))</f>
        <v>0</v>
      </c>
      <c r="Y7" s="104">
        <f>SQRT((Q7-Q17)*(Q7-Q17)+(R7-R17)*(R7-R17))</f>
        <v>0</v>
      </c>
      <c r="Z7" s="16">
        <v>0</v>
      </c>
      <c r="AA7" s="95" t="s">
        <v>475</v>
      </c>
      <c r="AB7" s="25"/>
      <c r="AC7" s="14" t="s">
        <v>15</v>
      </c>
      <c r="AD7" s="16">
        <v>0</v>
      </c>
      <c r="AE7" s="16">
        <v>0</v>
      </c>
      <c r="AF7" s="16">
        <v>0</v>
      </c>
      <c r="AG7" s="16">
        <v>0</v>
      </c>
      <c r="AH7" s="16">
        <v>0</v>
      </c>
    </row>
    <row r="8" spans="2:34" ht="15.75" x14ac:dyDescent="0.25">
      <c r="B8" s="38" t="s">
        <v>418</v>
      </c>
      <c r="C8" s="12">
        <v>1</v>
      </c>
      <c r="D8" s="82"/>
      <c r="E8" s="82">
        <v>2</v>
      </c>
      <c r="F8" s="82"/>
      <c r="G8" s="84"/>
      <c r="H8" s="84"/>
      <c r="I8" s="84"/>
      <c r="J8" s="35">
        <f t="shared" si="0"/>
        <v>2</v>
      </c>
      <c r="K8" s="3">
        <f t="shared" si="1"/>
        <v>3</v>
      </c>
      <c r="L8" t="s">
        <v>255</v>
      </c>
      <c r="M8">
        <v>3</v>
      </c>
      <c r="N8">
        <v>2</v>
      </c>
      <c r="P8" s="114" t="s">
        <v>17</v>
      </c>
      <c r="Q8" s="114">
        <v>0</v>
      </c>
      <c r="R8" s="114">
        <v>5</v>
      </c>
      <c r="T8" s="112" t="s">
        <v>17</v>
      </c>
      <c r="U8" s="109">
        <f>SQRT((Q8-Q13)*(Q8-Q13)+(R8-R13)*(R8-R13))</f>
        <v>7</v>
      </c>
      <c r="V8" s="109">
        <f>SQRT((Q8-Q14)*(Q8-Q14)+(R8-R14)*(R8-R14))</f>
        <v>8.6023252670426267</v>
      </c>
      <c r="W8" s="109">
        <f>SQRT((Q8-Q15)*(Q8-Q15)+(R8-R15)*(R8-R15))</f>
        <v>7</v>
      </c>
      <c r="X8" s="109">
        <f>SQRT((Q8-Q16)*(Q8-Q16)+(R8-R16)*(R8-R16))</f>
        <v>0</v>
      </c>
      <c r="Y8" s="109">
        <f>SQRT((Q8-Q17)*(Q8-Q17)+(R8-R17)*(R8-R17))</f>
        <v>0</v>
      </c>
      <c r="Z8" s="110">
        <v>0</v>
      </c>
      <c r="AA8" s="113" t="s">
        <v>475</v>
      </c>
      <c r="AB8" s="25"/>
      <c r="AC8" s="112" t="s">
        <v>17</v>
      </c>
      <c r="AD8" s="110">
        <v>0</v>
      </c>
      <c r="AE8" s="110">
        <v>0</v>
      </c>
      <c r="AF8" s="110">
        <v>0</v>
      </c>
      <c r="AG8" s="110">
        <v>0</v>
      </c>
      <c r="AH8" s="110">
        <v>0</v>
      </c>
    </row>
    <row r="9" spans="2:34" ht="15.75" x14ac:dyDescent="0.25">
      <c r="B9" s="16" t="s">
        <v>419</v>
      </c>
      <c r="C9" s="12">
        <v>1</v>
      </c>
      <c r="D9" s="82"/>
      <c r="E9" s="82"/>
      <c r="F9" s="82">
        <v>1</v>
      </c>
      <c r="G9" s="84">
        <v>1</v>
      </c>
      <c r="H9" s="84">
        <v>1</v>
      </c>
      <c r="I9" s="84">
        <v>1</v>
      </c>
      <c r="J9" s="35">
        <f t="shared" si="0"/>
        <v>5</v>
      </c>
      <c r="K9" s="3">
        <f t="shared" si="1"/>
        <v>5</v>
      </c>
      <c r="L9" t="s">
        <v>69</v>
      </c>
      <c r="M9">
        <v>2</v>
      </c>
      <c r="N9">
        <v>2</v>
      </c>
      <c r="P9" s="88" t="s">
        <v>140</v>
      </c>
      <c r="Q9" s="88">
        <v>0</v>
      </c>
      <c r="R9" s="88">
        <v>5</v>
      </c>
      <c r="T9" s="14" t="s">
        <v>140</v>
      </c>
      <c r="U9" s="104">
        <f>SQRT((Q9-Q13)*(Q9-Q13)+(R9-R13)*(R9-R13))</f>
        <v>7</v>
      </c>
      <c r="V9" s="104">
        <f>SQRT((Q9-Q14)*(Q9-Q14)+(R9-R14)*(R9-R14))</f>
        <v>8.6023252670426267</v>
      </c>
      <c r="W9" s="104">
        <f>SQRT((Q9-Q15)*(Q9-Q15)+(R9-R15)*(R9-R15))</f>
        <v>7</v>
      </c>
      <c r="X9" s="104">
        <f>SQRT((Q9-Q16)*(Q9-Q16)+(R9-R16)*(R9-R16))</f>
        <v>0</v>
      </c>
      <c r="Y9" s="104">
        <f>SQRT((Q9-Q17)*(Q9-Q17)+(R9-R17)*(R9-R17))</f>
        <v>0</v>
      </c>
      <c r="Z9" s="16">
        <v>0</v>
      </c>
      <c r="AA9" s="95" t="s">
        <v>475</v>
      </c>
      <c r="AB9" s="25"/>
      <c r="AC9" s="14" t="s">
        <v>140</v>
      </c>
      <c r="AD9" s="16">
        <v>0</v>
      </c>
      <c r="AE9" s="16">
        <v>0</v>
      </c>
      <c r="AF9" s="16">
        <v>0</v>
      </c>
      <c r="AG9" s="16">
        <v>0</v>
      </c>
      <c r="AH9" s="16">
        <v>0</v>
      </c>
    </row>
    <row r="10" spans="2:34" ht="15.75" x14ac:dyDescent="0.25">
      <c r="B10" s="16" t="s">
        <v>420</v>
      </c>
      <c r="C10" s="12">
        <v>1</v>
      </c>
      <c r="D10" s="82"/>
      <c r="E10" s="82"/>
      <c r="F10" s="82"/>
      <c r="G10" s="84"/>
      <c r="H10" s="84">
        <v>1</v>
      </c>
      <c r="I10" s="84">
        <v>1</v>
      </c>
      <c r="J10" s="35">
        <f>COUNTA(C10:I10)</f>
        <v>3</v>
      </c>
      <c r="K10" s="3">
        <f t="shared" si="1"/>
        <v>3</v>
      </c>
      <c r="L10" t="s">
        <v>418</v>
      </c>
      <c r="M10">
        <v>3</v>
      </c>
      <c r="N10">
        <v>2</v>
      </c>
      <c r="P10" s="88" t="s">
        <v>141</v>
      </c>
      <c r="Q10" s="88">
        <v>0</v>
      </c>
      <c r="R10" s="88">
        <v>5</v>
      </c>
      <c r="T10" s="14" t="s">
        <v>141</v>
      </c>
      <c r="U10" s="104">
        <f>SQRT((Q10-Q13)*(Q10-Q13)+(R10-R13)*(R10-R13))</f>
        <v>7</v>
      </c>
      <c r="V10" s="104">
        <f>SQRT((Q10-Q14)*(Q10-Q14)+(R10-R14)*(R10-R14))</f>
        <v>8.6023252670426267</v>
      </c>
      <c r="W10" s="104">
        <f>SQRT((Q10-Q15)*(Q10-Q15)+(R10-R15)*(R10-R15))</f>
        <v>7</v>
      </c>
      <c r="X10" s="104">
        <f>SQRT((Q10-Q16)*(Q10-Q16)+(R10-R16)*(R10-R16))</f>
        <v>0</v>
      </c>
      <c r="Y10" s="104">
        <f>SQRT((Q10-Q17)*(Q10-Q17)+(R10-R17)*(R10-R17))</f>
        <v>0</v>
      </c>
      <c r="Z10" s="16">
        <v>0</v>
      </c>
      <c r="AA10" s="95" t="s">
        <v>475</v>
      </c>
      <c r="AB10" s="25"/>
      <c r="AC10" s="14" t="s">
        <v>141</v>
      </c>
      <c r="AD10" s="16">
        <v>0</v>
      </c>
      <c r="AE10" s="16">
        <v>0</v>
      </c>
      <c r="AF10" s="16">
        <v>0</v>
      </c>
      <c r="AG10" s="16">
        <v>0</v>
      </c>
      <c r="AH10" s="16">
        <v>0</v>
      </c>
    </row>
    <row r="11" spans="2:34" x14ac:dyDescent="0.25">
      <c r="B11" s="16" t="s">
        <v>421</v>
      </c>
      <c r="C11" s="90"/>
      <c r="D11" s="82">
        <v>1</v>
      </c>
      <c r="E11" s="82"/>
      <c r="F11" s="82"/>
      <c r="G11" s="84"/>
      <c r="H11" s="84"/>
      <c r="I11" s="84"/>
      <c r="J11" s="35">
        <f t="shared" si="0"/>
        <v>1</v>
      </c>
      <c r="K11" s="3">
        <f t="shared" si="1"/>
        <v>1</v>
      </c>
      <c r="L11" t="s">
        <v>423</v>
      </c>
      <c r="M11">
        <v>2</v>
      </c>
      <c r="N11">
        <v>2</v>
      </c>
      <c r="AC11" s="106" t="s">
        <v>247</v>
      </c>
      <c r="AD11" s="16">
        <f>SUM(AD4:AD10)</f>
        <v>0</v>
      </c>
      <c r="AE11" s="16">
        <f t="shared" ref="AE11:AH11" si="2">SUM(AE4:AE10)</f>
        <v>0</v>
      </c>
      <c r="AF11" s="16">
        <f t="shared" si="2"/>
        <v>0</v>
      </c>
      <c r="AG11" s="16">
        <f t="shared" si="2"/>
        <v>0</v>
      </c>
      <c r="AH11" s="16">
        <f t="shared" si="2"/>
        <v>0</v>
      </c>
    </row>
    <row r="12" spans="2:34" x14ac:dyDescent="0.25">
      <c r="B12" s="16" t="s">
        <v>422</v>
      </c>
      <c r="C12" s="90">
        <v>1</v>
      </c>
      <c r="D12" s="82"/>
      <c r="E12" s="82"/>
      <c r="F12" s="82"/>
      <c r="G12" s="84"/>
      <c r="H12" s="84"/>
      <c r="I12" s="84"/>
      <c r="J12" s="35">
        <f t="shared" si="0"/>
        <v>1</v>
      </c>
      <c r="K12" s="3">
        <f t="shared" si="1"/>
        <v>1</v>
      </c>
      <c r="L12" t="s">
        <v>431</v>
      </c>
      <c r="M12">
        <v>2</v>
      </c>
      <c r="N12">
        <v>2</v>
      </c>
      <c r="P12" s="103" t="s">
        <v>470</v>
      </c>
      <c r="Q12" s="103" t="s">
        <v>468</v>
      </c>
      <c r="R12" s="103" t="s">
        <v>469</v>
      </c>
      <c r="T12" s="133" t="s">
        <v>476</v>
      </c>
      <c r="U12" s="133"/>
      <c r="V12" s="133"/>
      <c r="W12" s="105"/>
      <c r="X12" s="133" t="s">
        <v>481</v>
      </c>
      <c r="Y12" s="133"/>
      <c r="Z12" s="133"/>
    </row>
    <row r="13" spans="2:34" ht="15" customHeight="1" x14ac:dyDescent="0.25">
      <c r="B13" s="16" t="s">
        <v>423</v>
      </c>
      <c r="C13" s="90"/>
      <c r="D13" s="82">
        <v>1</v>
      </c>
      <c r="E13" s="82">
        <v>1</v>
      </c>
      <c r="F13" s="82"/>
      <c r="G13" s="84"/>
      <c r="H13" s="84"/>
      <c r="I13" s="84"/>
      <c r="J13" s="35">
        <f t="shared" si="0"/>
        <v>2</v>
      </c>
      <c r="K13" s="3">
        <f t="shared" si="1"/>
        <v>2</v>
      </c>
      <c r="L13" t="s">
        <v>432</v>
      </c>
      <c r="M13">
        <v>2</v>
      </c>
      <c r="N13">
        <v>2</v>
      </c>
      <c r="P13" s="88">
        <v>1</v>
      </c>
      <c r="Q13" s="88">
        <v>7</v>
      </c>
      <c r="R13" s="102">
        <v>5</v>
      </c>
      <c r="T13" s="22" t="s">
        <v>18</v>
      </c>
      <c r="U13" s="107" t="s">
        <v>468</v>
      </c>
      <c r="V13" s="107" t="s">
        <v>469</v>
      </c>
      <c r="X13" s="22" t="s">
        <v>18</v>
      </c>
      <c r="Y13" s="107" t="s">
        <v>468</v>
      </c>
      <c r="Z13" s="107" t="s">
        <v>469</v>
      </c>
      <c r="AC13" s="137" t="s">
        <v>485</v>
      </c>
      <c r="AD13" s="137"/>
      <c r="AE13" s="137"/>
      <c r="AF13" s="137"/>
      <c r="AG13" s="137"/>
      <c r="AH13" s="137"/>
    </row>
    <row r="14" spans="2:34" x14ac:dyDescent="0.25">
      <c r="B14" s="16" t="s">
        <v>424</v>
      </c>
      <c r="C14" s="90">
        <v>1</v>
      </c>
      <c r="D14" s="82"/>
      <c r="E14" s="82"/>
      <c r="F14" s="82"/>
      <c r="G14" s="84"/>
      <c r="H14" s="84"/>
      <c r="I14" s="84"/>
      <c r="J14" s="35">
        <f t="shared" si="0"/>
        <v>1</v>
      </c>
      <c r="K14" s="3">
        <f t="shared" si="1"/>
        <v>1</v>
      </c>
      <c r="L14">
        <v>2012</v>
      </c>
      <c r="M14">
        <v>2</v>
      </c>
      <c r="N14">
        <v>2</v>
      </c>
      <c r="P14" s="88">
        <v>2</v>
      </c>
      <c r="Q14" s="88">
        <v>7</v>
      </c>
      <c r="R14" s="88">
        <v>0</v>
      </c>
      <c r="T14" s="106" t="s">
        <v>0</v>
      </c>
      <c r="U14" s="106">
        <v>7</v>
      </c>
      <c r="V14" s="106">
        <v>5</v>
      </c>
      <c r="X14" s="106" t="s">
        <v>1</v>
      </c>
      <c r="Y14" s="106">
        <v>7</v>
      </c>
      <c r="Z14" s="106">
        <v>0</v>
      </c>
    </row>
    <row r="15" spans="2:34" x14ac:dyDescent="0.25">
      <c r="B15" s="16" t="s">
        <v>425</v>
      </c>
      <c r="C15" s="90"/>
      <c r="D15" s="82"/>
      <c r="E15" s="82"/>
      <c r="F15" s="82">
        <v>2</v>
      </c>
      <c r="G15" s="84"/>
      <c r="H15" s="84"/>
      <c r="I15" s="84">
        <v>1</v>
      </c>
      <c r="J15" s="35">
        <f t="shared" si="0"/>
        <v>2</v>
      </c>
      <c r="K15" s="3">
        <f t="shared" si="1"/>
        <v>3</v>
      </c>
      <c r="L15">
        <v>2009</v>
      </c>
      <c r="M15">
        <v>2</v>
      </c>
      <c r="N15">
        <v>2</v>
      </c>
      <c r="P15" s="88">
        <v>3</v>
      </c>
      <c r="Q15" s="88">
        <v>7</v>
      </c>
      <c r="R15" s="88">
        <v>5</v>
      </c>
      <c r="T15" s="106" t="s">
        <v>12</v>
      </c>
      <c r="U15" s="106">
        <v>7</v>
      </c>
      <c r="V15" s="106">
        <v>5</v>
      </c>
      <c r="X15" s="22" t="s">
        <v>477</v>
      </c>
      <c r="Y15" s="107" t="s">
        <v>478</v>
      </c>
      <c r="Z15" s="107" t="s">
        <v>479</v>
      </c>
    </row>
    <row r="16" spans="2:34" x14ac:dyDescent="0.25">
      <c r="B16" s="16" t="s">
        <v>255</v>
      </c>
      <c r="C16" s="90">
        <v>1</v>
      </c>
      <c r="D16" s="82"/>
      <c r="E16" s="82"/>
      <c r="F16" s="82"/>
      <c r="G16" s="84"/>
      <c r="H16" s="84"/>
      <c r="I16" s="84">
        <v>2</v>
      </c>
      <c r="J16" s="35">
        <f t="shared" si="0"/>
        <v>2</v>
      </c>
      <c r="K16" s="3">
        <f t="shared" si="1"/>
        <v>3</v>
      </c>
      <c r="L16" t="s">
        <v>441</v>
      </c>
      <c r="M16">
        <v>2</v>
      </c>
      <c r="N16">
        <v>2</v>
      </c>
      <c r="P16" s="88">
        <v>4</v>
      </c>
      <c r="Q16" s="88">
        <v>0</v>
      </c>
      <c r="R16" s="88">
        <v>5</v>
      </c>
      <c r="T16" s="22" t="s">
        <v>477</v>
      </c>
      <c r="U16" s="107" t="s">
        <v>478</v>
      </c>
      <c r="V16" s="107" t="s">
        <v>479</v>
      </c>
      <c r="X16" s="14">
        <v>1</v>
      </c>
      <c r="Y16" s="14">
        <f>SUM(Y14:Y15)</f>
        <v>7</v>
      </c>
      <c r="Z16" s="14">
        <f>SUM(Z14:Z15)</f>
        <v>0</v>
      </c>
    </row>
    <row r="17" spans="2:26" x14ac:dyDescent="0.25">
      <c r="B17" s="16" t="s">
        <v>426</v>
      </c>
      <c r="C17" s="90">
        <v>1</v>
      </c>
      <c r="D17" s="82"/>
      <c r="E17" s="82"/>
      <c r="F17" s="82"/>
      <c r="G17" s="84"/>
      <c r="H17" s="84"/>
      <c r="I17" s="84"/>
      <c r="J17" s="35">
        <f t="shared" si="0"/>
        <v>1</v>
      </c>
      <c r="K17" s="3">
        <f t="shared" si="1"/>
        <v>1</v>
      </c>
      <c r="P17" s="88">
        <v>5</v>
      </c>
      <c r="Q17" s="88">
        <v>0</v>
      </c>
      <c r="R17" s="88">
        <v>5</v>
      </c>
      <c r="T17" s="14">
        <v>2</v>
      </c>
      <c r="U17" s="14">
        <f>SUM(U14:U15)</f>
        <v>14</v>
      </c>
      <c r="V17" s="14">
        <f>SUM(V14:V15)</f>
        <v>10</v>
      </c>
      <c r="X17" s="22" t="s">
        <v>480</v>
      </c>
      <c r="Y17" s="108">
        <f>AVERAGE(Y16/X16)</f>
        <v>7</v>
      </c>
      <c r="Z17" s="108">
        <f>AVERAGE(Z16/X16)</f>
        <v>0</v>
      </c>
    </row>
    <row r="18" spans="2:26" x14ac:dyDescent="0.25">
      <c r="B18" s="16" t="s">
        <v>427</v>
      </c>
      <c r="C18" s="90">
        <v>1</v>
      </c>
      <c r="D18" s="82"/>
      <c r="E18" s="82"/>
      <c r="F18" s="82"/>
      <c r="G18" s="84"/>
      <c r="H18" s="84"/>
      <c r="I18" s="84"/>
      <c r="J18" s="35">
        <f t="shared" si="0"/>
        <v>1</v>
      </c>
      <c r="K18" s="3">
        <f t="shared" si="1"/>
        <v>1</v>
      </c>
      <c r="T18" s="22" t="s">
        <v>480</v>
      </c>
      <c r="U18" s="108">
        <f>AVERAGE(U17/T17)</f>
        <v>7</v>
      </c>
      <c r="V18" s="108">
        <f>AVERAGE(V17/T17)</f>
        <v>5</v>
      </c>
    </row>
    <row r="19" spans="2:26" x14ac:dyDescent="0.25">
      <c r="B19" s="19" t="s">
        <v>357</v>
      </c>
      <c r="C19" s="35"/>
      <c r="D19" s="35">
        <v>1</v>
      </c>
      <c r="E19" s="35">
        <v>3</v>
      </c>
      <c r="F19" s="35">
        <v>3</v>
      </c>
      <c r="G19" s="35"/>
      <c r="H19" s="35"/>
      <c r="I19" s="35"/>
      <c r="J19" s="35">
        <f t="shared" si="0"/>
        <v>3</v>
      </c>
      <c r="K19" s="3">
        <f t="shared" si="1"/>
        <v>7</v>
      </c>
    </row>
    <row r="20" spans="2:26" x14ac:dyDescent="0.25">
      <c r="B20" s="16" t="s">
        <v>117</v>
      </c>
      <c r="C20" s="90"/>
      <c r="D20" s="82">
        <v>1</v>
      </c>
      <c r="E20" s="82"/>
      <c r="F20" s="82"/>
      <c r="G20" s="84"/>
      <c r="H20" s="84"/>
      <c r="I20" s="84"/>
      <c r="J20" s="35">
        <f t="shared" si="0"/>
        <v>1</v>
      </c>
      <c r="K20" s="3">
        <f t="shared" si="1"/>
        <v>1</v>
      </c>
      <c r="T20" s="133" t="s">
        <v>482</v>
      </c>
      <c r="U20" s="133"/>
      <c r="V20" s="133"/>
      <c r="X20" s="133" t="s">
        <v>483</v>
      </c>
      <c r="Y20" s="133"/>
      <c r="Z20" s="133"/>
    </row>
    <row r="21" spans="2:26" x14ac:dyDescent="0.25">
      <c r="B21" s="16" t="s">
        <v>428</v>
      </c>
      <c r="C21" s="90"/>
      <c r="D21" s="82">
        <v>1</v>
      </c>
      <c r="E21" s="82"/>
      <c r="F21" s="82"/>
      <c r="G21" s="84"/>
      <c r="H21" s="84"/>
      <c r="I21" s="84"/>
      <c r="J21" s="35">
        <f t="shared" si="0"/>
        <v>1</v>
      </c>
      <c r="K21" s="3">
        <f t="shared" si="1"/>
        <v>1</v>
      </c>
      <c r="T21" s="22" t="s">
        <v>18</v>
      </c>
      <c r="U21" s="107" t="s">
        <v>468</v>
      </c>
      <c r="V21" s="107" t="s">
        <v>469</v>
      </c>
      <c r="X21" s="22" t="s">
        <v>18</v>
      </c>
      <c r="Y21" s="107" t="s">
        <v>468</v>
      </c>
      <c r="Z21" s="107" t="s">
        <v>469</v>
      </c>
    </row>
    <row r="22" spans="2:26" x14ac:dyDescent="0.25">
      <c r="B22" s="16" t="s">
        <v>429</v>
      </c>
      <c r="C22" s="90"/>
      <c r="D22" s="82">
        <v>1</v>
      </c>
      <c r="E22" s="82"/>
      <c r="F22" s="82"/>
      <c r="G22" s="84"/>
      <c r="H22" s="84"/>
      <c r="I22" s="84"/>
      <c r="J22" s="35">
        <f t="shared" si="0"/>
        <v>1</v>
      </c>
      <c r="K22" s="3">
        <f t="shared" si="1"/>
        <v>1</v>
      </c>
      <c r="T22" s="106" t="s">
        <v>0</v>
      </c>
      <c r="U22" s="106">
        <v>7</v>
      </c>
      <c r="V22" s="106">
        <v>5</v>
      </c>
      <c r="X22" s="106" t="s">
        <v>15</v>
      </c>
      <c r="Y22" s="106">
        <v>0</v>
      </c>
      <c r="Z22" s="106">
        <v>5</v>
      </c>
    </row>
    <row r="23" spans="2:26" x14ac:dyDescent="0.25">
      <c r="B23" s="16" t="s">
        <v>430</v>
      </c>
      <c r="C23" s="90"/>
      <c r="D23" s="82">
        <v>1</v>
      </c>
      <c r="E23" s="82"/>
      <c r="F23" s="82"/>
      <c r="G23" s="84"/>
      <c r="H23" s="84"/>
      <c r="I23" s="84"/>
      <c r="J23" s="35">
        <f t="shared" si="0"/>
        <v>1</v>
      </c>
      <c r="K23" s="3">
        <f t="shared" si="1"/>
        <v>1</v>
      </c>
      <c r="T23" s="106" t="s">
        <v>12</v>
      </c>
      <c r="U23" s="106">
        <v>7</v>
      </c>
      <c r="V23" s="106">
        <v>5</v>
      </c>
      <c r="X23" s="106" t="s">
        <v>17</v>
      </c>
      <c r="Y23" s="106">
        <v>0</v>
      </c>
      <c r="Z23" s="106">
        <v>5</v>
      </c>
    </row>
    <row r="24" spans="2:26" x14ac:dyDescent="0.25">
      <c r="B24" s="16" t="s">
        <v>199</v>
      </c>
      <c r="C24" s="90"/>
      <c r="D24" s="82">
        <v>1</v>
      </c>
      <c r="E24" s="82"/>
      <c r="F24" s="82"/>
      <c r="G24" s="84"/>
      <c r="H24" s="84"/>
      <c r="I24" s="84"/>
      <c r="J24" s="35">
        <f t="shared" si="0"/>
        <v>1</v>
      </c>
      <c r="K24" s="3">
        <f t="shared" si="1"/>
        <v>1</v>
      </c>
      <c r="T24" s="22" t="s">
        <v>477</v>
      </c>
      <c r="U24" s="107" t="s">
        <v>478</v>
      </c>
      <c r="V24" s="107" t="s">
        <v>479</v>
      </c>
      <c r="X24" s="106" t="s">
        <v>140</v>
      </c>
      <c r="Y24" s="106">
        <v>0</v>
      </c>
      <c r="Z24" s="106">
        <v>5</v>
      </c>
    </row>
    <row r="25" spans="2:26" x14ac:dyDescent="0.25">
      <c r="B25" s="16" t="s">
        <v>431</v>
      </c>
      <c r="C25" s="90"/>
      <c r="D25" s="82">
        <v>1</v>
      </c>
      <c r="E25" s="82"/>
      <c r="F25" s="82">
        <v>1</v>
      </c>
      <c r="G25" s="84"/>
      <c r="H25" s="84"/>
      <c r="I25" s="84"/>
      <c r="J25" s="35">
        <f t="shared" si="0"/>
        <v>2</v>
      </c>
      <c r="K25" s="3">
        <f t="shared" si="1"/>
        <v>2</v>
      </c>
      <c r="T25" s="14">
        <v>2</v>
      </c>
      <c r="U25" s="14">
        <f>SUM(U22:U23)</f>
        <v>14</v>
      </c>
      <c r="V25" s="14">
        <f>SUM(V22:V23)</f>
        <v>10</v>
      </c>
      <c r="X25" s="106" t="s">
        <v>141</v>
      </c>
      <c r="Y25" s="106">
        <v>0</v>
      </c>
      <c r="Z25" s="106">
        <v>5</v>
      </c>
    </row>
    <row r="26" spans="2:26" x14ac:dyDescent="0.25">
      <c r="B26" s="16">
        <v>2014</v>
      </c>
      <c r="C26" s="90"/>
      <c r="D26" s="82">
        <v>1</v>
      </c>
      <c r="E26" s="82"/>
      <c r="F26" s="82"/>
      <c r="G26" s="84"/>
      <c r="H26" s="84"/>
      <c r="I26" s="84"/>
      <c r="J26" s="35">
        <f t="shared" si="0"/>
        <v>1</v>
      </c>
      <c r="K26" s="3">
        <f t="shared" si="1"/>
        <v>1</v>
      </c>
      <c r="T26" s="22" t="s">
        <v>480</v>
      </c>
      <c r="U26" s="108">
        <f>AVERAGE(U25/T25)</f>
        <v>7</v>
      </c>
      <c r="V26" s="108">
        <f>AVERAGE(V25/T25)</f>
        <v>5</v>
      </c>
      <c r="X26" s="22" t="s">
        <v>477</v>
      </c>
      <c r="Y26" s="107" t="s">
        <v>478</v>
      </c>
      <c r="Z26" s="107" t="s">
        <v>479</v>
      </c>
    </row>
    <row r="27" spans="2:26" x14ac:dyDescent="0.25">
      <c r="B27" s="16" t="s">
        <v>432</v>
      </c>
      <c r="C27" s="90"/>
      <c r="D27" s="82">
        <v>1</v>
      </c>
      <c r="E27" s="82"/>
      <c r="F27" s="82"/>
      <c r="G27" s="84"/>
      <c r="H27" s="84">
        <v>1</v>
      </c>
      <c r="I27" s="84"/>
      <c r="J27" s="35">
        <f t="shared" si="0"/>
        <v>2</v>
      </c>
      <c r="K27" s="3">
        <f t="shared" si="1"/>
        <v>2</v>
      </c>
      <c r="X27" s="14">
        <v>4</v>
      </c>
      <c r="Y27" s="14">
        <f>SUM(Y22:Y25)</f>
        <v>0</v>
      </c>
      <c r="Z27" s="14">
        <f>SUM(Z22:Z25)</f>
        <v>20</v>
      </c>
    </row>
    <row r="28" spans="2:26" x14ac:dyDescent="0.25">
      <c r="B28" s="16">
        <v>2012</v>
      </c>
      <c r="C28" s="90"/>
      <c r="D28" s="82">
        <v>1</v>
      </c>
      <c r="E28" s="82"/>
      <c r="F28" s="82">
        <v>1</v>
      </c>
      <c r="G28" s="84"/>
      <c r="H28" s="84"/>
      <c r="I28" s="84"/>
      <c r="J28" s="35">
        <f t="shared" si="0"/>
        <v>2</v>
      </c>
      <c r="K28" s="3">
        <f t="shared" si="1"/>
        <v>2</v>
      </c>
      <c r="T28" s="134" t="s">
        <v>484</v>
      </c>
      <c r="U28" s="134"/>
      <c r="V28" s="134"/>
      <c r="X28" s="22" t="s">
        <v>480</v>
      </c>
      <c r="Y28" s="108">
        <f>AVERAGE(Y27/X27)</f>
        <v>0</v>
      </c>
      <c r="Z28" s="108">
        <f>AVERAGE(Z27/X27)</f>
        <v>5</v>
      </c>
    </row>
    <row r="29" spans="2:26" x14ac:dyDescent="0.25">
      <c r="B29" s="16">
        <v>2013</v>
      </c>
      <c r="C29" s="90"/>
      <c r="D29" s="82">
        <v>1</v>
      </c>
      <c r="E29" s="82"/>
      <c r="F29" s="82"/>
      <c r="G29" s="84"/>
      <c r="H29" s="84"/>
      <c r="I29" s="84"/>
      <c r="J29" s="35">
        <f t="shared" si="0"/>
        <v>1</v>
      </c>
      <c r="K29" s="3">
        <f t="shared" si="1"/>
        <v>1</v>
      </c>
      <c r="T29" s="112" t="s">
        <v>18</v>
      </c>
      <c r="U29" s="110" t="s">
        <v>468</v>
      </c>
      <c r="V29" s="110" t="s">
        <v>469</v>
      </c>
    </row>
    <row r="30" spans="2:26" x14ac:dyDescent="0.25">
      <c r="B30" s="19">
        <v>2009</v>
      </c>
      <c r="C30" s="35"/>
      <c r="D30" s="35"/>
      <c r="E30" s="35">
        <v>1</v>
      </c>
      <c r="F30" s="35">
        <v>1</v>
      </c>
      <c r="G30" s="35"/>
      <c r="H30" s="35"/>
      <c r="I30" s="35"/>
      <c r="J30" s="35">
        <f t="shared" si="0"/>
        <v>2</v>
      </c>
      <c r="K30" s="3">
        <f t="shared" si="1"/>
        <v>2</v>
      </c>
      <c r="T30" s="112" t="s">
        <v>15</v>
      </c>
      <c r="U30" s="112">
        <v>0</v>
      </c>
      <c r="V30" s="112">
        <v>5</v>
      </c>
      <c r="X30" t="s">
        <v>483</v>
      </c>
      <c r="Y30">
        <f>SQRT((Q7-Y28)*(Q7-Y28)+(R7-Z28)*(R7-Z28))</f>
        <v>0</v>
      </c>
    </row>
    <row r="31" spans="2:26" x14ac:dyDescent="0.25">
      <c r="B31" s="16" t="s">
        <v>318</v>
      </c>
      <c r="C31" s="90"/>
      <c r="D31" s="82"/>
      <c r="E31" s="82">
        <v>1</v>
      </c>
      <c r="F31" s="82"/>
      <c r="G31" s="84"/>
      <c r="H31" s="84"/>
      <c r="I31" s="84"/>
      <c r="J31" s="35">
        <f t="shared" ref="J31:J56" si="3">COUNTA(C31:I31)</f>
        <v>1</v>
      </c>
      <c r="K31" s="3">
        <f t="shared" si="1"/>
        <v>1</v>
      </c>
      <c r="T31" s="112" t="s">
        <v>17</v>
      </c>
      <c r="U31" s="112">
        <v>0</v>
      </c>
      <c r="V31" s="112">
        <v>5</v>
      </c>
      <c r="X31" t="s">
        <v>484</v>
      </c>
      <c r="Y31">
        <v>0</v>
      </c>
    </row>
    <row r="32" spans="2:26" x14ac:dyDescent="0.25">
      <c r="B32" s="16" t="s">
        <v>433</v>
      </c>
      <c r="C32" s="90"/>
      <c r="D32" s="82"/>
      <c r="E32" s="82">
        <v>1</v>
      </c>
      <c r="F32" s="82"/>
      <c r="G32" s="84"/>
      <c r="H32" s="84"/>
      <c r="I32" s="84"/>
      <c r="J32" s="35">
        <f t="shared" si="3"/>
        <v>1</v>
      </c>
      <c r="K32" s="3">
        <f t="shared" si="1"/>
        <v>1</v>
      </c>
      <c r="T32" s="112" t="s">
        <v>140</v>
      </c>
      <c r="U32" s="112">
        <v>0</v>
      </c>
      <c r="V32" s="112">
        <v>5</v>
      </c>
    </row>
    <row r="33" spans="2:22" x14ac:dyDescent="0.25">
      <c r="B33" s="16" t="s">
        <v>434</v>
      </c>
      <c r="C33" s="90"/>
      <c r="D33" s="82"/>
      <c r="E33" s="82">
        <v>1</v>
      </c>
      <c r="F33" s="82"/>
      <c r="G33" s="84"/>
      <c r="H33" s="84"/>
      <c r="I33" s="84"/>
      <c r="J33" s="35">
        <f t="shared" si="3"/>
        <v>1</v>
      </c>
      <c r="K33" s="3">
        <f t="shared" si="1"/>
        <v>1</v>
      </c>
      <c r="T33" s="112" t="s">
        <v>141</v>
      </c>
      <c r="U33" s="112">
        <v>0</v>
      </c>
      <c r="V33" s="112">
        <v>5</v>
      </c>
    </row>
    <row r="34" spans="2:22" x14ac:dyDescent="0.25">
      <c r="B34" s="16" t="s">
        <v>435</v>
      </c>
      <c r="C34" s="90"/>
      <c r="D34" s="82"/>
      <c r="E34" s="82">
        <v>1</v>
      </c>
      <c r="F34" s="82"/>
      <c r="G34" s="84"/>
      <c r="H34" s="84"/>
      <c r="I34" s="84"/>
      <c r="J34" s="35">
        <f t="shared" si="3"/>
        <v>1</v>
      </c>
      <c r="K34" s="3">
        <f t="shared" si="1"/>
        <v>1</v>
      </c>
      <c r="T34" s="112" t="s">
        <v>477</v>
      </c>
      <c r="U34" s="110" t="s">
        <v>478</v>
      </c>
      <c r="V34" s="110" t="s">
        <v>479</v>
      </c>
    </row>
    <row r="35" spans="2:22" x14ac:dyDescent="0.25">
      <c r="B35" s="16" t="s">
        <v>93</v>
      </c>
      <c r="C35" s="90"/>
      <c r="D35" s="82"/>
      <c r="E35" s="82">
        <v>1</v>
      </c>
      <c r="F35" s="82"/>
      <c r="G35" s="84"/>
      <c r="H35" s="84"/>
      <c r="I35" s="84"/>
      <c r="J35" s="35">
        <f t="shared" si="3"/>
        <v>1</v>
      </c>
      <c r="K35" s="3">
        <f t="shared" si="1"/>
        <v>1</v>
      </c>
      <c r="T35" s="112">
        <v>4</v>
      </c>
      <c r="U35" s="112">
        <f>SUM(U30:U33)</f>
        <v>0</v>
      </c>
      <c r="V35" s="112">
        <f>SUM(V30:V33)</f>
        <v>20</v>
      </c>
    </row>
    <row r="36" spans="2:22" x14ac:dyDescent="0.25">
      <c r="B36" s="19" t="s">
        <v>358</v>
      </c>
      <c r="C36" s="35"/>
      <c r="D36" s="35"/>
      <c r="E36" s="35"/>
      <c r="F36" s="35">
        <v>1</v>
      </c>
      <c r="G36" s="35"/>
      <c r="H36" s="35"/>
      <c r="I36" s="35"/>
      <c r="J36" s="35">
        <f t="shared" si="3"/>
        <v>1</v>
      </c>
      <c r="K36" s="3">
        <f t="shared" si="1"/>
        <v>1</v>
      </c>
      <c r="T36" s="112" t="s">
        <v>480</v>
      </c>
      <c r="U36" s="112">
        <f>AVERAGE(U35/T35)</f>
        <v>0</v>
      </c>
      <c r="V36" s="112">
        <f>AVERAGE(V35/T35)</f>
        <v>5</v>
      </c>
    </row>
    <row r="37" spans="2:22" x14ac:dyDescent="0.25">
      <c r="B37" s="16" t="s">
        <v>436</v>
      </c>
      <c r="C37" s="90"/>
      <c r="D37" s="82"/>
      <c r="E37" s="82"/>
      <c r="F37" s="82">
        <v>1</v>
      </c>
      <c r="G37" s="84"/>
      <c r="H37" s="84"/>
      <c r="I37" s="84"/>
      <c r="J37" s="35">
        <f t="shared" si="3"/>
        <v>1</v>
      </c>
      <c r="K37" s="3">
        <f t="shared" si="1"/>
        <v>1</v>
      </c>
    </row>
    <row r="38" spans="2:22" x14ac:dyDescent="0.25">
      <c r="B38" s="16" t="s">
        <v>437</v>
      </c>
      <c r="C38" s="90"/>
      <c r="D38" s="82"/>
      <c r="E38" s="82"/>
      <c r="F38" s="82">
        <v>1</v>
      </c>
      <c r="G38" s="84"/>
      <c r="H38" s="84"/>
      <c r="I38" s="84"/>
      <c r="J38" s="35">
        <f t="shared" si="3"/>
        <v>1</v>
      </c>
      <c r="K38" s="3">
        <f t="shared" si="1"/>
        <v>1</v>
      </c>
      <c r="T38" t="s">
        <v>486</v>
      </c>
    </row>
    <row r="39" spans="2:22" x14ac:dyDescent="0.25">
      <c r="B39" s="16" t="s">
        <v>367</v>
      </c>
      <c r="C39" s="90"/>
      <c r="D39" s="82"/>
      <c r="E39" s="82"/>
      <c r="F39" s="82">
        <v>1</v>
      </c>
      <c r="G39" s="84"/>
      <c r="H39" s="84"/>
      <c r="I39" s="84"/>
      <c r="J39" s="35">
        <f t="shared" si="3"/>
        <v>1</v>
      </c>
      <c r="K39" s="3">
        <f t="shared" si="1"/>
        <v>1</v>
      </c>
      <c r="T39" t="s">
        <v>487</v>
      </c>
    </row>
    <row r="40" spans="2:22" x14ac:dyDescent="0.25">
      <c r="B40" s="16" t="s">
        <v>289</v>
      </c>
      <c r="C40" s="90"/>
      <c r="D40" s="82"/>
      <c r="E40" s="82"/>
      <c r="F40" s="82">
        <v>1</v>
      </c>
      <c r="G40" s="84"/>
      <c r="H40" s="84"/>
      <c r="I40" s="84"/>
      <c r="J40" s="35">
        <f t="shared" si="3"/>
        <v>1</v>
      </c>
      <c r="K40" s="3">
        <f t="shared" si="1"/>
        <v>1</v>
      </c>
      <c r="T40" t="s">
        <v>488</v>
      </c>
    </row>
    <row r="41" spans="2:22" ht="30" customHeight="1" x14ac:dyDescent="0.25">
      <c r="B41" s="16" t="s">
        <v>438</v>
      </c>
      <c r="C41" s="90"/>
      <c r="D41" s="82"/>
      <c r="E41" s="82"/>
      <c r="F41" s="82">
        <v>1</v>
      </c>
      <c r="G41" s="84"/>
      <c r="H41" s="84"/>
      <c r="I41" s="84"/>
      <c r="J41" s="35">
        <f t="shared" si="3"/>
        <v>1</v>
      </c>
      <c r="K41" s="3">
        <f t="shared" si="1"/>
        <v>1</v>
      </c>
      <c r="T41" s="111" t="s">
        <v>489</v>
      </c>
    </row>
    <row r="42" spans="2:22" ht="30" x14ac:dyDescent="0.25">
      <c r="B42" s="19" t="s">
        <v>439</v>
      </c>
      <c r="C42" s="35"/>
      <c r="D42" s="35"/>
      <c r="E42" s="35"/>
      <c r="F42" s="35"/>
      <c r="G42" s="35">
        <v>1</v>
      </c>
      <c r="H42" s="35"/>
      <c r="I42" s="35"/>
      <c r="J42" s="35">
        <f t="shared" si="3"/>
        <v>1</v>
      </c>
      <c r="K42" s="3">
        <f t="shared" si="1"/>
        <v>1</v>
      </c>
      <c r="T42" s="111" t="s">
        <v>490</v>
      </c>
    </row>
    <row r="43" spans="2:22" x14ac:dyDescent="0.25">
      <c r="B43" s="16" t="s">
        <v>440</v>
      </c>
      <c r="C43" s="90"/>
      <c r="D43" s="82"/>
      <c r="E43" s="82"/>
      <c r="F43" s="82"/>
      <c r="G43" s="84">
        <v>1</v>
      </c>
      <c r="H43" s="84"/>
      <c r="I43" s="84"/>
      <c r="J43" s="35">
        <f t="shared" si="3"/>
        <v>1</v>
      </c>
      <c r="K43" s="3">
        <f t="shared" si="1"/>
        <v>1</v>
      </c>
    </row>
    <row r="44" spans="2:22" x14ac:dyDescent="0.25">
      <c r="B44" s="16" t="s">
        <v>441</v>
      </c>
      <c r="C44" s="90"/>
      <c r="D44" s="82"/>
      <c r="E44" s="82"/>
      <c r="F44" s="82"/>
      <c r="G44" s="84">
        <v>1</v>
      </c>
      <c r="H44" s="84">
        <v>1</v>
      </c>
      <c r="I44" s="84"/>
      <c r="J44" s="35">
        <f t="shared" si="3"/>
        <v>2</v>
      </c>
      <c r="K44" s="3">
        <f t="shared" si="1"/>
        <v>2</v>
      </c>
    </row>
    <row r="45" spans="2:22" x14ac:dyDescent="0.25">
      <c r="B45" s="16" t="s">
        <v>442</v>
      </c>
      <c r="C45" s="90"/>
      <c r="D45" s="82"/>
      <c r="E45" s="82"/>
      <c r="F45" s="82"/>
      <c r="G45" s="84">
        <v>1</v>
      </c>
      <c r="H45" s="84"/>
      <c r="I45" s="84"/>
      <c r="J45" s="35">
        <f t="shared" si="3"/>
        <v>1</v>
      </c>
      <c r="K45" s="3">
        <f t="shared" si="1"/>
        <v>1</v>
      </c>
    </row>
    <row r="46" spans="2:22" x14ac:dyDescent="0.25">
      <c r="B46" s="16" t="s">
        <v>443</v>
      </c>
      <c r="C46" s="90"/>
      <c r="D46" s="82"/>
      <c r="E46" s="82"/>
      <c r="F46" s="82"/>
      <c r="G46" s="84">
        <v>1</v>
      </c>
      <c r="H46" s="84"/>
      <c r="I46" s="84"/>
      <c r="J46" s="35">
        <f t="shared" si="3"/>
        <v>1</v>
      </c>
      <c r="K46" s="3">
        <f t="shared" si="1"/>
        <v>1</v>
      </c>
    </row>
    <row r="47" spans="2:22" x14ac:dyDescent="0.25">
      <c r="B47" s="16" t="s">
        <v>160</v>
      </c>
      <c r="C47" s="90"/>
      <c r="D47" s="82"/>
      <c r="E47" s="82"/>
      <c r="F47" s="82"/>
      <c r="G47" s="84">
        <v>1</v>
      </c>
      <c r="H47" s="84"/>
      <c r="I47" s="84"/>
      <c r="J47" s="35">
        <f t="shared" si="3"/>
        <v>1</v>
      </c>
      <c r="K47" s="3">
        <f t="shared" si="1"/>
        <v>1</v>
      </c>
    </row>
    <row r="48" spans="2:22" x14ac:dyDescent="0.25">
      <c r="B48" s="19" t="s">
        <v>444</v>
      </c>
      <c r="C48" s="35"/>
      <c r="D48" s="35"/>
      <c r="E48" s="35"/>
      <c r="F48" s="35"/>
      <c r="G48" s="35"/>
      <c r="H48" s="35">
        <v>1</v>
      </c>
      <c r="I48" s="35"/>
      <c r="J48" s="35">
        <f t="shared" si="3"/>
        <v>1</v>
      </c>
      <c r="K48" s="3">
        <f t="shared" si="1"/>
        <v>1</v>
      </c>
    </row>
    <row r="49" spans="2:11" x14ac:dyDescent="0.25">
      <c r="B49" s="16">
        <v>2010</v>
      </c>
      <c r="C49" s="90"/>
      <c r="D49" s="82"/>
      <c r="E49" s="82"/>
      <c r="F49" s="82"/>
      <c r="G49" s="84"/>
      <c r="H49" s="84">
        <v>1</v>
      </c>
      <c r="I49" s="84"/>
      <c r="J49" s="35">
        <f t="shared" si="3"/>
        <v>1</v>
      </c>
      <c r="K49" s="3">
        <f t="shared" si="1"/>
        <v>1</v>
      </c>
    </row>
    <row r="50" spans="2:11" x14ac:dyDescent="0.25">
      <c r="B50" s="16" t="s">
        <v>445</v>
      </c>
      <c r="C50" s="90"/>
      <c r="D50" s="82"/>
      <c r="E50" s="82"/>
      <c r="F50" s="82"/>
      <c r="G50" s="84"/>
      <c r="H50" s="84">
        <v>1</v>
      </c>
      <c r="I50" s="84"/>
      <c r="J50" s="35">
        <f t="shared" si="3"/>
        <v>1</v>
      </c>
      <c r="K50" s="3">
        <f t="shared" si="1"/>
        <v>1</v>
      </c>
    </row>
    <row r="51" spans="2:11" x14ac:dyDescent="0.25">
      <c r="B51" s="16" t="s">
        <v>446</v>
      </c>
      <c r="C51" s="90"/>
      <c r="D51" s="82"/>
      <c r="E51" s="82"/>
      <c r="F51" s="82"/>
      <c r="G51" s="84"/>
      <c r="H51" s="84">
        <v>1</v>
      </c>
      <c r="I51" s="84"/>
      <c r="J51" s="35">
        <f t="shared" si="3"/>
        <v>1</v>
      </c>
      <c r="K51" s="3">
        <f t="shared" si="1"/>
        <v>1</v>
      </c>
    </row>
    <row r="52" spans="2:11" x14ac:dyDescent="0.25">
      <c r="B52" s="32" t="s">
        <v>447</v>
      </c>
      <c r="C52" s="16"/>
      <c r="D52" s="83"/>
      <c r="E52" s="83"/>
      <c r="F52" s="83"/>
      <c r="G52" s="85"/>
      <c r="H52" s="84">
        <v>1</v>
      </c>
      <c r="I52" s="85"/>
      <c r="J52" s="35">
        <f t="shared" si="3"/>
        <v>1</v>
      </c>
      <c r="K52" s="3">
        <f t="shared" si="1"/>
        <v>1</v>
      </c>
    </row>
    <row r="53" spans="2:11" x14ac:dyDescent="0.25">
      <c r="B53" s="19" t="s">
        <v>448</v>
      </c>
      <c r="C53" s="35"/>
      <c r="D53" s="35"/>
      <c r="E53" s="35"/>
      <c r="F53" s="35"/>
      <c r="G53" s="35"/>
      <c r="H53" s="35"/>
      <c r="I53" s="35">
        <v>1</v>
      </c>
      <c r="J53" s="35">
        <f t="shared" si="3"/>
        <v>1</v>
      </c>
      <c r="K53" s="3">
        <f t="shared" si="1"/>
        <v>1</v>
      </c>
    </row>
    <row r="54" spans="2:11" x14ac:dyDescent="0.25">
      <c r="B54" s="16" t="s">
        <v>449</v>
      </c>
      <c r="C54" s="90"/>
      <c r="D54" s="82"/>
      <c r="E54" s="82"/>
      <c r="F54" s="82"/>
      <c r="G54" s="84"/>
      <c r="H54" s="84"/>
      <c r="I54" s="84">
        <v>1</v>
      </c>
      <c r="J54" s="35">
        <f t="shared" si="3"/>
        <v>1</v>
      </c>
      <c r="K54" s="3">
        <f t="shared" si="1"/>
        <v>1</v>
      </c>
    </row>
    <row r="55" spans="2:11" x14ac:dyDescent="0.25">
      <c r="B55" s="16" t="s">
        <v>180</v>
      </c>
      <c r="C55" s="90"/>
      <c r="D55" s="82"/>
      <c r="E55" s="82"/>
      <c r="F55" s="82"/>
      <c r="G55" s="84"/>
      <c r="H55" s="84"/>
      <c r="I55" s="84">
        <v>1</v>
      </c>
      <c r="J55" s="35">
        <f t="shared" si="3"/>
        <v>1</v>
      </c>
      <c r="K55" s="3">
        <f t="shared" si="1"/>
        <v>1</v>
      </c>
    </row>
    <row r="56" spans="2:11" x14ac:dyDescent="0.25">
      <c r="B56" s="16" t="s">
        <v>450</v>
      </c>
      <c r="C56" s="90"/>
      <c r="D56" s="82"/>
      <c r="E56" s="82"/>
      <c r="F56" s="82"/>
      <c r="G56" s="84"/>
      <c r="H56" s="84"/>
      <c r="I56" s="84">
        <v>1</v>
      </c>
      <c r="J56" s="35">
        <f t="shared" si="3"/>
        <v>1</v>
      </c>
      <c r="K56" s="3">
        <f t="shared" si="1"/>
        <v>1</v>
      </c>
    </row>
    <row r="57" spans="2:11" x14ac:dyDescent="0.25">
      <c r="B57" s="46" t="s">
        <v>247</v>
      </c>
      <c r="C57" s="47">
        <f t="shared" ref="C57:I57" si="4">SUM(C4:C56)</f>
        <v>12</v>
      </c>
      <c r="D57" s="82">
        <f t="shared" si="4"/>
        <v>13</v>
      </c>
      <c r="E57" s="82">
        <f t="shared" si="4"/>
        <v>12</v>
      </c>
      <c r="F57" s="82">
        <f t="shared" si="4"/>
        <v>15</v>
      </c>
      <c r="G57" s="84">
        <f t="shared" si="4"/>
        <v>7</v>
      </c>
      <c r="H57" s="84">
        <f t="shared" si="4"/>
        <v>9</v>
      </c>
      <c r="I57" s="84">
        <f t="shared" si="4"/>
        <v>10</v>
      </c>
      <c r="J57" s="47">
        <f>SUM(C57:H57)</f>
        <v>68</v>
      </c>
      <c r="K57" s="3"/>
    </row>
  </sheetData>
  <mergeCells count="17">
    <mergeCell ref="B2:B3"/>
    <mergeCell ref="C2:I2"/>
    <mergeCell ref="J2:J3"/>
    <mergeCell ref="L2:N2"/>
    <mergeCell ref="K2:K3"/>
    <mergeCell ref="T20:V20"/>
    <mergeCell ref="X20:Z20"/>
    <mergeCell ref="T28:V28"/>
    <mergeCell ref="AC2:AC3"/>
    <mergeCell ref="AD2:AH2"/>
    <mergeCell ref="AC13:AH13"/>
    <mergeCell ref="Z2:Z3"/>
    <mergeCell ref="U2:Y2"/>
    <mergeCell ref="AA2:AA3"/>
    <mergeCell ref="T12:V12"/>
    <mergeCell ref="X12:Z12"/>
    <mergeCell ref="T2:T3"/>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parkir</vt:lpstr>
      <vt:lpstr>kpk</vt:lpstr>
      <vt:lpstr>Hitung NB</vt:lpstr>
      <vt:lpstr>dpr</vt:lpstr>
      <vt:lpstr>Cluster KNN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Fadilah</dc:creator>
  <cp:lastModifiedBy>Fadilah</cp:lastModifiedBy>
  <dcterms:created xsi:type="dcterms:W3CDTF">2016-06-01T12:17:40Z</dcterms:created>
  <dcterms:modified xsi:type="dcterms:W3CDTF">2016-08-07T15:17:53Z</dcterms:modified>
</cp:coreProperties>
</file>