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C9C5403F-DF1B-4507-AAF2-6FB3535E0C2A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Jan_25" sheetId="1" r:id="rId1"/>
    <sheet name="Feb_25" sheetId="2" r:id="rId2"/>
    <sheet name="Mar_25" sheetId="3" r:id="rId3"/>
    <sheet name="Apr_25" sheetId="4" r:id="rId4"/>
    <sheet name="May_25" sheetId="6" r:id="rId5"/>
    <sheet name="Jun_25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7" l="1"/>
  <c r="F25" i="7"/>
  <c r="J35" i="7"/>
  <c r="F31" i="7"/>
  <c r="F29" i="7"/>
  <c r="F28" i="7"/>
  <c r="F27" i="7"/>
  <c r="F26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J11" i="7" s="1"/>
  <c r="F10" i="7"/>
  <c r="F9" i="7"/>
  <c r="F8" i="7"/>
  <c r="F7" i="7"/>
  <c r="F6" i="7"/>
  <c r="F5" i="7"/>
  <c r="F4" i="7"/>
  <c r="F3" i="7"/>
  <c r="F2" i="7"/>
  <c r="F99" i="6"/>
  <c r="F107" i="6"/>
  <c r="F106" i="6"/>
  <c r="F102" i="6"/>
  <c r="F98" i="6"/>
  <c r="F97" i="6"/>
  <c r="F96" i="6"/>
  <c r="F90" i="6"/>
  <c r="F91" i="6"/>
  <c r="F89" i="6"/>
  <c r="F87" i="6"/>
  <c r="F84" i="6"/>
  <c r="I106" i="6" s="1"/>
  <c r="F62" i="6"/>
  <c r="F63" i="6"/>
  <c r="F66" i="6"/>
  <c r="F67" i="6"/>
  <c r="F68" i="6"/>
  <c r="F70" i="6"/>
  <c r="F71" i="6"/>
  <c r="F72" i="6"/>
  <c r="F74" i="6"/>
  <c r="F77" i="6"/>
  <c r="F78" i="6"/>
  <c r="F79" i="6"/>
  <c r="F61" i="6"/>
  <c r="I72" i="6" s="1"/>
  <c r="F29" i="6"/>
  <c r="F30" i="6"/>
  <c r="F31" i="6"/>
  <c r="F32" i="6"/>
  <c r="F36" i="6"/>
  <c r="J41" i="6" s="1"/>
  <c r="F38" i="6"/>
  <c r="F39" i="6"/>
  <c r="F40" i="6"/>
  <c r="F41" i="6"/>
  <c r="F42" i="6"/>
  <c r="F46" i="6"/>
  <c r="F47" i="6"/>
  <c r="F52" i="6"/>
  <c r="F55" i="6"/>
  <c r="F28" i="6"/>
  <c r="K41" i="6" s="1"/>
  <c r="F21" i="6"/>
  <c r="F18" i="6"/>
  <c r="F14" i="6"/>
  <c r="F15" i="6"/>
  <c r="F13" i="6"/>
  <c r="F12" i="6"/>
  <c r="F10" i="6"/>
  <c r="F9" i="6"/>
  <c r="F27" i="4"/>
  <c r="F29" i="4" s="1"/>
  <c r="F25" i="4"/>
  <c r="C25" i="4"/>
  <c r="F21" i="4"/>
  <c r="F17" i="4"/>
  <c r="K20" i="4"/>
  <c r="J27" i="3"/>
  <c r="F4" i="6"/>
  <c r="F3" i="6"/>
  <c r="I41" i="6" s="1"/>
  <c r="F7" i="4"/>
  <c r="J26" i="3"/>
  <c r="J18" i="4"/>
  <c r="I18" i="4"/>
  <c r="C24" i="3"/>
  <c r="F22" i="3"/>
  <c r="F21" i="3"/>
  <c r="K41" i="1"/>
  <c r="C49" i="1"/>
  <c r="C39" i="2"/>
  <c r="F18" i="3"/>
  <c r="F17" i="3"/>
  <c r="F16" i="3"/>
  <c r="F15" i="3"/>
  <c r="F11" i="3"/>
  <c r="F10" i="3"/>
  <c r="F9" i="3"/>
  <c r="F7" i="3"/>
  <c r="F22" i="2"/>
  <c r="F24" i="2"/>
  <c r="F25" i="2"/>
  <c r="F27" i="2"/>
  <c r="F32" i="2"/>
  <c r="F33" i="2"/>
  <c r="F38" i="1"/>
  <c r="F39" i="1"/>
  <c r="F41" i="1"/>
  <c r="F42" i="1"/>
  <c r="F36" i="1"/>
  <c r="J72" i="6" l="1"/>
  <c r="F49" i="1"/>
  <c r="K40" i="1"/>
  <c r="K41" i="2"/>
  <c r="F39" i="2"/>
  <c r="F41" i="2"/>
  <c r="F43" i="2" s="1"/>
  <c r="F24" i="3"/>
  <c r="F26" i="3"/>
  <c r="F28" i="3" s="1"/>
  <c r="F50" i="1"/>
  <c r="F52" i="1" s="1"/>
  <c r="J112" i="6"/>
</calcChain>
</file>

<file path=xl/sharedStrings.xml><?xml version="1.0" encoding="utf-8"?>
<sst xmlns="http://schemas.openxmlformats.org/spreadsheetml/2006/main" count="715" uniqueCount="361">
  <si>
    <t>Date</t>
  </si>
  <si>
    <t>Place</t>
  </si>
  <si>
    <t>Price</t>
  </si>
  <si>
    <t>Memo</t>
  </si>
  <si>
    <t>Count</t>
  </si>
  <si>
    <t>Receive</t>
  </si>
  <si>
    <t>Who</t>
  </si>
  <si>
    <t>1월 2일</t>
  </si>
  <si>
    <t>A&amp;W</t>
  </si>
  <si>
    <t>?</t>
  </si>
  <si>
    <t>1월 3일</t>
  </si>
  <si>
    <t>Lucky Mobile</t>
  </si>
  <si>
    <t>Fubo TV</t>
  </si>
  <si>
    <t>1월 6일</t>
  </si>
  <si>
    <t>ET to 승빈</t>
  </si>
  <si>
    <t>12월 31일(?)</t>
  </si>
  <si>
    <t>공차</t>
  </si>
  <si>
    <t>1월 7일</t>
  </si>
  <si>
    <t>팀호튼</t>
  </si>
  <si>
    <t>ET to 예찬</t>
  </si>
  <si>
    <t>축구 팀 비</t>
  </si>
  <si>
    <t>1월 8일</t>
  </si>
  <si>
    <t>학교 식당(피자 추정)</t>
  </si>
  <si>
    <t>Chuck's Roadhouse</t>
  </si>
  <si>
    <t>서원이 대신 내준 돈</t>
  </si>
  <si>
    <t>서원</t>
  </si>
  <si>
    <t>1월 9일</t>
  </si>
  <si>
    <t>Jugo Juice</t>
  </si>
  <si>
    <t>1월 10일</t>
  </si>
  <si>
    <t>T&amp;T</t>
  </si>
  <si>
    <t>SHELL</t>
  </si>
  <si>
    <t>주유</t>
  </si>
  <si>
    <t>1월 13일</t>
  </si>
  <si>
    <t>Qing Shu Hot</t>
  </si>
  <si>
    <t>마라탕</t>
  </si>
  <si>
    <t>1월 14일</t>
  </si>
  <si>
    <t>1월 16일</t>
  </si>
  <si>
    <t>1월 17일</t>
  </si>
  <si>
    <t>1월 YT P + ChatGPT 구독료(서원이 포함)</t>
  </si>
  <si>
    <t>1월 20일</t>
  </si>
  <si>
    <t>ET to 아준</t>
  </si>
  <si>
    <t>ET to 지우</t>
  </si>
  <si>
    <t>1월 21일</t>
  </si>
  <si>
    <t>사진</t>
  </si>
  <si>
    <t>UW Brubakers</t>
  </si>
  <si>
    <t>PizzaPizza One Slice</t>
  </si>
  <si>
    <t>BBQ</t>
  </si>
  <si>
    <t>예찬이 생선</t>
  </si>
  <si>
    <t>승빈이 코스트코</t>
  </si>
  <si>
    <t>장 봐준 돈 62.38불 주고 받음</t>
  </si>
  <si>
    <t>1월 22일</t>
  </si>
  <si>
    <t>Just Cozy</t>
  </si>
  <si>
    <t>카페</t>
  </si>
  <si>
    <t>1월 24일</t>
  </si>
  <si>
    <t>GO Bus</t>
  </si>
  <si>
    <t>채연</t>
  </si>
  <si>
    <t>V</t>
  </si>
  <si>
    <t>Train</t>
  </si>
  <si>
    <t>명동 칼국수</t>
  </si>
  <si>
    <t>Butter Baker</t>
  </si>
  <si>
    <t>신전 떡볶이</t>
  </si>
  <si>
    <t>Uncle Tetsu 쿠키</t>
  </si>
  <si>
    <t>1월 27일</t>
  </si>
  <si>
    <t>볼링</t>
  </si>
  <si>
    <t>1월 28일</t>
  </si>
  <si>
    <t>1월 29일</t>
  </si>
  <si>
    <t>1월 31일</t>
  </si>
  <si>
    <t>Total Spent</t>
  </si>
  <si>
    <t>Aggregate</t>
  </si>
  <si>
    <t>2월 3일</t>
  </si>
  <si>
    <t>2월 YT P + ChatGPT 구독료</t>
  </si>
  <si>
    <t>휴대폰 요금</t>
  </si>
  <si>
    <t>1월</t>
  </si>
  <si>
    <t>McDonald'</t>
  </si>
  <si>
    <t>신와</t>
  </si>
  <si>
    <t>2월 4일</t>
  </si>
  <si>
    <t>Nuri Village</t>
  </si>
  <si>
    <t>The Alley</t>
  </si>
  <si>
    <t>2월 5일</t>
  </si>
  <si>
    <t>Pho Anh Vu</t>
  </si>
  <si>
    <t>2월 6일</t>
  </si>
  <si>
    <t>2월 10일</t>
  </si>
  <si>
    <t>Onnuri</t>
  </si>
  <si>
    <t>Coco 버블티</t>
  </si>
  <si>
    <t>2월 12일</t>
  </si>
  <si>
    <t>2월 14일</t>
  </si>
  <si>
    <t>플라자 마트</t>
  </si>
  <si>
    <t>빼빼로, 젤리</t>
  </si>
  <si>
    <t>Katsuya</t>
  </si>
  <si>
    <t>노래방</t>
  </si>
  <si>
    <t>피자마루</t>
  </si>
  <si>
    <t>2월 18일</t>
  </si>
  <si>
    <t>Blue Mountain</t>
  </si>
  <si>
    <t>스키 렌탈</t>
  </si>
  <si>
    <t>Ricks Pro Shop</t>
  </si>
  <si>
    <t>2월 20일</t>
  </si>
  <si>
    <t>Willams</t>
  </si>
  <si>
    <t>2월 21일</t>
  </si>
  <si>
    <t>Whoopsie Daisy</t>
  </si>
  <si>
    <t>2월 24일</t>
  </si>
  <si>
    <t>ET to 원준이형</t>
  </si>
  <si>
    <t>수련회</t>
  </si>
  <si>
    <t>2월 25일</t>
  </si>
  <si>
    <t>2월</t>
  </si>
  <si>
    <t>승빈이 생선</t>
  </si>
  <si>
    <t>3월 3일</t>
  </si>
  <si>
    <t>ET from 원준이형</t>
  </si>
  <si>
    <t>수련회 이틀차 환불</t>
  </si>
  <si>
    <t>플라자 편의점</t>
  </si>
  <si>
    <t>젤리</t>
  </si>
  <si>
    <t>빼빼로</t>
  </si>
  <si>
    <t>The Owl</t>
  </si>
  <si>
    <t>3월 5일</t>
  </si>
  <si>
    <t>Baskin Robins</t>
  </si>
  <si>
    <t>3월 7일</t>
  </si>
  <si>
    <t>ET to 채여</t>
  </si>
  <si>
    <t>폰 케이스</t>
  </si>
  <si>
    <t>3월 8일</t>
  </si>
  <si>
    <t>Manon Bakery</t>
  </si>
  <si>
    <t>3월 9일</t>
  </si>
  <si>
    <t>Ajisen Ramen</t>
  </si>
  <si>
    <t>Now Tea</t>
  </si>
  <si>
    <t>3월 10일</t>
  </si>
  <si>
    <t>3월 11일</t>
  </si>
  <si>
    <t>The works</t>
  </si>
  <si>
    <t>3월 12일</t>
  </si>
  <si>
    <t>3월 15일</t>
  </si>
  <si>
    <t>노래방 물</t>
  </si>
  <si>
    <t>Laduree</t>
  </si>
  <si>
    <t>3월 16일</t>
  </si>
  <si>
    <t>McDonalds</t>
  </si>
  <si>
    <t>3월 21일</t>
  </si>
  <si>
    <t>3월 22일</t>
  </si>
  <si>
    <t>찰떡 아이스크림</t>
  </si>
  <si>
    <t>3월 26일</t>
  </si>
  <si>
    <t>3월 27일</t>
  </si>
  <si>
    <t>The Bingsu</t>
  </si>
  <si>
    <t>4월 3일</t>
  </si>
  <si>
    <t>아준이 생일때 먹었던 치킨과 피자</t>
  </si>
  <si>
    <t>4월 YT P + ChatGPT 구독료</t>
  </si>
  <si>
    <t>AKCSE 회식 부대찌개 + 공기밥</t>
  </si>
  <si>
    <t>3월 휴대폰 요금</t>
  </si>
  <si>
    <t>브라운 돈까스</t>
  </si>
  <si>
    <t>4월 4일</t>
  </si>
  <si>
    <t>On Route 버거킹</t>
  </si>
  <si>
    <t>구자랏 여행 휴게소 햄버거</t>
  </si>
  <si>
    <t>4월 6일</t>
  </si>
  <si>
    <t>승빈이꺼까지 사줌</t>
  </si>
  <si>
    <t>4월 7일</t>
  </si>
  <si>
    <t>명가</t>
  </si>
  <si>
    <t>채연이꺼까지 사줌</t>
  </si>
  <si>
    <t>ET to 준영</t>
  </si>
  <si>
    <t>4월 8일</t>
  </si>
  <si>
    <t>나우티</t>
  </si>
  <si>
    <t>4월 9일</t>
  </si>
  <si>
    <t>버거킹</t>
  </si>
  <si>
    <t>4월 13일</t>
  </si>
  <si>
    <t>4월 14일</t>
  </si>
  <si>
    <t>4월 15일</t>
  </si>
  <si>
    <t>브돈</t>
  </si>
  <si>
    <t>채연, 승빈</t>
  </si>
  <si>
    <t>승빈</t>
  </si>
  <si>
    <t>지우</t>
  </si>
  <si>
    <t>Waterloo Central Super</t>
  </si>
  <si>
    <t>4월 20일</t>
  </si>
  <si>
    <t>채연, 수연 누나, 룸메 언니 버블티</t>
  </si>
  <si>
    <t>4월 21일</t>
  </si>
  <si>
    <t>달동네</t>
  </si>
  <si>
    <t>4월 22일</t>
  </si>
  <si>
    <t>서원이 주차비</t>
  </si>
  <si>
    <t>4월 23일</t>
  </si>
  <si>
    <t>Melt N Dip Adelaide</t>
  </si>
  <si>
    <t>사용 은행</t>
  </si>
  <si>
    <t>성수 커스텀필름</t>
  </si>
  <si>
    <t>2인 촬영권</t>
  </si>
  <si>
    <t>신한</t>
  </si>
  <si>
    <t>액자패키지</t>
  </si>
  <si>
    <t>5월 2일</t>
  </si>
  <si>
    <t>용돈</t>
  </si>
  <si>
    <t>버스표</t>
  </si>
  <si>
    <t>5월 3일</t>
  </si>
  <si>
    <t>제오헤어</t>
  </si>
  <si>
    <t>디퓨저</t>
  </si>
  <si>
    <t>크라이치즈 버거</t>
  </si>
  <si>
    <t>커플티</t>
  </si>
  <si>
    <t>편지지</t>
  </si>
  <si>
    <t>구슬 아이스크림</t>
  </si>
  <si>
    <t>하루필름</t>
  </si>
  <si>
    <t>인형뽑기</t>
  </si>
  <si>
    <t>5월 4일</t>
  </si>
  <si>
    <t>꽃</t>
  </si>
  <si>
    <t>주택청약 해지</t>
  </si>
  <si>
    <t>한정선 찹쌀떡</t>
  </si>
  <si>
    <t>편의점 딸기우유</t>
  </si>
  <si>
    <t>편의점 밥</t>
  </si>
  <si>
    <t>채연이가 보내준거 빼야됨</t>
  </si>
  <si>
    <t>엽떡</t>
  </si>
  <si>
    <t>5월 5일</t>
  </si>
  <si>
    <t>축구 후 음료수</t>
  </si>
  <si>
    <t>케이크값</t>
  </si>
  <si>
    <t>채연이가 보낸 송금</t>
  </si>
  <si>
    <t>5월 3일, 4일 정산</t>
  </si>
  <si>
    <t>카카오페이</t>
  </si>
  <si>
    <t>편의점 밥 값</t>
  </si>
  <si>
    <t>5월 7일</t>
  </si>
  <si>
    <t>GS25</t>
  </si>
  <si>
    <t>채연이 간식</t>
  </si>
  <si>
    <t>지하철 편의점</t>
  </si>
  <si>
    <t>코인 노래방</t>
  </si>
  <si>
    <t>매우매오</t>
  </si>
  <si>
    <t>에브리세컨</t>
  </si>
  <si>
    <t>네컷 사진</t>
  </si>
  <si>
    <t>설빙</t>
  </si>
  <si>
    <t>룸카페</t>
  </si>
  <si>
    <t>파이브 가이즈</t>
  </si>
  <si>
    <t>피씨방</t>
  </si>
  <si>
    <t>5월 8일</t>
  </si>
  <si>
    <t>리요리요</t>
  </si>
  <si>
    <t>민재랑 남자애들 기다리면서 분좋카</t>
  </si>
  <si>
    <t>민재</t>
  </si>
  <si>
    <t>5월 9일</t>
  </si>
  <si>
    <t>제윤이한테 송금</t>
  </si>
  <si>
    <t>남자애들이랑 사당</t>
  </si>
  <si>
    <t>5월 10일</t>
  </si>
  <si>
    <t>하쿠</t>
  </si>
  <si>
    <t>네컷</t>
  </si>
  <si>
    <t>포토 오브제 네컷</t>
  </si>
  <si>
    <t>채연 1차 정산</t>
  </si>
  <si>
    <t>채연 2차 정산</t>
  </si>
  <si>
    <t>골디스</t>
  </si>
  <si>
    <t>카페(두바이 초콜릿 도넛)</t>
  </si>
  <si>
    <t>츄플러스</t>
  </si>
  <si>
    <t>올리브영</t>
  </si>
  <si>
    <t>진정크림</t>
  </si>
  <si>
    <t>다이소</t>
  </si>
  <si>
    <t>원플레이</t>
  </si>
  <si>
    <t>보드게임 카페</t>
  </si>
  <si>
    <t>롯데리아</t>
  </si>
  <si>
    <t>5월 11일</t>
  </si>
  <si>
    <t>민재랑 축구한날</t>
  </si>
  <si>
    <t>바삭 돈카츠</t>
  </si>
  <si>
    <t>5월 12일</t>
  </si>
  <si>
    <t>림 스튜디오</t>
  </si>
  <si>
    <t>보컬 학원</t>
  </si>
  <si>
    <t>마이구미</t>
  </si>
  <si>
    <t>청년다방</t>
  </si>
  <si>
    <t>여드름 패치</t>
  </si>
  <si>
    <t>달고나</t>
  </si>
  <si>
    <t>5월 13일</t>
  </si>
  <si>
    <t>채연이 송금</t>
  </si>
  <si>
    <t>정산 완료</t>
  </si>
  <si>
    <t>5월 14일</t>
  </si>
  <si>
    <t>제윤이랑 축구한 날</t>
  </si>
  <si>
    <t>60계 치킨 서울</t>
  </si>
  <si>
    <t>제윤</t>
  </si>
  <si>
    <t>5월 15일</t>
  </si>
  <si>
    <t>제윤이 정산 완료</t>
  </si>
  <si>
    <t>5월 16일</t>
  </si>
  <si>
    <t>은혜개발</t>
  </si>
  <si>
    <t>롯데리아 아이스티</t>
  </si>
  <si>
    <t>레드버튼</t>
  </si>
  <si>
    <t>5월 17일</t>
  </si>
  <si>
    <t>호수품은 감자탕</t>
  </si>
  <si>
    <t>라라코인 노래방</t>
  </si>
  <si>
    <t>역전우동</t>
  </si>
  <si>
    <t>5월 20일</t>
  </si>
  <si>
    <t>해피치즈스마일</t>
  </si>
  <si>
    <t>플로드마</t>
  </si>
  <si>
    <t>채연  3차 정산</t>
  </si>
  <si>
    <t>제윤 정산</t>
  </si>
  <si>
    <t>비무브</t>
  </si>
  <si>
    <t>픽닷 연남점</t>
  </si>
  <si>
    <t>베리블리스</t>
  </si>
  <si>
    <t>5월 21일</t>
  </si>
  <si>
    <t>박준 뷰티랩</t>
  </si>
  <si>
    <t>스타벅스</t>
  </si>
  <si>
    <t>금별맥주</t>
  </si>
  <si>
    <t>판코</t>
  </si>
  <si>
    <t>채연, 제윤</t>
  </si>
  <si>
    <t>보스쭈꾸미</t>
  </si>
  <si>
    <t>5월 23일</t>
  </si>
  <si>
    <t>채연이 정산 완료</t>
  </si>
  <si>
    <t>5월 24일</t>
  </si>
  <si>
    <t>민재한테 송금</t>
  </si>
  <si>
    <t>민재, 지윤, 연재 술집</t>
  </si>
  <si>
    <t>5월 25일</t>
  </si>
  <si>
    <t>라라코인노래방</t>
  </si>
  <si>
    <t>규카츠정</t>
  </si>
  <si>
    <t>타코하라</t>
  </si>
  <si>
    <t>5월 26일</t>
  </si>
  <si>
    <t>샤브로21</t>
  </si>
  <si>
    <t>Hollys  커피</t>
  </si>
  <si>
    <t>간식 + 버블티</t>
  </si>
  <si>
    <t>5월 28일</t>
  </si>
  <si>
    <t>네이버페이</t>
  </si>
  <si>
    <t>김진짜 책 구매</t>
  </si>
  <si>
    <t>5월 29일</t>
  </si>
  <si>
    <t>한국도로교통공사</t>
  </si>
  <si>
    <t>면허증 재발급</t>
  </si>
  <si>
    <t>5월 30일</t>
  </si>
  <si>
    <t>모닝글로리</t>
  </si>
  <si>
    <t>지우개</t>
  </si>
  <si>
    <t>장인닭갈비</t>
  </si>
  <si>
    <t>비알코리아</t>
  </si>
  <si>
    <t>아이스티</t>
  </si>
  <si>
    <t>얼음컵</t>
  </si>
  <si>
    <t>5월 31일</t>
  </si>
  <si>
    <t>삼성전자</t>
  </si>
  <si>
    <t>태블릿 펜</t>
  </si>
  <si>
    <t>블레스드 플라워</t>
  </si>
  <si>
    <t>채연이 꽃</t>
  </si>
  <si>
    <t>보승회관</t>
  </si>
  <si>
    <t>국밥</t>
  </si>
  <si>
    <t>짱 오락실</t>
  </si>
  <si>
    <t>채연 4차 정산</t>
  </si>
  <si>
    <t>탕탕 아이스크림</t>
  </si>
  <si>
    <t>CU 한강</t>
  </si>
  <si>
    <t>물</t>
  </si>
  <si>
    <t>무드로그</t>
  </si>
  <si>
    <t>사진관 예약</t>
  </si>
  <si>
    <t>Total</t>
  </si>
  <si>
    <t>6월 1일</t>
  </si>
  <si>
    <t>청담이상</t>
  </si>
  <si>
    <t>마틴이랑 술집</t>
  </si>
  <si>
    <t>연어의하루</t>
  </si>
  <si>
    <t>카카오택시</t>
  </si>
  <si>
    <t>마틴 택시비</t>
  </si>
  <si>
    <t>6월 2일</t>
  </si>
  <si>
    <t>아토베이크샵</t>
  </si>
  <si>
    <t>두바이 초콜렛</t>
  </si>
  <si>
    <t>hello</t>
  </si>
  <si>
    <t>북수원 온천</t>
  </si>
  <si>
    <t>북수원 온천 찜질방 비</t>
  </si>
  <si>
    <t>북수원 온천 허브</t>
  </si>
  <si>
    <t>북수원 온천 식당</t>
  </si>
  <si>
    <t>북수원 온천 매점</t>
  </si>
  <si>
    <t>6월 3일</t>
  </si>
  <si>
    <t>토스PG 마이플</t>
  </si>
  <si>
    <t>6월 4일</t>
  </si>
  <si>
    <t>캐칭덕 이수</t>
  </si>
  <si>
    <t>체크우리</t>
  </si>
  <si>
    <t>6월 5일</t>
  </si>
  <si>
    <t>신한 교통카드</t>
  </si>
  <si>
    <t>채연 정산 완료</t>
  </si>
  <si>
    <t>흠뻑쇼 티켓팅</t>
  </si>
  <si>
    <t>6월 6일</t>
  </si>
  <si>
    <t>니뽕내뽕 강남역점</t>
  </si>
  <si>
    <t>올리브영 쿠폰으로 정산 완료</t>
  </si>
  <si>
    <t>(주)에브리세컨드 강남역점</t>
  </si>
  <si>
    <t>주식회사 보드게임카페레드</t>
  </si>
  <si>
    <t>채연, 서영 언니</t>
  </si>
  <si>
    <t>6월 9일</t>
  </si>
  <si>
    <t>오티티프라이빗</t>
  </si>
  <si>
    <t>987솥뚜껑삼겹살</t>
  </si>
  <si>
    <t>라라코인노래연습장</t>
  </si>
  <si>
    <t>티머니 개인택시</t>
  </si>
  <si>
    <t>6월 10일</t>
  </si>
  <si>
    <t>대치탑 영어학원</t>
  </si>
  <si>
    <t>월급</t>
  </si>
  <si>
    <t>6월 11일</t>
  </si>
  <si>
    <t>최가돈까스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</si>
</sst>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₩-412]#,##0"/>
  </numFmts>
  <fonts count="3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/>
    <xf numFmtId="0" fontId="0" fillId="0" borderId="1" xfId="0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2"/>
  <sheetViews>
    <sheetView workbookViewId="0">
      <selection activeCell="D4" sqref="D4"/>
    </sheetView>
  </sheetViews>
  <sheetFormatPr defaultRowHeight="15"/>
  <cols>
    <col min="1" max="1" width="8.85546875" bestFit="1" customWidth="1"/>
    <col min="2" max="2" width="20.140625" bestFit="1" customWidth="1"/>
    <col min="3" max="3" width="5.85546875" bestFit="1" customWidth="1"/>
    <col min="4" max="4" width="36.5703125" bestFit="1" customWidth="1"/>
    <col min="5" max="5" width="6.140625" bestFit="1" customWidth="1"/>
    <col min="6" max="6" width="7.5703125" bestFit="1" customWidth="1"/>
    <col min="7" max="7" width="5.140625" bestFit="1" customWidth="1"/>
    <col min="9" max="9" width="13.42578125" bestFit="1" customWidth="1"/>
    <col min="10" max="10" width="6" bestFit="1" customWidth="1"/>
    <col min="11" max="11" width="12" bestFit="1" customWidth="1"/>
    <col min="12" max="12" width="6" bestFit="1" customWidth="1"/>
    <col min="13" max="13" width="5.140625" bestFit="1" customWidth="1"/>
    <col min="15" max="15" width="12" bestFit="1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>
        <v>41.85</v>
      </c>
      <c r="D3" t="s">
        <v>9</v>
      </c>
    </row>
    <row r="4" spans="1:7">
      <c r="A4" t="s">
        <v>10</v>
      </c>
      <c r="B4" t="s">
        <v>11</v>
      </c>
      <c r="C4">
        <v>33.9</v>
      </c>
    </row>
    <row r="5" spans="1:7">
      <c r="B5" t="s">
        <v>12</v>
      </c>
      <c r="C5">
        <v>6</v>
      </c>
    </row>
    <row r="6" spans="1:7">
      <c r="A6" t="s">
        <v>13</v>
      </c>
      <c r="B6" t="s">
        <v>14</v>
      </c>
      <c r="C6">
        <v>43.5</v>
      </c>
      <c r="D6" t="s">
        <v>15</v>
      </c>
    </row>
    <row r="7" spans="1:7">
      <c r="B7" t="s">
        <v>16</v>
      </c>
      <c r="C7">
        <v>14.52</v>
      </c>
    </row>
    <row r="8" spans="1:7">
      <c r="A8" t="s">
        <v>17</v>
      </c>
      <c r="B8" t="s">
        <v>18</v>
      </c>
      <c r="C8">
        <v>9.58</v>
      </c>
    </row>
    <row r="9" spans="1:7">
      <c r="B9" t="s">
        <v>19</v>
      </c>
      <c r="C9">
        <v>37.29</v>
      </c>
      <c r="D9" t="s">
        <v>20</v>
      </c>
    </row>
    <row r="10" spans="1:7">
      <c r="A10" t="s">
        <v>21</v>
      </c>
      <c r="B10" t="s">
        <v>22</v>
      </c>
      <c r="C10">
        <v>6.59</v>
      </c>
    </row>
    <row r="11" spans="1:7">
      <c r="B11" t="s">
        <v>18</v>
      </c>
      <c r="C11">
        <v>3.99</v>
      </c>
    </row>
    <row r="12" spans="1:7">
      <c r="B12" t="s">
        <v>23</v>
      </c>
      <c r="C12">
        <v>17.77</v>
      </c>
      <c r="D12" t="s">
        <v>24</v>
      </c>
      <c r="F12">
        <v>17.77</v>
      </c>
      <c r="G12" t="s">
        <v>25</v>
      </c>
    </row>
    <row r="13" spans="1:7">
      <c r="B13" t="s">
        <v>23</v>
      </c>
      <c r="C13">
        <v>17.77</v>
      </c>
    </row>
    <row r="14" spans="1:7">
      <c r="A14" t="s">
        <v>26</v>
      </c>
      <c r="B14" t="s">
        <v>27</v>
      </c>
      <c r="C14">
        <v>10.45</v>
      </c>
    </row>
    <row r="15" spans="1:7">
      <c r="A15" t="s">
        <v>28</v>
      </c>
      <c r="B15" t="s">
        <v>29</v>
      </c>
      <c r="C15">
        <v>31.96</v>
      </c>
      <c r="D15" t="s">
        <v>9</v>
      </c>
    </row>
    <row r="16" spans="1:7">
      <c r="B16" t="s">
        <v>30</v>
      </c>
      <c r="C16">
        <v>10</v>
      </c>
      <c r="D16" t="s">
        <v>31</v>
      </c>
    </row>
    <row r="17" spans="1:5">
      <c r="A17" t="s">
        <v>32</v>
      </c>
      <c r="B17" t="s">
        <v>33</v>
      </c>
      <c r="C17">
        <v>15.38</v>
      </c>
      <c r="D17" t="s">
        <v>34</v>
      </c>
    </row>
    <row r="18" spans="1:5">
      <c r="A18" t="s">
        <v>35</v>
      </c>
      <c r="B18" t="s">
        <v>18</v>
      </c>
      <c r="C18">
        <v>3.49</v>
      </c>
    </row>
    <row r="19" spans="1:5">
      <c r="B19" t="s">
        <v>18</v>
      </c>
      <c r="C19">
        <v>5.99</v>
      </c>
    </row>
    <row r="20" spans="1:5">
      <c r="A20" t="s">
        <v>36</v>
      </c>
      <c r="B20" t="s">
        <v>18</v>
      </c>
      <c r="C20">
        <v>8.8800000000000008</v>
      </c>
    </row>
    <row r="21" spans="1:5" ht="16.5">
      <c r="A21" t="s">
        <v>37</v>
      </c>
      <c r="B21" t="s">
        <v>14</v>
      </c>
      <c r="C21">
        <v>26.5</v>
      </c>
      <c r="D21" s="1" t="s">
        <v>38</v>
      </c>
      <c r="E21" s="1"/>
    </row>
    <row r="22" spans="1:5">
      <c r="A22" t="s">
        <v>39</v>
      </c>
      <c r="B22" t="s">
        <v>40</v>
      </c>
      <c r="C22">
        <v>37.67</v>
      </c>
      <c r="D22" t="s">
        <v>9</v>
      </c>
    </row>
    <row r="23" spans="1:5">
      <c r="B23" t="s">
        <v>41</v>
      </c>
      <c r="C23">
        <v>27.01</v>
      </c>
      <c r="D23" t="s">
        <v>9</v>
      </c>
    </row>
    <row r="24" spans="1:5">
      <c r="B24" t="s">
        <v>18</v>
      </c>
      <c r="C24">
        <v>16.77</v>
      </c>
    </row>
    <row r="25" spans="1:5">
      <c r="A25" t="s">
        <v>42</v>
      </c>
      <c r="B25" t="s">
        <v>14</v>
      </c>
      <c r="C25">
        <v>5.7</v>
      </c>
      <c r="D25" t="s">
        <v>43</v>
      </c>
    </row>
    <row r="26" spans="1:5">
      <c r="B26" t="s">
        <v>44</v>
      </c>
      <c r="C26">
        <v>5.09</v>
      </c>
      <c r="D26" t="s">
        <v>45</v>
      </c>
    </row>
    <row r="27" spans="1:5">
      <c r="B27" t="s">
        <v>46</v>
      </c>
      <c r="C27">
        <v>26.83</v>
      </c>
    </row>
    <row r="28" spans="1:5">
      <c r="B28" t="s">
        <v>14</v>
      </c>
      <c r="C28">
        <v>28.7</v>
      </c>
      <c r="D28" t="s">
        <v>47</v>
      </c>
    </row>
    <row r="29" spans="1:5">
      <c r="B29" t="s">
        <v>48</v>
      </c>
      <c r="C29">
        <v>0</v>
      </c>
      <c r="D29" t="s">
        <v>49</v>
      </c>
    </row>
    <row r="30" spans="1:5">
      <c r="A30" t="s">
        <v>50</v>
      </c>
      <c r="B30" t="s">
        <v>44</v>
      </c>
      <c r="C30">
        <v>5.09</v>
      </c>
      <c r="D30" t="s">
        <v>45</v>
      </c>
    </row>
    <row r="31" spans="1:5">
      <c r="B31" t="s">
        <v>18</v>
      </c>
      <c r="C31">
        <v>3.59</v>
      </c>
    </row>
    <row r="32" spans="1:5">
      <c r="B32" t="s">
        <v>18</v>
      </c>
      <c r="C32">
        <v>5.29</v>
      </c>
    </row>
    <row r="33" spans="1:11">
      <c r="B33" t="s">
        <v>18</v>
      </c>
      <c r="C33">
        <v>3.59</v>
      </c>
    </row>
    <row r="34" spans="1:11">
      <c r="B34" t="s">
        <v>51</v>
      </c>
      <c r="C34">
        <v>22.6</v>
      </c>
      <c r="D34" t="s">
        <v>52</v>
      </c>
    </row>
    <row r="35" spans="1:11">
      <c r="B35" t="s">
        <v>18</v>
      </c>
      <c r="C35">
        <v>16.77</v>
      </c>
    </row>
    <row r="36" spans="1:11">
      <c r="A36" t="s">
        <v>53</v>
      </c>
      <c r="B36" t="s">
        <v>54</v>
      </c>
      <c r="C36">
        <v>30</v>
      </c>
      <c r="E36">
        <v>2</v>
      </c>
      <c r="F36">
        <f>C36/E36</f>
        <v>15</v>
      </c>
      <c r="G36" t="s">
        <v>55</v>
      </c>
      <c r="H36" t="s">
        <v>56</v>
      </c>
    </row>
    <row r="37" spans="1:11">
      <c r="B37" t="s">
        <v>57</v>
      </c>
      <c r="C37">
        <v>3.3</v>
      </c>
    </row>
    <row r="38" spans="1:11">
      <c r="B38" t="s">
        <v>58</v>
      </c>
      <c r="C38">
        <v>32.18</v>
      </c>
      <c r="E38">
        <v>2</v>
      </c>
      <c r="F38">
        <f>C38/E38</f>
        <v>16.09</v>
      </c>
      <c r="G38" t="s">
        <v>55</v>
      </c>
      <c r="H38" t="s">
        <v>56</v>
      </c>
    </row>
    <row r="39" spans="1:11">
      <c r="B39" t="s">
        <v>59</v>
      </c>
      <c r="C39">
        <v>31.02</v>
      </c>
      <c r="D39" t="s">
        <v>52</v>
      </c>
      <c r="E39">
        <v>2</v>
      </c>
      <c r="F39">
        <f>C39/E39</f>
        <v>15.51</v>
      </c>
      <c r="G39" t="s">
        <v>55</v>
      </c>
      <c r="H39" t="s">
        <v>56</v>
      </c>
    </row>
    <row r="40" spans="1:11">
      <c r="B40" t="s">
        <v>57</v>
      </c>
      <c r="C40">
        <v>3.3</v>
      </c>
      <c r="J40" t="s">
        <v>55</v>
      </c>
      <c r="K40">
        <f>SUM(F36,F38,F39,F41,F42)</f>
        <v>67.77000000000001</v>
      </c>
    </row>
    <row r="41" spans="1:11">
      <c r="B41" t="s">
        <v>60</v>
      </c>
      <c r="C41">
        <v>27.59</v>
      </c>
      <c r="E41">
        <v>2</v>
      </c>
      <c r="F41">
        <f>C41/E41</f>
        <v>13.795</v>
      </c>
      <c r="G41" t="s">
        <v>55</v>
      </c>
      <c r="H41" t="s">
        <v>56</v>
      </c>
      <c r="J41" t="s">
        <v>25</v>
      </c>
      <c r="K41">
        <f>SUM(F12)</f>
        <v>17.77</v>
      </c>
    </row>
    <row r="42" spans="1:11">
      <c r="B42" t="s">
        <v>61</v>
      </c>
      <c r="C42">
        <v>14.75</v>
      </c>
      <c r="E42">
        <v>2</v>
      </c>
      <c r="F42">
        <f>C42/E42</f>
        <v>7.375</v>
      </c>
      <c r="G42" t="s">
        <v>55</v>
      </c>
      <c r="H42" t="s">
        <v>56</v>
      </c>
    </row>
    <row r="43" spans="1:11">
      <c r="A43" t="s">
        <v>62</v>
      </c>
      <c r="B43" t="s">
        <v>41</v>
      </c>
      <c r="C43">
        <v>10</v>
      </c>
      <c r="D43" t="s">
        <v>63</v>
      </c>
    </row>
    <row r="44" spans="1:11">
      <c r="A44" t="s">
        <v>64</v>
      </c>
      <c r="B44" t="s">
        <v>27</v>
      </c>
      <c r="C44">
        <v>10.45</v>
      </c>
    </row>
    <row r="45" spans="1:11">
      <c r="B45" t="s">
        <v>18</v>
      </c>
      <c r="C45">
        <v>5.28</v>
      </c>
    </row>
    <row r="46" spans="1:11">
      <c r="A46" t="s">
        <v>65</v>
      </c>
      <c r="B46" t="s">
        <v>18</v>
      </c>
      <c r="C46">
        <v>9.48</v>
      </c>
    </row>
    <row r="47" spans="1:11">
      <c r="A47" t="s">
        <v>66</v>
      </c>
      <c r="B47" t="s">
        <v>18</v>
      </c>
      <c r="C47">
        <v>9.9499999999999993</v>
      </c>
    </row>
    <row r="49" spans="3:6">
      <c r="C49">
        <f>SUM(C3:C47)</f>
        <v>737.40999999999985</v>
      </c>
      <c r="F49">
        <f>SUM(F3:F47)</f>
        <v>85.54</v>
      </c>
    </row>
    <row r="50" spans="3:6">
      <c r="D50" t="s">
        <v>67</v>
      </c>
      <c r="F50">
        <f>C49-F49</f>
        <v>651.86999999999989</v>
      </c>
    </row>
    <row r="52" spans="3:6">
      <c r="D52" t="s">
        <v>68</v>
      </c>
      <c r="F52">
        <f>F50-300</f>
        <v>351.86999999999989</v>
      </c>
    </row>
  </sheetData>
  <conditionalFormatting sqref="C3:C47">
    <cfRule type="cellIs" dxfId="3" priority="1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38C0-05C5-4DDD-9B2C-395983BDD99D}">
  <dimension ref="A2:K43"/>
  <sheetViews>
    <sheetView topLeftCell="A21" workbookViewId="0">
      <selection activeCell="K37" sqref="K37"/>
    </sheetView>
  </sheetViews>
  <sheetFormatPr defaultRowHeight="15"/>
  <cols>
    <col min="1" max="1" width="8.85546875" bestFit="1" customWidth="1"/>
    <col min="2" max="2" width="18.42578125" bestFit="1" customWidth="1"/>
    <col min="3" max="3" width="6.85546875" bestFit="1" customWidth="1"/>
    <col min="4" max="4" width="24.28515625" bestFit="1" customWidth="1"/>
    <col min="5" max="5" width="6.140625" bestFit="1" customWidth="1"/>
    <col min="6" max="6" width="7.5703125" bestFit="1" customWidth="1"/>
    <col min="7" max="7" width="5.140625" bestFit="1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69</v>
      </c>
      <c r="B3" t="s">
        <v>14</v>
      </c>
      <c r="C3">
        <v>15.3</v>
      </c>
      <c r="D3" t="s">
        <v>70</v>
      </c>
    </row>
    <row r="4" spans="1:7">
      <c r="B4" t="s">
        <v>71</v>
      </c>
      <c r="C4">
        <v>28.25</v>
      </c>
      <c r="D4" t="s">
        <v>72</v>
      </c>
    </row>
    <row r="5" spans="1:7">
      <c r="B5" t="s">
        <v>73</v>
      </c>
      <c r="C5">
        <v>7.18</v>
      </c>
    </row>
    <row r="6" spans="1:7">
      <c r="B6" t="s">
        <v>18</v>
      </c>
      <c r="C6">
        <v>16.77</v>
      </c>
    </row>
    <row r="7" spans="1:7">
      <c r="B7" t="s">
        <v>74</v>
      </c>
      <c r="C7">
        <v>14.94</v>
      </c>
    </row>
    <row r="8" spans="1:7">
      <c r="A8" t="s">
        <v>75</v>
      </c>
      <c r="B8" t="s">
        <v>27</v>
      </c>
      <c r="C8">
        <v>10.45</v>
      </c>
    </row>
    <row r="9" spans="1:7">
      <c r="B9" t="s">
        <v>18</v>
      </c>
      <c r="C9">
        <v>8.8800000000000008</v>
      </c>
    </row>
    <row r="10" spans="1:7">
      <c r="B10" t="s">
        <v>76</v>
      </c>
      <c r="C10">
        <v>11.44</v>
      </c>
    </row>
    <row r="11" spans="1:7">
      <c r="B11" t="s">
        <v>77</v>
      </c>
      <c r="C11">
        <v>8</v>
      </c>
    </row>
    <row r="12" spans="1:7">
      <c r="A12" t="s">
        <v>78</v>
      </c>
      <c r="B12" t="s">
        <v>18</v>
      </c>
      <c r="C12">
        <v>2.59</v>
      </c>
    </row>
    <row r="13" spans="1:7">
      <c r="B13" t="s">
        <v>18</v>
      </c>
      <c r="C13">
        <v>9.9499999999999993</v>
      </c>
    </row>
    <row r="14" spans="1:7">
      <c r="B14" t="s">
        <v>79</v>
      </c>
      <c r="C14">
        <v>20.64</v>
      </c>
    </row>
    <row r="15" spans="1:7">
      <c r="A15" t="s">
        <v>80</v>
      </c>
      <c r="B15" t="s">
        <v>18</v>
      </c>
      <c r="C15">
        <v>4.58</v>
      </c>
    </row>
    <row r="16" spans="1:7">
      <c r="B16" t="s">
        <v>57</v>
      </c>
      <c r="C16">
        <v>3.3</v>
      </c>
    </row>
    <row r="17" spans="1:8">
      <c r="A17" t="s">
        <v>81</v>
      </c>
      <c r="B17" t="s">
        <v>27</v>
      </c>
      <c r="C17">
        <v>10.45</v>
      </c>
    </row>
    <row r="18" spans="1:8">
      <c r="B18" t="s">
        <v>18</v>
      </c>
      <c r="C18">
        <v>8.8800000000000008</v>
      </c>
    </row>
    <row r="19" spans="1:8">
      <c r="B19" t="s">
        <v>82</v>
      </c>
      <c r="C19">
        <v>18.39</v>
      </c>
    </row>
    <row r="20" spans="1:8">
      <c r="B20" t="s">
        <v>83</v>
      </c>
      <c r="C20">
        <v>6.9</v>
      </c>
    </row>
    <row r="21" spans="1:8">
      <c r="A21" t="s">
        <v>84</v>
      </c>
      <c r="B21" t="s">
        <v>18</v>
      </c>
      <c r="C21">
        <v>6.77</v>
      </c>
    </row>
    <row r="22" spans="1:8">
      <c r="A22" t="s">
        <v>85</v>
      </c>
      <c r="B22" t="s">
        <v>54</v>
      </c>
      <c r="C22">
        <v>30</v>
      </c>
      <c r="E22">
        <v>2</v>
      </c>
      <c r="F22">
        <f>C22/E22</f>
        <v>15</v>
      </c>
      <c r="G22" t="s">
        <v>55</v>
      </c>
      <c r="H22" t="s">
        <v>56</v>
      </c>
    </row>
    <row r="23" spans="1:8">
      <c r="B23" t="s">
        <v>86</v>
      </c>
      <c r="C23">
        <v>8.9700000000000006</v>
      </c>
      <c r="D23" t="s">
        <v>87</v>
      </c>
    </row>
    <row r="24" spans="1:8">
      <c r="B24" t="s">
        <v>88</v>
      </c>
      <c r="C24">
        <v>47.04</v>
      </c>
      <c r="E24">
        <v>2</v>
      </c>
      <c r="F24">
        <f>C24/E24</f>
        <v>23.52</v>
      </c>
      <c r="G24" t="s">
        <v>55</v>
      </c>
      <c r="H24" t="s">
        <v>56</v>
      </c>
    </row>
    <row r="25" spans="1:8">
      <c r="B25" t="s">
        <v>89</v>
      </c>
      <c r="C25">
        <v>27.6</v>
      </c>
      <c r="E25">
        <v>2</v>
      </c>
      <c r="F25">
        <f>C25/E25</f>
        <v>13.8</v>
      </c>
      <c r="G25" t="s">
        <v>55</v>
      </c>
      <c r="H25" t="s">
        <v>56</v>
      </c>
    </row>
    <row r="26" spans="1:8">
      <c r="B26" t="s">
        <v>57</v>
      </c>
      <c r="C26">
        <v>3.3</v>
      </c>
    </row>
    <row r="27" spans="1:8">
      <c r="B27" t="s">
        <v>90</v>
      </c>
      <c r="C27">
        <v>31.97</v>
      </c>
      <c r="E27">
        <v>2</v>
      </c>
      <c r="F27">
        <f>C27/E27</f>
        <v>15.984999999999999</v>
      </c>
      <c r="G27" t="s">
        <v>55</v>
      </c>
      <c r="H27" t="s">
        <v>56</v>
      </c>
    </row>
    <row r="28" spans="1:8">
      <c r="B28" t="s">
        <v>57</v>
      </c>
      <c r="C28">
        <v>3.3</v>
      </c>
    </row>
    <row r="29" spans="1:8">
      <c r="A29" t="s">
        <v>91</v>
      </c>
      <c r="B29" t="s">
        <v>92</v>
      </c>
      <c r="C29">
        <v>75.33</v>
      </c>
    </row>
    <row r="30" spans="1:8">
      <c r="B30" t="s">
        <v>92</v>
      </c>
      <c r="C30">
        <v>50.22</v>
      </c>
    </row>
    <row r="31" spans="1:8">
      <c r="B31" t="s">
        <v>93</v>
      </c>
      <c r="C31">
        <v>135.6</v>
      </c>
      <c r="D31" t="s">
        <v>94</v>
      </c>
    </row>
    <row r="32" spans="1:8">
      <c r="A32" t="s">
        <v>95</v>
      </c>
      <c r="B32" t="s">
        <v>96</v>
      </c>
      <c r="C32">
        <v>19.489999999999998</v>
      </c>
      <c r="E32">
        <v>2</v>
      </c>
      <c r="F32">
        <f>C32/E32</f>
        <v>9.7449999999999992</v>
      </c>
      <c r="G32" t="s">
        <v>55</v>
      </c>
      <c r="H32" t="s">
        <v>56</v>
      </c>
    </row>
    <row r="33" spans="1:11">
      <c r="A33" t="s">
        <v>97</v>
      </c>
      <c r="B33" t="s">
        <v>98</v>
      </c>
      <c r="C33">
        <v>13.28</v>
      </c>
      <c r="E33">
        <v>2</v>
      </c>
      <c r="F33">
        <f>C33/E33</f>
        <v>6.64</v>
      </c>
      <c r="G33" t="s">
        <v>55</v>
      </c>
      <c r="H33" t="s">
        <v>56</v>
      </c>
    </row>
    <row r="34" spans="1:11">
      <c r="A34" t="s">
        <v>99</v>
      </c>
      <c r="B34" t="s">
        <v>100</v>
      </c>
      <c r="C34">
        <v>70</v>
      </c>
      <c r="D34" t="s">
        <v>101</v>
      </c>
    </row>
    <row r="35" spans="1:11">
      <c r="A35" t="s">
        <v>102</v>
      </c>
      <c r="B35" t="s">
        <v>71</v>
      </c>
      <c r="C35">
        <v>33.9</v>
      </c>
      <c r="D35" t="s">
        <v>103</v>
      </c>
    </row>
    <row r="36" spans="1:11">
      <c r="B36" t="s">
        <v>41</v>
      </c>
      <c r="C36">
        <v>29.66</v>
      </c>
      <c r="D36" t="s">
        <v>104</v>
      </c>
    </row>
    <row r="37" spans="1:11">
      <c r="B37" t="s">
        <v>74</v>
      </c>
      <c r="C37">
        <v>16.88</v>
      </c>
    </row>
    <row r="39" spans="1:11">
      <c r="C39">
        <f>SUM(C3:C37)</f>
        <v>810.2</v>
      </c>
      <c r="F39">
        <f>SUM(F3:F37)</f>
        <v>84.69</v>
      </c>
    </row>
    <row r="41" spans="1:11">
      <c r="D41" t="s">
        <v>67</v>
      </c>
      <c r="F41">
        <f>C39-F39</f>
        <v>725.51</v>
      </c>
      <c r="J41" t="s">
        <v>55</v>
      </c>
      <c r="K41">
        <f>SUM(F22,F24,F25,F27,F33,F32)</f>
        <v>84.69</v>
      </c>
    </row>
    <row r="43" spans="1:11">
      <c r="D43" t="s">
        <v>68</v>
      </c>
      <c r="F43">
        <f>F41-300</f>
        <v>425.51</v>
      </c>
    </row>
  </sheetData>
  <conditionalFormatting sqref="C3:C37">
    <cfRule type="cellIs" dxfId="2" priority="1" operator="greaterThan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B4A4-1489-410C-B7D9-AC1DE147E393}">
  <dimension ref="A2:K28"/>
  <sheetViews>
    <sheetView workbookViewId="0">
      <selection activeCell="H14" sqref="H14"/>
    </sheetView>
  </sheetViews>
  <sheetFormatPr defaultRowHeight="15"/>
  <cols>
    <col min="2" max="2" width="16.28515625" bestFit="1" customWidth="1"/>
    <col min="4" max="4" width="18.85546875" bestFit="1" customWidth="1"/>
    <col min="5" max="5" width="6.140625" bestFit="1" customWidth="1"/>
    <col min="9" max="9" width="33.710937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>
      <c r="A3" t="s">
        <v>105</v>
      </c>
      <c r="B3" t="s">
        <v>106</v>
      </c>
      <c r="C3">
        <v>-35</v>
      </c>
      <c r="D3" t="s">
        <v>107</v>
      </c>
    </row>
    <row r="4" spans="1:8">
      <c r="B4" t="s">
        <v>108</v>
      </c>
      <c r="C4">
        <v>4.09</v>
      </c>
      <c r="D4" t="s">
        <v>109</v>
      </c>
    </row>
    <row r="5" spans="1:8">
      <c r="B5" t="s">
        <v>86</v>
      </c>
      <c r="C5">
        <v>1.99</v>
      </c>
      <c r="D5" t="s">
        <v>110</v>
      </c>
    </row>
    <row r="6" spans="1:8">
      <c r="B6" t="s">
        <v>111</v>
      </c>
      <c r="C6">
        <v>25.35</v>
      </c>
    </row>
    <row r="7" spans="1:8">
      <c r="A7" t="s">
        <v>112</v>
      </c>
      <c r="B7" t="s">
        <v>113</v>
      </c>
      <c r="C7">
        <v>12.04</v>
      </c>
      <c r="E7">
        <v>2</v>
      </c>
      <c r="F7">
        <f>C7/E7</f>
        <v>6.02</v>
      </c>
      <c r="G7" t="s">
        <v>55</v>
      </c>
      <c r="H7" t="s">
        <v>56</v>
      </c>
    </row>
    <row r="8" spans="1:8">
      <c r="A8" t="s">
        <v>114</v>
      </c>
      <c r="B8" t="s">
        <v>115</v>
      </c>
      <c r="C8">
        <v>13.55</v>
      </c>
      <c r="D8" t="s">
        <v>116</v>
      </c>
    </row>
    <row r="9" spans="1:8">
      <c r="A9" t="s">
        <v>117</v>
      </c>
      <c r="B9" t="s">
        <v>118</v>
      </c>
      <c r="C9">
        <v>13.8</v>
      </c>
      <c r="E9">
        <v>2</v>
      </c>
      <c r="F9">
        <f>C9/E9</f>
        <v>6.9</v>
      </c>
      <c r="G9" t="s">
        <v>55</v>
      </c>
      <c r="H9" t="s">
        <v>56</v>
      </c>
    </row>
    <row r="10" spans="1:8">
      <c r="A10" t="s">
        <v>119</v>
      </c>
      <c r="B10" t="s">
        <v>120</v>
      </c>
      <c r="C10">
        <v>41.56</v>
      </c>
      <c r="E10">
        <v>2</v>
      </c>
      <c r="F10">
        <f>C10/E10</f>
        <v>20.78</v>
      </c>
      <c r="G10" t="s">
        <v>55</v>
      </c>
      <c r="H10" t="s">
        <v>56</v>
      </c>
    </row>
    <row r="11" spans="1:8">
      <c r="B11" t="s">
        <v>121</v>
      </c>
      <c r="C11">
        <v>14.69</v>
      </c>
      <c r="E11">
        <v>2</v>
      </c>
      <c r="F11">
        <f>C11/E11</f>
        <v>7.3449999999999998</v>
      </c>
      <c r="G11" t="s">
        <v>55</v>
      </c>
      <c r="H11" t="s">
        <v>56</v>
      </c>
    </row>
    <row r="12" spans="1:8">
      <c r="A12" t="s">
        <v>122</v>
      </c>
      <c r="B12" t="s">
        <v>41</v>
      </c>
      <c r="C12">
        <v>24.7</v>
      </c>
      <c r="D12" t="s">
        <v>46</v>
      </c>
    </row>
    <row r="13" spans="1:8">
      <c r="A13" t="s">
        <v>123</v>
      </c>
      <c r="B13" t="s">
        <v>124</v>
      </c>
      <c r="C13">
        <v>29.93</v>
      </c>
    </row>
    <row r="14" spans="1:8">
      <c r="A14" t="s">
        <v>125</v>
      </c>
      <c r="B14" t="s">
        <v>46</v>
      </c>
      <c r="C14">
        <v>27.12</v>
      </c>
    </row>
    <row r="15" spans="1:8">
      <c r="A15" t="s">
        <v>126</v>
      </c>
      <c r="B15" t="s">
        <v>89</v>
      </c>
      <c r="C15">
        <v>27.6</v>
      </c>
      <c r="E15">
        <v>2</v>
      </c>
      <c r="F15">
        <f>C15/E15</f>
        <v>13.8</v>
      </c>
      <c r="G15" t="s">
        <v>55</v>
      </c>
      <c r="H15" t="s">
        <v>56</v>
      </c>
    </row>
    <row r="16" spans="1:8">
      <c r="B16" t="s">
        <v>127</v>
      </c>
      <c r="C16">
        <v>2.2999999999999998</v>
      </c>
      <c r="E16">
        <v>1</v>
      </c>
      <c r="F16">
        <f>C16/E16</f>
        <v>2.2999999999999998</v>
      </c>
    </row>
    <row r="17" spans="1:11">
      <c r="B17" t="s">
        <v>128</v>
      </c>
      <c r="C17">
        <v>27</v>
      </c>
      <c r="E17">
        <v>1</v>
      </c>
      <c r="F17">
        <f>C17/E17</f>
        <v>27</v>
      </c>
    </row>
    <row r="18" spans="1:11">
      <c r="A18" t="s">
        <v>129</v>
      </c>
      <c r="B18" t="s">
        <v>130</v>
      </c>
      <c r="C18">
        <v>16.579999999999998</v>
      </c>
      <c r="E18">
        <v>2</v>
      </c>
      <c r="F18">
        <f>C18/E18</f>
        <v>8.2899999999999991</v>
      </c>
      <c r="G18" t="s">
        <v>25</v>
      </c>
    </row>
    <row r="19" spans="1:11">
      <c r="A19" t="s">
        <v>131</v>
      </c>
      <c r="B19" t="s">
        <v>130</v>
      </c>
      <c r="C19">
        <v>6.32</v>
      </c>
    </row>
    <row r="20" spans="1:11">
      <c r="A20" t="s">
        <v>132</v>
      </c>
      <c r="B20" t="s">
        <v>29</v>
      </c>
      <c r="C20">
        <v>7.45</v>
      </c>
      <c r="D20" t="s">
        <v>133</v>
      </c>
    </row>
    <row r="21" spans="1:11">
      <c r="A21" t="s">
        <v>134</v>
      </c>
      <c r="B21" t="s">
        <v>77</v>
      </c>
      <c r="C21">
        <v>14.7</v>
      </c>
      <c r="E21">
        <v>2</v>
      </c>
      <c r="F21">
        <f>C21/E21</f>
        <v>7.35</v>
      </c>
      <c r="G21" t="s">
        <v>55</v>
      </c>
      <c r="H21" t="s">
        <v>56</v>
      </c>
    </row>
    <row r="22" spans="1:11">
      <c r="A22" t="s">
        <v>135</v>
      </c>
      <c r="B22" t="s">
        <v>136</v>
      </c>
      <c r="C22">
        <v>19.73</v>
      </c>
      <c r="E22">
        <v>2</v>
      </c>
      <c r="F22">
        <f>C22/E22</f>
        <v>9.8650000000000002</v>
      </c>
      <c r="G22" t="s">
        <v>55</v>
      </c>
      <c r="H22" t="s">
        <v>56</v>
      </c>
    </row>
    <row r="24" spans="1:11">
      <c r="C24">
        <f>SUM(C3:C22)</f>
        <v>295.5</v>
      </c>
      <c r="F24">
        <f>SUM(F3:F22)</f>
        <v>109.64999999999999</v>
      </c>
    </row>
    <row r="25" spans="1:11">
      <c r="J25" t="s">
        <v>55</v>
      </c>
      <c r="K25" t="s">
        <v>25</v>
      </c>
    </row>
    <row r="26" spans="1:11">
      <c r="D26" t="s">
        <v>67</v>
      </c>
      <c r="F26">
        <f>C24-F24</f>
        <v>185.85000000000002</v>
      </c>
      <c r="J26">
        <f>SUM(F7,F9,F10,F11,F15,F16,F17,F21,F22)</f>
        <v>101.35999999999999</v>
      </c>
      <c r="K26">
        <v>6</v>
      </c>
    </row>
    <row r="27" spans="1:11">
      <c r="J27">
        <f>J26+Jan_25!K40+Feb_25!K41</f>
        <v>253.82</v>
      </c>
    </row>
    <row r="28" spans="1:11">
      <c r="D28" t="s">
        <v>68</v>
      </c>
      <c r="F28">
        <f>F26-300</f>
        <v>-114.14999999999998</v>
      </c>
    </row>
  </sheetData>
  <conditionalFormatting sqref="C3:C22">
    <cfRule type="cellIs" dxfId="1" priority="1" operator="greaterThan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6227-9E56-4CF9-88C6-D054EE4234E5}">
  <dimension ref="A2:L29"/>
  <sheetViews>
    <sheetView topLeftCell="A6" workbookViewId="0">
      <selection activeCell="L15" sqref="L15"/>
    </sheetView>
  </sheetViews>
  <sheetFormatPr defaultRowHeight="15"/>
  <cols>
    <col min="2" max="2" width="20.85546875" bestFit="1" customWidth="1"/>
    <col min="4" max="4" width="32.42578125" bestFit="1" customWidth="1"/>
    <col min="5" max="5" width="6.140625" bestFit="1" customWidth="1"/>
    <col min="7" max="7" width="10.4257812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>
      <c r="A3" t="s">
        <v>137</v>
      </c>
      <c r="B3" t="s">
        <v>14</v>
      </c>
      <c r="C3">
        <v>15.41</v>
      </c>
      <c r="D3" t="s">
        <v>138</v>
      </c>
    </row>
    <row r="4" spans="1:8">
      <c r="B4" t="s">
        <v>14</v>
      </c>
      <c r="C4">
        <v>15.3</v>
      </c>
      <c r="D4" t="s">
        <v>139</v>
      </c>
    </row>
    <row r="5" spans="1:8">
      <c r="B5" t="s">
        <v>41</v>
      </c>
      <c r="C5">
        <v>19</v>
      </c>
      <c r="D5" t="s">
        <v>140</v>
      </c>
    </row>
    <row r="6" spans="1:8">
      <c r="B6" t="s">
        <v>11</v>
      </c>
      <c r="C6">
        <v>33.9</v>
      </c>
      <c r="D6" t="s">
        <v>141</v>
      </c>
    </row>
    <row r="7" spans="1:8">
      <c r="B7" t="s">
        <v>142</v>
      </c>
      <c r="C7">
        <v>60.95</v>
      </c>
      <c r="E7">
        <v>2</v>
      </c>
      <c r="F7">
        <f>C7/E7</f>
        <v>30.475000000000001</v>
      </c>
      <c r="G7" t="s">
        <v>55</v>
      </c>
      <c r="H7" t="s">
        <v>56</v>
      </c>
    </row>
    <row r="8" spans="1:8">
      <c r="A8" t="s">
        <v>143</v>
      </c>
      <c r="B8" t="s">
        <v>144</v>
      </c>
      <c r="C8">
        <v>12.93</v>
      </c>
      <c r="D8" t="s">
        <v>145</v>
      </c>
    </row>
    <row r="9" spans="1:8">
      <c r="A9" t="s">
        <v>146</v>
      </c>
      <c r="B9" t="s">
        <v>18</v>
      </c>
      <c r="C9">
        <v>15.67</v>
      </c>
      <c r="D9" t="s">
        <v>147</v>
      </c>
    </row>
    <row r="10" spans="1:8">
      <c r="A10" t="s">
        <v>148</v>
      </c>
      <c r="B10" t="s">
        <v>149</v>
      </c>
      <c r="C10">
        <v>42.86</v>
      </c>
      <c r="D10" t="s">
        <v>150</v>
      </c>
    </row>
    <row r="11" spans="1:8">
      <c r="B11" t="s">
        <v>151</v>
      </c>
      <c r="C11">
        <v>166</v>
      </c>
    </row>
    <row r="12" spans="1:8">
      <c r="A12" t="s">
        <v>152</v>
      </c>
      <c r="B12" t="s">
        <v>153</v>
      </c>
      <c r="C12">
        <v>14.69</v>
      </c>
      <c r="D12" t="s">
        <v>150</v>
      </c>
    </row>
    <row r="13" spans="1:8">
      <c r="A13" t="s">
        <v>154</v>
      </c>
      <c r="B13" t="s">
        <v>155</v>
      </c>
      <c r="C13">
        <v>9.93</v>
      </c>
    </row>
    <row r="14" spans="1:8">
      <c r="B14" t="s">
        <v>18</v>
      </c>
      <c r="C14">
        <v>3.98</v>
      </c>
    </row>
    <row r="15" spans="1:8">
      <c r="A15" t="s">
        <v>156</v>
      </c>
      <c r="B15" t="s">
        <v>18</v>
      </c>
      <c r="C15">
        <v>10.83</v>
      </c>
    </row>
    <row r="16" spans="1:8">
      <c r="A16" t="s">
        <v>157</v>
      </c>
      <c r="B16" t="s">
        <v>18</v>
      </c>
      <c r="C16">
        <v>13.16</v>
      </c>
    </row>
    <row r="17" spans="1:12">
      <c r="A17" t="s">
        <v>158</v>
      </c>
      <c r="B17" t="s">
        <v>159</v>
      </c>
      <c r="C17">
        <v>53</v>
      </c>
      <c r="E17">
        <v>3</v>
      </c>
      <c r="F17">
        <f>C17/E17</f>
        <v>17.666666666666668</v>
      </c>
      <c r="G17" t="s">
        <v>160</v>
      </c>
      <c r="H17" t="s">
        <v>56</v>
      </c>
      <c r="I17" t="s">
        <v>161</v>
      </c>
      <c r="J17" t="s">
        <v>162</v>
      </c>
      <c r="K17" t="s">
        <v>55</v>
      </c>
      <c r="L17" t="s">
        <v>25</v>
      </c>
    </row>
    <row r="18" spans="1:12">
      <c r="B18" t="s">
        <v>163</v>
      </c>
      <c r="C18">
        <v>3.48</v>
      </c>
      <c r="I18">
        <f>SUM(F3,F4)</f>
        <v>0</v>
      </c>
      <c r="J18">
        <f>SUM(F5)</f>
        <v>0</v>
      </c>
      <c r="K18">
        <v>30</v>
      </c>
      <c r="L18">
        <v>52</v>
      </c>
    </row>
    <row r="19" spans="1:12">
      <c r="A19" t="s">
        <v>164</v>
      </c>
      <c r="B19" t="s">
        <v>121</v>
      </c>
      <c r="C19">
        <v>19.78</v>
      </c>
      <c r="D19" t="s">
        <v>165</v>
      </c>
    </row>
    <row r="20" spans="1:12">
      <c r="A20" t="s">
        <v>166</v>
      </c>
      <c r="B20" t="s">
        <v>167</v>
      </c>
      <c r="C20">
        <v>37.020000000000003</v>
      </c>
      <c r="K20">
        <f>Jan_25!K40+Feb_25!K41+Mar_25!J26+K18</f>
        <v>283.82</v>
      </c>
    </row>
    <row r="21" spans="1:12">
      <c r="A21" t="s">
        <v>168</v>
      </c>
      <c r="B21" t="s">
        <v>169</v>
      </c>
      <c r="C21">
        <v>52</v>
      </c>
      <c r="E21">
        <v>1</v>
      </c>
      <c r="F21">
        <f>C21/E21</f>
        <v>52</v>
      </c>
      <c r="G21" t="s">
        <v>25</v>
      </c>
    </row>
    <row r="22" spans="1:12">
      <c r="B22" t="s">
        <v>18</v>
      </c>
      <c r="C22">
        <v>6.64</v>
      </c>
    </row>
    <row r="23" spans="1:12">
      <c r="A23" t="s">
        <v>170</v>
      </c>
      <c r="B23" t="s">
        <v>171</v>
      </c>
      <c r="C23">
        <v>9.89</v>
      </c>
    </row>
    <row r="25" spans="1:12">
      <c r="C25">
        <f>SUM(C3:C23)</f>
        <v>616.41999999999996</v>
      </c>
      <c r="F25">
        <f>SUM(F3:F23)</f>
        <v>100.14166666666667</v>
      </c>
    </row>
    <row r="27" spans="1:12">
      <c r="D27" t="s">
        <v>67</v>
      </c>
      <c r="F27">
        <f>C25-F25</f>
        <v>516.27833333333331</v>
      </c>
    </row>
    <row r="29" spans="1:12">
      <c r="D29" t="s">
        <v>68</v>
      </c>
      <c r="F29">
        <f>F27-300</f>
        <v>216.27833333333331</v>
      </c>
    </row>
  </sheetData>
  <conditionalFormatting sqref="C3:C23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D6A4-F7CB-4DF1-B6F9-7EB330649B4A}">
  <dimension ref="A2:K112"/>
  <sheetViews>
    <sheetView topLeftCell="A98" workbookViewId="0">
      <selection activeCell="I46" sqref="I46"/>
    </sheetView>
  </sheetViews>
  <sheetFormatPr defaultRowHeight="15"/>
  <cols>
    <col min="2" max="2" width="19.42578125" bestFit="1" customWidth="1"/>
    <col min="3" max="3" width="12.28515625" style="2" bestFit="1" customWidth="1"/>
    <col min="4" max="4" width="35.28515625" bestFit="1" customWidth="1"/>
    <col min="5" max="5" width="6.42578125" bestFit="1" customWidth="1"/>
    <col min="6" max="6" width="9.5703125" style="2" bestFit="1" customWidth="1"/>
    <col min="7" max="7" width="10.7109375" bestFit="1" customWidth="1"/>
    <col min="8" max="8" width="11.85546875" bestFit="1" customWidth="1"/>
    <col min="10" max="10" width="14.28515625" bestFit="1" customWidth="1"/>
    <col min="11" max="11" width="12.28515625" bestFit="1" customWidth="1"/>
    <col min="12" max="12" width="13.85546875" bestFit="1" customWidth="1"/>
  </cols>
  <sheetData>
    <row r="2" spans="1:8">
      <c r="A2" t="s">
        <v>0</v>
      </c>
      <c r="B2" t="s">
        <v>1</v>
      </c>
      <c r="C2" s="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172</v>
      </c>
    </row>
    <row r="3" spans="1:8">
      <c r="A3" t="s">
        <v>152</v>
      </c>
      <c r="B3" t="s">
        <v>173</v>
      </c>
      <c r="C3" s="2">
        <v>50000</v>
      </c>
      <c r="D3" t="s">
        <v>174</v>
      </c>
      <c r="E3">
        <v>2</v>
      </c>
      <c r="F3" s="2">
        <f>C3/E3</f>
        <v>25000</v>
      </c>
      <c r="G3" t="s">
        <v>55</v>
      </c>
      <c r="H3" t="s">
        <v>175</v>
      </c>
    </row>
    <row r="4" spans="1:8">
      <c r="B4" t="s">
        <v>173</v>
      </c>
      <c r="C4" s="2">
        <v>34000</v>
      </c>
      <c r="D4" t="s">
        <v>176</v>
      </c>
      <c r="E4">
        <v>2</v>
      </c>
      <c r="F4" s="2">
        <f>C4/E4</f>
        <v>17000</v>
      </c>
      <c r="G4" t="s">
        <v>55</v>
      </c>
      <c r="H4" t="s">
        <v>175</v>
      </c>
    </row>
    <row r="5" spans="1:8">
      <c r="A5" t="s">
        <v>177</v>
      </c>
      <c r="B5" t="s">
        <v>178</v>
      </c>
      <c r="D5" s="2">
        <v>-1230000</v>
      </c>
      <c r="H5" t="s">
        <v>175</v>
      </c>
    </row>
    <row r="6" spans="1:8">
      <c r="B6" t="s">
        <v>179</v>
      </c>
      <c r="C6" s="2">
        <v>11200</v>
      </c>
      <c r="H6" t="s">
        <v>175</v>
      </c>
    </row>
    <row r="7" spans="1:8">
      <c r="A7" t="s">
        <v>180</v>
      </c>
      <c r="B7" t="s">
        <v>181</v>
      </c>
      <c r="C7" s="2">
        <v>63000</v>
      </c>
      <c r="H7" t="s">
        <v>175</v>
      </c>
    </row>
    <row r="8" spans="1:8">
      <c r="B8" t="s">
        <v>182</v>
      </c>
      <c r="C8" s="2">
        <v>65000</v>
      </c>
      <c r="H8" t="s">
        <v>175</v>
      </c>
    </row>
    <row r="9" spans="1:8">
      <c r="B9" t="s">
        <v>183</v>
      </c>
      <c r="C9" s="2">
        <v>17800</v>
      </c>
      <c r="E9">
        <v>2</v>
      </c>
      <c r="F9" s="2">
        <f>C9/E9</f>
        <v>8900</v>
      </c>
      <c r="G9" t="s">
        <v>55</v>
      </c>
      <c r="H9" t="s">
        <v>175</v>
      </c>
    </row>
    <row r="10" spans="1:8">
      <c r="B10" t="s">
        <v>184</v>
      </c>
      <c r="C10" s="2">
        <v>59900</v>
      </c>
      <c r="E10">
        <v>2</v>
      </c>
      <c r="F10" s="2">
        <f>C10/E10</f>
        <v>29950</v>
      </c>
      <c r="G10" t="s">
        <v>55</v>
      </c>
      <c r="H10" t="s">
        <v>175</v>
      </c>
    </row>
    <row r="11" spans="1:8">
      <c r="B11" t="s">
        <v>185</v>
      </c>
      <c r="C11" s="2">
        <v>3000</v>
      </c>
      <c r="H11" t="s">
        <v>175</v>
      </c>
    </row>
    <row r="12" spans="1:8">
      <c r="B12" t="s">
        <v>186</v>
      </c>
      <c r="C12" s="2">
        <v>9000</v>
      </c>
      <c r="E12">
        <v>2</v>
      </c>
      <c r="F12" s="2">
        <f>C12/E12</f>
        <v>4500</v>
      </c>
      <c r="G12" t="s">
        <v>55</v>
      </c>
      <c r="H12" t="s">
        <v>175</v>
      </c>
    </row>
    <row r="13" spans="1:8">
      <c r="B13" t="s">
        <v>187</v>
      </c>
      <c r="C13" s="2">
        <v>6000</v>
      </c>
      <c r="E13">
        <v>2</v>
      </c>
      <c r="F13" s="2">
        <f>C13/E13</f>
        <v>3000</v>
      </c>
      <c r="G13" t="s">
        <v>55</v>
      </c>
      <c r="H13" t="s">
        <v>175</v>
      </c>
    </row>
    <row r="14" spans="1:8">
      <c r="B14" t="s">
        <v>187</v>
      </c>
      <c r="C14" s="2">
        <v>5000</v>
      </c>
      <c r="E14">
        <v>2</v>
      </c>
      <c r="F14" s="2">
        <f>C14/E14</f>
        <v>2500</v>
      </c>
      <c r="G14" t="s">
        <v>55</v>
      </c>
      <c r="H14" t="s">
        <v>175</v>
      </c>
    </row>
    <row r="15" spans="1:8">
      <c r="B15" t="s">
        <v>188</v>
      </c>
      <c r="C15" s="2">
        <v>3000</v>
      </c>
      <c r="E15">
        <v>2</v>
      </c>
      <c r="F15" s="2">
        <f>C15/E15</f>
        <v>1500</v>
      </c>
      <c r="G15" t="s">
        <v>55</v>
      </c>
      <c r="H15" t="s">
        <v>175</v>
      </c>
    </row>
    <row r="16" spans="1:8">
      <c r="A16" t="s">
        <v>189</v>
      </c>
      <c r="B16" t="s">
        <v>190</v>
      </c>
      <c r="C16" s="2">
        <v>12000</v>
      </c>
      <c r="H16" t="s">
        <v>175</v>
      </c>
    </row>
    <row r="17" spans="1:8">
      <c r="B17" t="s">
        <v>191</v>
      </c>
      <c r="D17" s="2">
        <v>-2476880</v>
      </c>
      <c r="H17" t="s">
        <v>175</v>
      </c>
    </row>
    <row r="18" spans="1:8">
      <c r="B18" t="s">
        <v>192</v>
      </c>
      <c r="C18" s="2">
        <v>15500</v>
      </c>
      <c r="E18">
        <v>2</v>
      </c>
      <c r="F18" s="2">
        <f>C18/E18</f>
        <v>7750</v>
      </c>
      <c r="G18" t="s">
        <v>55</v>
      </c>
      <c r="H18" t="s">
        <v>175</v>
      </c>
    </row>
    <row r="19" spans="1:8">
      <c r="B19" t="s">
        <v>193</v>
      </c>
      <c r="C19" s="2">
        <v>1800</v>
      </c>
      <c r="H19" t="s">
        <v>175</v>
      </c>
    </row>
    <row r="20" spans="1:8">
      <c r="B20" t="s">
        <v>194</v>
      </c>
      <c r="C20" s="2">
        <v>8250</v>
      </c>
      <c r="D20" t="s">
        <v>195</v>
      </c>
      <c r="F20" s="2">
        <v>-4125</v>
      </c>
      <c r="G20" t="s">
        <v>55</v>
      </c>
      <c r="H20" t="s">
        <v>175</v>
      </c>
    </row>
    <row r="21" spans="1:8">
      <c r="B21" t="s">
        <v>196</v>
      </c>
      <c r="C21" s="2">
        <v>13500</v>
      </c>
      <c r="E21">
        <v>2</v>
      </c>
      <c r="F21" s="2">
        <f>C21/E21</f>
        <v>6750</v>
      </c>
      <c r="G21" t="s">
        <v>55</v>
      </c>
      <c r="H21" t="s">
        <v>175</v>
      </c>
    </row>
    <row r="22" spans="1:8">
      <c r="A22" t="s">
        <v>197</v>
      </c>
      <c r="B22" t="s">
        <v>198</v>
      </c>
      <c r="C22" s="2">
        <v>7000</v>
      </c>
      <c r="H22" t="s">
        <v>175</v>
      </c>
    </row>
    <row r="23" spans="1:8">
      <c r="B23" s="3" t="s">
        <v>199</v>
      </c>
      <c r="C23" s="2">
        <v>14500</v>
      </c>
      <c r="E23">
        <v>1</v>
      </c>
      <c r="F23" s="2">
        <v>-14500</v>
      </c>
      <c r="G23" t="s">
        <v>55</v>
      </c>
      <c r="H23" t="s">
        <v>175</v>
      </c>
    </row>
    <row r="24" spans="1:8">
      <c r="B24" t="s">
        <v>200</v>
      </c>
      <c r="C24" s="2">
        <v>-90000</v>
      </c>
      <c r="D24" t="s">
        <v>201</v>
      </c>
      <c r="H24" t="s">
        <v>202</v>
      </c>
    </row>
    <row r="25" spans="1:8">
      <c r="B25" t="s">
        <v>200</v>
      </c>
      <c r="C25" s="2">
        <v>-8888</v>
      </c>
      <c r="D25" s="3" t="s">
        <v>203</v>
      </c>
      <c r="H25" t="s">
        <v>202</v>
      </c>
    </row>
    <row r="26" spans="1:8">
      <c r="A26" t="s">
        <v>204</v>
      </c>
      <c r="B26" t="s">
        <v>205</v>
      </c>
      <c r="C26" s="2">
        <v>7000</v>
      </c>
      <c r="D26" s="3" t="s">
        <v>206</v>
      </c>
      <c r="H26" t="s">
        <v>175</v>
      </c>
    </row>
    <row r="27" spans="1:8">
      <c r="B27" t="s">
        <v>207</v>
      </c>
      <c r="C27" s="2">
        <v>2000</v>
      </c>
      <c r="D27" s="3" t="s">
        <v>206</v>
      </c>
      <c r="H27" t="s">
        <v>175</v>
      </c>
    </row>
    <row r="28" spans="1:8">
      <c r="B28" t="s">
        <v>208</v>
      </c>
      <c r="C28" s="2">
        <v>3000</v>
      </c>
      <c r="D28" s="3"/>
      <c r="E28">
        <v>2</v>
      </c>
      <c r="F28" s="2">
        <f>C28/E28</f>
        <v>1500</v>
      </c>
      <c r="G28" t="s">
        <v>55</v>
      </c>
      <c r="H28" t="s">
        <v>175</v>
      </c>
    </row>
    <row r="29" spans="1:8">
      <c r="B29" t="s">
        <v>209</v>
      </c>
      <c r="C29" s="2">
        <v>28800</v>
      </c>
      <c r="E29">
        <v>2</v>
      </c>
      <c r="F29" s="2">
        <f t="shared" ref="F29:F55" si="0">C29/E29</f>
        <v>14400</v>
      </c>
      <c r="G29" t="s">
        <v>55</v>
      </c>
      <c r="H29" t="s">
        <v>175</v>
      </c>
    </row>
    <row r="30" spans="1:8">
      <c r="B30" t="s">
        <v>210</v>
      </c>
      <c r="C30" s="2">
        <v>4000</v>
      </c>
      <c r="D30" t="s">
        <v>211</v>
      </c>
      <c r="E30">
        <v>2</v>
      </c>
      <c r="F30" s="2">
        <f t="shared" si="0"/>
        <v>2000</v>
      </c>
      <c r="G30" t="s">
        <v>55</v>
      </c>
      <c r="H30" t="s">
        <v>175</v>
      </c>
    </row>
    <row r="31" spans="1:8">
      <c r="B31" t="s">
        <v>212</v>
      </c>
      <c r="C31" s="2">
        <v>18300</v>
      </c>
      <c r="E31">
        <v>2</v>
      </c>
      <c r="F31" s="2">
        <f t="shared" si="0"/>
        <v>9150</v>
      </c>
      <c r="G31" t="s">
        <v>55</v>
      </c>
      <c r="H31" t="s">
        <v>175</v>
      </c>
    </row>
    <row r="32" spans="1:8">
      <c r="B32" t="s">
        <v>213</v>
      </c>
      <c r="C32" s="2">
        <v>11000</v>
      </c>
      <c r="E32">
        <v>1</v>
      </c>
      <c r="F32" s="2">
        <f t="shared" si="0"/>
        <v>11000</v>
      </c>
      <c r="G32" t="s">
        <v>55</v>
      </c>
      <c r="H32" t="s">
        <v>175</v>
      </c>
    </row>
    <row r="33" spans="1:11">
      <c r="B33" t="s">
        <v>213</v>
      </c>
      <c r="C33" s="2">
        <v>11000</v>
      </c>
      <c r="H33" t="s">
        <v>175</v>
      </c>
    </row>
    <row r="34" spans="1:11">
      <c r="B34" t="s">
        <v>214</v>
      </c>
      <c r="C34" s="2">
        <v>14900</v>
      </c>
      <c r="H34" t="s">
        <v>175</v>
      </c>
    </row>
    <row r="35" spans="1:11">
      <c r="B35" t="s">
        <v>215</v>
      </c>
      <c r="C35" s="2">
        <v>4000</v>
      </c>
      <c r="H35" t="s">
        <v>175</v>
      </c>
    </row>
    <row r="36" spans="1:11">
      <c r="A36" t="s">
        <v>216</v>
      </c>
      <c r="B36" t="s">
        <v>217</v>
      </c>
      <c r="C36" s="2">
        <v>20000</v>
      </c>
      <c r="D36" t="s">
        <v>218</v>
      </c>
      <c r="E36">
        <v>2</v>
      </c>
      <c r="F36" s="2">
        <f t="shared" si="0"/>
        <v>10000</v>
      </c>
      <c r="G36" t="s">
        <v>219</v>
      </c>
      <c r="H36" t="s">
        <v>175</v>
      </c>
    </row>
    <row r="37" spans="1:11">
      <c r="A37" t="s">
        <v>220</v>
      </c>
      <c r="B37" t="s">
        <v>221</v>
      </c>
      <c r="C37" s="2">
        <v>61800</v>
      </c>
      <c r="D37" t="s">
        <v>222</v>
      </c>
      <c r="H37" t="s">
        <v>175</v>
      </c>
    </row>
    <row r="38" spans="1:11">
      <c r="A38" t="s">
        <v>223</v>
      </c>
      <c r="B38" t="s">
        <v>224</v>
      </c>
      <c r="C38" s="2">
        <v>33000</v>
      </c>
      <c r="E38">
        <v>2</v>
      </c>
      <c r="F38" s="2">
        <f t="shared" si="0"/>
        <v>16500</v>
      </c>
      <c r="G38" t="s">
        <v>55</v>
      </c>
      <c r="H38" t="s">
        <v>175</v>
      </c>
    </row>
    <row r="39" spans="1:11">
      <c r="B39" t="s">
        <v>225</v>
      </c>
      <c r="C39" s="2">
        <v>6000</v>
      </c>
      <c r="E39">
        <v>2</v>
      </c>
      <c r="F39" s="2">
        <f t="shared" si="0"/>
        <v>3000</v>
      </c>
      <c r="G39" t="s">
        <v>55</v>
      </c>
      <c r="H39" t="s">
        <v>175</v>
      </c>
    </row>
    <row r="40" spans="1:11">
      <c r="B40" t="s">
        <v>226</v>
      </c>
      <c r="C40" s="2">
        <v>7000</v>
      </c>
      <c r="E40">
        <v>2</v>
      </c>
      <c r="F40" s="2">
        <f t="shared" si="0"/>
        <v>3500</v>
      </c>
      <c r="G40" t="s">
        <v>55</v>
      </c>
      <c r="H40" t="s">
        <v>175</v>
      </c>
      <c r="I40" t="s">
        <v>227</v>
      </c>
      <c r="J40" t="s">
        <v>219</v>
      </c>
      <c r="K40" t="s">
        <v>228</v>
      </c>
    </row>
    <row r="41" spans="1:11">
      <c r="B41" t="s">
        <v>229</v>
      </c>
      <c r="C41" s="2">
        <v>25900</v>
      </c>
      <c r="D41" t="s">
        <v>230</v>
      </c>
      <c r="E41">
        <v>2</v>
      </c>
      <c r="F41" s="2">
        <f t="shared" si="0"/>
        <v>12950</v>
      </c>
      <c r="G41" t="s">
        <v>55</v>
      </c>
      <c r="H41" t="s">
        <v>175</v>
      </c>
      <c r="I41" s="2">
        <f>SUM(F3:F23)</f>
        <v>88225</v>
      </c>
      <c r="J41" s="2">
        <f>SUM(F36)</f>
        <v>10000</v>
      </c>
      <c r="K41" s="2">
        <f>SUM(F28:F32,F38:F42,F46:F47,F52,F55)</f>
        <v>125300</v>
      </c>
    </row>
    <row r="42" spans="1:11">
      <c r="B42" t="s">
        <v>231</v>
      </c>
      <c r="C42" s="2">
        <v>10500</v>
      </c>
      <c r="E42">
        <v>2</v>
      </c>
      <c r="F42" s="2">
        <f t="shared" si="0"/>
        <v>5250</v>
      </c>
      <c r="G42" t="s">
        <v>55</v>
      </c>
      <c r="H42" t="s">
        <v>175</v>
      </c>
      <c r="I42" s="4" t="b">
        <v>1</v>
      </c>
      <c r="J42" s="4" t="b">
        <v>0</v>
      </c>
      <c r="K42" s="4" t="b">
        <v>1</v>
      </c>
    </row>
    <row r="43" spans="1:11">
      <c r="B43" t="s">
        <v>232</v>
      </c>
      <c r="C43" s="2">
        <v>23100</v>
      </c>
      <c r="D43" t="s">
        <v>233</v>
      </c>
      <c r="H43" t="s">
        <v>175</v>
      </c>
    </row>
    <row r="44" spans="1:11">
      <c r="B44" t="s">
        <v>234</v>
      </c>
      <c r="C44" s="2">
        <v>1000</v>
      </c>
      <c r="H44" t="s">
        <v>175</v>
      </c>
    </row>
    <row r="45" spans="1:11">
      <c r="B45" t="s">
        <v>235</v>
      </c>
      <c r="C45" s="2">
        <v>8000</v>
      </c>
      <c r="D45" t="s">
        <v>236</v>
      </c>
      <c r="H45" t="s">
        <v>175</v>
      </c>
    </row>
    <row r="46" spans="1:11">
      <c r="B46" t="s">
        <v>235</v>
      </c>
      <c r="C46" s="2">
        <v>8000</v>
      </c>
      <c r="E46">
        <v>1</v>
      </c>
      <c r="F46" s="2">
        <f t="shared" si="0"/>
        <v>8000</v>
      </c>
      <c r="G46" t="s">
        <v>55</v>
      </c>
      <c r="H46" t="s">
        <v>175</v>
      </c>
    </row>
    <row r="47" spans="1:11">
      <c r="B47" t="s">
        <v>237</v>
      </c>
      <c r="C47" s="2">
        <v>15700</v>
      </c>
      <c r="E47">
        <v>2</v>
      </c>
      <c r="F47" s="2">
        <f t="shared" si="0"/>
        <v>7850</v>
      </c>
      <c r="G47" t="s">
        <v>55</v>
      </c>
      <c r="H47" t="s">
        <v>175</v>
      </c>
    </row>
    <row r="48" spans="1:11">
      <c r="A48" t="s">
        <v>238</v>
      </c>
      <c r="B48" t="s">
        <v>207</v>
      </c>
      <c r="C48" s="2">
        <v>1300</v>
      </c>
      <c r="D48" t="s">
        <v>239</v>
      </c>
      <c r="H48" t="s">
        <v>175</v>
      </c>
    </row>
    <row r="49" spans="1:10">
      <c r="B49" t="s">
        <v>240</v>
      </c>
      <c r="C49" s="2">
        <v>15000</v>
      </c>
      <c r="H49" t="s">
        <v>175</v>
      </c>
    </row>
    <row r="50" spans="1:10">
      <c r="A50" t="s">
        <v>241</v>
      </c>
      <c r="B50" t="s">
        <v>242</v>
      </c>
      <c r="C50" s="2">
        <v>657000</v>
      </c>
      <c r="D50" t="s">
        <v>243</v>
      </c>
      <c r="H50" t="s">
        <v>175</v>
      </c>
    </row>
    <row r="51" spans="1:10">
      <c r="B51" t="s">
        <v>207</v>
      </c>
      <c r="C51" s="2">
        <v>1200</v>
      </c>
      <c r="D51" t="s">
        <v>244</v>
      </c>
      <c r="H51" t="s">
        <v>175</v>
      </c>
    </row>
    <row r="52" spans="1:10">
      <c r="B52" t="s">
        <v>245</v>
      </c>
      <c r="C52" s="2">
        <v>22000</v>
      </c>
      <c r="E52">
        <v>2</v>
      </c>
      <c r="F52" s="2">
        <f t="shared" si="0"/>
        <v>11000</v>
      </c>
      <c r="G52" t="s">
        <v>55</v>
      </c>
      <c r="H52" t="s">
        <v>175</v>
      </c>
    </row>
    <row r="53" spans="1:10">
      <c r="B53" t="s">
        <v>232</v>
      </c>
      <c r="C53" s="2">
        <v>6700</v>
      </c>
      <c r="D53" t="s">
        <v>246</v>
      </c>
      <c r="H53" t="s">
        <v>175</v>
      </c>
    </row>
    <row r="54" spans="1:10">
      <c r="B54" t="s">
        <v>247</v>
      </c>
      <c r="C54" s="2">
        <v>1000</v>
      </c>
      <c r="H54" t="s">
        <v>175</v>
      </c>
      <c r="J54" s="5"/>
    </row>
    <row r="55" spans="1:10">
      <c r="B55" t="s">
        <v>236</v>
      </c>
      <c r="C55" s="2">
        <v>38400</v>
      </c>
      <c r="E55">
        <v>2</v>
      </c>
      <c r="F55" s="2">
        <f t="shared" si="0"/>
        <v>19200</v>
      </c>
      <c r="G55" t="s">
        <v>55</v>
      </c>
      <c r="H55" t="s">
        <v>175</v>
      </c>
    </row>
    <row r="56" spans="1:10">
      <c r="A56" t="s">
        <v>248</v>
      </c>
      <c r="B56" t="s">
        <v>249</v>
      </c>
      <c r="C56" s="2">
        <v>-125000</v>
      </c>
      <c r="D56" t="s">
        <v>250</v>
      </c>
      <c r="H56" t="s">
        <v>175</v>
      </c>
    </row>
    <row r="57" spans="1:10">
      <c r="A57" t="s">
        <v>251</v>
      </c>
      <c r="B57" t="s">
        <v>205</v>
      </c>
      <c r="C57" s="2">
        <v>1000</v>
      </c>
      <c r="D57" t="s">
        <v>252</v>
      </c>
      <c r="H57" t="s">
        <v>175</v>
      </c>
    </row>
    <row r="58" spans="1:10">
      <c r="B58" t="s">
        <v>253</v>
      </c>
      <c r="C58" s="2">
        <v>51000</v>
      </c>
      <c r="E58">
        <v>2</v>
      </c>
      <c r="F58" s="2">
        <v>25000</v>
      </c>
      <c r="G58" t="s">
        <v>254</v>
      </c>
      <c r="H58" t="s">
        <v>175</v>
      </c>
    </row>
    <row r="59" spans="1:10">
      <c r="A59" t="s">
        <v>255</v>
      </c>
      <c r="B59" t="s">
        <v>256</v>
      </c>
      <c r="C59" s="2">
        <v>-25000</v>
      </c>
    </row>
    <row r="60" spans="1:10">
      <c r="A60" t="s">
        <v>257</v>
      </c>
      <c r="B60" t="s">
        <v>258</v>
      </c>
      <c r="C60" s="2">
        <v>2600</v>
      </c>
      <c r="D60" t="s">
        <v>259</v>
      </c>
      <c r="H60" t="s">
        <v>175</v>
      </c>
    </row>
    <row r="61" spans="1:10">
      <c r="B61" t="s">
        <v>260</v>
      </c>
      <c r="C61" s="2">
        <v>13800</v>
      </c>
      <c r="E61">
        <v>2</v>
      </c>
      <c r="F61" s="2">
        <f>C61/E61</f>
        <v>6900</v>
      </c>
      <c r="G61" t="s">
        <v>55</v>
      </c>
      <c r="H61" t="s">
        <v>175</v>
      </c>
    </row>
    <row r="62" spans="1:10">
      <c r="B62" t="s">
        <v>260</v>
      </c>
      <c r="C62" s="2">
        <v>14800</v>
      </c>
      <c r="E62">
        <v>2</v>
      </c>
      <c r="F62" s="2">
        <f t="shared" ref="F62:F79" si="1">C62/E62</f>
        <v>7400</v>
      </c>
      <c r="G62" t="s">
        <v>55</v>
      </c>
      <c r="H62" t="s">
        <v>175</v>
      </c>
    </row>
    <row r="63" spans="1:10">
      <c r="B63" t="s">
        <v>235</v>
      </c>
      <c r="C63" s="2">
        <v>18400</v>
      </c>
      <c r="E63">
        <v>1</v>
      </c>
      <c r="F63" s="2">
        <f t="shared" si="1"/>
        <v>18400</v>
      </c>
      <c r="G63" t="s">
        <v>55</v>
      </c>
      <c r="H63" t="s">
        <v>175</v>
      </c>
    </row>
    <row r="64" spans="1:10">
      <c r="B64" t="s">
        <v>235</v>
      </c>
      <c r="C64" s="2">
        <v>18400</v>
      </c>
      <c r="H64" t="s">
        <v>175</v>
      </c>
    </row>
    <row r="65" spans="1:10">
      <c r="A65" t="s">
        <v>261</v>
      </c>
      <c r="B65" t="s">
        <v>207</v>
      </c>
      <c r="C65" s="2">
        <v>1200</v>
      </c>
      <c r="H65" t="s">
        <v>175</v>
      </c>
    </row>
    <row r="66" spans="1:10">
      <c r="B66" t="s">
        <v>262</v>
      </c>
      <c r="C66" s="2">
        <v>22000</v>
      </c>
      <c r="E66">
        <v>2</v>
      </c>
      <c r="F66" s="2">
        <f t="shared" si="1"/>
        <v>11000</v>
      </c>
      <c r="G66" t="s">
        <v>55</v>
      </c>
      <c r="H66" t="s">
        <v>175</v>
      </c>
    </row>
    <row r="67" spans="1:10">
      <c r="B67" t="s">
        <v>263</v>
      </c>
      <c r="C67" s="2">
        <v>3000</v>
      </c>
      <c r="E67">
        <v>2</v>
      </c>
      <c r="F67" s="2">
        <f t="shared" si="1"/>
        <v>1500</v>
      </c>
      <c r="G67" t="s">
        <v>55</v>
      </c>
      <c r="H67" t="s">
        <v>175</v>
      </c>
    </row>
    <row r="68" spans="1:10">
      <c r="B68" t="s">
        <v>264</v>
      </c>
      <c r="C68" s="2">
        <v>15500</v>
      </c>
      <c r="E68">
        <v>2</v>
      </c>
      <c r="F68" s="2">
        <f t="shared" si="1"/>
        <v>7750</v>
      </c>
      <c r="G68" t="s">
        <v>55</v>
      </c>
      <c r="H68" t="s">
        <v>175</v>
      </c>
    </row>
    <row r="69" spans="1:10">
      <c r="A69" t="s">
        <v>265</v>
      </c>
      <c r="B69" t="s">
        <v>205</v>
      </c>
      <c r="C69" s="2">
        <v>2600</v>
      </c>
      <c r="H69" t="s">
        <v>175</v>
      </c>
    </row>
    <row r="70" spans="1:10">
      <c r="B70" t="s">
        <v>266</v>
      </c>
      <c r="C70" s="2">
        <v>33000</v>
      </c>
      <c r="E70">
        <v>2</v>
      </c>
      <c r="F70" s="2">
        <f t="shared" si="1"/>
        <v>16500</v>
      </c>
      <c r="G70" t="s">
        <v>55</v>
      </c>
      <c r="H70" t="s">
        <v>175</v>
      </c>
    </row>
    <row r="71" spans="1:10">
      <c r="B71" t="s">
        <v>267</v>
      </c>
      <c r="C71" s="2">
        <v>8000</v>
      </c>
      <c r="E71">
        <v>2</v>
      </c>
      <c r="F71" s="2">
        <f t="shared" si="1"/>
        <v>4000</v>
      </c>
      <c r="G71" t="s">
        <v>55</v>
      </c>
      <c r="H71" t="s">
        <v>175</v>
      </c>
      <c r="I71" t="s">
        <v>268</v>
      </c>
      <c r="J71" t="s">
        <v>269</v>
      </c>
    </row>
    <row r="72" spans="1:10">
      <c r="B72" t="s">
        <v>270</v>
      </c>
      <c r="C72" s="2">
        <v>6000</v>
      </c>
      <c r="E72">
        <v>2</v>
      </c>
      <c r="F72" s="2">
        <f t="shared" si="1"/>
        <v>3000</v>
      </c>
      <c r="G72" t="s">
        <v>55</v>
      </c>
      <c r="H72" t="s">
        <v>175</v>
      </c>
      <c r="I72" s="2">
        <f>SUM(F61:F63,F66:F68,F70:F72,F74,F77,F78,F79)</f>
        <v>128150</v>
      </c>
      <c r="J72" s="2">
        <f>SUM(F78,F79)</f>
        <v>21000</v>
      </c>
    </row>
    <row r="73" spans="1:10">
      <c r="B73" t="s">
        <v>271</v>
      </c>
      <c r="C73" s="2">
        <v>5000</v>
      </c>
      <c r="H73" t="s">
        <v>175</v>
      </c>
      <c r="I73">
        <v>128000</v>
      </c>
      <c r="J73">
        <v>20000</v>
      </c>
    </row>
    <row r="74" spans="1:10">
      <c r="B74" t="s">
        <v>272</v>
      </c>
      <c r="C74" s="2">
        <v>37500</v>
      </c>
      <c r="E74">
        <v>2</v>
      </c>
      <c r="F74" s="2">
        <f t="shared" si="1"/>
        <v>18750</v>
      </c>
      <c r="G74" t="s">
        <v>55</v>
      </c>
      <c r="H74" t="s">
        <v>175</v>
      </c>
    </row>
    <row r="75" spans="1:10">
      <c r="A75" t="s">
        <v>273</v>
      </c>
      <c r="B75" t="s">
        <v>274</v>
      </c>
      <c r="C75" s="2">
        <v>20000</v>
      </c>
      <c r="H75" t="s">
        <v>175</v>
      </c>
    </row>
    <row r="76" spans="1:10">
      <c r="B76" t="s">
        <v>275</v>
      </c>
      <c r="C76" s="2">
        <v>7100</v>
      </c>
      <c r="H76" t="s">
        <v>175</v>
      </c>
    </row>
    <row r="77" spans="1:10">
      <c r="B77" t="s">
        <v>276</v>
      </c>
      <c r="C77" s="2">
        <v>23900</v>
      </c>
      <c r="E77">
        <v>2</v>
      </c>
      <c r="F77" s="2">
        <f t="shared" si="1"/>
        <v>11950</v>
      </c>
      <c r="G77" t="s">
        <v>55</v>
      </c>
      <c r="H77" t="s">
        <v>175</v>
      </c>
    </row>
    <row r="78" spans="1:10">
      <c r="B78" t="s">
        <v>277</v>
      </c>
      <c r="C78" s="2">
        <v>5000</v>
      </c>
      <c r="E78">
        <v>3</v>
      </c>
      <c r="F78" s="2">
        <f t="shared" si="1"/>
        <v>1666.6666666666667</v>
      </c>
      <c r="G78" t="s">
        <v>278</v>
      </c>
      <c r="H78" t="s">
        <v>175</v>
      </c>
    </row>
    <row r="79" spans="1:10">
      <c r="B79" t="s">
        <v>279</v>
      </c>
      <c r="C79" s="2">
        <v>58000</v>
      </c>
      <c r="E79">
        <v>3</v>
      </c>
      <c r="F79" s="2">
        <f t="shared" si="1"/>
        <v>19333.333333333332</v>
      </c>
      <c r="G79" t="s">
        <v>278</v>
      </c>
      <c r="H79" t="s">
        <v>175</v>
      </c>
    </row>
    <row r="80" spans="1:10">
      <c r="A80" t="s">
        <v>280</v>
      </c>
      <c r="B80" t="s">
        <v>281</v>
      </c>
      <c r="C80" s="2">
        <v>-120012</v>
      </c>
      <c r="H80" t="s">
        <v>202</v>
      </c>
    </row>
    <row r="81" spans="1:8">
      <c r="B81" t="s">
        <v>256</v>
      </c>
      <c r="C81" s="2">
        <v>-20000</v>
      </c>
    </row>
    <row r="82" spans="1:8">
      <c r="A82" t="s">
        <v>282</v>
      </c>
      <c r="B82" t="s">
        <v>283</v>
      </c>
      <c r="C82" s="2">
        <v>54000</v>
      </c>
      <c r="D82" t="s">
        <v>284</v>
      </c>
      <c r="H82" t="s">
        <v>175</v>
      </c>
    </row>
    <row r="83" spans="1:8">
      <c r="A83" t="s">
        <v>285</v>
      </c>
      <c r="B83" t="s">
        <v>207</v>
      </c>
      <c r="C83" s="2">
        <v>5600</v>
      </c>
      <c r="H83" t="s">
        <v>175</v>
      </c>
    </row>
    <row r="84" spans="1:8">
      <c r="B84" t="s">
        <v>286</v>
      </c>
      <c r="C84" s="2">
        <v>3000</v>
      </c>
      <c r="E84">
        <v>2</v>
      </c>
      <c r="F84" s="2">
        <f t="shared" ref="F84" si="2">C84/E84</f>
        <v>1500</v>
      </c>
      <c r="G84" t="s">
        <v>55</v>
      </c>
      <c r="H84" t="s">
        <v>175</v>
      </c>
    </row>
    <row r="85" spans="1:8">
      <c r="B85" t="s">
        <v>287</v>
      </c>
      <c r="C85" s="2">
        <v>33000</v>
      </c>
      <c r="H85" t="s">
        <v>175</v>
      </c>
    </row>
    <row r="86" spans="1:8">
      <c r="B86" t="s">
        <v>288</v>
      </c>
      <c r="C86" s="2">
        <v>6000</v>
      </c>
      <c r="H86" t="s">
        <v>175</v>
      </c>
    </row>
    <row r="87" spans="1:8">
      <c r="B87" t="s">
        <v>187</v>
      </c>
      <c r="C87" s="2">
        <v>6000</v>
      </c>
      <c r="E87">
        <v>2</v>
      </c>
      <c r="F87" s="2">
        <f t="shared" ref="F87" si="3">C87/E87</f>
        <v>3000</v>
      </c>
      <c r="G87" t="s">
        <v>55</v>
      </c>
      <c r="H87" t="s">
        <v>175</v>
      </c>
    </row>
    <row r="88" spans="1:8">
      <c r="B88" t="s">
        <v>235</v>
      </c>
      <c r="C88" s="2">
        <v>8800</v>
      </c>
      <c r="H88" t="s">
        <v>175</v>
      </c>
    </row>
    <row r="89" spans="1:8">
      <c r="B89" t="s">
        <v>235</v>
      </c>
      <c r="C89" s="2">
        <v>8800</v>
      </c>
      <c r="E89">
        <v>1</v>
      </c>
      <c r="F89" s="2">
        <f t="shared" ref="F89:F90" si="4">C89/E89</f>
        <v>8800</v>
      </c>
      <c r="G89" t="s">
        <v>55</v>
      </c>
      <c r="H89" t="s">
        <v>175</v>
      </c>
    </row>
    <row r="90" spans="1:8">
      <c r="A90" t="s">
        <v>289</v>
      </c>
      <c r="B90" t="s">
        <v>290</v>
      </c>
      <c r="C90" s="2">
        <v>18800</v>
      </c>
      <c r="E90">
        <v>2</v>
      </c>
      <c r="F90" s="2">
        <f t="shared" si="4"/>
        <v>9400</v>
      </c>
      <c r="G90" t="s">
        <v>55</v>
      </c>
      <c r="H90" t="s">
        <v>175</v>
      </c>
    </row>
    <row r="91" spans="1:8">
      <c r="B91" t="s">
        <v>291</v>
      </c>
      <c r="C91" s="2">
        <v>12900</v>
      </c>
      <c r="D91" t="s">
        <v>292</v>
      </c>
      <c r="E91">
        <v>2</v>
      </c>
      <c r="F91" s="2">
        <f t="shared" ref="F91" si="5">C91/E91</f>
        <v>6450</v>
      </c>
      <c r="G91" t="s">
        <v>55</v>
      </c>
      <c r="H91" t="s">
        <v>175</v>
      </c>
    </row>
    <row r="92" spans="1:8">
      <c r="B92" t="s">
        <v>207</v>
      </c>
      <c r="C92" s="2">
        <v>3300</v>
      </c>
      <c r="H92" t="s">
        <v>175</v>
      </c>
    </row>
    <row r="93" spans="1:8">
      <c r="A93" t="s">
        <v>293</v>
      </c>
      <c r="B93" t="s">
        <v>294</v>
      </c>
      <c r="C93" s="2">
        <v>20000</v>
      </c>
      <c r="D93" t="s">
        <v>295</v>
      </c>
      <c r="H93" t="s">
        <v>175</v>
      </c>
    </row>
    <row r="94" spans="1:8">
      <c r="A94" t="s">
        <v>296</v>
      </c>
      <c r="B94" t="s">
        <v>297</v>
      </c>
      <c r="C94" s="2">
        <v>15000</v>
      </c>
      <c r="D94" t="s">
        <v>298</v>
      </c>
      <c r="H94" t="s">
        <v>175</v>
      </c>
    </row>
    <row r="95" spans="1:8">
      <c r="A95" t="s">
        <v>299</v>
      </c>
      <c r="B95" t="s">
        <v>300</v>
      </c>
      <c r="C95" s="2">
        <v>2400</v>
      </c>
      <c r="D95" t="s">
        <v>301</v>
      </c>
      <c r="H95" t="s">
        <v>175</v>
      </c>
    </row>
    <row r="96" spans="1:8">
      <c r="B96" t="s">
        <v>302</v>
      </c>
      <c r="C96" s="2">
        <v>27500</v>
      </c>
      <c r="E96">
        <v>2</v>
      </c>
      <c r="F96" s="2">
        <f t="shared" ref="F96:F99" si="6">C96/E96</f>
        <v>13750</v>
      </c>
      <c r="G96" t="s">
        <v>55</v>
      </c>
      <c r="H96" t="s">
        <v>175</v>
      </c>
    </row>
    <row r="97" spans="1:10">
      <c r="B97" t="s">
        <v>303</v>
      </c>
      <c r="C97" s="2">
        <v>11000</v>
      </c>
      <c r="E97">
        <v>2</v>
      </c>
      <c r="F97" s="2">
        <f t="shared" si="6"/>
        <v>5500</v>
      </c>
      <c r="G97" t="s">
        <v>55</v>
      </c>
      <c r="H97" t="s">
        <v>175</v>
      </c>
    </row>
    <row r="98" spans="1:10">
      <c r="B98" t="s">
        <v>237</v>
      </c>
      <c r="C98" s="2">
        <v>5200</v>
      </c>
      <c r="D98" t="s">
        <v>304</v>
      </c>
      <c r="E98">
        <v>2</v>
      </c>
      <c r="F98" s="2">
        <f t="shared" si="6"/>
        <v>2600</v>
      </c>
      <c r="G98" t="s">
        <v>55</v>
      </c>
      <c r="H98" t="s">
        <v>175</v>
      </c>
    </row>
    <row r="99" spans="1:10">
      <c r="B99" t="s">
        <v>205</v>
      </c>
      <c r="C99" s="2">
        <v>2000</v>
      </c>
      <c r="D99" t="s">
        <v>305</v>
      </c>
      <c r="E99">
        <v>2</v>
      </c>
      <c r="F99" s="2">
        <f t="shared" si="6"/>
        <v>1000</v>
      </c>
      <c r="G99" t="s">
        <v>55</v>
      </c>
      <c r="H99" t="s">
        <v>175</v>
      </c>
    </row>
    <row r="100" spans="1:10">
      <c r="A100" t="s">
        <v>306</v>
      </c>
      <c r="B100" t="s">
        <v>307</v>
      </c>
      <c r="C100" s="2">
        <v>40500</v>
      </c>
      <c r="D100" t="s">
        <v>308</v>
      </c>
      <c r="H100" t="s">
        <v>175</v>
      </c>
    </row>
    <row r="101" spans="1:10">
      <c r="B101" t="s">
        <v>309</v>
      </c>
      <c r="C101" s="2">
        <v>5000</v>
      </c>
      <c r="D101" t="s">
        <v>310</v>
      </c>
      <c r="H101" t="s">
        <v>175</v>
      </c>
    </row>
    <row r="102" spans="1:10">
      <c r="B102" t="s">
        <v>311</v>
      </c>
      <c r="C102" s="2">
        <v>22000</v>
      </c>
      <c r="D102" t="s">
        <v>312</v>
      </c>
      <c r="E102">
        <v>2</v>
      </c>
      <c r="F102" s="2">
        <f t="shared" ref="F102" si="7">C102/E102</f>
        <v>11000</v>
      </c>
      <c r="G102" t="s">
        <v>55</v>
      </c>
      <c r="H102" t="s">
        <v>175</v>
      </c>
    </row>
    <row r="103" spans="1:10">
      <c r="B103" t="s">
        <v>313</v>
      </c>
      <c r="C103" s="2">
        <v>1000</v>
      </c>
      <c r="H103" t="s">
        <v>175</v>
      </c>
    </row>
    <row r="104" spans="1:10">
      <c r="B104" t="s">
        <v>313</v>
      </c>
      <c r="C104" s="2">
        <v>1000</v>
      </c>
      <c r="H104" t="s">
        <v>175</v>
      </c>
    </row>
    <row r="105" spans="1:10">
      <c r="B105" t="s">
        <v>313</v>
      </c>
      <c r="C105" s="2">
        <v>1000</v>
      </c>
      <c r="H105" t="s">
        <v>175</v>
      </c>
      <c r="I105" t="s">
        <v>314</v>
      </c>
    </row>
    <row r="106" spans="1:10">
      <c r="B106" t="s">
        <v>60</v>
      </c>
      <c r="C106" s="2">
        <v>13700</v>
      </c>
      <c r="E106">
        <v>2</v>
      </c>
      <c r="F106" s="2">
        <f t="shared" ref="F106:F107" si="8">C106/E106</f>
        <v>6850</v>
      </c>
      <c r="G106" t="s">
        <v>55</v>
      </c>
      <c r="H106" t="s">
        <v>175</v>
      </c>
      <c r="I106" s="2">
        <f>SUM(F84,F87,F89:F91,F96:F99,F102,F106:F107) - 18400</f>
        <v>53450</v>
      </c>
    </row>
    <row r="107" spans="1:10">
      <c r="B107" t="s">
        <v>315</v>
      </c>
      <c r="C107" s="2">
        <v>4000</v>
      </c>
      <c r="D107" t="s">
        <v>186</v>
      </c>
      <c r="E107">
        <v>2</v>
      </c>
      <c r="F107" s="2">
        <f t="shared" si="8"/>
        <v>2000</v>
      </c>
      <c r="G107" t="s">
        <v>55</v>
      </c>
      <c r="H107" t="s">
        <v>175</v>
      </c>
      <c r="I107" s="4" t="b">
        <v>0</v>
      </c>
    </row>
    <row r="108" spans="1:10">
      <c r="B108" t="s">
        <v>316</v>
      </c>
      <c r="C108" s="2">
        <v>3900</v>
      </c>
      <c r="D108" t="s">
        <v>317</v>
      </c>
      <c r="H108" t="s">
        <v>175</v>
      </c>
    </row>
    <row r="109" spans="1:10">
      <c r="B109" t="s">
        <v>318</v>
      </c>
      <c r="C109" s="2">
        <v>36000</v>
      </c>
      <c r="D109" t="s">
        <v>319</v>
      </c>
      <c r="H109" t="s">
        <v>175</v>
      </c>
    </row>
    <row r="112" spans="1:10">
      <c r="I112" t="s">
        <v>320</v>
      </c>
      <c r="J112" s="2">
        <f>SUM(C3:C204)</f>
        <v>1816350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D891-58F5-4A8B-85BF-34143E46E1F3}">
  <dimension ref="A1:L72"/>
  <sheetViews>
    <sheetView tabSelected="1" topLeftCell="A11" workbookViewId="0">
      <selection activeCell="L26" sqref="L26"/>
    </sheetView>
  </sheetViews>
  <sheetFormatPr defaultRowHeight="15"/>
  <cols>
    <col min="1" max="1" width="8" bestFit="1" customWidth="1"/>
    <col min="2" max="2" width="27.85546875" bestFit="1" customWidth="1"/>
    <col min="3" max="3" width="11.5703125" style="2" bestFit="1" customWidth="1"/>
    <col min="4" max="4" width="28.5703125" bestFit="1" customWidth="1"/>
    <col min="5" max="5" width="6.42578125" bestFit="1" customWidth="1"/>
    <col min="6" max="6" width="10.5703125" style="2" bestFit="1" customWidth="1"/>
    <col min="7" max="7" width="5" bestFit="1" customWidth="1"/>
    <col min="8" max="8" width="10.140625" bestFit="1" customWidth="1"/>
    <col min="10" max="10" width="13.85546875" bestFit="1" customWidth="1"/>
    <col min="11" max="11" width="12.28515625" bestFit="1" customWidth="1"/>
    <col min="12" max="12" width="13.8554687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172</v>
      </c>
    </row>
    <row r="2" spans="1:10">
      <c r="A2" t="s">
        <v>321</v>
      </c>
      <c r="B2" t="s">
        <v>322</v>
      </c>
      <c r="C2" s="2">
        <v>41000</v>
      </c>
      <c r="D2" t="s">
        <v>323</v>
      </c>
      <c r="F2" s="2" t="str">
        <f>IF(E2 = "","",C2/E2)</f>
        <v/>
      </c>
      <c r="H2" t="s">
        <v>175</v>
      </c>
    </row>
    <row r="3" spans="1:10">
      <c r="B3" t="s">
        <v>324</v>
      </c>
      <c r="C3" s="2">
        <v>12666</v>
      </c>
      <c r="D3" t="s">
        <v>323</v>
      </c>
      <c r="F3" s="2" t="str">
        <f>IF(E3 = "","",C3/E3)</f>
        <v/>
      </c>
      <c r="H3" t="s">
        <v>175</v>
      </c>
    </row>
    <row r="4" spans="1:10">
      <c r="B4" t="s">
        <v>281</v>
      </c>
      <c r="C4" s="2">
        <v>-50000</v>
      </c>
      <c r="F4" s="2" t="str">
        <f>IF(E4 = "","",C4/E4)</f>
        <v/>
      </c>
      <c r="H4" t="s">
        <v>202</v>
      </c>
    </row>
    <row r="5" spans="1:10">
      <c r="B5" t="s">
        <v>325</v>
      </c>
      <c r="C5" s="2">
        <v>11600</v>
      </c>
      <c r="F5" s="2" t="str">
        <f>IF(E5 = "","",C5/E5)</f>
        <v/>
      </c>
    </row>
    <row r="6" spans="1:10">
      <c r="B6" t="s">
        <v>326</v>
      </c>
      <c r="C6" s="2">
        <v>-11100</v>
      </c>
      <c r="F6" s="2" t="str">
        <f>IF(E6 = "","",C6/E6)</f>
        <v/>
      </c>
    </row>
    <row r="7" spans="1:10">
      <c r="A7" t="s">
        <v>327</v>
      </c>
      <c r="B7" t="s">
        <v>328</v>
      </c>
      <c r="C7" s="2">
        <v>6800</v>
      </c>
      <c r="D7" t="s">
        <v>329</v>
      </c>
      <c r="F7" s="2" t="str">
        <f>IF(E7 = "","",C7/E7)</f>
        <v/>
      </c>
      <c r="H7" t="s">
        <v>330</v>
      </c>
    </row>
    <row r="8" spans="1:10">
      <c r="B8" t="s">
        <v>331</v>
      </c>
      <c r="C8" s="2">
        <v>11000</v>
      </c>
      <c r="F8" s="2" t="str">
        <f>IF(E8 = "","",C8/E8)</f>
        <v/>
      </c>
    </row>
    <row r="9" spans="1:10">
      <c r="B9" t="s">
        <v>332</v>
      </c>
      <c r="C9" s="2">
        <v>4000</v>
      </c>
      <c r="F9" s="2" t="str">
        <f>IF(E9 = "","",C9/E9)</f>
        <v/>
      </c>
    </row>
    <row r="10" spans="1:10">
      <c r="B10" t="s">
        <v>333</v>
      </c>
      <c r="C10" s="2">
        <v>9100</v>
      </c>
      <c r="E10">
        <v>2</v>
      </c>
      <c r="F10" s="2">
        <f>IF(E10 = "","",C10/E10)</f>
        <v>4550</v>
      </c>
      <c r="G10" t="s">
        <v>55</v>
      </c>
      <c r="J10" t="s">
        <v>227</v>
      </c>
    </row>
    <row r="11" spans="1:10">
      <c r="B11" t="s">
        <v>334</v>
      </c>
      <c r="C11" s="2">
        <v>22500</v>
      </c>
      <c r="E11">
        <v>2</v>
      </c>
      <c r="F11" s="2">
        <f>IF(E11 = "","",C11/E11)</f>
        <v>11250</v>
      </c>
      <c r="G11" t="s">
        <v>55</v>
      </c>
      <c r="J11" s="2">
        <f>178600-SUM(F11:F13)</f>
        <v>164100</v>
      </c>
    </row>
    <row r="12" spans="1:10">
      <c r="B12" t="s">
        <v>335</v>
      </c>
      <c r="C12" s="2">
        <v>6500</v>
      </c>
      <c r="E12">
        <v>2</v>
      </c>
      <c r="F12" s="2">
        <f>IF(E12 = "","",C12/E12)</f>
        <v>3250</v>
      </c>
      <c r="G12" t="s">
        <v>55</v>
      </c>
      <c r="H12" s="6"/>
      <c r="I12" s="6"/>
      <c r="J12" s="7" t="b">
        <v>1</v>
      </c>
    </row>
    <row r="13" spans="1:10">
      <c r="A13" t="s">
        <v>336</v>
      </c>
      <c r="B13" t="s">
        <v>337</v>
      </c>
      <c r="C13" s="2">
        <v>10000</v>
      </c>
      <c r="F13" s="2" t="str">
        <f>IF(E13 = "","",C13/E13)</f>
        <v/>
      </c>
    </row>
    <row r="14" spans="1:10">
      <c r="A14" t="s">
        <v>338</v>
      </c>
      <c r="B14" t="s">
        <v>339</v>
      </c>
      <c r="C14" s="2">
        <v>1000</v>
      </c>
      <c r="D14" t="s">
        <v>188</v>
      </c>
      <c r="F14" s="2" t="str">
        <f>IF(E14 = "","",C14/E14)</f>
        <v/>
      </c>
    </row>
    <row r="15" spans="1:10">
      <c r="B15" t="s">
        <v>339</v>
      </c>
      <c r="C15" s="2">
        <v>1000</v>
      </c>
      <c r="F15" s="2" t="str">
        <f>IF(E15 = "","",C15/E15)</f>
        <v/>
      </c>
    </row>
    <row r="16" spans="1:10">
      <c r="B16" t="s">
        <v>340</v>
      </c>
      <c r="C16" s="2">
        <v>2000</v>
      </c>
      <c r="F16" s="2" t="str">
        <f>IF(E16 = "","",C16/E16)</f>
        <v/>
      </c>
    </row>
    <row r="17" spans="1:10">
      <c r="B17" t="s">
        <v>340</v>
      </c>
      <c r="C17" s="2">
        <v>2000</v>
      </c>
      <c r="F17" s="2" t="str">
        <f>IF(E17 = "","",C17/E17)</f>
        <v/>
      </c>
    </row>
    <row r="18" spans="1:10">
      <c r="A18" t="s">
        <v>341</v>
      </c>
      <c r="B18" t="s">
        <v>342</v>
      </c>
      <c r="C18" s="2">
        <v>2800</v>
      </c>
      <c r="F18" s="2" t="str">
        <f>IF(E18 = "","",C18/E18)</f>
        <v/>
      </c>
    </row>
    <row r="19" spans="1:10">
      <c r="B19" t="s">
        <v>343</v>
      </c>
      <c r="C19" s="2">
        <v>-20000</v>
      </c>
      <c r="E19">
        <v>1</v>
      </c>
      <c r="F19" s="2">
        <f>IF(E19 = "","",C19/E19)</f>
        <v>-20000</v>
      </c>
      <c r="G19" t="s">
        <v>55</v>
      </c>
      <c r="J19" t="s">
        <v>55</v>
      </c>
    </row>
    <row r="20" spans="1:10">
      <c r="B20" t="s">
        <v>344</v>
      </c>
      <c r="C20" s="2">
        <v>160000</v>
      </c>
      <c r="F20" s="2" t="str">
        <f>IF(E20 = "","",C20/E20)</f>
        <v/>
      </c>
      <c r="H20" s="6"/>
      <c r="I20" s="6"/>
      <c r="J20" s="7" t="b">
        <v>0</v>
      </c>
    </row>
    <row r="21" spans="1:10">
      <c r="A21" t="s">
        <v>345</v>
      </c>
      <c r="B21" t="s">
        <v>346</v>
      </c>
      <c r="C21" s="2">
        <v>35500</v>
      </c>
      <c r="D21" t="s">
        <v>347</v>
      </c>
      <c r="E21">
        <v>2</v>
      </c>
      <c r="F21" s="2">
        <f>IF(E21 = "","",C21/E21)</f>
        <v>17750</v>
      </c>
    </row>
    <row r="22" spans="1:10">
      <c r="B22" t="s">
        <v>348</v>
      </c>
      <c r="C22" s="2">
        <v>5000</v>
      </c>
      <c r="F22" s="2" t="str">
        <f>IF(E22 = "","",C22/E22)</f>
        <v/>
      </c>
    </row>
    <row r="23" spans="1:10">
      <c r="B23" t="s">
        <v>349</v>
      </c>
      <c r="C23" s="2">
        <v>13800</v>
      </c>
      <c r="E23">
        <v>3</v>
      </c>
      <c r="F23" s="2">
        <f>IF(E23 = "","",C23/E23)</f>
        <v>4600</v>
      </c>
      <c r="G23" t="s">
        <v>350</v>
      </c>
      <c r="J23" t="s">
        <v>350</v>
      </c>
    </row>
    <row r="24" spans="1:10">
      <c r="B24" t="s">
        <v>349</v>
      </c>
      <c r="C24" s="2">
        <v>30000</v>
      </c>
      <c r="E24">
        <v>3</v>
      </c>
      <c r="F24" s="2">
        <f>IF(E24 = "","",C24/E24)</f>
        <v>10000</v>
      </c>
      <c r="H24" s="6"/>
      <c r="I24" s="6"/>
      <c r="J24" s="7" t="b">
        <v>1</v>
      </c>
    </row>
    <row r="25" spans="1:10">
      <c r="A25" t="s">
        <v>351</v>
      </c>
      <c r="B25" t="s">
        <v>212</v>
      </c>
      <c r="C25" s="2">
        <v>16500</v>
      </c>
      <c r="D25" s="3"/>
      <c r="E25">
        <v>2</v>
      </c>
      <c r="F25" s="2">
        <f>IF(E25 = "","",C25/E25)</f>
        <v>8250</v>
      </c>
      <c r="G25" t="s">
        <v>55</v>
      </c>
    </row>
    <row r="26" spans="1:10">
      <c r="B26" t="s">
        <v>352</v>
      </c>
      <c r="C26" s="2">
        <v>24000</v>
      </c>
      <c r="D26" s="3"/>
      <c r="E26">
        <v>2</v>
      </c>
      <c r="F26" s="2">
        <f>IF(E26 = "","",C26/E26)</f>
        <v>12000</v>
      </c>
      <c r="G26" t="s">
        <v>55</v>
      </c>
      <c r="J26" t="s">
        <v>228</v>
      </c>
    </row>
    <row r="27" spans="1:10">
      <c r="B27" t="s">
        <v>353</v>
      </c>
      <c r="C27" s="2">
        <v>38200</v>
      </c>
      <c r="D27" s="3"/>
      <c r="F27" s="2" t="str">
        <f>IF(E27 = "","",C27/E27)</f>
        <v/>
      </c>
      <c r="J27" s="2">
        <f>SUM(F25,F26,F28)</f>
        <v>21750</v>
      </c>
    </row>
    <row r="28" spans="1:10">
      <c r="B28" t="s">
        <v>354</v>
      </c>
      <c r="C28" s="2">
        <v>3000</v>
      </c>
      <c r="D28" s="3"/>
      <c r="E28">
        <v>2</v>
      </c>
      <c r="F28" s="2">
        <f>IF(E28 = "","",C28/E28)</f>
        <v>1500</v>
      </c>
      <c r="G28" t="s">
        <v>55</v>
      </c>
      <c r="H28" s="6"/>
      <c r="I28" s="6"/>
      <c r="J28" s="7" t="b">
        <v>0</v>
      </c>
    </row>
    <row r="29" spans="1:10">
      <c r="B29" t="s">
        <v>355</v>
      </c>
      <c r="C29" s="2">
        <v>15700</v>
      </c>
      <c r="F29" s="2" t="str">
        <f>IF(E29 = "","",C29/E29)</f>
        <v/>
      </c>
    </row>
    <row r="30" spans="1:10">
      <c r="A30" t="s">
        <v>356</v>
      </c>
      <c r="B30" t="s">
        <v>357</v>
      </c>
      <c r="C30" s="2">
        <v>-300000</v>
      </c>
      <c r="D30" t="s">
        <v>358</v>
      </c>
    </row>
    <row r="31" spans="1:10">
      <c r="A31" t="s">
        <v>359</v>
      </c>
      <c r="B31" t="s">
        <v>360</v>
      </c>
      <c r="C31" s="2">
        <v>26000</v>
      </c>
      <c r="F31" s="2" t="str">
        <f>IF(E31 = "","",C31/E31)</f>
        <v/>
      </c>
    </row>
    <row r="35" spans="10:12">
      <c r="J35" s="2">
        <f>SUM(C2:C101)</f>
        <v>130566</v>
      </c>
    </row>
    <row r="42" spans="10:12">
      <c r="J42" s="2"/>
      <c r="K42" s="2"/>
      <c r="L42" s="2"/>
    </row>
    <row r="55" spans="11:11">
      <c r="K55" s="5"/>
    </row>
    <row r="58" spans="11:11">
      <c r="K58" s="2"/>
    </row>
    <row r="72" spans="10:11">
      <c r="J72" s="2"/>
      <c r="K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2025-03-17T20:14:24Z</dcterms:created>
  <dcterms:modified xsi:type="dcterms:W3CDTF">2025-06-12T15:00:36Z</dcterms:modified>
  <cp:category/>
  <cp:contentStatus/>
</cp:coreProperties>
</file>