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cuments\MASTER BM\SOFA\"/>
    </mc:Choice>
  </mc:AlternateContent>
  <bookViews>
    <workbookView xWindow="0" yWindow="0" windowWidth="23040" windowHeight="10308" activeTab="2" xr2:uid="{372BDA21-EF96-46E0-8630-FF7CBBE1982D}"/>
  </bookViews>
  <sheets>
    <sheet name="Kassa voor" sheetId="1" r:id="rId1"/>
    <sheet name="Kassa na" sheetId="3" r:id="rId2"/>
    <sheet name="Fitlink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J5" i="2"/>
  <c r="J6" i="2"/>
  <c r="J2" i="2"/>
  <c r="J8" i="2"/>
  <c r="J18" i="2"/>
  <c r="P3" i="2"/>
  <c r="P5" i="2"/>
  <c r="G6" i="2"/>
  <c r="C5" i="3"/>
  <c r="C6" i="3"/>
  <c r="C9" i="3"/>
  <c r="C8" i="3"/>
  <c r="C7" i="3"/>
  <c r="C12" i="3"/>
  <c r="G3" i="3"/>
  <c r="G4" i="3"/>
  <c r="G5" i="3"/>
  <c r="G6" i="3"/>
  <c r="G7" i="3"/>
  <c r="G8" i="3"/>
  <c r="G9" i="3"/>
  <c r="G10" i="3"/>
  <c r="G12" i="3"/>
  <c r="I12" i="3"/>
  <c r="K23" i="2"/>
  <c r="C3" i="3"/>
  <c r="C4" i="3"/>
  <c r="L22" i="1"/>
  <c r="M22" i="1"/>
  <c r="L20" i="1"/>
  <c r="M20" i="1"/>
  <c r="L21" i="1"/>
  <c r="M21" i="1"/>
  <c r="M25" i="1"/>
  <c r="P16" i="1"/>
  <c r="Q16" i="1"/>
  <c r="P17" i="1"/>
  <c r="Q17" i="1"/>
  <c r="Q25" i="1"/>
  <c r="S25" i="1"/>
  <c r="K22" i="2"/>
  <c r="G20" i="2"/>
  <c r="G2" i="2"/>
  <c r="G3" i="2"/>
  <c r="G4" i="2"/>
  <c r="G5" i="2"/>
  <c r="G8" i="2"/>
  <c r="G9" i="2"/>
  <c r="G12" i="2"/>
  <c r="G13" i="2"/>
  <c r="G18" i="2"/>
  <c r="G21" i="2"/>
  <c r="G23" i="2"/>
  <c r="G24" i="2"/>
  <c r="K24" i="2"/>
  <c r="K28" i="2"/>
  <c r="C14" i="2"/>
  <c r="C15" i="2"/>
  <c r="C16" i="2"/>
  <c r="C29" i="1"/>
  <c r="C30" i="1"/>
  <c r="C31" i="1"/>
  <c r="C32" i="1"/>
  <c r="C33" i="1"/>
  <c r="C34" i="1"/>
  <c r="C35" i="1"/>
  <c r="C38" i="1"/>
  <c r="G29" i="1"/>
  <c r="G30" i="1"/>
  <c r="G31" i="1"/>
  <c r="G32" i="1"/>
  <c r="G33" i="1"/>
  <c r="G34" i="1"/>
  <c r="G35" i="1"/>
  <c r="G36" i="1"/>
  <c r="G38" i="1"/>
  <c r="I38" i="1"/>
  <c r="L16" i="1"/>
  <c r="M16" i="1"/>
  <c r="L17" i="1"/>
  <c r="M17" i="1"/>
  <c r="L18" i="1"/>
  <c r="M18" i="1"/>
  <c r="L19" i="1"/>
  <c r="M19" i="1"/>
  <c r="P18" i="1"/>
  <c r="Q18" i="1"/>
  <c r="P19" i="1"/>
  <c r="Q19" i="1"/>
  <c r="P20" i="1"/>
  <c r="Q20" i="1"/>
  <c r="P21" i="1"/>
  <c r="Q21" i="1"/>
  <c r="P22" i="1"/>
  <c r="Q22" i="1"/>
  <c r="P23" i="1"/>
  <c r="Q23" i="1"/>
  <c r="C16" i="1"/>
  <c r="C17" i="1"/>
  <c r="C18" i="1"/>
  <c r="C19" i="1"/>
  <c r="C20" i="1"/>
  <c r="C21" i="1"/>
  <c r="C22" i="1"/>
  <c r="C25" i="1"/>
  <c r="G16" i="1"/>
  <c r="G17" i="1"/>
  <c r="G18" i="1"/>
  <c r="G19" i="1"/>
  <c r="G20" i="1"/>
  <c r="G21" i="1"/>
  <c r="G22" i="1"/>
  <c r="G23" i="1"/>
  <c r="G25" i="1"/>
  <c r="I25" i="1"/>
  <c r="M3" i="1"/>
  <c r="M4" i="1"/>
  <c r="M5" i="1"/>
  <c r="M6" i="1"/>
  <c r="M7" i="1"/>
  <c r="M8" i="1"/>
  <c r="M9" i="1"/>
  <c r="M12" i="1"/>
  <c r="Q3" i="1"/>
  <c r="Q4" i="1"/>
  <c r="Q5" i="1"/>
  <c r="Q6" i="1"/>
  <c r="Q7" i="1"/>
  <c r="Q8" i="1"/>
  <c r="Q9" i="1"/>
  <c r="Q10" i="1"/>
  <c r="Q12" i="1"/>
  <c r="S12" i="1"/>
  <c r="C3" i="1"/>
  <c r="C4" i="1"/>
  <c r="C5" i="1"/>
  <c r="C6" i="1"/>
  <c r="C7" i="1"/>
  <c r="C8" i="1"/>
  <c r="C9" i="1"/>
  <c r="C12" i="1"/>
  <c r="G3" i="1"/>
  <c r="G4" i="1"/>
  <c r="G5" i="1"/>
  <c r="G6" i="1"/>
  <c r="G7" i="1"/>
  <c r="G8" i="1"/>
  <c r="G9" i="1"/>
  <c r="G10" i="1"/>
  <c r="G12" i="1"/>
  <c r="I12" i="1"/>
</calcChain>
</file>

<file path=xl/sharedStrings.xml><?xml version="1.0" encoding="utf-8"?>
<sst xmlns="http://schemas.openxmlformats.org/spreadsheetml/2006/main" count="61" uniqueCount="51">
  <si>
    <t>KASSA INKOM</t>
  </si>
  <si>
    <t>TOTAAL VOOR:</t>
  </si>
  <si>
    <t>KASSA BONNEN</t>
  </si>
  <si>
    <t>TOTAAL SAMEN</t>
  </si>
  <si>
    <t>KASSA VESTAIRE</t>
  </si>
  <si>
    <t>KASSA RESERVE</t>
  </si>
  <si>
    <t>Kosten Fitlink</t>
  </si>
  <si>
    <t>Kosten</t>
  </si>
  <si>
    <t>Vaten Bier (50L)</t>
  </si>
  <si>
    <t>Fitlink + voorschot</t>
  </si>
  <si>
    <t>Pet Water</t>
  </si>
  <si>
    <t>Security</t>
  </si>
  <si>
    <t>Pet Cola</t>
  </si>
  <si>
    <t>Drukwerk</t>
  </si>
  <si>
    <t>Pet Fanta + Sprite</t>
  </si>
  <si>
    <t>DJ</t>
  </si>
  <si>
    <t>L&amp;G</t>
  </si>
  <si>
    <t>Fotograaf</t>
  </si>
  <si>
    <t>Bekers</t>
  </si>
  <si>
    <t>Bier</t>
  </si>
  <si>
    <t>Dozen</t>
  </si>
  <si>
    <t>Billike &amp; Sabam</t>
  </si>
  <si>
    <t>Cola</t>
  </si>
  <si>
    <t>Los</t>
  </si>
  <si>
    <t>Cocktails</t>
  </si>
  <si>
    <t>Stroom</t>
  </si>
  <si>
    <t>winkel</t>
  </si>
  <si>
    <t>Aftap</t>
  </si>
  <si>
    <t>Acide</t>
  </si>
  <si>
    <t>Consumpties</t>
  </si>
  <si>
    <t>Opbrensten</t>
  </si>
  <si>
    <t>Totaal:</t>
  </si>
  <si>
    <t>Vaste kosten</t>
  </si>
  <si>
    <t>Huur + poets + l&amp;g</t>
  </si>
  <si>
    <t>Totaal</t>
  </si>
  <si>
    <t>Frituur 90%</t>
  </si>
  <si>
    <t>Cocktailbar</t>
  </si>
  <si>
    <t>Omzet</t>
  </si>
  <si>
    <t>Kassa's voor</t>
  </si>
  <si>
    <t>Afval</t>
  </si>
  <si>
    <t>Kassa's na</t>
  </si>
  <si>
    <t>voorschot</t>
  </si>
  <si>
    <t>Kosten:</t>
  </si>
  <si>
    <t>Kaarten VVK</t>
  </si>
  <si>
    <t>Payconiq</t>
  </si>
  <si>
    <t>Winst/Verlies</t>
  </si>
  <si>
    <t>KASSA NA</t>
  </si>
  <si>
    <t>Red Bull</t>
  </si>
  <si>
    <t>105,93 billijke</t>
  </si>
  <si>
    <t>500 voorschot</t>
  </si>
  <si>
    <t>25 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</si>
</sst>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;[Red]&quot;€&quot;\ \-#,##0"/>
    <numFmt numFmtId="165" formatCode="&quot;€&quot;\ #,##0.00;[Red]&quot;€&quot;\ \-#,##0.00"/>
    <numFmt numFmtId="166" formatCode="[$€-2]\ #,##0.00;\-[$€-2]\ #,##0.00"/>
    <numFmt numFmtId="167" formatCode="[$€-2]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u/>
      <sz val="12"/>
      <name val="Arial"/>
      <family val="2"/>
    </font>
    <font>
      <b/>
      <u/>
      <sz val="12"/>
      <color indexed="57"/>
      <name val="Arial"/>
      <family val="2"/>
    </font>
    <font>
      <b/>
      <sz val="12"/>
      <color indexed="57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FFFF00"/>
      <name val="Arial"/>
    </font>
    <font>
      <sz val="11"/>
      <name val="Calibri"/>
    </font>
    <font>
      <sz val="11"/>
      <name val="Arial"/>
    </font>
    <font>
      <b/>
      <sz val="11"/>
      <name val="Arial"/>
    </font>
    <font>
      <sz val="11"/>
      <name val="Arial"/>
      <family val="2"/>
    </font>
    <font>
      <b/>
      <sz val="10"/>
      <color rgb="FFFFFF00"/>
      <name val="Arial"/>
    </font>
    <font>
      <b/>
      <sz val="11"/>
      <color rgb="FF000000"/>
      <name val="Calibri"/>
      <family val="2"/>
    </font>
    <font>
      <sz val="18"/>
      <color rgb="FF1F497D"/>
      <name val="Arial"/>
    </font>
    <font>
      <sz val="11"/>
      <color rgb="FFFF000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8DB3E2"/>
        <bgColor rgb="FF8DB3E2"/>
      </patternFill>
    </fill>
    <fill>
      <patternFill patternType="solid">
        <fgColor rgb="FF17365D"/>
        <bgColor rgb="FF17365D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1F497D"/>
      </left>
      <right/>
      <top style="medium">
        <color rgb="FF1F497D"/>
      </top>
      <bottom/>
      <diagonal/>
    </border>
    <border>
      <left/>
      <right/>
      <top style="medium">
        <color rgb="FF1F497D"/>
      </top>
      <bottom/>
      <diagonal/>
    </border>
    <border>
      <left/>
      <right style="medium">
        <color rgb="FF1F497D"/>
      </right>
      <top style="medium">
        <color rgb="FF1F497D"/>
      </top>
      <bottom/>
      <diagonal/>
    </border>
    <border>
      <left style="medium">
        <color rgb="FF1F497D"/>
      </left>
      <right/>
      <top/>
      <bottom/>
      <diagonal/>
    </border>
    <border>
      <left/>
      <right style="medium">
        <color rgb="FF1F497D"/>
      </right>
      <top/>
      <bottom/>
      <diagonal/>
    </border>
    <border>
      <left style="medium">
        <color rgb="FF1F497D"/>
      </left>
      <right/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8">
    <xf numFmtId="0" fontId="0" fillId="0" borderId="0" xfId="0"/>
    <xf numFmtId="0" fontId="1" fillId="0" borderId="0" xfId="2"/>
    <xf numFmtId="0" fontId="4" fillId="0" borderId="0" xfId="1" applyFont="1" applyFill="1" applyAlignment="1">
      <alignment horizontal="left"/>
    </xf>
    <xf numFmtId="166" fontId="4" fillId="0" borderId="0" xfId="1" applyNumberFormat="1" applyFont="1" applyFill="1" applyAlignment="1">
      <alignment horizontal="left"/>
    </xf>
    <xf numFmtId="167" fontId="4" fillId="0" borderId="0" xfId="1" applyNumberFormat="1" applyFont="1" applyFill="1" applyAlignment="1">
      <alignment horizontal="left"/>
    </xf>
    <xf numFmtId="0" fontId="5" fillId="3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166" fontId="6" fillId="0" borderId="0" xfId="1" applyNumberFormat="1" applyFont="1"/>
    <xf numFmtId="0" fontId="2" fillId="0" borderId="0" xfId="1"/>
    <xf numFmtId="1" fontId="5" fillId="3" borderId="0" xfId="1" applyNumberFormat="1" applyFont="1" applyFill="1" applyAlignment="1">
      <alignment horizontal="center"/>
    </xf>
    <xf numFmtId="167" fontId="6" fillId="0" borderId="0" xfId="1" applyNumberFormat="1" applyFont="1"/>
    <xf numFmtId="2" fontId="5" fillId="3" borderId="0" xfId="1" applyNumberFormat="1" applyFont="1" applyFill="1" applyAlignment="1">
      <alignment horizontal="center"/>
    </xf>
    <xf numFmtId="0" fontId="7" fillId="0" borderId="0" xfId="1" applyFont="1"/>
    <xf numFmtId="167" fontId="8" fillId="0" borderId="1" xfId="1" applyNumberFormat="1" applyFont="1" applyBorder="1"/>
    <xf numFmtId="0" fontId="4" fillId="0" borderId="5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7" fontId="4" fillId="0" borderId="0" xfId="1" applyNumberFormat="1" applyFont="1" applyFill="1" applyBorder="1" applyAlignment="1">
      <alignment horizontal="left"/>
    </xf>
    <xf numFmtId="0" fontId="4" fillId="0" borderId="6" xfId="1" applyFont="1" applyFill="1" applyBorder="1" applyAlignment="1">
      <alignment horizontal="left"/>
    </xf>
    <xf numFmtId="0" fontId="5" fillId="3" borderId="5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6" fontId="6" fillId="0" borderId="0" xfId="1" applyNumberFormat="1" applyFont="1" applyBorder="1"/>
    <xf numFmtId="0" fontId="2" fillId="0" borderId="0" xfId="1" applyBorder="1"/>
    <xf numFmtId="1" fontId="5" fillId="3" borderId="0" xfId="1" applyNumberFormat="1" applyFont="1" applyFill="1" applyBorder="1" applyAlignment="1">
      <alignment horizontal="center"/>
    </xf>
    <xf numFmtId="167" fontId="6" fillId="0" borderId="0" xfId="1" applyNumberFormat="1" applyFont="1" applyBorder="1"/>
    <xf numFmtId="0" fontId="2" fillId="0" borderId="6" xfId="1" applyBorder="1"/>
    <xf numFmtId="2" fontId="5" fillId="3" borderId="0" xfId="1" applyNumberFormat="1" applyFont="1" applyFill="1" applyBorder="1" applyAlignment="1">
      <alignment horizontal="center"/>
    </xf>
    <xf numFmtId="0" fontId="2" fillId="0" borderId="5" xfId="1" applyBorder="1"/>
    <xf numFmtId="0" fontId="5" fillId="3" borderId="0" xfId="1" applyFont="1" applyFill="1" applyBorder="1" applyAlignment="1">
      <alignment horizontal="center"/>
    </xf>
    <xf numFmtId="0" fontId="2" fillId="0" borderId="7" xfId="1" applyBorder="1"/>
    <xf numFmtId="0" fontId="2" fillId="0" borderId="8" xfId="1" applyBorder="1"/>
    <xf numFmtId="166" fontId="6" fillId="0" borderId="8" xfId="1" applyNumberFormat="1" applyFont="1" applyBorder="1"/>
    <xf numFmtId="167" fontId="6" fillId="0" borderId="8" xfId="1" applyNumberFormat="1" applyFont="1" applyBorder="1"/>
    <xf numFmtId="0" fontId="7" fillId="0" borderId="8" xfId="1" applyFont="1" applyBorder="1"/>
    <xf numFmtId="0" fontId="11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7" fontId="11" fillId="0" borderId="14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67" fontId="11" fillId="5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/>
    <xf numFmtId="167" fontId="1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167" fontId="0" fillId="0" borderId="0" xfId="0" applyNumberFormat="1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16" xfId="0" applyFont="1" applyBorder="1" applyAlignment="1">
      <alignment horizontal="center" vertical="center"/>
    </xf>
    <xf numFmtId="167" fontId="12" fillId="0" borderId="17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167" fontId="11" fillId="7" borderId="14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67" fontId="11" fillId="8" borderId="14" xfId="0" applyNumberFormat="1" applyFont="1" applyFill="1" applyBorder="1" applyAlignment="1">
      <alignment horizontal="center" vertical="center"/>
    </xf>
    <xf numFmtId="165" fontId="11" fillId="5" borderId="14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167" fontId="11" fillId="0" borderId="17" xfId="0" applyNumberFormat="1" applyFont="1" applyBorder="1" applyAlignment="1">
      <alignment horizontal="center" vertical="center"/>
    </xf>
    <xf numFmtId="167" fontId="11" fillId="7" borderId="18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5" fillId="0" borderId="0" xfId="0" applyNumberFormat="1" applyFont="1"/>
    <xf numFmtId="0" fontId="11" fillId="0" borderId="0" xfId="0" applyFont="1"/>
    <xf numFmtId="0" fontId="11" fillId="0" borderId="14" xfId="0" applyNumberFormat="1" applyFont="1" applyBorder="1" applyAlignment="1">
      <alignment horizontal="center" vertical="center"/>
    </xf>
    <xf numFmtId="167" fontId="0" fillId="0" borderId="0" xfId="0" applyNumberFormat="1"/>
    <xf numFmtId="167" fontId="17" fillId="0" borderId="0" xfId="0" applyNumberFormat="1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16" fillId="9" borderId="19" xfId="0" applyFont="1" applyFill="1" applyBorder="1" applyAlignment="1">
      <alignment horizontal="center" vertical="center"/>
    </xf>
    <xf numFmtId="0" fontId="10" fillId="0" borderId="20" xfId="0" applyFont="1" applyBorder="1" applyAlignment="1"/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4" fontId="16" fillId="9" borderId="21" xfId="0" applyNumberFormat="1" applyFont="1" applyFill="1" applyBorder="1" applyAlignment="1">
      <alignment horizontal="center" vertical="center"/>
    </xf>
    <xf numFmtId="0" fontId="10" fillId="0" borderId="23" xfId="0" applyFont="1" applyBorder="1" applyAlignment="1"/>
    <xf numFmtId="0" fontId="10" fillId="0" borderId="26" xfId="0" applyFont="1" applyBorder="1" applyAlignment="1"/>
    <xf numFmtId="0" fontId="13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4" fillId="6" borderId="0" xfId="0" applyFont="1" applyFill="1" applyBorder="1" applyAlignment="1">
      <alignment horizontal="center"/>
    </xf>
    <xf numFmtId="0" fontId="10" fillId="0" borderId="14" xfId="0" applyFont="1" applyBorder="1" applyAlignment="1"/>
    <xf numFmtId="0" fontId="9" fillId="4" borderId="9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2" fillId="0" borderId="12" xfId="0" applyFont="1" applyBorder="1" applyAlignment="1">
      <alignment horizontal="left" vertical="center"/>
    </xf>
    <xf numFmtId="0" fontId="10" fillId="0" borderId="13" xfId="0" applyFont="1" applyBorder="1" applyAlignment="1"/>
  </cellXfs>
  <cellStyles count="3">
    <cellStyle name="Standaard" xfId="0" builtinId="0"/>
    <cellStyle name="Standaard 2" xfId="2" xr:uid="{4EC8EBEB-7DFE-4D47-8A1D-E724DA398179}"/>
    <cellStyle name="Standaard 2 2" xfId="1" xr:uid="{90612880-3D46-41C5-BA89-73F94CB9E5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3E58-7269-4A1F-A6D5-76F5E36758D6}">
  <dimension ref="A1:S38"/>
  <sheetViews>
    <sheetView workbookViewId="0">
      <selection activeCell="L10" sqref="L10"/>
    </sheetView>
  </sheetViews>
  <sheetFormatPr defaultColWidth="9.109375" defaultRowHeight="14.4"/>
  <cols>
    <col min="1" max="2" width="9.109375" style="1"/>
    <col min="3" max="3" width="10.109375" style="1" customWidth="1"/>
    <col min="4" max="6" width="9.109375" style="1"/>
    <col min="7" max="7" width="12" style="1" customWidth="1"/>
    <col min="8" max="8" width="15.109375" style="1" customWidth="1"/>
    <col min="9" max="9" width="12" style="1" customWidth="1"/>
    <col min="10" max="12" width="9.109375" style="1"/>
    <col min="13" max="13" width="12" style="1" customWidth="1"/>
    <col min="14" max="15" width="9.109375" style="1"/>
    <col min="16" max="16" width="9.44140625" style="1" customWidth="1"/>
    <col min="17" max="17" width="12" style="1" customWidth="1"/>
    <col min="18" max="18" width="15.109375" style="1" customWidth="1"/>
    <col min="19" max="19" width="12" style="1" customWidth="1"/>
    <col min="20" max="16384" width="9.109375" style="1"/>
  </cols>
  <sheetData>
    <row r="1" spans="1:19" ht="15.6">
      <c r="A1" s="84" t="s">
        <v>0</v>
      </c>
      <c r="B1" s="84"/>
      <c r="C1" s="84"/>
      <c r="D1" s="84"/>
      <c r="E1" s="84"/>
      <c r="F1" s="84"/>
      <c r="G1" s="84"/>
      <c r="H1" s="84"/>
      <c r="I1" s="84"/>
      <c r="K1" s="84" t="s">
        <v>5</v>
      </c>
      <c r="L1" s="84"/>
      <c r="M1" s="84"/>
      <c r="N1" s="84"/>
      <c r="O1" s="84"/>
      <c r="P1" s="84"/>
      <c r="Q1" s="84"/>
      <c r="R1" s="84"/>
      <c r="S1" s="84"/>
    </row>
    <row r="2" spans="1:19" ht="15.6">
      <c r="A2" s="2"/>
      <c r="B2" s="2"/>
      <c r="C2" s="3"/>
      <c r="D2" s="2"/>
      <c r="E2" s="2"/>
      <c r="F2" s="2"/>
      <c r="G2" s="4"/>
      <c r="H2" s="2"/>
      <c r="I2" s="2"/>
      <c r="K2" s="2"/>
      <c r="L2" s="2"/>
      <c r="M2" s="3"/>
      <c r="N2" s="2"/>
      <c r="O2" s="2"/>
      <c r="P2" s="2"/>
      <c r="Q2" s="4"/>
      <c r="R2" s="2"/>
      <c r="S2" s="2"/>
    </row>
    <row r="3" spans="1:19" ht="15.6">
      <c r="A3" s="5">
        <v>500</v>
      </c>
      <c r="B3" s="6">
        <v>0</v>
      </c>
      <c r="C3" s="7">
        <f t="shared" ref="C3:C9" si="0">A3*B3</f>
        <v>0</v>
      </c>
      <c r="D3" s="8"/>
      <c r="E3" s="9">
        <v>2</v>
      </c>
      <c r="F3" s="6">
        <v>75</v>
      </c>
      <c r="G3" s="10">
        <f t="shared" ref="G3:G10" si="1">F3*E3</f>
        <v>150</v>
      </c>
      <c r="H3" s="8"/>
      <c r="I3" s="8"/>
      <c r="K3" s="5">
        <v>500</v>
      </c>
      <c r="L3" s="6">
        <v>0</v>
      </c>
      <c r="M3" s="7">
        <f t="shared" ref="M3:M9" si="2">K3*L3</f>
        <v>0</v>
      </c>
      <c r="N3" s="8"/>
      <c r="O3" s="9">
        <v>2</v>
      </c>
      <c r="P3" s="6">
        <v>0</v>
      </c>
      <c r="Q3" s="10">
        <f t="shared" ref="Q3:Q10" si="3">P3*O3</f>
        <v>0</v>
      </c>
      <c r="R3" s="8"/>
      <c r="S3" s="8"/>
    </row>
    <row r="4" spans="1:19" ht="15.6">
      <c r="A4" s="5">
        <v>200</v>
      </c>
      <c r="B4" s="6">
        <v>0</v>
      </c>
      <c r="C4" s="7">
        <f t="shared" si="0"/>
        <v>0</v>
      </c>
      <c r="D4" s="8"/>
      <c r="E4" s="9">
        <v>1</v>
      </c>
      <c r="F4" s="6">
        <v>35</v>
      </c>
      <c r="G4" s="10">
        <f t="shared" si="1"/>
        <v>35</v>
      </c>
      <c r="H4" s="8"/>
      <c r="I4" s="8"/>
      <c r="K4" s="5">
        <v>200</v>
      </c>
      <c r="L4" s="6">
        <v>0</v>
      </c>
      <c r="M4" s="7">
        <f t="shared" si="2"/>
        <v>0</v>
      </c>
      <c r="N4" s="8"/>
      <c r="O4" s="9">
        <v>1</v>
      </c>
      <c r="P4" s="6">
        <v>0</v>
      </c>
      <c r="Q4" s="10">
        <f t="shared" si="3"/>
        <v>0</v>
      </c>
      <c r="R4" s="8"/>
      <c r="S4" s="8"/>
    </row>
    <row r="5" spans="1:19" ht="15.6">
      <c r="A5" s="5">
        <v>100</v>
      </c>
      <c r="B5" s="6">
        <v>0</v>
      </c>
      <c r="C5" s="7">
        <f t="shared" si="0"/>
        <v>0</v>
      </c>
      <c r="D5" s="8"/>
      <c r="E5" s="11">
        <v>0.5</v>
      </c>
      <c r="F5" s="6">
        <v>0</v>
      </c>
      <c r="G5" s="10">
        <f t="shared" si="1"/>
        <v>0</v>
      </c>
      <c r="H5" s="8"/>
      <c r="I5" s="8"/>
      <c r="K5" s="5">
        <v>100</v>
      </c>
      <c r="L5" s="6">
        <v>0</v>
      </c>
      <c r="M5" s="7">
        <f t="shared" si="2"/>
        <v>0</v>
      </c>
      <c r="N5" s="8"/>
      <c r="O5" s="11">
        <v>0.5</v>
      </c>
      <c r="P5" s="6">
        <v>0</v>
      </c>
      <c r="Q5" s="10">
        <f t="shared" si="3"/>
        <v>0</v>
      </c>
      <c r="R5" s="8"/>
      <c r="S5" s="8"/>
    </row>
    <row r="6" spans="1:19" ht="15.6">
      <c r="A6" s="5">
        <v>50</v>
      </c>
      <c r="B6" s="6">
        <v>0</v>
      </c>
      <c r="C6" s="7">
        <f t="shared" si="0"/>
        <v>0</v>
      </c>
      <c r="D6" s="8"/>
      <c r="E6" s="11">
        <v>0.2</v>
      </c>
      <c r="F6" s="6">
        <v>0</v>
      </c>
      <c r="G6" s="10">
        <f t="shared" si="1"/>
        <v>0</v>
      </c>
      <c r="H6" s="8"/>
      <c r="I6" s="8"/>
      <c r="K6" s="5">
        <v>50</v>
      </c>
      <c r="L6" s="6">
        <v>0</v>
      </c>
      <c r="M6" s="7">
        <f t="shared" si="2"/>
        <v>0</v>
      </c>
      <c r="N6" s="8"/>
      <c r="O6" s="11">
        <v>0.2</v>
      </c>
      <c r="P6" s="6">
        <v>0</v>
      </c>
      <c r="Q6" s="10">
        <f t="shared" si="3"/>
        <v>0</v>
      </c>
      <c r="R6" s="8"/>
      <c r="S6" s="8"/>
    </row>
    <row r="7" spans="1:19" ht="15.6">
      <c r="A7" s="5">
        <v>20</v>
      </c>
      <c r="B7" s="6">
        <v>10</v>
      </c>
      <c r="C7" s="7">
        <f t="shared" si="0"/>
        <v>200</v>
      </c>
      <c r="D7" s="8"/>
      <c r="E7" s="11">
        <v>0.1</v>
      </c>
      <c r="F7" s="6">
        <v>0</v>
      </c>
      <c r="G7" s="10">
        <f t="shared" si="1"/>
        <v>0</v>
      </c>
      <c r="H7" s="8"/>
      <c r="I7" s="8"/>
      <c r="K7" s="5">
        <v>20</v>
      </c>
      <c r="L7" s="6">
        <v>0</v>
      </c>
      <c r="M7" s="7">
        <f t="shared" si="2"/>
        <v>0</v>
      </c>
      <c r="N7" s="8"/>
      <c r="O7" s="11">
        <v>0.1</v>
      </c>
      <c r="P7" s="6">
        <v>0</v>
      </c>
      <c r="Q7" s="10">
        <f t="shared" si="3"/>
        <v>0</v>
      </c>
      <c r="R7" s="8"/>
      <c r="S7" s="8"/>
    </row>
    <row r="8" spans="1:19" ht="15.6">
      <c r="A8" s="5">
        <v>10</v>
      </c>
      <c r="B8" s="6">
        <v>10</v>
      </c>
      <c r="C8" s="7">
        <f t="shared" si="0"/>
        <v>100</v>
      </c>
      <c r="D8" s="8"/>
      <c r="E8" s="11">
        <v>0.05</v>
      </c>
      <c r="F8" s="6">
        <v>0</v>
      </c>
      <c r="G8" s="10">
        <f t="shared" si="1"/>
        <v>0</v>
      </c>
      <c r="H8" s="8"/>
      <c r="I8" s="8"/>
      <c r="K8" s="5">
        <v>10</v>
      </c>
      <c r="L8" s="6">
        <v>0</v>
      </c>
      <c r="M8" s="7">
        <f t="shared" si="2"/>
        <v>0</v>
      </c>
      <c r="N8" s="8"/>
      <c r="O8" s="11">
        <v>0.05</v>
      </c>
      <c r="P8" s="6">
        <v>0</v>
      </c>
      <c r="Q8" s="10">
        <f t="shared" si="3"/>
        <v>0</v>
      </c>
      <c r="R8" s="8"/>
      <c r="S8" s="8"/>
    </row>
    <row r="9" spans="1:19" ht="15.6">
      <c r="A9" s="5">
        <v>5</v>
      </c>
      <c r="B9" s="6">
        <v>20</v>
      </c>
      <c r="C9" s="7">
        <f t="shared" si="0"/>
        <v>100</v>
      </c>
      <c r="D9" s="8"/>
      <c r="E9" s="11">
        <v>0.02</v>
      </c>
      <c r="F9" s="6">
        <v>0</v>
      </c>
      <c r="G9" s="10">
        <f t="shared" si="1"/>
        <v>0</v>
      </c>
      <c r="H9" s="8"/>
      <c r="I9" s="8"/>
      <c r="K9" s="5">
        <v>5</v>
      </c>
      <c r="L9" s="6">
        <v>0</v>
      </c>
      <c r="M9" s="7">
        <f t="shared" si="2"/>
        <v>0</v>
      </c>
      <c r="N9" s="8"/>
      <c r="O9" s="11">
        <v>0.02</v>
      </c>
      <c r="P9" s="6">
        <v>0</v>
      </c>
      <c r="Q9" s="10">
        <f t="shared" si="3"/>
        <v>0</v>
      </c>
      <c r="R9" s="8"/>
      <c r="S9" s="8"/>
    </row>
    <row r="10" spans="1:19" ht="15.6">
      <c r="A10" s="8"/>
      <c r="B10" s="8"/>
      <c r="C10" s="8"/>
      <c r="D10" s="8"/>
      <c r="E10" s="5">
        <v>0.01</v>
      </c>
      <c r="F10" s="6">
        <v>0</v>
      </c>
      <c r="G10" s="10">
        <f t="shared" si="1"/>
        <v>0</v>
      </c>
      <c r="H10" s="8"/>
      <c r="I10" s="8"/>
      <c r="K10" s="8"/>
      <c r="L10" s="8"/>
      <c r="M10" s="8"/>
      <c r="N10" s="8"/>
      <c r="O10" s="5">
        <v>0.01</v>
      </c>
      <c r="P10" s="6">
        <v>0</v>
      </c>
      <c r="Q10" s="10">
        <f t="shared" si="3"/>
        <v>0</v>
      </c>
      <c r="R10" s="8"/>
      <c r="S10" s="8"/>
    </row>
    <row r="11" spans="1:19" ht="15" thickBot="1">
      <c r="A11" s="8"/>
      <c r="B11" s="8"/>
      <c r="C11" s="8"/>
      <c r="D11" s="8"/>
      <c r="E11" s="8"/>
      <c r="F11" s="8"/>
      <c r="G11" s="8"/>
      <c r="H11" s="8"/>
      <c r="I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6.2" thickBot="1">
      <c r="A12" s="8"/>
      <c r="B12" s="8"/>
      <c r="C12" s="7">
        <f>SUM(C3:C9)</f>
        <v>400</v>
      </c>
      <c r="D12" s="8"/>
      <c r="E12" s="8"/>
      <c r="F12" s="8"/>
      <c r="G12" s="10">
        <f>SUM(G3:G10)</f>
        <v>185</v>
      </c>
      <c r="H12" s="12" t="s">
        <v>1</v>
      </c>
      <c r="I12" s="13">
        <f>C12+G12</f>
        <v>585</v>
      </c>
      <c r="K12" s="8"/>
      <c r="L12" s="8"/>
      <c r="M12" s="7">
        <f>SUM(M3:M9)</f>
        <v>0</v>
      </c>
      <c r="N12" s="8"/>
      <c r="O12" s="8"/>
      <c r="P12" s="8"/>
      <c r="Q12" s="10">
        <f>SUM(Q3:Q10)</f>
        <v>0</v>
      </c>
      <c r="R12" s="12" t="s">
        <v>1</v>
      </c>
      <c r="S12" s="13">
        <f>M12+Q12</f>
        <v>0</v>
      </c>
    </row>
    <row r="13" spans="1:19" ht="15" thickBot="1"/>
    <row r="14" spans="1:19" ht="15.6">
      <c r="A14" s="84" t="s">
        <v>2</v>
      </c>
      <c r="B14" s="84"/>
      <c r="C14" s="84"/>
      <c r="D14" s="84"/>
      <c r="E14" s="84"/>
      <c r="F14" s="84"/>
      <c r="G14" s="84"/>
      <c r="H14" s="84"/>
      <c r="I14" s="84"/>
      <c r="K14" s="85" t="s">
        <v>3</v>
      </c>
      <c r="L14" s="86"/>
      <c r="M14" s="86"/>
      <c r="N14" s="86"/>
      <c r="O14" s="86"/>
      <c r="P14" s="86"/>
      <c r="Q14" s="86"/>
      <c r="R14" s="86"/>
      <c r="S14" s="87"/>
    </row>
    <row r="15" spans="1:19" ht="15.6">
      <c r="A15" s="2"/>
      <c r="B15" s="2"/>
      <c r="C15" s="3"/>
      <c r="D15" s="2"/>
      <c r="E15" s="2"/>
      <c r="F15" s="2"/>
      <c r="G15" s="4"/>
      <c r="H15" s="2"/>
      <c r="I15" s="2"/>
      <c r="K15" s="14"/>
      <c r="L15" s="15"/>
      <c r="M15" s="16"/>
      <c r="N15" s="15"/>
      <c r="O15" s="15"/>
      <c r="P15" s="15"/>
      <c r="Q15" s="17"/>
      <c r="R15" s="15"/>
      <c r="S15" s="18"/>
    </row>
    <row r="16" spans="1:19" ht="15.6">
      <c r="A16" s="5">
        <v>500</v>
      </c>
      <c r="B16" s="6">
        <v>0</v>
      </c>
      <c r="C16" s="7">
        <f t="shared" ref="C16:C22" si="4">A16*B16</f>
        <v>0</v>
      </c>
      <c r="D16" s="8"/>
      <c r="E16" s="9">
        <v>2</v>
      </c>
      <c r="F16" s="6">
        <v>200</v>
      </c>
      <c r="G16" s="10">
        <f t="shared" ref="G16:G23" si="5">F16*E16</f>
        <v>400</v>
      </c>
      <c r="H16" s="8"/>
      <c r="I16" s="8"/>
      <c r="K16" s="19">
        <v>500</v>
      </c>
      <c r="L16" s="20">
        <f t="shared" ref="L16:L22" si="6">B3+B16+B29+L3</f>
        <v>0</v>
      </c>
      <c r="M16" s="21">
        <f t="shared" ref="M16:M22" si="7">K16*L16</f>
        <v>0</v>
      </c>
      <c r="N16" s="22"/>
      <c r="O16" s="23">
        <v>2</v>
      </c>
      <c r="P16" s="20">
        <f t="shared" ref="P16:P23" si="8">P3+F3+F16+F29</f>
        <v>325</v>
      </c>
      <c r="Q16" s="24">
        <f t="shared" ref="Q16:Q23" si="9">P16*O16</f>
        <v>650</v>
      </c>
      <c r="R16" s="22"/>
      <c r="S16" s="25"/>
    </row>
    <row r="17" spans="1:19" ht="15.6">
      <c r="A17" s="5">
        <v>200</v>
      </c>
      <c r="B17" s="6">
        <v>0</v>
      </c>
      <c r="C17" s="7">
        <f t="shared" si="4"/>
        <v>0</v>
      </c>
      <c r="D17" s="8"/>
      <c r="E17" s="9">
        <v>1</v>
      </c>
      <c r="F17" s="6">
        <v>100</v>
      </c>
      <c r="G17" s="10">
        <f t="shared" si="5"/>
        <v>100</v>
      </c>
      <c r="H17" s="8"/>
      <c r="I17" s="8"/>
      <c r="K17" s="19">
        <v>200</v>
      </c>
      <c r="L17" s="20">
        <f t="shared" si="6"/>
        <v>0</v>
      </c>
      <c r="M17" s="21">
        <f t="shared" si="7"/>
        <v>0</v>
      </c>
      <c r="N17" s="22"/>
      <c r="O17" s="23">
        <v>1</v>
      </c>
      <c r="P17" s="20">
        <f t="shared" si="8"/>
        <v>160</v>
      </c>
      <c r="Q17" s="24">
        <f t="shared" si="9"/>
        <v>160</v>
      </c>
      <c r="R17" s="22"/>
      <c r="S17" s="25"/>
    </row>
    <row r="18" spans="1:19" ht="15.6">
      <c r="A18" s="5">
        <v>100</v>
      </c>
      <c r="B18" s="6">
        <v>0</v>
      </c>
      <c r="C18" s="7">
        <f t="shared" si="4"/>
        <v>0</v>
      </c>
      <c r="D18" s="8"/>
      <c r="E18" s="11">
        <v>0.5</v>
      </c>
      <c r="F18" s="6">
        <v>0</v>
      </c>
      <c r="G18" s="10">
        <f t="shared" si="5"/>
        <v>0</v>
      </c>
      <c r="H18" s="8"/>
      <c r="I18" s="8"/>
      <c r="K18" s="19">
        <v>100</v>
      </c>
      <c r="L18" s="20">
        <f t="shared" si="6"/>
        <v>0</v>
      </c>
      <c r="M18" s="21">
        <f t="shared" si="7"/>
        <v>0</v>
      </c>
      <c r="N18" s="22"/>
      <c r="O18" s="26">
        <v>0.5</v>
      </c>
      <c r="P18" s="20">
        <f t="shared" si="8"/>
        <v>0</v>
      </c>
      <c r="Q18" s="24">
        <f t="shared" si="9"/>
        <v>0</v>
      </c>
      <c r="R18" s="22"/>
      <c r="S18" s="25"/>
    </row>
    <row r="19" spans="1:19" ht="15.6">
      <c r="A19" s="5">
        <v>50</v>
      </c>
      <c r="B19" s="6">
        <v>0</v>
      </c>
      <c r="C19" s="7">
        <f t="shared" si="4"/>
        <v>0</v>
      </c>
      <c r="D19" s="8"/>
      <c r="E19" s="11">
        <v>0.2</v>
      </c>
      <c r="F19" s="6">
        <v>0</v>
      </c>
      <c r="G19" s="10">
        <f t="shared" si="5"/>
        <v>0</v>
      </c>
      <c r="H19" s="8"/>
      <c r="I19" s="8"/>
      <c r="K19" s="19">
        <v>50</v>
      </c>
      <c r="L19" s="20">
        <f t="shared" si="6"/>
        <v>0</v>
      </c>
      <c r="M19" s="21">
        <f t="shared" si="7"/>
        <v>0</v>
      </c>
      <c r="N19" s="22"/>
      <c r="O19" s="26">
        <v>0.2</v>
      </c>
      <c r="P19" s="20">
        <f t="shared" si="8"/>
        <v>0</v>
      </c>
      <c r="Q19" s="24">
        <f t="shared" si="9"/>
        <v>0</v>
      </c>
      <c r="R19" s="22"/>
      <c r="S19" s="25"/>
    </row>
    <row r="20" spans="1:19" ht="15.6">
      <c r="A20" s="5">
        <v>20</v>
      </c>
      <c r="B20" s="6">
        <v>5</v>
      </c>
      <c r="C20" s="7">
        <f t="shared" si="4"/>
        <v>100</v>
      </c>
      <c r="D20" s="8"/>
      <c r="E20" s="11">
        <v>0.1</v>
      </c>
      <c r="F20" s="6">
        <v>0</v>
      </c>
      <c r="G20" s="10">
        <f t="shared" si="5"/>
        <v>0</v>
      </c>
      <c r="H20" s="8"/>
      <c r="I20" s="8"/>
      <c r="K20" s="19">
        <v>20</v>
      </c>
      <c r="L20" s="20">
        <f t="shared" si="6"/>
        <v>15</v>
      </c>
      <c r="M20" s="21">
        <f t="shared" si="7"/>
        <v>300</v>
      </c>
      <c r="N20" s="22"/>
      <c r="O20" s="26">
        <v>0.1</v>
      </c>
      <c r="P20" s="20">
        <f t="shared" si="8"/>
        <v>0</v>
      </c>
      <c r="Q20" s="24">
        <f t="shared" si="9"/>
        <v>0</v>
      </c>
      <c r="R20" s="22"/>
      <c r="S20" s="25"/>
    </row>
    <row r="21" spans="1:19" ht="15.6">
      <c r="A21" s="5">
        <v>10</v>
      </c>
      <c r="B21" s="6">
        <v>10</v>
      </c>
      <c r="C21" s="7">
        <f t="shared" si="4"/>
        <v>100</v>
      </c>
      <c r="D21" s="8"/>
      <c r="E21" s="11">
        <v>0.05</v>
      </c>
      <c r="F21" s="6">
        <v>0</v>
      </c>
      <c r="G21" s="10">
        <f t="shared" si="5"/>
        <v>0</v>
      </c>
      <c r="H21" s="8"/>
      <c r="I21" s="8"/>
      <c r="K21" s="19">
        <v>10</v>
      </c>
      <c r="L21" s="20">
        <f t="shared" si="6"/>
        <v>25</v>
      </c>
      <c r="M21" s="21">
        <f t="shared" si="7"/>
        <v>250</v>
      </c>
      <c r="N21" s="22"/>
      <c r="O21" s="26">
        <v>0.05</v>
      </c>
      <c r="P21" s="20">
        <f t="shared" si="8"/>
        <v>0</v>
      </c>
      <c r="Q21" s="24">
        <f t="shared" si="9"/>
        <v>0</v>
      </c>
      <c r="R21" s="22"/>
      <c r="S21" s="25"/>
    </row>
    <row r="22" spans="1:19" ht="15.6">
      <c r="A22" s="5">
        <v>5</v>
      </c>
      <c r="B22" s="6">
        <v>10</v>
      </c>
      <c r="C22" s="7">
        <f t="shared" si="4"/>
        <v>50</v>
      </c>
      <c r="D22" s="8"/>
      <c r="E22" s="11">
        <v>0.02</v>
      </c>
      <c r="F22" s="6">
        <v>0</v>
      </c>
      <c r="G22" s="10">
        <f t="shared" si="5"/>
        <v>0</v>
      </c>
      <c r="H22" s="8"/>
      <c r="I22" s="8"/>
      <c r="K22" s="19">
        <v>5</v>
      </c>
      <c r="L22" s="20">
        <f t="shared" si="6"/>
        <v>45</v>
      </c>
      <c r="M22" s="21">
        <f t="shared" si="7"/>
        <v>225</v>
      </c>
      <c r="N22" s="22"/>
      <c r="O22" s="26">
        <v>0.02</v>
      </c>
      <c r="P22" s="20">
        <f t="shared" si="8"/>
        <v>0</v>
      </c>
      <c r="Q22" s="24">
        <f t="shared" si="9"/>
        <v>0</v>
      </c>
      <c r="R22" s="22"/>
      <c r="S22" s="25"/>
    </row>
    <row r="23" spans="1:19" ht="15.6">
      <c r="A23" s="8"/>
      <c r="B23" s="8"/>
      <c r="C23" s="8"/>
      <c r="D23" s="8"/>
      <c r="E23" s="5">
        <v>0.01</v>
      </c>
      <c r="F23" s="6">
        <v>0</v>
      </c>
      <c r="G23" s="10">
        <f t="shared" si="5"/>
        <v>0</v>
      </c>
      <c r="H23" s="8"/>
      <c r="I23" s="8"/>
      <c r="K23" s="27"/>
      <c r="L23" s="22"/>
      <c r="M23" s="22"/>
      <c r="N23" s="22"/>
      <c r="O23" s="28">
        <v>0.01</v>
      </c>
      <c r="P23" s="20">
        <f t="shared" si="8"/>
        <v>0</v>
      </c>
      <c r="Q23" s="24">
        <f t="shared" si="9"/>
        <v>0</v>
      </c>
      <c r="R23" s="22"/>
      <c r="S23" s="25"/>
    </row>
    <row r="24" spans="1:19" ht="15" thickBot="1">
      <c r="A24" s="8"/>
      <c r="B24" s="8"/>
      <c r="C24" s="8"/>
      <c r="D24" s="8"/>
      <c r="E24" s="8"/>
      <c r="F24" s="8"/>
      <c r="G24" s="8"/>
      <c r="H24" s="8"/>
      <c r="I24" s="8"/>
      <c r="K24" s="27"/>
      <c r="L24" s="22"/>
      <c r="M24" s="22"/>
      <c r="N24" s="22"/>
      <c r="O24" s="22"/>
      <c r="P24" s="22"/>
      <c r="Q24" s="22"/>
      <c r="R24" s="22"/>
      <c r="S24" s="25"/>
    </row>
    <row r="25" spans="1:19" ht="16.2" thickBot="1">
      <c r="A25" s="8"/>
      <c r="B25" s="8"/>
      <c r="C25" s="7">
        <f>SUM(C16:C22)</f>
        <v>250</v>
      </c>
      <c r="D25" s="8"/>
      <c r="E25" s="8"/>
      <c r="F25" s="8"/>
      <c r="G25" s="10">
        <f>SUM(G16:G23)</f>
        <v>500</v>
      </c>
      <c r="H25" s="12" t="s">
        <v>1</v>
      </c>
      <c r="I25" s="13">
        <f>C25+G25</f>
        <v>750</v>
      </c>
      <c r="K25" s="29"/>
      <c r="L25" s="30"/>
      <c r="M25" s="31">
        <f>SUM(M16:M22)</f>
        <v>775</v>
      </c>
      <c r="N25" s="30"/>
      <c r="O25" s="30"/>
      <c r="P25" s="30"/>
      <c r="Q25" s="32">
        <f>SUM(Q16:Q23)</f>
        <v>810</v>
      </c>
      <c r="R25" s="33" t="s">
        <v>1</v>
      </c>
      <c r="S25" s="13">
        <f>M25+Q25</f>
        <v>1585</v>
      </c>
    </row>
    <row r="27" spans="1:19" ht="15.6">
      <c r="A27" s="84" t="s">
        <v>4</v>
      </c>
      <c r="B27" s="84"/>
      <c r="C27" s="84"/>
      <c r="D27" s="84"/>
      <c r="E27" s="84"/>
      <c r="F27" s="84"/>
      <c r="G27" s="84"/>
      <c r="H27" s="84"/>
      <c r="I27" s="84"/>
    </row>
    <row r="28" spans="1:19" ht="15.6">
      <c r="A28" s="2"/>
      <c r="B28" s="2"/>
      <c r="C28" s="3"/>
      <c r="D28" s="2"/>
      <c r="E28" s="2"/>
      <c r="F28" s="2"/>
      <c r="G28" s="4"/>
      <c r="H28" s="2"/>
      <c r="I28" s="2"/>
    </row>
    <row r="29" spans="1:19" ht="15.6">
      <c r="A29" s="5">
        <v>500</v>
      </c>
      <c r="B29" s="6">
        <v>0</v>
      </c>
      <c r="C29" s="7">
        <f t="shared" ref="C29:C35" si="10">A29*B29</f>
        <v>0</v>
      </c>
      <c r="D29" s="8"/>
      <c r="E29" s="9">
        <v>2</v>
      </c>
      <c r="F29" s="6">
        <v>50</v>
      </c>
      <c r="G29" s="10">
        <f t="shared" ref="G29:G36" si="11">F29*E29</f>
        <v>100</v>
      </c>
      <c r="H29" s="8"/>
      <c r="I29" s="8">
        <v>5</v>
      </c>
    </row>
    <row r="30" spans="1:19" ht="15.6">
      <c r="A30" s="5">
        <v>200</v>
      </c>
      <c r="B30" s="6">
        <v>0</v>
      </c>
      <c r="C30" s="7">
        <f t="shared" si="10"/>
        <v>0</v>
      </c>
      <c r="D30" s="8"/>
      <c r="E30" s="9">
        <v>1</v>
      </c>
      <c r="F30" s="6">
        <v>25</v>
      </c>
      <c r="G30" s="10">
        <f t="shared" si="11"/>
        <v>25</v>
      </c>
      <c r="H30" s="8"/>
      <c r="I30" s="8"/>
    </row>
    <row r="31" spans="1:19" ht="15.6">
      <c r="A31" s="5">
        <v>100</v>
      </c>
      <c r="B31" s="6">
        <v>0</v>
      </c>
      <c r="C31" s="7">
        <f t="shared" si="10"/>
        <v>0</v>
      </c>
      <c r="D31" s="8"/>
      <c r="E31" s="11">
        <v>0.5</v>
      </c>
      <c r="F31" s="6">
        <v>0</v>
      </c>
      <c r="G31" s="10">
        <f t="shared" si="11"/>
        <v>0</v>
      </c>
      <c r="H31" s="8"/>
      <c r="I31" s="8"/>
    </row>
    <row r="32" spans="1:19" ht="15.6">
      <c r="A32" s="5">
        <v>50</v>
      </c>
      <c r="B32" s="6">
        <v>0</v>
      </c>
      <c r="C32" s="7">
        <f t="shared" si="10"/>
        <v>0</v>
      </c>
      <c r="D32" s="8"/>
      <c r="E32" s="11">
        <v>0.2</v>
      </c>
      <c r="F32" s="6">
        <v>0</v>
      </c>
      <c r="G32" s="10">
        <f t="shared" si="11"/>
        <v>0</v>
      </c>
      <c r="H32" s="8"/>
      <c r="I32" s="8"/>
    </row>
    <row r="33" spans="1:9" ht="15.6">
      <c r="A33" s="5">
        <v>20</v>
      </c>
      <c r="B33" s="6">
        <v>0</v>
      </c>
      <c r="C33" s="7">
        <f t="shared" si="10"/>
        <v>0</v>
      </c>
      <c r="D33" s="8"/>
      <c r="E33" s="11">
        <v>0.1</v>
      </c>
      <c r="F33" s="6">
        <v>0</v>
      </c>
      <c r="G33" s="10">
        <f t="shared" si="11"/>
        <v>0</v>
      </c>
      <c r="H33" s="8"/>
      <c r="I33" s="8"/>
    </row>
    <row r="34" spans="1:9" ht="15.6">
      <c r="A34" s="5">
        <v>10</v>
      </c>
      <c r="B34" s="6">
        <v>5</v>
      </c>
      <c r="C34" s="7">
        <f t="shared" si="10"/>
        <v>50</v>
      </c>
      <c r="D34" s="8"/>
      <c r="E34" s="11">
        <v>0.05</v>
      </c>
      <c r="F34" s="6">
        <v>0</v>
      </c>
      <c r="G34" s="10">
        <f t="shared" si="11"/>
        <v>0</v>
      </c>
      <c r="H34" s="8"/>
      <c r="I34" s="8"/>
    </row>
    <row r="35" spans="1:9" ht="15.6">
      <c r="A35" s="5">
        <v>5</v>
      </c>
      <c r="B35" s="6">
        <v>15</v>
      </c>
      <c r="C35" s="7">
        <f t="shared" si="10"/>
        <v>75</v>
      </c>
      <c r="D35" s="8"/>
      <c r="E35" s="11">
        <v>0.02</v>
      </c>
      <c r="F35" s="6">
        <v>0</v>
      </c>
      <c r="G35" s="10">
        <f t="shared" si="11"/>
        <v>0</v>
      </c>
      <c r="H35" s="8"/>
      <c r="I35" s="8"/>
    </row>
    <row r="36" spans="1:9" ht="15.6">
      <c r="A36" s="8"/>
      <c r="B36" s="8"/>
      <c r="C36" s="8"/>
      <c r="D36" s="8"/>
      <c r="E36" s="5">
        <v>0.01</v>
      </c>
      <c r="F36" s="6">
        <v>0</v>
      </c>
      <c r="G36" s="10">
        <f t="shared" si="11"/>
        <v>0</v>
      </c>
      <c r="H36" s="8"/>
      <c r="I36" s="8"/>
    </row>
    <row r="37" spans="1:9" ht="15" thickBot="1">
      <c r="A37" s="8"/>
      <c r="B37" s="8"/>
      <c r="C37" s="8"/>
      <c r="D37" s="8"/>
      <c r="E37" s="8"/>
      <c r="F37" s="8"/>
      <c r="G37" s="8"/>
      <c r="H37" s="8"/>
      <c r="I37" s="8"/>
    </row>
    <row r="38" spans="1:9" ht="16.2" thickBot="1">
      <c r="A38" s="8"/>
      <c r="B38" s="8"/>
      <c r="C38" s="7">
        <f>SUM(C29:C35)</f>
        <v>125</v>
      </c>
      <c r="D38" s="8"/>
      <c r="E38" s="8"/>
      <c r="F38" s="8"/>
      <c r="G38" s="10">
        <f>SUM(G29:G36)</f>
        <v>125</v>
      </c>
      <c r="H38" s="12" t="s">
        <v>1</v>
      </c>
      <c r="I38" s="13">
        <f>C38+G38</f>
        <v>250</v>
      </c>
    </row>
  </sheetData>
  <mergeCells count="5">
    <mergeCell ref="A1:I1"/>
    <mergeCell ref="K1:S1"/>
    <mergeCell ref="A14:I14"/>
    <mergeCell ref="K14:S14"/>
    <mergeCell ref="A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8A8-A964-417B-A54C-CCDA254E3125}">
  <dimension ref="A1:I12"/>
  <sheetViews>
    <sheetView workbookViewId="0">
      <selection activeCell="G13" sqref="G13"/>
    </sheetView>
  </sheetViews>
  <sheetFormatPr defaultRowHeight="14.4"/>
  <cols>
    <col min="2" max="2" width="11.109375" customWidth="1"/>
    <col min="3" max="3" width="15.44140625" customWidth="1"/>
    <col min="6" max="6" width="12.109375" customWidth="1"/>
    <col min="7" max="7" width="13.5546875" customWidth="1"/>
    <col min="8" max="8" width="16.6640625" customWidth="1"/>
    <col min="9" max="9" width="15.33203125" customWidth="1"/>
  </cols>
  <sheetData>
    <row r="1" spans="1:9" ht="15.6">
      <c r="A1" s="84" t="s">
        <v>46</v>
      </c>
      <c r="B1" s="84"/>
      <c r="C1" s="84"/>
      <c r="D1" s="84"/>
      <c r="E1" s="84"/>
      <c r="F1" s="84"/>
      <c r="G1" s="84"/>
      <c r="H1" s="84"/>
      <c r="I1" s="84"/>
    </row>
    <row r="2" spans="1:9" ht="15.6">
      <c r="A2" s="2"/>
      <c r="B2" s="2"/>
      <c r="C2" s="3"/>
      <c r="D2" s="2"/>
      <c r="E2" s="2"/>
      <c r="F2" s="2"/>
      <c r="G2" s="4"/>
      <c r="H2" s="2"/>
      <c r="I2" s="2"/>
    </row>
    <row r="3" spans="1:9" ht="15.6">
      <c r="A3" s="5">
        <v>500</v>
      </c>
      <c r="B3" s="6">
        <v>0</v>
      </c>
      <c r="C3" s="7">
        <f t="shared" ref="C3:C9" si="0">A3*B3</f>
        <v>0</v>
      </c>
      <c r="D3" s="8"/>
      <c r="E3" s="9">
        <v>2</v>
      </c>
      <c r="F3" s="6">
        <v>0</v>
      </c>
      <c r="G3" s="10">
        <f t="shared" ref="G3:G10" si="1">F3*E3</f>
        <v>0</v>
      </c>
      <c r="H3" s="8"/>
      <c r="I3" s="8"/>
    </row>
    <row r="4" spans="1:9" ht="15.6">
      <c r="A4" s="5">
        <v>200</v>
      </c>
      <c r="B4" s="6">
        <v>0</v>
      </c>
      <c r="C4" s="7">
        <f t="shared" si="0"/>
        <v>0</v>
      </c>
      <c r="D4" s="8"/>
      <c r="E4" s="9">
        <v>1</v>
      </c>
      <c r="F4" s="6">
        <v>0</v>
      </c>
      <c r="G4" s="10">
        <f t="shared" si="1"/>
        <v>0</v>
      </c>
      <c r="H4" s="8"/>
      <c r="I4" s="8"/>
    </row>
    <row r="5" spans="1:9" ht="15.6">
      <c r="A5" s="5">
        <v>100</v>
      </c>
      <c r="B5" s="6">
        <v>0</v>
      </c>
      <c r="C5" s="7">
        <f t="shared" si="0"/>
        <v>0</v>
      </c>
      <c r="D5" s="8"/>
      <c r="E5" s="11">
        <v>0.5</v>
      </c>
      <c r="F5" s="6">
        <v>0</v>
      </c>
      <c r="G5" s="10">
        <f t="shared" si="1"/>
        <v>0</v>
      </c>
      <c r="H5" s="8"/>
      <c r="I5" s="8"/>
    </row>
    <row r="6" spans="1:9" ht="15.6">
      <c r="A6" s="5">
        <v>50</v>
      </c>
      <c r="B6" s="6">
        <v>0</v>
      </c>
      <c r="C6" s="7">
        <f t="shared" si="0"/>
        <v>0</v>
      </c>
      <c r="D6" s="8"/>
      <c r="E6" s="11">
        <v>0.2</v>
      </c>
      <c r="F6" s="6">
        <v>0</v>
      </c>
      <c r="G6" s="10">
        <f t="shared" si="1"/>
        <v>0</v>
      </c>
      <c r="H6" s="8"/>
      <c r="I6" s="8"/>
    </row>
    <row r="7" spans="1:9" ht="15.6">
      <c r="A7" s="5">
        <v>20</v>
      </c>
      <c r="B7" s="6">
        <v>0</v>
      </c>
      <c r="C7" s="7">
        <f t="shared" si="0"/>
        <v>0</v>
      </c>
      <c r="D7" s="8"/>
      <c r="E7" s="11">
        <v>0.1</v>
      </c>
      <c r="F7" s="6">
        <v>0</v>
      </c>
      <c r="G7" s="10">
        <f t="shared" si="1"/>
        <v>0</v>
      </c>
      <c r="H7" s="8"/>
      <c r="I7" s="8"/>
    </row>
    <row r="8" spans="1:9" ht="15.6">
      <c r="A8" s="5">
        <v>10</v>
      </c>
      <c r="B8" s="6">
        <v>0</v>
      </c>
      <c r="C8" s="7">
        <f t="shared" si="0"/>
        <v>0</v>
      </c>
      <c r="D8" s="8"/>
      <c r="E8" s="11">
        <v>0.05</v>
      </c>
      <c r="F8" s="6">
        <v>0</v>
      </c>
      <c r="G8" s="10">
        <f t="shared" si="1"/>
        <v>0</v>
      </c>
      <c r="H8" s="8"/>
      <c r="I8" s="8"/>
    </row>
    <row r="9" spans="1:9" ht="15.6">
      <c r="A9" s="5">
        <v>5</v>
      </c>
      <c r="B9" s="6">
        <v>0</v>
      </c>
      <c r="C9" s="7">
        <f t="shared" si="0"/>
        <v>0</v>
      </c>
      <c r="D9" s="8"/>
      <c r="E9" s="11">
        <v>0.02</v>
      </c>
      <c r="F9" s="6">
        <v>0</v>
      </c>
      <c r="G9" s="10">
        <f t="shared" si="1"/>
        <v>0</v>
      </c>
      <c r="H9" s="8"/>
      <c r="I9" s="8"/>
    </row>
    <row r="10" spans="1:9" ht="15.6">
      <c r="A10" s="8"/>
      <c r="B10" s="8"/>
      <c r="C10" s="8"/>
      <c r="D10" s="8"/>
      <c r="E10" s="5">
        <v>0.01</v>
      </c>
      <c r="F10" s="6">
        <v>0</v>
      </c>
      <c r="G10" s="10">
        <f t="shared" si="1"/>
        <v>0</v>
      </c>
      <c r="H10" s="8"/>
      <c r="I10" s="8"/>
    </row>
    <row r="11" spans="1:9" ht="15" thickBot="1">
      <c r="A11" s="8"/>
      <c r="B11" s="8"/>
      <c r="C11" s="8"/>
      <c r="D11" s="8"/>
      <c r="E11" s="8"/>
      <c r="F11" s="8"/>
      <c r="G11" s="8"/>
      <c r="H11" s="8"/>
      <c r="I11" s="8"/>
    </row>
    <row r="12" spans="1:9" ht="16.2" thickBot="1">
      <c r="A12" s="8"/>
      <c r="B12" s="8"/>
      <c r="C12" s="7">
        <f>SUM(C3:C9)</f>
        <v>0</v>
      </c>
      <c r="D12" s="8"/>
      <c r="E12" s="8"/>
      <c r="F12" s="8"/>
      <c r="G12" s="10">
        <f>SUM(G3:G10)</f>
        <v>0</v>
      </c>
      <c r="H12" s="12" t="s">
        <v>1</v>
      </c>
      <c r="I12" s="13">
        <f>C12+G12</f>
        <v>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5FE-6A3E-4602-8EFB-5BEDD2457666}">
  <dimension ref="A1:P30"/>
  <sheetViews>
    <sheetView tabSelected="1" workbookViewId="0">
      <selection activeCell="M13" sqref="M13"/>
    </sheetView>
  </sheetViews>
  <sheetFormatPr defaultRowHeight="14.4"/>
  <cols>
    <col min="7" max="7" width="12.88671875" customWidth="1"/>
    <col min="9" max="9" width="16.6640625" customWidth="1"/>
    <col min="10" max="10" width="19.21875" customWidth="1"/>
    <col min="11" max="11" width="20" customWidth="1"/>
    <col min="16" max="16" width="9.44140625" bestFit="1" customWidth="1"/>
  </cols>
  <sheetData>
    <row r="1" spans="1:16" ht="16.2" thickBot="1">
      <c r="A1" s="103" t="s">
        <v>6</v>
      </c>
      <c r="B1" s="104"/>
      <c r="C1" s="104"/>
      <c r="D1" s="104"/>
      <c r="E1" s="104"/>
      <c r="F1" s="104"/>
      <c r="G1" s="105"/>
      <c r="H1" s="34"/>
      <c r="I1" s="103" t="s">
        <v>7</v>
      </c>
      <c r="J1" s="104"/>
      <c r="K1" s="105"/>
    </row>
    <row r="2" spans="1:16">
      <c r="A2" s="106" t="s">
        <v>8</v>
      </c>
      <c r="B2" s="107"/>
      <c r="C2" s="34"/>
      <c r="D2" s="34"/>
      <c r="E2" s="35">
        <v>179</v>
      </c>
      <c r="F2" s="34">
        <v>0</v>
      </c>
      <c r="G2" s="36">
        <f t="shared" ref="G2:G9" si="0">F2*E2</f>
        <v>0</v>
      </c>
      <c r="H2" s="34"/>
      <c r="I2" s="37" t="s">
        <v>9</v>
      </c>
      <c r="J2" s="35">
        <f>G26+500</f>
        <v>500</v>
      </c>
      <c r="K2" s="38"/>
      <c r="L2" t="s">
        <v>49</v>
      </c>
    </row>
    <row r="3" spans="1:16">
      <c r="A3" s="100" t="s">
        <v>10</v>
      </c>
      <c r="B3" s="89"/>
      <c r="C3" s="34"/>
      <c r="D3" s="34"/>
      <c r="E3" s="35">
        <v>16</v>
      </c>
      <c r="F3" s="34">
        <v>0</v>
      </c>
      <c r="G3" s="36">
        <f t="shared" si="0"/>
        <v>0</v>
      </c>
      <c r="H3" s="34"/>
      <c r="I3" s="37" t="s">
        <v>11</v>
      </c>
      <c r="J3" s="39">
        <v>0</v>
      </c>
      <c r="K3" s="81"/>
      <c r="P3" s="79">
        <f>J4+J8+J10+J9+500</f>
        <v>605.93000000000006</v>
      </c>
    </row>
    <row r="4" spans="1:16">
      <c r="A4" s="100" t="s">
        <v>12</v>
      </c>
      <c r="B4" s="89"/>
      <c r="C4" s="34"/>
      <c r="D4" s="34"/>
      <c r="E4" s="35">
        <v>16</v>
      </c>
      <c r="F4" s="34">
        <v>0</v>
      </c>
      <c r="G4" s="36">
        <f t="shared" si="0"/>
        <v>0</v>
      </c>
      <c r="H4" s="34"/>
      <c r="I4" s="37" t="s">
        <v>13</v>
      </c>
      <c r="J4" s="39">
        <v>0</v>
      </c>
      <c r="K4" s="81"/>
    </row>
    <row r="5" spans="1:16">
      <c r="A5" s="100" t="s">
        <v>14</v>
      </c>
      <c r="B5" s="89"/>
      <c r="C5" s="34"/>
      <c r="D5" s="34"/>
      <c r="E5" s="35">
        <v>16</v>
      </c>
      <c r="F5" s="34">
        <v>0</v>
      </c>
      <c r="G5" s="36">
        <f t="shared" si="0"/>
        <v>0</v>
      </c>
      <c r="H5" s="34"/>
      <c r="I5" s="37" t="s">
        <v>15</v>
      </c>
      <c r="J5" s="82">
        <f>25</f>
        <v>25</v>
      </c>
      <c r="K5" s="81"/>
      <c r="L5" t="s">
        <v>50</v>
      </c>
      <c r="P5" s="79">
        <f>P3/3</f>
        <v>201.97666666666669</v>
      </c>
    </row>
    <row r="6" spans="1:16">
      <c r="A6" s="40" t="s">
        <v>47</v>
      </c>
      <c r="B6" s="41"/>
      <c r="C6" s="34"/>
      <c r="D6" s="34"/>
      <c r="E6" s="80">
        <v>25</v>
      </c>
      <c r="F6" s="34">
        <v>0</v>
      </c>
      <c r="G6" s="78">
        <f>E6*F6</f>
        <v>0</v>
      </c>
      <c r="H6" s="34"/>
      <c r="I6" s="37" t="s">
        <v>16</v>
      </c>
      <c r="J6" s="82">
        <f>160</f>
        <v>160</v>
      </c>
      <c r="K6" s="81"/>
      <c r="L6">
        <v>160</v>
      </c>
    </row>
    <row r="7" spans="1:16">
      <c r="A7" s="100"/>
      <c r="B7" s="89"/>
      <c r="C7" s="34"/>
      <c r="D7" s="34"/>
      <c r="E7" s="35"/>
      <c r="F7" s="34"/>
      <c r="G7" s="36"/>
      <c r="H7" s="34"/>
      <c r="I7" s="37" t="s">
        <v>17</v>
      </c>
      <c r="J7" s="82">
        <v>0</v>
      </c>
      <c r="K7" s="38"/>
      <c r="L7">
        <v>0</v>
      </c>
    </row>
    <row r="8" spans="1:16">
      <c r="A8" s="100" t="s">
        <v>18</v>
      </c>
      <c r="B8" s="89"/>
      <c r="C8" s="41" t="s">
        <v>19</v>
      </c>
      <c r="D8" s="34" t="s">
        <v>20</v>
      </c>
      <c r="E8" s="35">
        <v>25</v>
      </c>
      <c r="F8" s="34">
        <v>0</v>
      </c>
      <c r="G8" s="36">
        <f t="shared" si="0"/>
        <v>0</v>
      </c>
      <c r="H8" s="34"/>
      <c r="I8" s="37" t="s">
        <v>21</v>
      </c>
      <c r="J8" s="83">
        <f>105.93</f>
        <v>105.93</v>
      </c>
      <c r="K8" s="81"/>
      <c r="L8" t="s">
        <v>48</v>
      </c>
    </row>
    <row r="9" spans="1:16">
      <c r="A9" s="37"/>
      <c r="B9" s="34"/>
      <c r="C9" s="41" t="s">
        <v>22</v>
      </c>
      <c r="D9" s="34" t="s">
        <v>23</v>
      </c>
      <c r="E9" s="35">
        <v>0.02</v>
      </c>
      <c r="F9" s="34">
        <v>0</v>
      </c>
      <c r="G9" s="36">
        <f t="shared" si="0"/>
        <v>0</v>
      </c>
      <c r="H9" s="34"/>
      <c r="I9" s="37" t="s">
        <v>24</v>
      </c>
      <c r="J9" s="39">
        <v>0</v>
      </c>
      <c r="K9" s="81"/>
    </row>
    <row r="10" spans="1:16">
      <c r="A10" s="42" t="s">
        <v>25</v>
      </c>
      <c r="B10" s="34">
        <v>0</v>
      </c>
      <c r="C10" s="34">
        <v>0</v>
      </c>
      <c r="D10" s="34"/>
      <c r="E10" s="35"/>
      <c r="F10" s="34"/>
      <c r="G10" s="43">
        <v>0</v>
      </c>
      <c r="H10" s="34"/>
      <c r="I10" s="37" t="s">
        <v>26</v>
      </c>
      <c r="J10" s="39">
        <v>0</v>
      </c>
      <c r="K10" s="38"/>
    </row>
    <row r="11" spans="1:16">
      <c r="A11" s="40"/>
      <c r="B11" s="44"/>
      <c r="C11" s="44"/>
      <c r="D11" s="44"/>
      <c r="E11" s="35"/>
      <c r="F11" s="34"/>
      <c r="G11" s="36"/>
      <c r="H11" s="45"/>
      <c r="I11" s="34"/>
      <c r="J11" s="35"/>
      <c r="K11" s="38"/>
    </row>
    <row r="12" spans="1:16">
      <c r="A12" s="40" t="s">
        <v>27</v>
      </c>
      <c r="B12" s="46"/>
      <c r="C12" s="46"/>
      <c r="D12" s="34"/>
      <c r="E12" s="35">
        <v>0.15</v>
      </c>
      <c r="F12" s="34">
        <v>0</v>
      </c>
      <c r="G12" s="36">
        <f t="shared" ref="G12:G13" si="1">F12*E12</f>
        <v>0</v>
      </c>
      <c r="H12" s="34"/>
      <c r="I12" s="37"/>
      <c r="J12" s="35"/>
      <c r="K12" s="38"/>
    </row>
    <row r="13" spans="1:16">
      <c r="A13" s="100" t="s">
        <v>28</v>
      </c>
      <c r="B13" s="89"/>
      <c r="C13" s="34"/>
      <c r="D13" s="34"/>
      <c r="E13" s="35">
        <v>3.4</v>
      </c>
      <c r="F13" s="34">
        <v>0</v>
      </c>
      <c r="G13" s="36">
        <f t="shared" si="1"/>
        <v>0</v>
      </c>
      <c r="H13" s="34"/>
      <c r="I13" s="37"/>
      <c r="J13" s="35"/>
      <c r="K13" s="38"/>
    </row>
    <row r="14" spans="1:16">
      <c r="A14" s="37" t="s">
        <v>19</v>
      </c>
      <c r="B14" s="34">
        <v>0</v>
      </c>
      <c r="C14" s="34">
        <f>B14*175</f>
        <v>0</v>
      </c>
      <c r="D14" s="47" t="s">
        <v>29</v>
      </c>
      <c r="E14" s="35"/>
      <c r="F14" s="34"/>
      <c r="G14" s="36"/>
      <c r="H14" s="34"/>
      <c r="I14" s="37"/>
      <c r="J14" s="35"/>
      <c r="K14" s="48"/>
    </row>
    <row r="15" spans="1:16">
      <c r="A15" s="37" t="s">
        <v>22</v>
      </c>
      <c r="B15" s="34">
        <v>0</v>
      </c>
      <c r="C15" s="34">
        <f>B15*12</f>
        <v>0</v>
      </c>
      <c r="D15" s="47" t="s">
        <v>29</v>
      </c>
      <c r="E15" s="35"/>
      <c r="F15" s="34"/>
      <c r="G15" s="36"/>
      <c r="H15" s="34"/>
      <c r="I15" s="101" t="s">
        <v>30</v>
      </c>
      <c r="J15" s="93"/>
      <c r="K15" s="102"/>
    </row>
    <row r="16" spans="1:16">
      <c r="A16" s="37"/>
      <c r="B16" s="44" t="s">
        <v>31</v>
      </c>
      <c r="C16" s="44">
        <f>SUM(C14:C15)</f>
        <v>0</v>
      </c>
      <c r="D16" s="41" t="s">
        <v>29</v>
      </c>
      <c r="E16" s="49"/>
      <c r="F16" s="34"/>
      <c r="G16" s="36"/>
      <c r="H16" s="34"/>
      <c r="I16" s="50"/>
      <c r="J16" s="51"/>
      <c r="K16" s="52"/>
    </row>
    <row r="17" spans="1:11">
      <c r="A17" s="53"/>
      <c r="B17" s="46"/>
      <c r="C17" s="46"/>
      <c r="D17" s="46"/>
      <c r="E17" s="46"/>
      <c r="F17" s="46"/>
      <c r="G17" s="54"/>
      <c r="H17" s="34"/>
      <c r="I17" s="50"/>
      <c r="J17" s="55"/>
      <c r="K17" s="52"/>
    </row>
    <row r="18" spans="1:11" ht="15" thickBot="1">
      <c r="A18" s="100" t="s">
        <v>32</v>
      </c>
      <c r="B18" s="89"/>
      <c r="C18" s="88" t="s">
        <v>33</v>
      </c>
      <c r="D18" s="89"/>
      <c r="E18" s="35">
        <v>614</v>
      </c>
      <c r="F18" s="34">
        <v>0</v>
      </c>
      <c r="G18" s="36">
        <f t="shared" ref="G18:G23" si="2">F18*E18</f>
        <v>0</v>
      </c>
      <c r="H18" s="34"/>
      <c r="I18" s="56" t="s">
        <v>34</v>
      </c>
      <c r="J18" s="57">
        <f>SUM(J2:J14)-J16</f>
        <v>790.93000000000006</v>
      </c>
      <c r="K18" s="58"/>
    </row>
    <row r="19" spans="1:11">
      <c r="A19" s="37"/>
      <c r="B19" s="34"/>
      <c r="C19" s="88"/>
      <c r="D19" s="89"/>
      <c r="E19" s="35"/>
      <c r="F19" s="34"/>
      <c r="G19" s="36"/>
      <c r="H19" s="34"/>
      <c r="I19" s="47"/>
      <c r="J19" s="47"/>
      <c r="K19" s="34"/>
    </row>
    <row r="20" spans="1:11" ht="15" thickBot="1">
      <c r="A20" s="37"/>
      <c r="B20" s="34"/>
      <c r="C20" s="88" t="s">
        <v>35</v>
      </c>
      <c r="D20" s="89"/>
      <c r="E20" s="35">
        <v>0</v>
      </c>
      <c r="F20" s="34">
        <v>0</v>
      </c>
      <c r="G20" s="36">
        <f>E20*F20</f>
        <v>0</v>
      </c>
      <c r="H20" s="34"/>
      <c r="I20" s="34"/>
      <c r="J20" s="35"/>
      <c r="K20" s="34"/>
    </row>
    <row r="21" spans="1:11" ht="16.2" thickBot="1">
      <c r="A21" s="37"/>
      <c r="B21" s="34"/>
      <c r="C21" s="88" t="s">
        <v>36</v>
      </c>
      <c r="D21" s="89"/>
      <c r="E21" s="35">
        <v>150</v>
      </c>
      <c r="F21" s="34">
        <v>0</v>
      </c>
      <c r="G21" s="36">
        <f t="shared" si="2"/>
        <v>0</v>
      </c>
      <c r="H21" s="34"/>
      <c r="I21" s="59" t="s">
        <v>37</v>
      </c>
      <c r="J21" s="60"/>
      <c r="K21" s="61"/>
    </row>
    <row r="22" spans="1:11">
      <c r="A22" s="37"/>
      <c r="B22" s="34"/>
      <c r="C22" s="88"/>
      <c r="D22" s="89"/>
      <c r="E22" s="35"/>
      <c r="F22" s="34"/>
      <c r="G22" s="36"/>
      <c r="H22" s="34"/>
      <c r="I22" s="62" t="s">
        <v>38</v>
      </c>
      <c r="J22" s="46"/>
      <c r="K22" s="63">
        <f>'Kassa voor'!S25</f>
        <v>1585</v>
      </c>
    </row>
    <row r="23" spans="1:11">
      <c r="A23" s="37"/>
      <c r="B23" s="34"/>
      <c r="C23" s="88" t="s">
        <v>39</v>
      </c>
      <c r="D23" s="89"/>
      <c r="E23" s="35">
        <v>100</v>
      </c>
      <c r="F23" s="34">
        <v>0</v>
      </c>
      <c r="G23" s="36">
        <f t="shared" si="2"/>
        <v>0</v>
      </c>
      <c r="H23" s="34"/>
      <c r="I23" s="62" t="s">
        <v>40</v>
      </c>
      <c r="J23" s="46"/>
      <c r="K23" s="63">
        <f>'Kassa na'!I12</f>
        <v>0</v>
      </c>
    </row>
    <row r="24" spans="1:11">
      <c r="A24" s="37"/>
      <c r="B24" s="34"/>
      <c r="C24" s="99" t="s">
        <v>41</v>
      </c>
      <c r="D24" s="89"/>
      <c r="E24" s="64">
        <v>500</v>
      </c>
      <c r="F24" s="34">
        <v>0</v>
      </c>
      <c r="G24" s="65">
        <f>E24*F24</f>
        <v>0</v>
      </c>
      <c r="H24" s="34"/>
      <c r="I24" s="62" t="s">
        <v>42</v>
      </c>
      <c r="J24" s="46"/>
      <c r="K24" s="66">
        <f>J18</f>
        <v>790.93000000000006</v>
      </c>
    </row>
    <row r="25" spans="1:11" ht="15" thickBot="1">
      <c r="A25" s="37"/>
      <c r="B25" s="34"/>
      <c r="C25" s="88"/>
      <c r="D25" s="89"/>
      <c r="E25" s="64"/>
      <c r="F25" s="34"/>
      <c r="G25" s="67"/>
      <c r="H25" s="34"/>
      <c r="I25" s="68" t="s">
        <v>43</v>
      </c>
      <c r="J25" s="69"/>
      <c r="K25" s="70">
        <v>0</v>
      </c>
    </row>
    <row r="26" spans="1:11" ht="15" thickBot="1">
      <c r="A26" s="71"/>
      <c r="B26" s="72"/>
      <c r="C26" s="72"/>
      <c r="D26" s="72"/>
      <c r="E26" s="72"/>
      <c r="F26" s="73" t="s">
        <v>31</v>
      </c>
      <c r="G26" s="74">
        <f>SUM(G2:G24)</f>
        <v>0</v>
      </c>
      <c r="H26" s="75"/>
      <c r="I26" s="34" t="s">
        <v>44</v>
      </c>
      <c r="J26" s="35"/>
      <c r="K26" s="34">
        <v>0</v>
      </c>
    </row>
    <row r="27" spans="1:11" ht="15" thickBot="1">
      <c r="A27" s="48"/>
      <c r="B27" s="48"/>
      <c r="C27" s="48"/>
      <c r="D27" s="48"/>
      <c r="E27" s="48"/>
      <c r="F27" s="48"/>
      <c r="G27" s="48"/>
      <c r="H27" s="75"/>
      <c r="I27" s="34"/>
      <c r="J27" s="35"/>
      <c r="K27" s="34"/>
    </row>
    <row r="28" spans="1:11">
      <c r="A28" s="48"/>
      <c r="B28" s="48"/>
      <c r="C28" s="48"/>
      <c r="D28" s="48"/>
      <c r="E28" s="48"/>
      <c r="F28" s="48"/>
      <c r="G28" s="76"/>
      <c r="H28" s="77"/>
      <c r="I28" s="90" t="s">
        <v>45</v>
      </c>
      <c r="J28" s="91"/>
      <c r="K28" s="96">
        <f>K23+K25-K22-K24+K26</f>
        <v>-2375.9300000000003</v>
      </c>
    </row>
    <row r="29" spans="1:11">
      <c r="A29" s="48"/>
      <c r="B29" s="48"/>
      <c r="C29" s="48"/>
      <c r="D29" s="48"/>
      <c r="E29" s="48"/>
      <c r="F29" s="48"/>
      <c r="G29" s="48"/>
      <c r="H29" s="77"/>
      <c r="I29" s="92"/>
      <c r="J29" s="93"/>
      <c r="K29" s="97"/>
    </row>
    <row r="30" spans="1:11" ht="15" thickBot="1">
      <c r="A30" s="48"/>
      <c r="B30" s="48"/>
      <c r="C30" s="48"/>
      <c r="D30" s="48"/>
      <c r="E30" s="48"/>
      <c r="F30" s="48"/>
      <c r="G30" s="48"/>
      <c r="H30" s="77"/>
      <c r="I30" s="94"/>
      <c r="J30" s="95"/>
      <c r="K30" s="98"/>
    </row>
  </sheetData>
  <mergeCells count="21">
    <mergeCell ref="A5:B5"/>
    <mergeCell ref="A1:G1"/>
    <mergeCell ref="I1:K1"/>
    <mergeCell ref="A2:B2"/>
    <mergeCell ref="A3:B3"/>
    <mergeCell ref="A4:B4"/>
    <mergeCell ref="A7:B7"/>
    <mergeCell ref="A8:B8"/>
    <mergeCell ref="A13:B13"/>
    <mergeCell ref="I15:K15"/>
    <mergeCell ref="A18:B18"/>
    <mergeCell ref="C18:D18"/>
    <mergeCell ref="C25:D25"/>
    <mergeCell ref="I28:J30"/>
    <mergeCell ref="K28:K30"/>
    <mergeCell ref="C19:D19"/>
    <mergeCell ref="C20:D20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Kassa voor</vt:lpstr>
      <vt:lpstr>Kassa na</vt:lpstr>
      <vt:lpstr>Fitlink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Van de Put</dc:creator>
  <cp:lastModifiedBy>Shaun</cp:lastModifiedBy>
  <dcterms:created xsi:type="dcterms:W3CDTF">2017-11-08T14:42:15Z</dcterms:created>
  <dcterms:modified xsi:type="dcterms:W3CDTF">2017-12-05T14:00:37Z</dcterms:modified>
</cp:coreProperties>
</file>