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ito\Documents\Unief\"/>
    </mc:Choice>
  </mc:AlternateContent>
  <bookViews>
    <workbookView xWindow="0" yWindow="0" windowWidth="23040" windowHeight="9672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6" i="1" l="1"/>
  <c r="G75" i="1"/>
  <c r="G73" i="1"/>
  <c r="G71" i="1"/>
  <c r="E75" i="1"/>
  <c r="E78" i="1"/>
  <c r="E77" i="1"/>
  <c r="E76" i="1"/>
  <c r="E74" i="1"/>
  <c r="E71" i="1"/>
  <c r="E80" i="1" l="1"/>
  <c r="E81" i="1" s="1"/>
  <c r="N59" i="1"/>
  <c r="E62" i="1"/>
  <c r="F62" i="1" s="1"/>
  <c r="E49" i="1"/>
  <c r="F49" i="1" s="1"/>
  <c r="H64" i="1"/>
  <c r="H63" i="1"/>
  <c r="H62" i="1"/>
  <c r="H61" i="1"/>
  <c r="H60" i="1"/>
  <c r="H57" i="1"/>
  <c r="E64" i="1"/>
  <c r="F64" i="1" s="1"/>
  <c r="E63" i="1"/>
  <c r="F63" i="1" s="1"/>
  <c r="E61" i="1"/>
  <c r="E59" i="1"/>
  <c r="E58" i="1"/>
  <c r="E57" i="1"/>
  <c r="D51" i="1"/>
  <c r="E51" i="1" s="1"/>
  <c r="F51" i="1" s="1"/>
  <c r="H51" i="1"/>
  <c r="N49" i="1"/>
  <c r="N48" i="1"/>
  <c r="N47" i="1"/>
  <c r="N46" i="1"/>
  <c r="N45" i="1"/>
  <c r="N44" i="1"/>
  <c r="N43" i="1"/>
  <c r="N42" i="1"/>
  <c r="H50" i="1"/>
  <c r="H49" i="1"/>
  <c r="H48" i="1"/>
  <c r="H47" i="1"/>
  <c r="H45" i="1"/>
  <c r="H44" i="1"/>
  <c r="E50" i="1"/>
  <c r="F50" i="1" s="1"/>
  <c r="E48" i="1"/>
  <c r="E47" i="1"/>
  <c r="F47" i="1" s="1"/>
  <c r="E46" i="1"/>
  <c r="F46" i="1" s="1"/>
  <c r="H46" i="1" s="1"/>
  <c r="E45" i="1"/>
  <c r="F45" i="1" s="1"/>
  <c r="E44" i="1"/>
  <c r="F44" i="1" s="1"/>
  <c r="K39" i="1"/>
  <c r="I39" i="1"/>
  <c r="J39" i="1" s="1"/>
  <c r="I37" i="1"/>
  <c r="I38" i="1" s="1"/>
  <c r="N30" i="1"/>
  <c r="N28" i="1"/>
  <c r="N29" i="1" s="1"/>
  <c r="J32" i="1"/>
  <c r="J31" i="1"/>
  <c r="J30" i="1"/>
  <c r="J29" i="1"/>
  <c r="N31" i="1" s="1"/>
  <c r="N32" i="1" s="1"/>
  <c r="J27" i="1"/>
  <c r="J26" i="1"/>
  <c r="H32" i="1"/>
  <c r="H28" i="1"/>
  <c r="E32" i="1"/>
  <c r="E29" i="1"/>
  <c r="H29" i="1" s="1"/>
  <c r="D32" i="1"/>
  <c r="D31" i="1"/>
  <c r="E31" i="1" s="1"/>
  <c r="H31" i="1" s="1"/>
  <c r="D30" i="1"/>
  <c r="E30" i="1" s="1"/>
  <c r="H30" i="1" s="1"/>
  <c r="D27" i="1"/>
  <c r="E27" i="1" s="1"/>
  <c r="H27" i="1" s="1"/>
  <c r="D26" i="1"/>
  <c r="E26" i="1" s="1"/>
  <c r="H26" i="1" s="1"/>
  <c r="N19" i="1"/>
  <c r="N21" i="1" s="1"/>
  <c r="N23" i="1" s="1"/>
  <c r="N18" i="1"/>
  <c r="L18" i="1"/>
  <c r="M18" i="1" s="1"/>
  <c r="K18" i="1"/>
  <c r="J14" i="1"/>
  <c r="J21" i="1" s="1"/>
  <c r="J23" i="1" s="1"/>
  <c r="J15" i="1"/>
  <c r="J18" i="1"/>
  <c r="E14" i="1"/>
  <c r="H14" i="1" s="1"/>
  <c r="H20" i="1"/>
  <c r="H19" i="1"/>
  <c r="D20" i="1"/>
  <c r="D19" i="1"/>
  <c r="D18" i="1"/>
  <c r="E18" i="1" s="1"/>
  <c r="D17" i="1"/>
  <c r="E17" i="1" s="1"/>
  <c r="H17" i="1" s="1"/>
  <c r="D16" i="1"/>
  <c r="E16" i="1" s="1"/>
  <c r="H16" i="1" s="1"/>
  <c r="D15" i="1"/>
  <c r="E15" i="1" s="1"/>
  <c r="H15" i="1" s="1"/>
  <c r="D14" i="1"/>
  <c r="D5" i="1"/>
  <c r="E5" i="1" s="1"/>
  <c r="H5" i="1" s="1"/>
  <c r="D10" i="1"/>
  <c r="H10" i="1" s="1"/>
  <c r="D9" i="1"/>
  <c r="H9" i="1" s="1"/>
  <c r="D8" i="1"/>
  <c r="H8" i="1" s="1"/>
  <c r="D7" i="1"/>
  <c r="E7" i="1" s="1"/>
  <c r="H7" i="1" s="1"/>
  <c r="D6" i="1"/>
  <c r="E6" i="1" s="1"/>
  <c r="H6" i="1" s="1"/>
  <c r="D4" i="1"/>
  <c r="H4" i="1" s="1"/>
  <c r="J33" i="1" l="1"/>
  <c r="J34" i="1" s="1"/>
  <c r="H33" i="1"/>
  <c r="H53" i="1"/>
  <c r="K53" i="1" s="1"/>
  <c r="H66" i="1"/>
  <c r="H67" i="1" s="1"/>
  <c r="N50" i="1"/>
  <c r="H18" i="1"/>
  <c r="H21" i="1" s="1"/>
  <c r="H23" i="1" s="1"/>
  <c r="H11" i="1"/>
  <c r="H54" i="1" l="1"/>
  <c r="K66" i="1"/>
  <c r="K54" i="1"/>
  <c r="K67" i="1"/>
</calcChain>
</file>

<file path=xl/sharedStrings.xml><?xml version="1.0" encoding="utf-8"?>
<sst xmlns="http://schemas.openxmlformats.org/spreadsheetml/2006/main" count="129" uniqueCount="36">
  <si>
    <t>Drank TD</t>
  </si>
  <si>
    <t>ice tea</t>
  </si>
  <si>
    <t>appeljenever</t>
  </si>
  <si>
    <t>cranberry</t>
  </si>
  <si>
    <t>sinaasappelsap</t>
  </si>
  <si>
    <t>wodka</t>
  </si>
  <si>
    <t>blue curacao</t>
  </si>
  <si>
    <t>pulco</t>
  </si>
  <si>
    <t>voor 70L</t>
  </si>
  <si>
    <t>flessen</t>
  </si>
  <si>
    <t>gekocht</t>
  </si>
  <si>
    <t>nog nodig</t>
  </si>
  <si>
    <t>prijs colruyt</t>
  </si>
  <si>
    <t>betalen</t>
  </si>
  <si>
    <t>totaal</t>
  </si>
  <si>
    <t>voor 50L</t>
  </si>
  <si>
    <t>voor 40L</t>
  </si>
  <si>
    <t>zonder wodka redbull</t>
  </si>
  <si>
    <t>met wodka redbull</t>
  </si>
  <si>
    <t>zonder</t>
  </si>
  <si>
    <t>nog te betalen</t>
  </si>
  <si>
    <t>50L</t>
  </si>
  <si>
    <t>40L</t>
  </si>
  <si>
    <t>aan te kopen</t>
  </si>
  <si>
    <t>afgerond</t>
  </si>
  <si>
    <t>prijs</t>
  </si>
  <si>
    <t>wodka 0,7L</t>
  </si>
  <si>
    <t>blue 1L</t>
  </si>
  <si>
    <t>appel 0,7L</t>
  </si>
  <si>
    <t>cran 1L</t>
  </si>
  <si>
    <t>wodka 1L</t>
  </si>
  <si>
    <t>liters wodka reeds aangekocht</t>
  </si>
  <si>
    <t>liter nodig</t>
  </si>
  <si>
    <t>liters blue curacao aangekocht</t>
  </si>
  <si>
    <t>liters appeljenever aangekocht</t>
  </si>
  <si>
    <t>colruyt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</si>
</sst>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abSelected="1" topLeftCell="A57" workbookViewId="0">
      <selection activeCell="G77" sqref="G77"/>
    </sheetView>
  </sheetViews>
  <sheetFormatPr defaultRowHeight="14.4" x14ac:dyDescent="0.3"/>
  <cols>
    <col min="1" max="1" width="10.21875" customWidth="1"/>
    <col min="4" max="4" width="10" bestFit="1" customWidth="1"/>
    <col min="8" max="8" width="10" bestFit="1" customWidth="1"/>
  </cols>
  <sheetData>
    <row r="1" spans="1:10" x14ac:dyDescent="0.3">
      <c r="A1" t="s">
        <v>0</v>
      </c>
    </row>
    <row r="3" spans="1:10" x14ac:dyDescent="0.3">
      <c r="C3" t="s">
        <v>8</v>
      </c>
      <c r="D3" t="s">
        <v>9</v>
      </c>
      <c r="E3" t="s">
        <v>11</v>
      </c>
      <c r="F3" t="s">
        <v>10</v>
      </c>
      <c r="G3" t="s">
        <v>12</v>
      </c>
      <c r="H3" t="s">
        <v>13</v>
      </c>
    </row>
    <row r="4" spans="1:10" x14ac:dyDescent="0.3">
      <c r="A4" t="s">
        <v>1</v>
      </c>
      <c r="C4">
        <v>35</v>
      </c>
      <c r="D4">
        <f>C4/1.5</f>
        <v>23.333333333333332</v>
      </c>
      <c r="E4">
        <v>23</v>
      </c>
      <c r="F4">
        <v>0</v>
      </c>
      <c r="G4">
        <v>0.65</v>
      </c>
      <c r="H4">
        <f t="shared" ref="H4:H10" si="0">E4*G4</f>
        <v>14.950000000000001</v>
      </c>
    </row>
    <row r="5" spans="1:10" x14ac:dyDescent="0.3">
      <c r="A5" t="s">
        <v>2</v>
      </c>
      <c r="C5">
        <v>35</v>
      </c>
      <c r="D5">
        <f>C5/0.7</f>
        <v>50</v>
      </c>
      <c r="E5">
        <f>D5-F5</f>
        <v>31</v>
      </c>
      <c r="F5">
        <v>19</v>
      </c>
      <c r="G5">
        <v>8.65</v>
      </c>
      <c r="H5">
        <f t="shared" si="0"/>
        <v>268.15000000000003</v>
      </c>
    </row>
    <row r="6" spans="1:10" x14ac:dyDescent="0.3">
      <c r="A6" t="s">
        <v>3</v>
      </c>
      <c r="C6">
        <v>23</v>
      </c>
      <c r="D6">
        <f>C6/1</f>
        <v>23</v>
      </c>
      <c r="E6">
        <f>D6-F6</f>
        <v>7</v>
      </c>
      <c r="F6">
        <v>16</v>
      </c>
      <c r="G6">
        <v>1.94</v>
      </c>
      <c r="H6">
        <f t="shared" si="0"/>
        <v>13.58</v>
      </c>
    </row>
    <row r="7" spans="1:10" x14ac:dyDescent="0.3">
      <c r="A7" t="s">
        <v>4</v>
      </c>
      <c r="C7">
        <v>23</v>
      </c>
      <c r="D7">
        <f>C7/1</f>
        <v>23</v>
      </c>
      <c r="E7">
        <f>D7-F7</f>
        <v>23</v>
      </c>
      <c r="F7">
        <v>0</v>
      </c>
      <c r="G7">
        <v>0.79</v>
      </c>
      <c r="H7">
        <f t="shared" si="0"/>
        <v>18.170000000000002</v>
      </c>
    </row>
    <row r="8" spans="1:10" x14ac:dyDescent="0.3">
      <c r="A8" t="s">
        <v>5</v>
      </c>
      <c r="C8">
        <v>58</v>
      </c>
      <c r="D8">
        <f>C8/0.7</f>
        <v>82.857142857142861</v>
      </c>
      <c r="E8">
        <v>66</v>
      </c>
      <c r="F8">
        <v>16</v>
      </c>
      <c r="G8">
        <v>10.75</v>
      </c>
      <c r="H8">
        <f t="shared" si="0"/>
        <v>709.5</v>
      </c>
    </row>
    <row r="9" spans="1:10" x14ac:dyDescent="0.3">
      <c r="A9" t="s">
        <v>6</v>
      </c>
      <c r="C9">
        <v>25</v>
      </c>
      <c r="D9">
        <f>C9/0.7</f>
        <v>35.714285714285715</v>
      </c>
      <c r="E9">
        <v>28</v>
      </c>
      <c r="F9">
        <v>7</v>
      </c>
      <c r="G9">
        <v>6.99</v>
      </c>
      <c r="H9">
        <f t="shared" si="0"/>
        <v>195.72</v>
      </c>
    </row>
    <row r="10" spans="1:10" x14ac:dyDescent="0.3">
      <c r="A10" t="s">
        <v>7</v>
      </c>
      <c r="C10">
        <v>25</v>
      </c>
      <c r="D10">
        <f>C10/0.7</f>
        <v>35.714285714285715</v>
      </c>
      <c r="E10">
        <v>35</v>
      </c>
      <c r="F10">
        <v>0</v>
      </c>
      <c r="G10">
        <v>3.99</v>
      </c>
      <c r="H10">
        <f t="shared" si="0"/>
        <v>139.65</v>
      </c>
    </row>
    <row r="11" spans="1:10" x14ac:dyDescent="0.3">
      <c r="G11" t="s">
        <v>14</v>
      </c>
      <c r="H11">
        <f>SUM(H4:H10)</f>
        <v>1359.72</v>
      </c>
    </row>
    <row r="13" spans="1:10" x14ac:dyDescent="0.3">
      <c r="C13" t="s">
        <v>15</v>
      </c>
      <c r="D13" t="s">
        <v>9</v>
      </c>
      <c r="E13" t="s">
        <v>11</v>
      </c>
      <c r="F13" t="s">
        <v>10</v>
      </c>
      <c r="G13" t="s">
        <v>12</v>
      </c>
      <c r="H13" t="s">
        <v>13</v>
      </c>
    </row>
    <row r="14" spans="1:10" x14ac:dyDescent="0.3">
      <c r="A14" t="s">
        <v>1</v>
      </c>
      <c r="C14">
        <v>25</v>
      </c>
      <c r="D14">
        <f>C14/1.5</f>
        <v>16.666666666666668</v>
      </c>
      <c r="E14">
        <f>D14-F14</f>
        <v>16.666666666666668</v>
      </c>
      <c r="F14">
        <v>0</v>
      </c>
      <c r="G14">
        <v>0.65</v>
      </c>
      <c r="H14">
        <f t="shared" ref="H14:H20" si="1">E14*G14</f>
        <v>10.833333333333334</v>
      </c>
      <c r="J14">
        <f>17*G14</f>
        <v>11.05</v>
      </c>
    </row>
    <row r="15" spans="1:10" x14ac:dyDescent="0.3">
      <c r="A15" t="s">
        <v>2</v>
      </c>
      <c r="C15">
        <v>25</v>
      </c>
      <c r="D15">
        <f>C15/0.7</f>
        <v>35.714285714285715</v>
      </c>
      <c r="E15">
        <f>D15-F15</f>
        <v>16.714285714285715</v>
      </c>
      <c r="F15">
        <v>19</v>
      </c>
      <c r="G15">
        <v>8.65</v>
      </c>
      <c r="H15">
        <f t="shared" si="1"/>
        <v>144.57857142857145</v>
      </c>
      <c r="J15">
        <f>17*G15</f>
        <v>147.05000000000001</v>
      </c>
    </row>
    <row r="16" spans="1:10" x14ac:dyDescent="0.3">
      <c r="A16" t="s">
        <v>3</v>
      </c>
      <c r="C16">
        <v>16</v>
      </c>
      <c r="D16">
        <f>C16/1</f>
        <v>16</v>
      </c>
      <c r="E16">
        <f>D16-F16</f>
        <v>0</v>
      </c>
      <c r="F16">
        <v>16</v>
      </c>
      <c r="G16">
        <v>1.94</v>
      </c>
      <c r="H16">
        <f t="shared" si="1"/>
        <v>0</v>
      </c>
      <c r="J16">
        <v>0</v>
      </c>
    </row>
    <row r="17" spans="1:14" x14ac:dyDescent="0.3">
      <c r="A17" t="s">
        <v>4</v>
      </c>
      <c r="C17">
        <v>16</v>
      </c>
      <c r="D17">
        <f>C17/1</f>
        <v>16</v>
      </c>
      <c r="E17">
        <f>D17-F17</f>
        <v>16</v>
      </c>
      <c r="F17">
        <v>0</v>
      </c>
      <c r="G17">
        <v>0.79</v>
      </c>
      <c r="H17">
        <f t="shared" si="1"/>
        <v>12.64</v>
      </c>
      <c r="J17">
        <v>12.64</v>
      </c>
    </row>
    <row r="18" spans="1:14" x14ac:dyDescent="0.3">
      <c r="A18" t="s">
        <v>5</v>
      </c>
      <c r="C18">
        <v>41</v>
      </c>
      <c r="D18">
        <f>C18/0.7</f>
        <v>58.571428571428577</v>
      </c>
      <c r="E18">
        <f>D18-F18</f>
        <v>42.571428571428577</v>
      </c>
      <c r="F18">
        <v>16</v>
      </c>
      <c r="G18">
        <v>10.75</v>
      </c>
      <c r="H18">
        <f t="shared" si="1"/>
        <v>457.64285714285722</v>
      </c>
      <c r="J18">
        <f>42*G18</f>
        <v>451.5</v>
      </c>
      <c r="K18">
        <f>16/0.7</f>
        <v>22.857142857142858</v>
      </c>
      <c r="L18">
        <f>23-16</f>
        <v>7</v>
      </c>
      <c r="M18">
        <f>L18*G18</f>
        <v>75.25</v>
      </c>
      <c r="N18">
        <f>451.5-75.25</f>
        <v>376.25</v>
      </c>
    </row>
    <row r="19" spans="1:14" x14ac:dyDescent="0.3">
      <c r="A19" t="s">
        <v>6</v>
      </c>
      <c r="C19">
        <v>20</v>
      </c>
      <c r="D19">
        <f>C19/0.7</f>
        <v>28.571428571428573</v>
      </c>
      <c r="E19">
        <v>21</v>
      </c>
      <c r="F19">
        <v>7</v>
      </c>
      <c r="G19">
        <v>6.99</v>
      </c>
      <c r="H19">
        <f t="shared" si="1"/>
        <v>146.79</v>
      </c>
      <c r="J19">
        <v>146.79</v>
      </c>
      <c r="N19">
        <f>880.75-376.25</f>
        <v>504.5</v>
      </c>
    </row>
    <row r="20" spans="1:14" x14ac:dyDescent="0.3">
      <c r="A20" t="s">
        <v>7</v>
      </c>
      <c r="C20">
        <v>20</v>
      </c>
      <c r="D20">
        <f>C20/0.7</f>
        <v>28.571428571428573</v>
      </c>
      <c r="E20">
        <v>28</v>
      </c>
      <c r="F20">
        <v>0</v>
      </c>
      <c r="G20">
        <v>3.99</v>
      </c>
      <c r="H20">
        <f t="shared" si="1"/>
        <v>111.72</v>
      </c>
      <c r="J20">
        <v>111.72</v>
      </c>
    </row>
    <row r="21" spans="1:14" x14ac:dyDescent="0.3">
      <c r="G21" t="s">
        <v>14</v>
      </c>
      <c r="H21">
        <f>SUM(H14:H20)</f>
        <v>884.20476190476199</v>
      </c>
      <c r="J21">
        <f>SUM(J14:J20)</f>
        <v>880.75</v>
      </c>
      <c r="K21" t="s">
        <v>18</v>
      </c>
      <c r="M21" t="s">
        <v>19</v>
      </c>
      <c r="N21">
        <f>265.12+N19</f>
        <v>769.62</v>
      </c>
    </row>
    <row r="22" spans="1:14" x14ac:dyDescent="0.3">
      <c r="K22" t="s">
        <v>20</v>
      </c>
    </row>
    <row r="23" spans="1:14" x14ac:dyDescent="0.3">
      <c r="H23">
        <f>265.12+H21</f>
        <v>1149.324761904762</v>
      </c>
      <c r="J23">
        <f>265.12+J21</f>
        <v>1145.8699999999999</v>
      </c>
      <c r="K23" t="s">
        <v>14</v>
      </c>
      <c r="M23" t="s">
        <v>14</v>
      </c>
      <c r="N23">
        <f>265.12+N21</f>
        <v>1034.74</v>
      </c>
    </row>
    <row r="25" spans="1:14" x14ac:dyDescent="0.3">
      <c r="C25" t="s">
        <v>16</v>
      </c>
      <c r="D25" t="s">
        <v>9</v>
      </c>
      <c r="E25" t="s">
        <v>11</v>
      </c>
      <c r="F25" t="s">
        <v>10</v>
      </c>
      <c r="G25" t="s">
        <v>12</v>
      </c>
      <c r="H25" t="s">
        <v>13</v>
      </c>
    </row>
    <row r="26" spans="1:14" x14ac:dyDescent="0.3">
      <c r="A26" t="s">
        <v>1</v>
      </c>
      <c r="C26">
        <v>20</v>
      </c>
      <c r="D26">
        <f>C26/1.5</f>
        <v>13.333333333333334</v>
      </c>
      <c r="E26">
        <f>D26-F26</f>
        <v>13.333333333333334</v>
      </c>
      <c r="F26">
        <v>0</v>
      </c>
      <c r="G26">
        <v>0.65</v>
      </c>
      <c r="H26">
        <f t="shared" ref="H26:H32" si="2">G26*E26</f>
        <v>8.6666666666666679</v>
      </c>
      <c r="I26">
        <v>13</v>
      </c>
      <c r="J26">
        <f>I26*G26</f>
        <v>8.4500000000000011</v>
      </c>
    </row>
    <row r="27" spans="1:14" x14ac:dyDescent="0.3">
      <c r="A27" t="s">
        <v>2</v>
      </c>
      <c r="C27">
        <v>20</v>
      </c>
      <c r="D27">
        <f>C27/0.7</f>
        <v>28.571428571428573</v>
      </c>
      <c r="E27">
        <f>D27-F27</f>
        <v>9.571428571428573</v>
      </c>
      <c r="F27">
        <v>19</v>
      </c>
      <c r="G27">
        <v>8.65</v>
      </c>
      <c r="H27">
        <f t="shared" si="2"/>
        <v>82.792857142857159</v>
      </c>
      <c r="I27">
        <v>9</v>
      </c>
      <c r="J27">
        <f>I27*G27</f>
        <v>77.850000000000009</v>
      </c>
    </row>
    <row r="28" spans="1:14" x14ac:dyDescent="0.3">
      <c r="A28" t="s">
        <v>3</v>
      </c>
      <c r="C28">
        <v>13</v>
      </c>
      <c r="D28">
        <v>13</v>
      </c>
      <c r="E28">
        <v>0</v>
      </c>
      <c r="F28">
        <v>16</v>
      </c>
      <c r="G28">
        <v>1.94</v>
      </c>
      <c r="H28">
        <f t="shared" si="2"/>
        <v>0</v>
      </c>
      <c r="I28">
        <v>13</v>
      </c>
      <c r="J28">
        <v>0</v>
      </c>
      <c r="N28">
        <f>33/0.7</f>
        <v>47.142857142857146</v>
      </c>
    </row>
    <row r="29" spans="1:14" x14ac:dyDescent="0.3">
      <c r="A29" t="s">
        <v>4</v>
      </c>
      <c r="C29">
        <v>13</v>
      </c>
      <c r="D29">
        <v>13</v>
      </c>
      <c r="E29">
        <f>D29-F29</f>
        <v>13</v>
      </c>
      <c r="F29">
        <v>0</v>
      </c>
      <c r="G29">
        <v>0.79</v>
      </c>
      <c r="H29">
        <f t="shared" si="2"/>
        <v>10.27</v>
      </c>
      <c r="I29">
        <v>13</v>
      </c>
      <c r="J29">
        <f>I29*G29</f>
        <v>10.27</v>
      </c>
      <c r="N29">
        <f>N28-16</f>
        <v>31.142857142857146</v>
      </c>
    </row>
    <row r="30" spans="1:14" x14ac:dyDescent="0.3">
      <c r="A30" t="s">
        <v>5</v>
      </c>
      <c r="C30">
        <v>13</v>
      </c>
      <c r="D30">
        <f>C30/0.7</f>
        <v>18.571428571428573</v>
      </c>
      <c r="E30">
        <f>D30-F30</f>
        <v>2.571428571428573</v>
      </c>
      <c r="F30">
        <v>16</v>
      </c>
      <c r="G30">
        <v>10.75</v>
      </c>
      <c r="H30">
        <f t="shared" si="2"/>
        <v>27.64285714285716</v>
      </c>
      <c r="I30">
        <v>2</v>
      </c>
      <c r="J30">
        <f>I30*G30</f>
        <v>21.5</v>
      </c>
      <c r="K30" t="s">
        <v>17</v>
      </c>
      <c r="N30">
        <f>31*G30</f>
        <v>333.25</v>
      </c>
    </row>
    <row r="31" spans="1:14" x14ac:dyDescent="0.3">
      <c r="A31" t="s">
        <v>6</v>
      </c>
      <c r="C31">
        <v>15</v>
      </c>
      <c r="D31">
        <f>C31/0.7</f>
        <v>21.428571428571431</v>
      </c>
      <c r="E31">
        <f>D31-F31</f>
        <v>14.428571428571431</v>
      </c>
      <c r="F31">
        <v>7</v>
      </c>
      <c r="G31">
        <v>6.99</v>
      </c>
      <c r="H31">
        <f t="shared" si="2"/>
        <v>100.8557142857143</v>
      </c>
      <c r="I31">
        <v>14</v>
      </c>
      <c r="J31">
        <f>I31*G31</f>
        <v>97.86</v>
      </c>
      <c r="L31" t="s">
        <v>18</v>
      </c>
      <c r="N31">
        <f>SUM(N30,J26,J27,J28,J29,J31,J32)</f>
        <v>611.46999999999991</v>
      </c>
    </row>
    <row r="32" spans="1:14" x14ac:dyDescent="0.3">
      <c r="A32" t="s">
        <v>7</v>
      </c>
      <c r="C32">
        <v>15</v>
      </c>
      <c r="D32">
        <f>C32/0.7</f>
        <v>21.428571428571431</v>
      </c>
      <c r="E32">
        <f>D32-F32</f>
        <v>21.428571428571431</v>
      </c>
      <c r="F32">
        <v>0</v>
      </c>
      <c r="G32">
        <v>3.99</v>
      </c>
      <c r="H32">
        <f t="shared" si="2"/>
        <v>85.500000000000014</v>
      </c>
      <c r="I32">
        <v>21</v>
      </c>
      <c r="J32">
        <f>I32*G32</f>
        <v>83.79</v>
      </c>
      <c r="M32" t="s">
        <v>14</v>
      </c>
      <c r="N32">
        <f>N31+265.12</f>
        <v>876.58999999999992</v>
      </c>
    </row>
    <row r="33" spans="1:14" x14ac:dyDescent="0.3">
      <c r="G33" t="s">
        <v>14</v>
      </c>
      <c r="H33">
        <f>SUM(H26:H32)</f>
        <v>315.72809523809531</v>
      </c>
      <c r="J33">
        <f>SUM(J26:J32)</f>
        <v>299.72000000000003</v>
      </c>
      <c r="K33" t="s">
        <v>20</v>
      </c>
    </row>
    <row r="34" spans="1:14" x14ac:dyDescent="0.3">
      <c r="J34">
        <f>265.12+J33</f>
        <v>564.84</v>
      </c>
      <c r="K34" t="s">
        <v>14</v>
      </c>
    </row>
    <row r="35" spans="1:14" x14ac:dyDescent="0.3">
      <c r="D35" t="s">
        <v>23</v>
      </c>
      <c r="E35" t="s">
        <v>14</v>
      </c>
    </row>
    <row r="36" spans="1:14" x14ac:dyDescent="0.3">
      <c r="A36" t="s">
        <v>21</v>
      </c>
      <c r="B36" t="s">
        <v>18</v>
      </c>
      <c r="D36">
        <v>880.75</v>
      </c>
      <c r="E36">
        <v>1145.8699999999999</v>
      </c>
    </row>
    <row r="37" spans="1:14" x14ac:dyDescent="0.3">
      <c r="B37" t="s">
        <v>17</v>
      </c>
      <c r="D37">
        <v>769.62</v>
      </c>
      <c r="E37">
        <v>1034.47</v>
      </c>
      <c r="I37">
        <f>9*0.7</f>
        <v>6.3</v>
      </c>
    </row>
    <row r="38" spans="1:14" x14ac:dyDescent="0.3">
      <c r="I38">
        <f>7+I37</f>
        <v>13.3</v>
      </c>
    </row>
    <row r="39" spans="1:14" x14ac:dyDescent="0.3">
      <c r="A39" t="s">
        <v>22</v>
      </c>
      <c r="B39" t="s">
        <v>18</v>
      </c>
      <c r="D39">
        <v>611.47</v>
      </c>
      <c r="E39">
        <v>876.59</v>
      </c>
      <c r="I39">
        <f>33-13.3</f>
        <v>19.7</v>
      </c>
      <c r="J39">
        <f>I39/0.7</f>
        <v>28.142857142857142</v>
      </c>
      <c r="K39">
        <f>28*G30</f>
        <v>301</v>
      </c>
    </row>
    <row r="40" spans="1:14" x14ac:dyDescent="0.3">
      <c r="B40" t="s">
        <v>17</v>
      </c>
      <c r="D40">
        <v>299.72000000000003</v>
      </c>
      <c r="E40">
        <v>564.84</v>
      </c>
    </row>
    <row r="41" spans="1:14" x14ac:dyDescent="0.3">
      <c r="L41" t="s">
        <v>9</v>
      </c>
      <c r="M41" t="s">
        <v>25</v>
      </c>
    </row>
    <row r="42" spans="1:14" x14ac:dyDescent="0.3">
      <c r="A42">
        <v>265.12</v>
      </c>
      <c r="K42" t="s">
        <v>26</v>
      </c>
      <c r="L42">
        <v>9</v>
      </c>
      <c r="M42">
        <v>4.99</v>
      </c>
      <c r="N42">
        <f>L42*M42</f>
        <v>44.910000000000004</v>
      </c>
    </row>
    <row r="43" spans="1:14" x14ac:dyDescent="0.3">
      <c r="A43" t="s">
        <v>21</v>
      </c>
      <c r="B43" t="s">
        <v>10</v>
      </c>
      <c r="C43" t="s">
        <v>12</v>
      </c>
      <c r="D43" t="s">
        <v>32</v>
      </c>
      <c r="E43" t="s">
        <v>9</v>
      </c>
      <c r="F43" t="s">
        <v>11</v>
      </c>
      <c r="G43" t="s">
        <v>24</v>
      </c>
      <c r="H43" t="s">
        <v>13</v>
      </c>
      <c r="K43" t="s">
        <v>27</v>
      </c>
      <c r="L43">
        <v>7</v>
      </c>
      <c r="M43">
        <v>4.79</v>
      </c>
      <c r="N43">
        <f>L43*M43</f>
        <v>33.53</v>
      </c>
    </row>
    <row r="44" spans="1:14" x14ac:dyDescent="0.3">
      <c r="A44" t="s">
        <v>1</v>
      </c>
      <c r="B44">
        <v>0</v>
      </c>
      <c r="C44">
        <v>0.65</v>
      </c>
      <c r="D44">
        <v>33</v>
      </c>
      <c r="E44">
        <f>D44/1.5</f>
        <v>22</v>
      </c>
      <c r="F44">
        <f>E44-B44</f>
        <v>22</v>
      </c>
      <c r="G44">
        <v>22</v>
      </c>
      <c r="H44">
        <f>G44*C44</f>
        <v>14.3</v>
      </c>
      <c r="K44" t="s">
        <v>28</v>
      </c>
      <c r="L44">
        <v>13</v>
      </c>
      <c r="M44">
        <v>6.29</v>
      </c>
      <c r="N44">
        <f>PRODUCT(L44*M44)</f>
        <v>81.77</v>
      </c>
    </row>
    <row r="45" spans="1:14" x14ac:dyDescent="0.3">
      <c r="A45" t="s">
        <v>2</v>
      </c>
      <c r="B45">
        <v>19</v>
      </c>
      <c r="C45">
        <v>8.65</v>
      </c>
      <c r="D45">
        <v>16</v>
      </c>
      <c r="E45">
        <f>D45/0.7</f>
        <v>22.857142857142858</v>
      </c>
      <c r="F45">
        <f>E45-B45</f>
        <v>3.8571428571428577</v>
      </c>
      <c r="G45">
        <v>4</v>
      </c>
      <c r="H45">
        <f>G45*C45</f>
        <v>34.6</v>
      </c>
      <c r="K45" t="s">
        <v>28</v>
      </c>
      <c r="L45">
        <v>6</v>
      </c>
      <c r="M45">
        <v>3.99</v>
      </c>
      <c r="N45">
        <f>L45*M45</f>
        <v>23.94</v>
      </c>
    </row>
    <row r="46" spans="1:14" x14ac:dyDescent="0.3">
      <c r="A46" t="s">
        <v>3</v>
      </c>
      <c r="B46">
        <v>16</v>
      </c>
      <c r="C46">
        <v>1.94</v>
      </c>
      <c r="D46">
        <v>16</v>
      </c>
      <c r="E46">
        <f>D46/1</f>
        <v>16</v>
      </c>
      <c r="F46">
        <f>E46-B46</f>
        <v>0</v>
      </c>
      <c r="G46">
        <v>0</v>
      </c>
      <c r="H46">
        <f>F46*C46</f>
        <v>0</v>
      </c>
      <c r="K46" t="s">
        <v>29</v>
      </c>
      <c r="L46">
        <v>7</v>
      </c>
      <c r="M46">
        <v>1.99</v>
      </c>
      <c r="N46">
        <f>L46*M46</f>
        <v>13.93</v>
      </c>
    </row>
    <row r="47" spans="1:14" x14ac:dyDescent="0.3">
      <c r="A47" t="s">
        <v>4</v>
      </c>
      <c r="B47">
        <v>0</v>
      </c>
      <c r="C47">
        <v>0.79</v>
      </c>
      <c r="D47">
        <v>16</v>
      </c>
      <c r="E47">
        <f>D47/1</f>
        <v>16</v>
      </c>
      <c r="F47">
        <f>E47-B47</f>
        <v>16</v>
      </c>
      <c r="G47">
        <v>16</v>
      </c>
      <c r="H47">
        <f>G47*C47</f>
        <v>12.64</v>
      </c>
      <c r="K47" t="s">
        <v>29</v>
      </c>
      <c r="L47">
        <v>5</v>
      </c>
      <c r="M47">
        <v>1.69</v>
      </c>
      <c r="N47">
        <f>L47*M47</f>
        <v>8.4499999999999993</v>
      </c>
    </row>
    <row r="48" spans="1:14" x14ac:dyDescent="0.3">
      <c r="A48" t="s">
        <v>5</v>
      </c>
      <c r="B48">
        <v>16</v>
      </c>
      <c r="C48">
        <v>10.75</v>
      </c>
      <c r="D48">
        <v>16</v>
      </c>
      <c r="E48">
        <f>D48/0.7</f>
        <v>22.857142857142858</v>
      </c>
      <c r="F48">
        <v>2.7</v>
      </c>
      <c r="G48">
        <v>3</v>
      </c>
      <c r="H48">
        <f>G48*C48</f>
        <v>32.25</v>
      </c>
      <c r="K48" t="s">
        <v>29</v>
      </c>
      <c r="L48">
        <v>4</v>
      </c>
      <c r="M48">
        <v>1.89</v>
      </c>
      <c r="N48">
        <f>L48*M48</f>
        <v>7.56</v>
      </c>
    </row>
    <row r="49" spans="1:14" x14ac:dyDescent="0.3">
      <c r="A49" t="s">
        <v>6</v>
      </c>
      <c r="B49">
        <v>7</v>
      </c>
      <c r="C49">
        <v>6.99</v>
      </c>
      <c r="D49">
        <v>13</v>
      </c>
      <c r="E49">
        <f>D49/0.5</f>
        <v>26</v>
      </c>
      <c r="F49">
        <f>E49</f>
        <v>26</v>
      </c>
      <c r="G49">
        <v>26</v>
      </c>
      <c r="H49">
        <f>G49*C49</f>
        <v>181.74</v>
      </c>
      <c r="K49" t="s">
        <v>30</v>
      </c>
      <c r="L49">
        <v>7</v>
      </c>
      <c r="M49">
        <v>7.29</v>
      </c>
      <c r="N49">
        <f>L49*M49</f>
        <v>51.03</v>
      </c>
    </row>
    <row r="50" spans="1:14" x14ac:dyDescent="0.3">
      <c r="A50" t="s">
        <v>7</v>
      </c>
      <c r="B50">
        <v>0</v>
      </c>
      <c r="C50">
        <v>3.99</v>
      </c>
      <c r="D50">
        <v>20</v>
      </c>
      <c r="E50">
        <f>D50/0.7</f>
        <v>28.571428571428573</v>
      </c>
      <c r="F50">
        <f>E50-B50</f>
        <v>28.571428571428573</v>
      </c>
      <c r="G50">
        <v>28</v>
      </c>
      <c r="H50">
        <f>G50*C50</f>
        <v>111.72</v>
      </c>
      <c r="N50">
        <f>SUM(N42:N49)</f>
        <v>265.12</v>
      </c>
    </row>
    <row r="51" spans="1:14" x14ac:dyDescent="0.3">
      <c r="A51" t="s">
        <v>5</v>
      </c>
      <c r="B51">
        <v>0</v>
      </c>
      <c r="C51">
        <v>10.75</v>
      </c>
      <c r="D51">
        <f>16</f>
        <v>16</v>
      </c>
      <c r="E51">
        <f>D51/0.7</f>
        <v>22.857142857142858</v>
      </c>
      <c r="F51">
        <f>E51-B51</f>
        <v>22.857142857142858</v>
      </c>
      <c r="G51">
        <v>23</v>
      </c>
      <c r="H51">
        <f>G51*C51</f>
        <v>247.25</v>
      </c>
    </row>
    <row r="53" spans="1:14" x14ac:dyDescent="0.3">
      <c r="F53" t="s">
        <v>18</v>
      </c>
      <c r="H53">
        <f>SUM(H44:H51)</f>
        <v>634.5</v>
      </c>
      <c r="J53" t="s">
        <v>19</v>
      </c>
      <c r="K53">
        <f>H53-H51</f>
        <v>387.25</v>
      </c>
    </row>
    <row r="54" spans="1:14" x14ac:dyDescent="0.3">
      <c r="G54" t="s">
        <v>14</v>
      </c>
      <c r="H54">
        <f>H53+A42</f>
        <v>899.62</v>
      </c>
      <c r="J54" t="s">
        <v>14</v>
      </c>
      <c r="K54">
        <f>K53+N50</f>
        <v>652.37</v>
      </c>
    </row>
    <row r="56" spans="1:14" x14ac:dyDescent="0.3">
      <c r="A56" t="s">
        <v>22</v>
      </c>
      <c r="B56" t="s">
        <v>10</v>
      </c>
      <c r="C56" t="s">
        <v>12</v>
      </c>
      <c r="D56" t="s">
        <v>32</v>
      </c>
      <c r="E56" t="s">
        <v>9</v>
      </c>
      <c r="F56" t="s">
        <v>11</v>
      </c>
      <c r="G56" t="s">
        <v>24</v>
      </c>
      <c r="H56" t="s">
        <v>13</v>
      </c>
    </row>
    <row r="57" spans="1:14" x14ac:dyDescent="0.3">
      <c r="A57" t="s">
        <v>1</v>
      </c>
      <c r="B57">
        <v>0</v>
      </c>
      <c r="C57">
        <v>0.65</v>
      </c>
      <c r="D57">
        <v>27</v>
      </c>
      <c r="E57">
        <f>D57/1.5</f>
        <v>18</v>
      </c>
      <c r="F57">
        <v>18</v>
      </c>
      <c r="G57">
        <v>18</v>
      </c>
      <c r="H57">
        <f>G57*C57</f>
        <v>11.700000000000001</v>
      </c>
      <c r="K57" t="s">
        <v>34</v>
      </c>
      <c r="N57">
        <v>13.3</v>
      </c>
    </row>
    <row r="58" spans="1:14" x14ac:dyDescent="0.3">
      <c r="A58" t="s">
        <v>2</v>
      </c>
      <c r="B58">
        <v>19</v>
      </c>
      <c r="C58">
        <v>8.65</v>
      </c>
      <c r="D58">
        <v>13</v>
      </c>
      <c r="E58">
        <f>D58/0.7</f>
        <v>18.571428571428573</v>
      </c>
      <c r="F58">
        <v>0</v>
      </c>
      <c r="G58">
        <v>0</v>
      </c>
      <c r="H58">
        <v>0</v>
      </c>
      <c r="K58" t="s">
        <v>33</v>
      </c>
      <c r="N58">
        <v>7</v>
      </c>
    </row>
    <row r="59" spans="1:14" x14ac:dyDescent="0.3">
      <c r="A59" t="s">
        <v>3</v>
      </c>
      <c r="B59">
        <v>16</v>
      </c>
      <c r="C59">
        <v>1.94</v>
      </c>
      <c r="D59">
        <v>13</v>
      </c>
      <c r="E59">
        <f>D59/1</f>
        <v>13</v>
      </c>
      <c r="F59">
        <v>0</v>
      </c>
      <c r="G59">
        <v>0</v>
      </c>
      <c r="H59">
        <v>0</v>
      </c>
      <c r="K59" t="s">
        <v>31</v>
      </c>
      <c r="N59">
        <f>7+6.3</f>
        <v>13.3</v>
      </c>
    </row>
    <row r="60" spans="1:14" x14ac:dyDescent="0.3">
      <c r="A60" t="s">
        <v>4</v>
      </c>
      <c r="B60">
        <v>0</v>
      </c>
      <c r="C60">
        <v>0.79</v>
      </c>
      <c r="D60">
        <v>13</v>
      </c>
      <c r="E60">
        <v>13</v>
      </c>
      <c r="F60">
        <v>13</v>
      </c>
      <c r="G60">
        <v>13</v>
      </c>
      <c r="H60">
        <f>G60*C60</f>
        <v>10.27</v>
      </c>
    </row>
    <row r="61" spans="1:14" x14ac:dyDescent="0.3">
      <c r="A61" t="s">
        <v>5</v>
      </c>
      <c r="B61">
        <v>16</v>
      </c>
      <c r="C61">
        <v>10.75</v>
      </c>
      <c r="D61">
        <v>13</v>
      </c>
      <c r="E61">
        <f>D61/0.7</f>
        <v>18.571428571428573</v>
      </c>
      <c r="F61">
        <v>0</v>
      </c>
      <c r="G61">
        <v>0</v>
      </c>
      <c r="H61">
        <f>G61*C61</f>
        <v>0</v>
      </c>
    </row>
    <row r="62" spans="1:14" x14ac:dyDescent="0.3">
      <c r="A62" t="s">
        <v>6</v>
      </c>
      <c r="B62">
        <v>7</v>
      </c>
      <c r="C62">
        <v>6.99</v>
      </c>
      <c r="D62">
        <v>8</v>
      </c>
      <c r="E62">
        <f>D62/0.5</f>
        <v>16</v>
      </c>
      <c r="F62">
        <f>E62</f>
        <v>16</v>
      </c>
      <c r="G62">
        <v>16</v>
      </c>
      <c r="H62">
        <f>G62*C62</f>
        <v>111.84</v>
      </c>
    </row>
    <row r="63" spans="1:14" x14ac:dyDescent="0.3">
      <c r="A63" t="s">
        <v>7</v>
      </c>
      <c r="B63">
        <v>0</v>
      </c>
      <c r="C63">
        <v>3.99</v>
      </c>
      <c r="D63">
        <v>15</v>
      </c>
      <c r="E63">
        <f>D63/0.7</f>
        <v>21.428571428571431</v>
      </c>
      <c r="F63">
        <f>E63-B63</f>
        <v>21.428571428571431</v>
      </c>
      <c r="G63">
        <v>21</v>
      </c>
      <c r="H63">
        <f>G63*C63</f>
        <v>83.79</v>
      </c>
    </row>
    <row r="64" spans="1:14" x14ac:dyDescent="0.3">
      <c r="A64" t="s">
        <v>5</v>
      </c>
      <c r="B64">
        <v>0</v>
      </c>
      <c r="C64">
        <v>10.75</v>
      </c>
      <c r="D64">
        <v>12.7</v>
      </c>
      <c r="E64">
        <f>D64/0.7</f>
        <v>18.142857142857142</v>
      </c>
      <c r="F64">
        <f>E64-B64</f>
        <v>18.142857142857142</v>
      </c>
      <c r="G64">
        <v>18</v>
      </c>
      <c r="H64">
        <f>G64*C64</f>
        <v>193.5</v>
      </c>
    </row>
    <row r="66" spans="1:11" x14ac:dyDescent="0.3">
      <c r="F66" t="s">
        <v>18</v>
      </c>
      <c r="H66">
        <f>SUM(H57:H64)</f>
        <v>411.1</v>
      </c>
      <c r="J66" t="s">
        <v>19</v>
      </c>
      <c r="K66">
        <f>H66-H64</f>
        <v>217.60000000000002</v>
      </c>
    </row>
    <row r="67" spans="1:11" x14ac:dyDescent="0.3">
      <c r="G67" t="s">
        <v>14</v>
      </c>
      <c r="H67">
        <f>SUM(H66,A42)</f>
        <v>676.22</v>
      </c>
      <c r="J67" t="s">
        <v>14</v>
      </c>
      <c r="K67">
        <f>K66+N50</f>
        <v>482.72</v>
      </c>
    </row>
    <row r="70" spans="1:11" x14ac:dyDescent="0.3">
      <c r="A70" t="s">
        <v>22</v>
      </c>
      <c r="B70" t="s">
        <v>10</v>
      </c>
      <c r="C70" t="s">
        <v>12</v>
      </c>
      <c r="D70" t="s">
        <v>9</v>
      </c>
      <c r="E70" t="s">
        <v>13</v>
      </c>
    </row>
    <row r="71" spans="1:11" x14ac:dyDescent="0.3">
      <c r="A71" t="s">
        <v>1</v>
      </c>
      <c r="B71">
        <v>0</v>
      </c>
      <c r="C71">
        <v>0.65</v>
      </c>
      <c r="D71">
        <v>18</v>
      </c>
      <c r="E71">
        <f>D71*C71</f>
        <v>11.700000000000001</v>
      </c>
      <c r="G71">
        <f>15/0.7</f>
        <v>21.428571428571431</v>
      </c>
    </row>
    <row r="72" spans="1:11" x14ac:dyDescent="0.3">
      <c r="A72" t="s">
        <v>2</v>
      </c>
      <c r="B72">
        <v>19</v>
      </c>
      <c r="C72">
        <v>8.65</v>
      </c>
      <c r="D72">
        <v>0</v>
      </c>
      <c r="E72">
        <v>0</v>
      </c>
    </row>
    <row r="73" spans="1:11" x14ac:dyDescent="0.3">
      <c r="A73" t="s">
        <v>3</v>
      </c>
      <c r="B73">
        <v>16</v>
      </c>
      <c r="C73">
        <v>1.5</v>
      </c>
      <c r="D73">
        <v>0</v>
      </c>
      <c r="E73">
        <v>0</v>
      </c>
      <c r="G73">
        <f>40/3</f>
        <v>13.333333333333334</v>
      </c>
    </row>
    <row r="74" spans="1:11" x14ac:dyDescent="0.3">
      <c r="A74" t="s">
        <v>4</v>
      </c>
      <c r="B74">
        <v>0</v>
      </c>
      <c r="C74">
        <v>0.69</v>
      </c>
      <c r="D74">
        <v>13</v>
      </c>
      <c r="E74">
        <f>D74*C74</f>
        <v>8.9699999999999989</v>
      </c>
    </row>
    <row r="75" spans="1:11" x14ac:dyDescent="0.3">
      <c r="A75" t="s">
        <v>5</v>
      </c>
      <c r="B75">
        <v>16</v>
      </c>
      <c r="C75">
        <v>10.75</v>
      </c>
      <c r="D75">
        <v>0</v>
      </c>
      <c r="E75">
        <f>D75*C75</f>
        <v>0</v>
      </c>
      <c r="G75">
        <f>30/3</f>
        <v>10</v>
      </c>
    </row>
    <row r="76" spans="1:11" x14ac:dyDescent="0.3">
      <c r="A76" t="s">
        <v>5</v>
      </c>
      <c r="B76">
        <v>0</v>
      </c>
      <c r="C76">
        <v>10.75</v>
      </c>
      <c r="D76">
        <v>21</v>
      </c>
      <c r="E76">
        <f>D76*C76</f>
        <v>225.75</v>
      </c>
      <c r="G76">
        <f>10/0.7</f>
        <v>14.285714285714286</v>
      </c>
    </row>
    <row r="77" spans="1:11" x14ac:dyDescent="0.3">
      <c r="A77" t="s">
        <v>6</v>
      </c>
      <c r="B77">
        <v>7</v>
      </c>
      <c r="C77">
        <v>6.99</v>
      </c>
      <c r="D77">
        <v>11</v>
      </c>
      <c r="E77">
        <f>D77*C77</f>
        <v>76.89</v>
      </c>
    </row>
    <row r="78" spans="1:11" x14ac:dyDescent="0.3">
      <c r="A78" t="s">
        <v>7</v>
      </c>
      <c r="B78">
        <v>0</v>
      </c>
      <c r="C78">
        <v>3.54</v>
      </c>
      <c r="D78">
        <v>17</v>
      </c>
      <c r="E78">
        <f>D78*C78</f>
        <v>60.18</v>
      </c>
    </row>
    <row r="80" spans="1:11" x14ac:dyDescent="0.3">
      <c r="D80" t="s">
        <v>35</v>
      </c>
      <c r="E80">
        <f>SUM(E71:E78)</f>
        <v>383.49</v>
      </c>
    </row>
    <row r="81" spans="4:5" x14ac:dyDescent="0.3">
      <c r="D81" t="s">
        <v>14</v>
      </c>
      <c r="E81">
        <f>E80+265.12</f>
        <v>648.61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Benito Lo Bue</dc:creator>
  <cp:lastModifiedBy>Benito Lo Bue</cp:lastModifiedBy>
  <dcterms:created xsi:type="dcterms:W3CDTF">2017-12-10T19:53:00Z</dcterms:created>
  <dcterms:modified xsi:type="dcterms:W3CDTF">2017-12-11T13:19:37Z</dcterms:modified>
</cp:coreProperties>
</file>